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402" documentId="8_{19748516-5F67-48EB-A806-2BBC24D5EE13}" xr6:coauthVersionLast="47" xr6:coauthVersionMax="47" xr10:uidLastSave="{A5CA3E39-5D52-4CEF-AD6F-A9CF0094427A}"/>
  <bookViews>
    <workbookView xWindow="2175" yWindow="-17355" windowWidth="10680" windowHeight="17340" tabRatio="740" xr2:uid="{831BC6C3-6B87-4405-9A2B-4A895042D8D0}"/>
  </bookViews>
  <sheets>
    <sheet name="Oversikt" sheetId="10" r:id="rId1"/>
    <sheet name="Mannitol 1.50" sheetId="2" r:id="rId2"/>
    <sheet name="Mannitol 2.50" sheetId="5" r:id="rId3"/>
    <sheet name="Mannitol 3.50" sheetId="9" r:id="rId4"/>
    <sheet name="Mannitol 1.100" sheetId="3" r:id="rId5"/>
    <sheet name="Mannitol 2.100" sheetId="6" r:id="rId6"/>
    <sheet name="Mannitol 3.100" sheetId="8" r:id="rId7"/>
    <sheet name="Mannitol 1.250" sheetId="4" r:id="rId8"/>
    <sheet name="Mannitol 2.250" sheetId="7" r:id="rId9"/>
    <sheet name="Mannitol 3.25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10" l="1"/>
  <c r="E117" i="10"/>
  <c r="C119" i="10"/>
  <c r="C118" i="10"/>
  <c r="C117" i="10"/>
  <c r="D117" i="10"/>
  <c r="AB113" i="10"/>
  <c r="AC113" i="10" s="1"/>
  <c r="AD113" i="10" s="1"/>
  <c r="Y113" i="10"/>
  <c r="AA113" i="10" s="1"/>
  <c r="AB112" i="10"/>
  <c r="AC112" i="10" s="1"/>
  <c r="AD112" i="10" s="1"/>
  <c r="Y112" i="10"/>
  <c r="AA112" i="10" s="1"/>
  <c r="AB111" i="10"/>
  <c r="AC111" i="10" s="1"/>
  <c r="AD111" i="10" s="1"/>
  <c r="Y111" i="10"/>
  <c r="AA111" i="10" s="1"/>
  <c r="AB110" i="10"/>
  <c r="AC110" i="10" s="1"/>
  <c r="AD110" i="10" s="1"/>
  <c r="Y110" i="10"/>
  <c r="AA110" i="10" s="1"/>
  <c r="AB109" i="10"/>
  <c r="AC109" i="10" s="1"/>
  <c r="AD109" i="10" s="1"/>
  <c r="Y109" i="10"/>
  <c r="AA109" i="10" s="1"/>
  <c r="AB108" i="10"/>
  <c r="AC108" i="10" s="1"/>
  <c r="AD108" i="10" s="1"/>
  <c r="Y108" i="10"/>
  <c r="AA108" i="10" s="1"/>
  <c r="AB107" i="10"/>
  <c r="AC107" i="10" s="1"/>
  <c r="AD107" i="10" s="1"/>
  <c r="Y107" i="10"/>
  <c r="AA107" i="10" s="1"/>
  <c r="AB106" i="10"/>
  <c r="AC106" i="10" s="1"/>
  <c r="AD106" i="10" s="1"/>
  <c r="Y106" i="10"/>
  <c r="AA106" i="10" s="1"/>
  <c r="AB105" i="10"/>
  <c r="AC105" i="10" s="1"/>
  <c r="AD105" i="10" s="1"/>
  <c r="Y105" i="10"/>
  <c r="AA105" i="10" s="1"/>
  <c r="AC104" i="10"/>
  <c r="AD104" i="10" s="1"/>
  <c r="AB104" i="10"/>
  <c r="Y104" i="10"/>
  <c r="AA104" i="10" s="1"/>
  <c r="AB103" i="10"/>
  <c r="AC103" i="10" s="1"/>
  <c r="AD103" i="10" s="1"/>
  <c r="Y103" i="10"/>
  <c r="AA103" i="10" s="1"/>
  <c r="AB102" i="10"/>
  <c r="AC102" i="10" s="1"/>
  <c r="AD102" i="10" s="1"/>
  <c r="Y102" i="10"/>
  <c r="AA102" i="10" s="1"/>
  <c r="AB101" i="10"/>
  <c r="AC101" i="10" s="1"/>
  <c r="AD101" i="10" s="1"/>
  <c r="Y101" i="10"/>
  <c r="AA101" i="10" s="1"/>
  <c r="AC100" i="10"/>
  <c r="AD100" i="10" s="1"/>
  <c r="AB100" i="10"/>
  <c r="Y100" i="10"/>
  <c r="AA100" i="10" s="1"/>
  <c r="AB99" i="10"/>
  <c r="AC99" i="10" s="1"/>
  <c r="AD99" i="10" s="1"/>
  <c r="Y99" i="10"/>
  <c r="AA99" i="10" s="1"/>
  <c r="AB98" i="10"/>
  <c r="AC98" i="10" s="1"/>
  <c r="AD98" i="10" s="1"/>
  <c r="AA98" i="10"/>
  <c r="Y98" i="10"/>
  <c r="AB97" i="10"/>
  <c r="AC97" i="10" s="1"/>
  <c r="AD97" i="10" s="1"/>
  <c r="Y97" i="10"/>
  <c r="AA97" i="10" s="1"/>
  <c r="AB96" i="10"/>
  <c r="AC96" i="10" s="1"/>
  <c r="AD96" i="10" s="1"/>
  <c r="Y96" i="10"/>
  <c r="AA96" i="10" s="1"/>
  <c r="AB95" i="10"/>
  <c r="AC95" i="10" s="1"/>
  <c r="AD95" i="10" s="1"/>
  <c r="Y95" i="10"/>
  <c r="AA95" i="10" s="1"/>
  <c r="AB94" i="10"/>
  <c r="AC94" i="10" s="1"/>
  <c r="AD94" i="10" s="1"/>
  <c r="AA94" i="10"/>
  <c r="Y94" i="10"/>
  <c r="R113" i="10"/>
  <c r="S113" i="10" s="1"/>
  <c r="T113" i="10" s="1"/>
  <c r="O113" i="10"/>
  <c r="Q113" i="10" s="1"/>
  <c r="R112" i="10"/>
  <c r="S112" i="10" s="1"/>
  <c r="T112" i="10" s="1"/>
  <c r="O112" i="10"/>
  <c r="Q112" i="10" s="1"/>
  <c r="R111" i="10"/>
  <c r="S111" i="10" s="1"/>
  <c r="T111" i="10" s="1"/>
  <c r="O111" i="10"/>
  <c r="Q111" i="10" s="1"/>
  <c r="R110" i="10"/>
  <c r="S110" i="10" s="1"/>
  <c r="T110" i="10" s="1"/>
  <c r="O110" i="10"/>
  <c r="Q110" i="10" s="1"/>
  <c r="R109" i="10"/>
  <c r="S109" i="10" s="1"/>
  <c r="T109" i="10" s="1"/>
  <c r="O109" i="10"/>
  <c r="Q109" i="10" s="1"/>
  <c r="R108" i="10"/>
  <c r="S108" i="10" s="1"/>
  <c r="T108" i="10" s="1"/>
  <c r="O108" i="10"/>
  <c r="Q108" i="10" s="1"/>
  <c r="R107" i="10"/>
  <c r="S107" i="10" s="1"/>
  <c r="T107" i="10" s="1"/>
  <c r="O107" i="10"/>
  <c r="Q107" i="10" s="1"/>
  <c r="R106" i="10"/>
  <c r="S106" i="10" s="1"/>
  <c r="T106" i="10" s="1"/>
  <c r="O106" i="10"/>
  <c r="Q106" i="10" s="1"/>
  <c r="R105" i="10"/>
  <c r="S105" i="10" s="1"/>
  <c r="T105" i="10" s="1"/>
  <c r="O105" i="10"/>
  <c r="Q105" i="10" s="1"/>
  <c r="S104" i="10"/>
  <c r="T104" i="10" s="1"/>
  <c r="R104" i="10"/>
  <c r="O104" i="10"/>
  <c r="Q104" i="10" s="1"/>
  <c r="R103" i="10"/>
  <c r="S103" i="10" s="1"/>
  <c r="T103" i="10" s="1"/>
  <c r="O103" i="10"/>
  <c r="Q103" i="10" s="1"/>
  <c r="R102" i="10"/>
  <c r="S102" i="10" s="1"/>
  <c r="T102" i="10" s="1"/>
  <c r="O102" i="10"/>
  <c r="Q102" i="10" s="1"/>
  <c r="R101" i="10"/>
  <c r="S101" i="10" s="1"/>
  <c r="T101" i="10" s="1"/>
  <c r="O101" i="10"/>
  <c r="Q101" i="10" s="1"/>
  <c r="R100" i="10"/>
  <c r="S100" i="10" s="1"/>
  <c r="T100" i="10" s="1"/>
  <c r="O100" i="10"/>
  <c r="Q100" i="10" s="1"/>
  <c r="R99" i="10"/>
  <c r="S99" i="10" s="1"/>
  <c r="T99" i="10" s="1"/>
  <c r="O99" i="10"/>
  <c r="Q99" i="10" s="1"/>
  <c r="R98" i="10"/>
  <c r="S98" i="10" s="1"/>
  <c r="T98" i="10" s="1"/>
  <c r="Q98" i="10"/>
  <c r="O98" i="10"/>
  <c r="R97" i="10"/>
  <c r="S97" i="10" s="1"/>
  <c r="T97" i="10" s="1"/>
  <c r="O97" i="10"/>
  <c r="Q97" i="10" s="1"/>
  <c r="R96" i="10"/>
  <c r="S96" i="10" s="1"/>
  <c r="T96" i="10" s="1"/>
  <c r="O96" i="10"/>
  <c r="Q96" i="10" s="1"/>
  <c r="R95" i="10"/>
  <c r="S95" i="10" s="1"/>
  <c r="T95" i="10" s="1"/>
  <c r="O95" i="10"/>
  <c r="Q95" i="10" s="1"/>
  <c r="R94" i="10"/>
  <c r="S94" i="10" s="1"/>
  <c r="T94" i="10" s="1"/>
  <c r="Q94" i="10"/>
  <c r="O94" i="10"/>
  <c r="H113" i="10"/>
  <c r="I113" i="10" s="1"/>
  <c r="J113" i="10" s="1"/>
  <c r="E112" i="10"/>
  <c r="G112" i="10" s="1"/>
  <c r="H111" i="10"/>
  <c r="I111" i="10" s="1"/>
  <c r="J111" i="10" s="1"/>
  <c r="H110" i="10"/>
  <c r="I110" i="10" s="1"/>
  <c r="J110" i="10" s="1"/>
  <c r="E109" i="10"/>
  <c r="G109" i="10" s="1"/>
  <c r="H108" i="10"/>
  <c r="I108" i="10" s="1"/>
  <c r="J108" i="10" s="1"/>
  <c r="H107" i="10"/>
  <c r="I107" i="10" s="1"/>
  <c r="J107" i="10" s="1"/>
  <c r="H106" i="10"/>
  <c r="I106" i="10" s="1"/>
  <c r="J106" i="10" s="1"/>
  <c r="E106" i="10"/>
  <c r="G106" i="10" s="1"/>
  <c r="H105" i="10"/>
  <c r="I105" i="10" s="1"/>
  <c r="J105" i="10" s="1"/>
  <c r="H104" i="10"/>
  <c r="I104" i="10" s="1"/>
  <c r="J104" i="10" s="1"/>
  <c r="H103" i="10"/>
  <c r="I103" i="10" s="1"/>
  <c r="J103" i="10" s="1"/>
  <c r="H102" i="10"/>
  <c r="I102" i="10" s="1"/>
  <c r="J102" i="10" s="1"/>
  <c r="H101" i="10"/>
  <c r="I101" i="10" s="1"/>
  <c r="J101" i="10" s="1"/>
  <c r="H100" i="10"/>
  <c r="I100" i="10" s="1"/>
  <c r="J100" i="10" s="1"/>
  <c r="H99" i="10"/>
  <c r="I99" i="10" s="1"/>
  <c r="J99" i="10" s="1"/>
  <c r="H98" i="10"/>
  <c r="I98" i="10" s="1"/>
  <c r="J98" i="10" s="1"/>
  <c r="E98" i="10"/>
  <c r="G98" i="10" s="1"/>
  <c r="H97" i="10"/>
  <c r="I97" i="10" s="1"/>
  <c r="J97" i="10" s="1"/>
  <c r="H96" i="10"/>
  <c r="I96" i="10" s="1"/>
  <c r="J96" i="10" s="1"/>
  <c r="H95" i="10"/>
  <c r="I95" i="10" s="1"/>
  <c r="J95" i="10" s="1"/>
  <c r="H94" i="10"/>
  <c r="I94" i="10" s="1"/>
  <c r="J94" i="10" s="1"/>
  <c r="H23" i="10"/>
  <c r="AA114" i="10" l="1"/>
  <c r="AD114" i="10"/>
  <c r="T114" i="10"/>
  <c r="Q114" i="10"/>
  <c r="H109" i="10"/>
  <c r="I109" i="10" s="1"/>
  <c r="J109" i="10" s="1"/>
  <c r="E99" i="10"/>
  <c r="G99" i="10" s="1"/>
  <c r="H112" i="10"/>
  <c r="I112" i="10" s="1"/>
  <c r="J112" i="10" s="1"/>
  <c r="J114" i="10" s="1"/>
  <c r="E96" i="10"/>
  <c r="G96" i="10" s="1"/>
  <c r="E107" i="10"/>
  <c r="G107" i="10" s="1"/>
  <c r="E102" i="10"/>
  <c r="G102" i="10" s="1"/>
  <c r="E110" i="10"/>
  <c r="G110" i="10" s="1"/>
  <c r="E97" i="10"/>
  <c r="G97" i="10" s="1"/>
  <c r="E105" i="10"/>
  <c r="G105" i="10" s="1"/>
  <c r="E113" i="10"/>
  <c r="G113" i="10" s="1"/>
  <c r="E100" i="10"/>
  <c r="G100" i="10" s="1"/>
  <c r="E108" i="10"/>
  <c r="G108" i="10" s="1"/>
  <c r="E101" i="10"/>
  <c r="G101" i="10" s="1"/>
  <c r="E95" i="10"/>
  <c r="G95" i="10" s="1"/>
  <c r="E103" i="10"/>
  <c r="G103" i="10" s="1"/>
  <c r="E111" i="10"/>
  <c r="G111" i="10" s="1"/>
  <c r="E104" i="10"/>
  <c r="G104" i="10" s="1"/>
  <c r="E94" i="10"/>
  <c r="G94" i="10" s="1"/>
  <c r="D1" i="11"/>
  <c r="D3" i="11"/>
  <c r="I27" i="11"/>
  <c r="J27" i="11" s="1"/>
  <c r="K27" i="11" s="1"/>
  <c r="L27" i="11" s="1"/>
  <c r="I28" i="11"/>
  <c r="J28" i="11" s="1"/>
  <c r="K28" i="11" s="1"/>
  <c r="L28" i="11" s="1"/>
  <c r="I29" i="11"/>
  <c r="J29" i="11" s="1"/>
  <c r="K29" i="11" s="1"/>
  <c r="L29" i="11" s="1"/>
  <c r="I30" i="11"/>
  <c r="J30" i="11"/>
  <c r="K30" i="11" s="1"/>
  <c r="L30" i="11" s="1"/>
  <c r="I31" i="11"/>
  <c r="J31" i="11" s="1"/>
  <c r="K31" i="11" s="1"/>
  <c r="L31" i="11" s="1"/>
  <c r="I32" i="11"/>
  <c r="J32" i="11"/>
  <c r="K32" i="11" s="1"/>
  <c r="L32" i="11" s="1"/>
  <c r="I33" i="11"/>
  <c r="J33" i="11"/>
  <c r="K33" i="11" s="1"/>
  <c r="L33" i="11" s="1"/>
  <c r="I34" i="11"/>
  <c r="J34" i="11" s="1"/>
  <c r="K34" i="11" s="1"/>
  <c r="L34" i="11" s="1"/>
  <c r="I35" i="11"/>
  <c r="J35" i="11" s="1"/>
  <c r="K35" i="11" s="1"/>
  <c r="L35" i="11" s="1"/>
  <c r="I36" i="11"/>
  <c r="J36" i="11"/>
  <c r="K36" i="11" s="1"/>
  <c r="L36" i="11" s="1"/>
  <c r="I37" i="11"/>
  <c r="J37" i="11"/>
  <c r="K37" i="11" s="1"/>
  <c r="L37" i="11" s="1"/>
  <c r="I38" i="11"/>
  <c r="J38" i="11"/>
  <c r="K38" i="11" s="1"/>
  <c r="L38" i="11" s="1"/>
  <c r="I39" i="11"/>
  <c r="J39" i="11" s="1"/>
  <c r="K39" i="11" s="1"/>
  <c r="L39" i="11" s="1"/>
  <c r="I40" i="11"/>
  <c r="J40" i="11"/>
  <c r="K40" i="11" s="1"/>
  <c r="L40" i="11" s="1"/>
  <c r="I41" i="11"/>
  <c r="J41" i="11"/>
  <c r="K41" i="11"/>
  <c r="L41" i="11"/>
  <c r="I42" i="11"/>
  <c r="J42" i="11"/>
  <c r="K42" i="11" s="1"/>
  <c r="L42" i="11" s="1"/>
  <c r="I43" i="11"/>
  <c r="J43" i="11" s="1"/>
  <c r="K43" i="11" s="1"/>
  <c r="L43" i="11" s="1"/>
  <c r="D44" i="11"/>
  <c r="E44" i="11"/>
  <c r="F44" i="11"/>
  <c r="G44" i="11"/>
  <c r="G70" i="10"/>
  <c r="E82" i="10"/>
  <c r="J28" i="10"/>
  <c r="I28" i="10"/>
  <c r="G7" i="10"/>
  <c r="H28" i="10"/>
  <c r="D28" i="10"/>
  <c r="F41" i="10"/>
  <c r="F42" i="10"/>
  <c r="F43" i="10"/>
  <c r="F44" i="10"/>
  <c r="F47" i="10"/>
  <c r="F48" i="10"/>
  <c r="F49" i="10"/>
  <c r="F50" i="10"/>
  <c r="F51" i="10"/>
  <c r="F52" i="10"/>
  <c r="F53" i="10"/>
  <c r="F54" i="10"/>
  <c r="F55" i="10"/>
  <c r="F56" i="10"/>
  <c r="F40" i="10"/>
  <c r="G18" i="10"/>
  <c r="G6" i="10"/>
  <c r="H4" i="10"/>
  <c r="G4" i="10"/>
  <c r="D3" i="9"/>
  <c r="G114" i="10" l="1"/>
  <c r="I27" i="4"/>
  <c r="D70" i="10"/>
  <c r="E46" i="10" l="1"/>
  <c r="E41" i="10"/>
  <c r="G5" i="10"/>
  <c r="G8" i="10"/>
  <c r="G9" i="10"/>
  <c r="G10" i="10"/>
  <c r="G11" i="10"/>
  <c r="G12" i="10"/>
  <c r="G13" i="10"/>
  <c r="G14" i="10"/>
  <c r="G15" i="10"/>
  <c r="G16" i="10"/>
  <c r="G17" i="10"/>
  <c r="G3" i="10"/>
  <c r="D65" i="10"/>
  <c r="D82" i="10" s="1"/>
  <c r="D64" i="10"/>
  <c r="D87" i="10" s="1"/>
  <c r="D63" i="10"/>
  <c r="D84" i="10" s="1"/>
  <c r="E84" i="10" s="1"/>
  <c r="G84" i="10" s="1"/>
  <c r="D62" i="10"/>
  <c r="D74" i="10" s="1"/>
  <c r="E56" i="10"/>
  <c r="D56" i="10"/>
  <c r="C56" i="10"/>
  <c r="G56" i="10" s="1"/>
  <c r="E55" i="10"/>
  <c r="D55" i="10"/>
  <c r="C55" i="10"/>
  <c r="G55" i="10" s="1"/>
  <c r="E54" i="10"/>
  <c r="G54" i="10" s="1"/>
  <c r="D54" i="10"/>
  <c r="C54" i="10"/>
  <c r="G53" i="10"/>
  <c r="E53" i="10"/>
  <c r="D53" i="10"/>
  <c r="C53" i="10"/>
  <c r="D85" i="10" s="1"/>
  <c r="E52" i="10"/>
  <c r="D52" i="10"/>
  <c r="C52" i="10"/>
  <c r="D83" i="10" s="1"/>
  <c r="E51" i="10"/>
  <c r="D51" i="10"/>
  <c r="C51" i="10"/>
  <c r="D81" i="10" s="1"/>
  <c r="E50" i="10"/>
  <c r="G50" i="10" s="1"/>
  <c r="D50" i="10"/>
  <c r="C50" i="10"/>
  <c r="E49" i="10"/>
  <c r="D49" i="10"/>
  <c r="C49" i="10"/>
  <c r="E48" i="10"/>
  <c r="D48" i="10"/>
  <c r="D78" i="10" s="1"/>
  <c r="C48" i="10"/>
  <c r="G41" i="10"/>
  <c r="E70" i="10"/>
  <c r="D41" i="10"/>
  <c r="C41" i="10"/>
  <c r="E40" i="10"/>
  <c r="D40" i="10"/>
  <c r="G40" i="10" s="1"/>
  <c r="C40" i="10"/>
  <c r="C35" i="10"/>
  <c r="D33" i="10" s="1"/>
  <c r="C30" i="10"/>
  <c r="D29" i="10"/>
  <c r="I29" i="10" s="1"/>
  <c r="D45" i="10" s="1"/>
  <c r="D30" i="10"/>
  <c r="C25" i="10"/>
  <c r="D24" i="10" s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3" i="10"/>
  <c r="D3" i="8"/>
  <c r="D1" i="8"/>
  <c r="D3" i="7"/>
  <c r="D1" i="7"/>
  <c r="D3" i="6"/>
  <c r="D1" i="6"/>
  <c r="D3" i="4"/>
  <c r="D1" i="4"/>
  <c r="D3" i="3"/>
  <c r="D1" i="3"/>
  <c r="D1" i="9"/>
  <c r="D1" i="5"/>
  <c r="D3" i="5"/>
  <c r="D1" i="2"/>
  <c r="D3" i="2"/>
  <c r="I43" i="8"/>
  <c r="J43" i="8" s="1"/>
  <c r="K43" i="8" s="1"/>
  <c r="L43" i="8" s="1"/>
  <c r="I42" i="8"/>
  <c r="J42" i="8" s="1"/>
  <c r="K42" i="8" s="1"/>
  <c r="L42" i="8" s="1"/>
  <c r="I41" i="8"/>
  <c r="J41" i="8" s="1"/>
  <c r="K41" i="8" s="1"/>
  <c r="L41" i="8" s="1"/>
  <c r="I40" i="8"/>
  <c r="J40" i="8" s="1"/>
  <c r="K40" i="8" s="1"/>
  <c r="L40" i="8" s="1"/>
  <c r="I39" i="8"/>
  <c r="J39" i="8" s="1"/>
  <c r="K39" i="8" s="1"/>
  <c r="L39" i="8" s="1"/>
  <c r="I38" i="8"/>
  <c r="J38" i="8" s="1"/>
  <c r="K38" i="8" s="1"/>
  <c r="L38" i="8" s="1"/>
  <c r="I37" i="8"/>
  <c r="J37" i="8" s="1"/>
  <c r="K37" i="8" s="1"/>
  <c r="L37" i="8" s="1"/>
  <c r="I36" i="8"/>
  <c r="J36" i="8" s="1"/>
  <c r="K36" i="8" s="1"/>
  <c r="L36" i="8" s="1"/>
  <c r="I35" i="8"/>
  <c r="J35" i="8" s="1"/>
  <c r="K35" i="8" s="1"/>
  <c r="L35" i="8" s="1"/>
  <c r="I34" i="8"/>
  <c r="J34" i="8" s="1"/>
  <c r="K34" i="8" s="1"/>
  <c r="L34" i="8" s="1"/>
  <c r="I33" i="8"/>
  <c r="J33" i="8" s="1"/>
  <c r="K33" i="8" s="1"/>
  <c r="L33" i="8" s="1"/>
  <c r="I32" i="8"/>
  <c r="J32" i="8" s="1"/>
  <c r="K32" i="8" s="1"/>
  <c r="L32" i="8" s="1"/>
  <c r="I31" i="8"/>
  <c r="J31" i="8" s="1"/>
  <c r="K31" i="8" s="1"/>
  <c r="L31" i="8" s="1"/>
  <c r="I30" i="8"/>
  <c r="J30" i="8" s="1"/>
  <c r="K30" i="8" s="1"/>
  <c r="L30" i="8" s="1"/>
  <c r="I29" i="8"/>
  <c r="J29" i="8" s="1"/>
  <c r="K29" i="8" s="1"/>
  <c r="L29" i="8" s="1"/>
  <c r="I28" i="8"/>
  <c r="J28" i="8" s="1"/>
  <c r="K28" i="8" s="1"/>
  <c r="L28" i="8" s="1"/>
  <c r="I27" i="8"/>
  <c r="J27" i="8" s="1"/>
  <c r="K27" i="8" s="1"/>
  <c r="L27" i="8" s="1"/>
  <c r="I43" i="9"/>
  <c r="J43" i="9" s="1"/>
  <c r="K43" i="9" s="1"/>
  <c r="I42" i="9"/>
  <c r="J42" i="9" s="1"/>
  <c r="K42" i="9" s="1"/>
  <c r="I41" i="9"/>
  <c r="J41" i="9" s="1"/>
  <c r="K41" i="9" s="1"/>
  <c r="I40" i="9"/>
  <c r="J40" i="9" s="1"/>
  <c r="K40" i="9" s="1"/>
  <c r="I39" i="9"/>
  <c r="J39" i="9" s="1"/>
  <c r="K39" i="9" s="1"/>
  <c r="L39" i="9" s="1"/>
  <c r="I38" i="9"/>
  <c r="J38" i="9" s="1"/>
  <c r="K38" i="9" s="1"/>
  <c r="L38" i="9" s="1"/>
  <c r="I37" i="9"/>
  <c r="J37" i="9" s="1"/>
  <c r="K37" i="9" s="1"/>
  <c r="L37" i="9" s="1"/>
  <c r="I36" i="9"/>
  <c r="J36" i="9" s="1"/>
  <c r="K36" i="9" s="1"/>
  <c r="I35" i="9"/>
  <c r="J35" i="9" s="1"/>
  <c r="K35" i="9" s="1"/>
  <c r="I34" i="9"/>
  <c r="I33" i="9"/>
  <c r="I32" i="9"/>
  <c r="J32" i="9" s="1"/>
  <c r="K32" i="9" s="1"/>
  <c r="L32" i="9" s="1"/>
  <c r="I31" i="9"/>
  <c r="I30" i="9"/>
  <c r="J30" i="9" s="1"/>
  <c r="K30" i="9" s="1"/>
  <c r="L30" i="9" s="1"/>
  <c r="I29" i="9"/>
  <c r="J29" i="9" s="1"/>
  <c r="K29" i="9" s="1"/>
  <c r="L29" i="9" s="1"/>
  <c r="I28" i="9"/>
  <c r="J28" i="9" s="1"/>
  <c r="K28" i="9" s="1"/>
  <c r="I27" i="9"/>
  <c r="J27" i="9" s="1"/>
  <c r="K27" i="9" s="1"/>
  <c r="I43" i="7"/>
  <c r="J43" i="7" s="1"/>
  <c r="K43" i="7" s="1"/>
  <c r="L43" i="7" s="1"/>
  <c r="I42" i="7"/>
  <c r="J42" i="7" s="1"/>
  <c r="K42" i="7" s="1"/>
  <c r="L42" i="7" s="1"/>
  <c r="I41" i="7"/>
  <c r="J41" i="7" s="1"/>
  <c r="K41" i="7" s="1"/>
  <c r="L41" i="7" s="1"/>
  <c r="I40" i="7"/>
  <c r="J40" i="7" s="1"/>
  <c r="K40" i="7" s="1"/>
  <c r="L40" i="7" s="1"/>
  <c r="I39" i="7"/>
  <c r="J39" i="7" s="1"/>
  <c r="K39" i="7" s="1"/>
  <c r="L39" i="7" s="1"/>
  <c r="I38" i="7"/>
  <c r="J38" i="7" s="1"/>
  <c r="K38" i="7" s="1"/>
  <c r="L38" i="7" s="1"/>
  <c r="I37" i="7"/>
  <c r="J37" i="7" s="1"/>
  <c r="K37" i="7" s="1"/>
  <c r="L37" i="7" s="1"/>
  <c r="I36" i="7"/>
  <c r="J36" i="7" s="1"/>
  <c r="K36" i="7" s="1"/>
  <c r="L36" i="7" s="1"/>
  <c r="I35" i="7"/>
  <c r="J35" i="7" s="1"/>
  <c r="K35" i="7" s="1"/>
  <c r="L35" i="7" s="1"/>
  <c r="I34" i="7"/>
  <c r="J34" i="7" s="1"/>
  <c r="K34" i="7" s="1"/>
  <c r="L34" i="7" s="1"/>
  <c r="I33" i="7"/>
  <c r="J33" i="7" s="1"/>
  <c r="K33" i="7" s="1"/>
  <c r="L33" i="7" s="1"/>
  <c r="I32" i="7"/>
  <c r="J32" i="7" s="1"/>
  <c r="K32" i="7" s="1"/>
  <c r="L32" i="7" s="1"/>
  <c r="I31" i="7"/>
  <c r="J31" i="7" s="1"/>
  <c r="K31" i="7" s="1"/>
  <c r="L31" i="7" s="1"/>
  <c r="I30" i="7"/>
  <c r="J30" i="7" s="1"/>
  <c r="K30" i="7" s="1"/>
  <c r="L30" i="7" s="1"/>
  <c r="I29" i="7"/>
  <c r="J29" i="7" s="1"/>
  <c r="K29" i="7" s="1"/>
  <c r="L29" i="7" s="1"/>
  <c r="I28" i="7"/>
  <c r="J28" i="7" s="1"/>
  <c r="K28" i="7" s="1"/>
  <c r="L28" i="7" s="1"/>
  <c r="I27" i="7"/>
  <c r="J27" i="7" s="1"/>
  <c r="K27" i="7" s="1"/>
  <c r="L27" i="7" s="1"/>
  <c r="I43" i="6"/>
  <c r="J43" i="6" s="1"/>
  <c r="K43" i="6" s="1"/>
  <c r="L43" i="6" s="1"/>
  <c r="I42" i="6"/>
  <c r="J42" i="6" s="1"/>
  <c r="K42" i="6" s="1"/>
  <c r="L42" i="6" s="1"/>
  <c r="I41" i="6"/>
  <c r="J41" i="6" s="1"/>
  <c r="K41" i="6" s="1"/>
  <c r="L41" i="6" s="1"/>
  <c r="I40" i="6"/>
  <c r="J40" i="6" s="1"/>
  <c r="K40" i="6" s="1"/>
  <c r="L40" i="6" s="1"/>
  <c r="I39" i="6"/>
  <c r="J39" i="6" s="1"/>
  <c r="K39" i="6" s="1"/>
  <c r="L39" i="6" s="1"/>
  <c r="I38" i="6"/>
  <c r="J38" i="6" s="1"/>
  <c r="K38" i="6" s="1"/>
  <c r="L38" i="6" s="1"/>
  <c r="I37" i="6"/>
  <c r="J37" i="6" s="1"/>
  <c r="K37" i="6" s="1"/>
  <c r="L37" i="6" s="1"/>
  <c r="I36" i="6"/>
  <c r="J36" i="6" s="1"/>
  <c r="K36" i="6" s="1"/>
  <c r="L36" i="6" s="1"/>
  <c r="I35" i="6"/>
  <c r="J35" i="6" s="1"/>
  <c r="K35" i="6" s="1"/>
  <c r="L35" i="6" s="1"/>
  <c r="I34" i="6"/>
  <c r="J34" i="6" s="1"/>
  <c r="K34" i="6" s="1"/>
  <c r="L34" i="6" s="1"/>
  <c r="I33" i="6"/>
  <c r="J33" i="6" s="1"/>
  <c r="K33" i="6" s="1"/>
  <c r="L33" i="6" s="1"/>
  <c r="I32" i="6"/>
  <c r="J32" i="6" s="1"/>
  <c r="K32" i="6" s="1"/>
  <c r="L32" i="6" s="1"/>
  <c r="I31" i="6"/>
  <c r="J31" i="6" s="1"/>
  <c r="K31" i="6" s="1"/>
  <c r="L31" i="6" s="1"/>
  <c r="I30" i="6"/>
  <c r="J30" i="6" s="1"/>
  <c r="K30" i="6" s="1"/>
  <c r="L30" i="6" s="1"/>
  <c r="I29" i="6"/>
  <c r="J29" i="6" s="1"/>
  <c r="K29" i="6" s="1"/>
  <c r="L29" i="6" s="1"/>
  <c r="I28" i="6"/>
  <c r="J28" i="6" s="1"/>
  <c r="K28" i="6" s="1"/>
  <c r="L28" i="6" s="1"/>
  <c r="I27" i="6"/>
  <c r="J27" i="6" s="1"/>
  <c r="K27" i="6" s="1"/>
  <c r="L27" i="6" s="1"/>
  <c r="I43" i="5"/>
  <c r="J43" i="5" s="1"/>
  <c r="K43" i="5" s="1"/>
  <c r="L43" i="5" s="1"/>
  <c r="I42" i="5"/>
  <c r="J42" i="5" s="1"/>
  <c r="K42" i="5" s="1"/>
  <c r="L42" i="5" s="1"/>
  <c r="I41" i="5"/>
  <c r="J41" i="5" s="1"/>
  <c r="K41" i="5" s="1"/>
  <c r="L41" i="5" s="1"/>
  <c r="I40" i="5"/>
  <c r="J40" i="5" s="1"/>
  <c r="K40" i="5" s="1"/>
  <c r="L40" i="5" s="1"/>
  <c r="I39" i="5"/>
  <c r="J39" i="5" s="1"/>
  <c r="K39" i="5" s="1"/>
  <c r="L39" i="5" s="1"/>
  <c r="I38" i="5"/>
  <c r="J38" i="5" s="1"/>
  <c r="K38" i="5" s="1"/>
  <c r="L38" i="5" s="1"/>
  <c r="I37" i="5"/>
  <c r="I36" i="5"/>
  <c r="I35" i="5"/>
  <c r="I34" i="5"/>
  <c r="J34" i="5" s="1"/>
  <c r="K34" i="5" s="1"/>
  <c r="L34" i="5" s="1"/>
  <c r="I33" i="5"/>
  <c r="J33" i="5" s="1"/>
  <c r="K33" i="5" s="1"/>
  <c r="L33" i="5" s="1"/>
  <c r="I32" i="5"/>
  <c r="I31" i="5"/>
  <c r="J31" i="5" s="1"/>
  <c r="K31" i="5" s="1"/>
  <c r="L31" i="5" s="1"/>
  <c r="I30" i="5"/>
  <c r="J30" i="5" s="1"/>
  <c r="K30" i="5" s="1"/>
  <c r="L30" i="5" s="1"/>
  <c r="I29" i="5"/>
  <c r="J29" i="5" s="1"/>
  <c r="K29" i="5" s="1"/>
  <c r="L29" i="5" s="1"/>
  <c r="I28" i="5"/>
  <c r="J28" i="5" s="1"/>
  <c r="K28" i="5" s="1"/>
  <c r="L28" i="5" s="1"/>
  <c r="I27" i="5"/>
  <c r="J27" i="5" s="1"/>
  <c r="K27" i="5" s="1"/>
  <c r="L27" i="5" s="1"/>
  <c r="I43" i="4"/>
  <c r="J43" i="4" s="1"/>
  <c r="K43" i="4" s="1"/>
  <c r="L43" i="4" s="1"/>
  <c r="I42" i="4"/>
  <c r="J42" i="4" s="1"/>
  <c r="K42" i="4" s="1"/>
  <c r="L42" i="4" s="1"/>
  <c r="I41" i="4"/>
  <c r="J41" i="4" s="1"/>
  <c r="K41" i="4" s="1"/>
  <c r="L41" i="4" s="1"/>
  <c r="I40" i="4"/>
  <c r="J40" i="4" s="1"/>
  <c r="K40" i="4" s="1"/>
  <c r="L40" i="4" s="1"/>
  <c r="I39" i="4"/>
  <c r="J39" i="4" s="1"/>
  <c r="K39" i="4" s="1"/>
  <c r="L39" i="4" s="1"/>
  <c r="I38" i="4"/>
  <c r="J38" i="4" s="1"/>
  <c r="K38" i="4" s="1"/>
  <c r="L38" i="4" s="1"/>
  <c r="I37" i="4"/>
  <c r="J37" i="4" s="1"/>
  <c r="K37" i="4" s="1"/>
  <c r="L37" i="4" s="1"/>
  <c r="I36" i="4"/>
  <c r="J36" i="4" s="1"/>
  <c r="K36" i="4" s="1"/>
  <c r="L36" i="4" s="1"/>
  <c r="I35" i="4"/>
  <c r="J35" i="4" s="1"/>
  <c r="K35" i="4" s="1"/>
  <c r="L35" i="4" s="1"/>
  <c r="I34" i="4"/>
  <c r="J34" i="4" s="1"/>
  <c r="K34" i="4" s="1"/>
  <c r="L34" i="4" s="1"/>
  <c r="I33" i="4"/>
  <c r="J33" i="4" s="1"/>
  <c r="K33" i="4" s="1"/>
  <c r="L33" i="4" s="1"/>
  <c r="I32" i="4"/>
  <c r="J32" i="4" s="1"/>
  <c r="K32" i="4" s="1"/>
  <c r="L32" i="4" s="1"/>
  <c r="I31" i="4"/>
  <c r="J31" i="4" s="1"/>
  <c r="K31" i="4" s="1"/>
  <c r="L31" i="4" s="1"/>
  <c r="I30" i="4"/>
  <c r="J30" i="4" s="1"/>
  <c r="K30" i="4" s="1"/>
  <c r="L30" i="4" s="1"/>
  <c r="I29" i="4"/>
  <c r="J29" i="4" s="1"/>
  <c r="K29" i="4" s="1"/>
  <c r="L29" i="4" s="1"/>
  <c r="I28" i="4"/>
  <c r="J28" i="4" s="1"/>
  <c r="K28" i="4" s="1"/>
  <c r="L28" i="4" s="1"/>
  <c r="J27" i="4"/>
  <c r="K27" i="4" s="1"/>
  <c r="L27" i="4" s="1"/>
  <c r="I43" i="3"/>
  <c r="J43" i="3" s="1"/>
  <c r="K43" i="3" s="1"/>
  <c r="L43" i="3" s="1"/>
  <c r="I42" i="3"/>
  <c r="J42" i="3" s="1"/>
  <c r="K42" i="3" s="1"/>
  <c r="L42" i="3" s="1"/>
  <c r="I41" i="3"/>
  <c r="J41" i="3" s="1"/>
  <c r="K41" i="3" s="1"/>
  <c r="L41" i="3" s="1"/>
  <c r="I40" i="3"/>
  <c r="J40" i="3" s="1"/>
  <c r="K40" i="3" s="1"/>
  <c r="L40" i="3" s="1"/>
  <c r="I39" i="3"/>
  <c r="J39" i="3" s="1"/>
  <c r="K39" i="3" s="1"/>
  <c r="L39" i="3" s="1"/>
  <c r="I38" i="3"/>
  <c r="J38" i="3" s="1"/>
  <c r="K38" i="3" s="1"/>
  <c r="L38" i="3" s="1"/>
  <c r="I37" i="3"/>
  <c r="J37" i="3" s="1"/>
  <c r="K37" i="3" s="1"/>
  <c r="L37" i="3" s="1"/>
  <c r="I36" i="3"/>
  <c r="J36" i="3" s="1"/>
  <c r="K36" i="3" s="1"/>
  <c r="L36" i="3" s="1"/>
  <c r="I35" i="3"/>
  <c r="J35" i="3" s="1"/>
  <c r="K35" i="3" s="1"/>
  <c r="L35" i="3" s="1"/>
  <c r="I34" i="3"/>
  <c r="J34" i="3" s="1"/>
  <c r="K34" i="3" s="1"/>
  <c r="L34" i="3" s="1"/>
  <c r="I33" i="3"/>
  <c r="J33" i="3" s="1"/>
  <c r="K33" i="3" s="1"/>
  <c r="L33" i="3" s="1"/>
  <c r="I32" i="3"/>
  <c r="J32" i="3" s="1"/>
  <c r="K32" i="3" s="1"/>
  <c r="L32" i="3" s="1"/>
  <c r="I31" i="3"/>
  <c r="J31" i="3" s="1"/>
  <c r="K31" i="3" s="1"/>
  <c r="L31" i="3" s="1"/>
  <c r="I30" i="3"/>
  <c r="J30" i="3" s="1"/>
  <c r="K30" i="3" s="1"/>
  <c r="L30" i="3" s="1"/>
  <c r="I29" i="3"/>
  <c r="J29" i="3" s="1"/>
  <c r="K29" i="3" s="1"/>
  <c r="L29" i="3" s="1"/>
  <c r="I28" i="3"/>
  <c r="J28" i="3" s="1"/>
  <c r="K28" i="3" s="1"/>
  <c r="L28" i="3" s="1"/>
  <c r="I27" i="3"/>
  <c r="J27" i="3" s="1"/>
  <c r="K27" i="3" s="1"/>
  <c r="L27" i="3" s="1"/>
  <c r="I43" i="2"/>
  <c r="J43" i="2" s="1"/>
  <c r="K43" i="2" s="1"/>
  <c r="I42" i="2"/>
  <c r="J42" i="2" s="1"/>
  <c r="K42" i="2" s="1"/>
  <c r="I41" i="2"/>
  <c r="J41" i="2" s="1"/>
  <c r="K41" i="2" s="1"/>
  <c r="L41" i="2" s="1"/>
  <c r="I40" i="2"/>
  <c r="I39" i="2"/>
  <c r="I38" i="2"/>
  <c r="I37" i="2"/>
  <c r="I36" i="2"/>
  <c r="J36" i="2" s="1"/>
  <c r="K36" i="2" s="1"/>
  <c r="L36" i="2" s="1"/>
  <c r="I35" i="2"/>
  <c r="I34" i="2"/>
  <c r="J34" i="2" s="1"/>
  <c r="K34" i="2" s="1"/>
  <c r="L34" i="2" s="1"/>
  <c r="I33" i="2"/>
  <c r="J33" i="2" s="1"/>
  <c r="K33" i="2" s="1"/>
  <c r="L33" i="2" s="1"/>
  <c r="I32" i="2"/>
  <c r="J32" i="2" s="1"/>
  <c r="K32" i="2" s="1"/>
  <c r="L32" i="2" s="1"/>
  <c r="I31" i="2"/>
  <c r="J31" i="2" s="1"/>
  <c r="K31" i="2" s="1"/>
  <c r="L31" i="2" s="1"/>
  <c r="I30" i="2"/>
  <c r="J30" i="2" s="1"/>
  <c r="K30" i="2" s="1"/>
  <c r="I29" i="2"/>
  <c r="J29" i="2" s="1"/>
  <c r="K29" i="2" s="1"/>
  <c r="I28" i="2"/>
  <c r="J28" i="2" s="1"/>
  <c r="K28" i="2" s="1"/>
  <c r="I27" i="2"/>
  <c r="J27" i="2" s="1"/>
  <c r="K27" i="2" s="1"/>
  <c r="D44" i="9"/>
  <c r="E44" i="9"/>
  <c r="F44" i="9"/>
  <c r="G44" i="9"/>
  <c r="D44" i="8"/>
  <c r="E44" i="8"/>
  <c r="F44" i="8"/>
  <c r="G44" i="8"/>
  <c r="D44" i="7"/>
  <c r="E44" i="7"/>
  <c r="F44" i="7"/>
  <c r="G44" i="7"/>
  <c r="D44" i="6"/>
  <c r="E44" i="6"/>
  <c r="F44" i="6"/>
  <c r="G44" i="6"/>
  <c r="D44" i="5"/>
  <c r="E44" i="5"/>
  <c r="F44" i="5"/>
  <c r="G44" i="5"/>
  <c r="D44" i="4"/>
  <c r="E44" i="4"/>
  <c r="F44" i="4"/>
  <c r="G44" i="4"/>
  <c r="D44" i="3"/>
  <c r="E44" i="3"/>
  <c r="F44" i="3"/>
  <c r="G44" i="3"/>
  <c r="D44" i="2"/>
  <c r="E44" i="2"/>
  <c r="F44" i="2"/>
  <c r="G44" i="2"/>
  <c r="D34" i="10" l="1"/>
  <c r="I34" i="10" s="1"/>
  <c r="D42" i="10" s="1"/>
  <c r="I24" i="10"/>
  <c r="D44" i="10" s="1"/>
  <c r="H24" i="10"/>
  <c r="D23" i="10"/>
  <c r="D86" i="10"/>
  <c r="E86" i="10" s="1"/>
  <c r="G86" i="10" s="1"/>
  <c r="D89" i="10"/>
  <c r="E89" i="10" s="1"/>
  <c r="G89" i="10" s="1"/>
  <c r="G51" i="10"/>
  <c r="G49" i="10"/>
  <c r="E81" i="10"/>
  <c r="G81" i="10" s="1"/>
  <c r="E83" i="10"/>
  <c r="G83" i="10" s="1"/>
  <c r="E78" i="10"/>
  <c r="G78" i="10" s="1"/>
  <c r="E74" i="10"/>
  <c r="G74" i="10" s="1"/>
  <c r="E85" i="10"/>
  <c r="G85" i="10" s="1"/>
  <c r="D35" i="10"/>
  <c r="I33" i="10"/>
  <c r="D47" i="10" s="1"/>
  <c r="J33" i="10"/>
  <c r="E47" i="10" s="1"/>
  <c r="H33" i="10"/>
  <c r="G82" i="10"/>
  <c r="J24" i="10"/>
  <c r="E44" i="10" s="1"/>
  <c r="D25" i="10"/>
  <c r="H29" i="10"/>
  <c r="D80" i="10"/>
  <c r="D46" i="10"/>
  <c r="F46" i="10" s="1"/>
  <c r="G48" i="10"/>
  <c r="J29" i="10"/>
  <c r="E45" i="10" s="1"/>
  <c r="F45" i="10" s="1"/>
  <c r="D79" i="10"/>
  <c r="G52" i="10"/>
  <c r="E87" i="10"/>
  <c r="G87" i="10" s="1"/>
  <c r="D88" i="10"/>
  <c r="J31" i="9"/>
  <c r="K31" i="9" s="1"/>
  <c r="L31" i="9" s="1"/>
  <c r="J33" i="9"/>
  <c r="K33" i="9" s="1"/>
  <c r="L33" i="9" s="1"/>
  <c r="J34" i="9"/>
  <c r="K34" i="9" s="1"/>
  <c r="L34" i="9" s="1"/>
  <c r="J32" i="5"/>
  <c r="K32" i="5" s="1"/>
  <c r="L32" i="5" s="1"/>
  <c r="J35" i="5"/>
  <c r="K35" i="5" s="1"/>
  <c r="L35" i="5" s="1"/>
  <c r="J36" i="5"/>
  <c r="K36" i="5" s="1"/>
  <c r="L36" i="5" s="1"/>
  <c r="J37" i="5"/>
  <c r="K37" i="5" s="1"/>
  <c r="L37" i="5" s="1"/>
  <c r="J37" i="2"/>
  <c r="K37" i="2" s="1"/>
  <c r="J38" i="2"/>
  <c r="K38" i="2" s="1"/>
  <c r="J39" i="2"/>
  <c r="K39" i="2" s="1"/>
  <c r="L39" i="2" s="1"/>
  <c r="J40" i="2"/>
  <c r="K40" i="2" s="1"/>
  <c r="L40" i="2" s="1"/>
  <c r="L35" i="9"/>
  <c r="L36" i="9"/>
  <c r="L40" i="9"/>
  <c r="L42" i="9"/>
  <c r="L27" i="9"/>
  <c r="L43" i="9"/>
  <c r="L41" i="9"/>
  <c r="L28" i="9"/>
  <c r="L37" i="2"/>
  <c r="L38" i="2"/>
  <c r="L42" i="2"/>
  <c r="L27" i="2"/>
  <c r="L28" i="2"/>
  <c r="L29" i="2"/>
  <c r="L43" i="2"/>
  <c r="L30" i="2"/>
  <c r="J35" i="2"/>
  <c r="K35" i="2" s="1"/>
  <c r="L35" i="2" s="1"/>
  <c r="J34" i="10" l="1"/>
  <c r="E42" i="10" s="1"/>
  <c r="H34" i="10"/>
  <c r="J23" i="10"/>
  <c r="E43" i="10" s="1"/>
  <c r="I23" i="10"/>
  <c r="D43" i="10" s="1"/>
  <c r="L28" i="10"/>
  <c r="C46" i="10"/>
  <c r="K28" i="10"/>
  <c r="L29" i="10"/>
  <c r="C45" i="10"/>
  <c r="K29" i="10"/>
  <c r="E79" i="10"/>
  <c r="G79" i="10" s="1"/>
  <c r="L24" i="10"/>
  <c r="K24" i="10"/>
  <c r="C44" i="10"/>
  <c r="E88" i="10"/>
  <c r="G88" i="10" s="1"/>
  <c r="L33" i="10"/>
  <c r="K33" i="10"/>
  <c r="C47" i="10"/>
  <c r="E80" i="10"/>
  <c r="G80" i="10" s="1"/>
  <c r="L34" i="10" l="1"/>
  <c r="C42" i="10"/>
  <c r="K34" i="10"/>
  <c r="L23" i="10"/>
  <c r="K23" i="10"/>
  <c r="C43" i="10"/>
  <c r="G44" i="10"/>
  <c r="D73" i="10"/>
  <c r="G45" i="10"/>
  <c r="D75" i="10"/>
  <c r="G47" i="10"/>
  <c r="D77" i="10"/>
  <c r="G46" i="10"/>
  <c r="D76" i="10"/>
  <c r="D71" i="10" l="1"/>
  <c r="E71" i="10" s="1"/>
  <c r="G71" i="10" s="1"/>
  <c r="G42" i="10"/>
  <c r="D72" i="10"/>
  <c r="E72" i="10" s="1"/>
  <c r="G72" i="10" s="1"/>
  <c r="G43" i="10"/>
  <c r="E76" i="10"/>
  <c r="G76" i="10" s="1"/>
  <c r="E77" i="10"/>
  <c r="G77" i="10" s="1"/>
  <c r="E75" i="10"/>
  <c r="G75" i="10" s="1"/>
  <c r="E73" i="10"/>
  <c r="G73" i="10" l="1"/>
  <c r="G90" i="10" s="1"/>
  <c r="H82" i="10" l="1"/>
  <c r="I82" i="10" s="1"/>
  <c r="J82" i="10" s="1"/>
  <c r="H83" i="10"/>
  <c r="I83" i="10" s="1"/>
  <c r="J83" i="10" s="1"/>
  <c r="H84" i="10"/>
  <c r="I84" i="10" s="1"/>
  <c r="J84" i="10" s="1"/>
  <c r="H88" i="10"/>
  <c r="I88" i="10" s="1"/>
  <c r="J88" i="10" s="1"/>
  <c r="H74" i="10"/>
  <c r="I74" i="10" s="1"/>
  <c r="J74" i="10" s="1"/>
  <c r="H70" i="10"/>
  <c r="I70" i="10" s="1"/>
  <c r="J70" i="10" s="1"/>
  <c r="H76" i="10"/>
  <c r="I76" i="10" s="1"/>
  <c r="J76" i="10" s="1"/>
  <c r="H87" i="10"/>
  <c r="I87" i="10" s="1"/>
  <c r="J87" i="10" s="1"/>
  <c r="H72" i="10"/>
  <c r="I72" i="10" s="1"/>
  <c r="J72" i="10" s="1"/>
  <c r="H73" i="10"/>
  <c r="I73" i="10" s="1"/>
  <c r="J73" i="10" s="1"/>
  <c r="H78" i="10"/>
  <c r="I78" i="10" s="1"/>
  <c r="J78" i="10" s="1"/>
  <c r="H75" i="10"/>
  <c r="I75" i="10" s="1"/>
  <c r="J75" i="10" s="1"/>
  <c r="H79" i="10"/>
  <c r="I79" i="10" s="1"/>
  <c r="J79" i="10" s="1"/>
  <c r="H71" i="10"/>
  <c r="I71" i="10" s="1"/>
  <c r="J71" i="10" s="1"/>
  <c r="H80" i="10"/>
  <c r="I80" i="10" s="1"/>
  <c r="J80" i="10" s="1"/>
  <c r="H85" i="10"/>
  <c r="I85" i="10" s="1"/>
  <c r="J85" i="10" s="1"/>
  <c r="H86" i="10"/>
  <c r="I86" i="10" s="1"/>
  <c r="J86" i="10" s="1"/>
  <c r="H77" i="10"/>
  <c r="I77" i="10" s="1"/>
  <c r="J77" i="10" s="1"/>
  <c r="H81" i="10"/>
  <c r="I81" i="10" s="1"/>
  <c r="J81" i="10" s="1"/>
  <c r="H89" i="10"/>
  <c r="I89" i="10" s="1"/>
  <c r="J89" i="10" s="1"/>
  <c r="J90" i="10" l="1"/>
</calcChain>
</file>

<file path=xl/sharedStrings.xml><?xml version="1.0" encoding="utf-8"?>
<sst xmlns="http://schemas.openxmlformats.org/spreadsheetml/2006/main" count="789" uniqueCount="122">
  <si>
    <t>Total:</t>
  </si>
  <si>
    <t>Lys</t>
  </si>
  <si>
    <t>Leu</t>
  </si>
  <si>
    <t>Ile</t>
  </si>
  <si>
    <t>Phe</t>
  </si>
  <si>
    <t>Val</t>
  </si>
  <si>
    <t>Met</t>
  </si>
  <si>
    <t>Aba</t>
  </si>
  <si>
    <t>Tyr</t>
  </si>
  <si>
    <t>Ala</t>
  </si>
  <si>
    <t>Thr</t>
  </si>
  <si>
    <t>Gly/Arg</t>
  </si>
  <si>
    <t>Gln</t>
  </si>
  <si>
    <t>Ser</t>
  </si>
  <si>
    <t>His</t>
  </si>
  <si>
    <t>Asn</t>
  </si>
  <si>
    <t>Glu</t>
  </si>
  <si>
    <t>Asp</t>
  </si>
  <si>
    <t>Emission</t>
  </si>
  <si>
    <t>umol/l</t>
  </si>
  <si>
    <t>%</t>
  </si>
  <si>
    <t>mV</t>
  </si>
  <si>
    <t>mV*min</t>
  </si>
  <si>
    <t>min</t>
  </si>
  <si>
    <t/>
  </si>
  <si>
    <t xml:space="preserve">Amount </t>
  </si>
  <si>
    <t xml:space="preserve">Relative Height </t>
  </si>
  <si>
    <t xml:space="preserve">Relative Area </t>
  </si>
  <si>
    <t xml:space="preserve">Height </t>
  </si>
  <si>
    <t xml:space="preserve">Area </t>
  </si>
  <si>
    <t>Retention Time</t>
  </si>
  <si>
    <t>Peak Name</t>
  </si>
  <si>
    <t xml:space="preserve">No. </t>
  </si>
  <si>
    <t>µl</t>
  </si>
  <si>
    <t>Volum</t>
  </si>
  <si>
    <t>Dato</t>
  </si>
  <si>
    <t>m1 50</t>
  </si>
  <si>
    <t>Prøvenavn</t>
  </si>
  <si>
    <t>24.03.2023</t>
  </si>
  <si>
    <t>Sequence</t>
  </si>
  <si>
    <t>m1 100</t>
  </si>
  <si>
    <t>mannitol 1 250</t>
  </si>
  <si>
    <t>m2 50</t>
  </si>
  <si>
    <t>m2 100</t>
  </si>
  <si>
    <t>m2 250</t>
  </si>
  <si>
    <t>m3 100</t>
  </si>
  <si>
    <t>22.03.2023</t>
  </si>
  <si>
    <t>m3 50</t>
  </si>
  <si>
    <t>umol</t>
  </si>
  <si>
    <t xml:space="preserve">mmol </t>
  </si>
  <si>
    <t>mmol/gDW</t>
  </si>
  <si>
    <t>org. sample</t>
  </si>
  <si>
    <t xml:space="preserve">org. sample </t>
  </si>
  <si>
    <t>Weight cells:</t>
  </si>
  <si>
    <t>Fortynning:</t>
  </si>
  <si>
    <t>Total volume sample (ml):</t>
  </si>
  <si>
    <t>Total volume sample (L):</t>
  </si>
  <si>
    <t>mmol/gDW:</t>
  </si>
  <si>
    <t>1-50</t>
  </si>
  <si>
    <t>1-100</t>
  </si>
  <si>
    <t>1-250</t>
  </si>
  <si>
    <t>Average (mmol/gDW):</t>
  </si>
  <si>
    <t>Std. Dev:</t>
  </si>
  <si>
    <t>Amino-acid:</t>
  </si>
  <si>
    <t>Dilution:</t>
  </si>
  <si>
    <t>No.:</t>
  </si>
  <si>
    <t>Fordeling:</t>
  </si>
  <si>
    <t>Normaliser:</t>
  </si>
  <si>
    <t>Avg:</t>
  </si>
  <si>
    <t>Asn:</t>
  </si>
  <si>
    <t>Asp:</t>
  </si>
  <si>
    <t>sum:</t>
  </si>
  <si>
    <t>Gln:</t>
  </si>
  <si>
    <t>Glu:</t>
  </si>
  <si>
    <t>Gly:</t>
  </si>
  <si>
    <t>Arg:</t>
  </si>
  <si>
    <t>Sum:</t>
  </si>
  <si>
    <t>No.</t>
  </si>
  <si>
    <t>Amino acid</t>
  </si>
  <si>
    <t>std. Dev:</t>
  </si>
  <si>
    <t>Alanine</t>
  </si>
  <si>
    <t>Arg</t>
  </si>
  <si>
    <t>Arginine</t>
  </si>
  <si>
    <t>Asparagine</t>
  </si>
  <si>
    <t>Aspartic acid</t>
  </si>
  <si>
    <t>Glutamic acid</t>
  </si>
  <si>
    <t>Glutamine</t>
  </si>
  <si>
    <t>Gly</t>
  </si>
  <si>
    <t>Glycine</t>
  </si>
  <si>
    <t>Histidine</t>
  </si>
  <si>
    <t>Isoleucine</t>
  </si>
  <si>
    <t>Leucine</t>
  </si>
  <si>
    <t>Lysine</t>
  </si>
  <si>
    <t>Phenylalanine</t>
  </si>
  <si>
    <t>Serine</t>
  </si>
  <si>
    <t>Threonine</t>
  </si>
  <si>
    <t>Tyrosine</t>
  </si>
  <si>
    <t>Valine</t>
  </si>
  <si>
    <t>Formel:</t>
  </si>
  <si>
    <t>a:</t>
  </si>
  <si>
    <t>Predikert andel av aminosyrene (mmol/gDW)::</t>
  </si>
  <si>
    <t>Predicted HPLC values (mmol/gDW):</t>
  </si>
  <si>
    <t>Cys:</t>
  </si>
  <si>
    <t>Pro:</t>
  </si>
  <si>
    <t>Trp:</t>
  </si>
  <si>
    <t>Met:</t>
  </si>
  <si>
    <t>Skalert:</t>
  </si>
  <si>
    <t>Aminoacid</t>
  </si>
  <si>
    <t>Avg. mmol/gDW:</t>
  </si>
  <si>
    <t>mol/gDW:</t>
  </si>
  <si>
    <t>Molar mass (g/mol):</t>
  </si>
  <si>
    <t>g/gDW:</t>
  </si>
  <si>
    <t>mol/DW:</t>
  </si>
  <si>
    <t>g/DW:</t>
  </si>
  <si>
    <t>Cys</t>
  </si>
  <si>
    <t>Pro</t>
  </si>
  <si>
    <t>Trp</t>
  </si>
  <si>
    <t>y= 0,5064</t>
  </si>
  <si>
    <t>m3 250</t>
  </si>
  <si>
    <t xml:space="preserve">Total protein content: </t>
  </si>
  <si>
    <t>Average:</t>
  </si>
  <si>
    <t>Relative std. Dev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</si>
</sst>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&quot; &quot;"/>
    <numFmt numFmtId="165" formatCode="0.000&quot; &quot;"/>
    <numFmt numFmtId="166" formatCode="0.00&quot;      &quot;"/>
    <numFmt numFmtId="167" formatCode="0.0000"/>
    <numFmt numFmtId="168" formatCode="0.000"/>
    <numFmt numFmtId="169" formatCode="0&quot;  &quot;"/>
    <numFmt numFmtId="170" formatCode="dd/mmm/yyyy\ hh:mm"/>
    <numFmt numFmtId="171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166" fontId="1" fillId="0" borderId="2" xfId="1" applyNumberFormat="1" applyBorder="1" applyAlignment="1">
      <alignment vertical="center"/>
    </xf>
    <xf numFmtId="0" fontId="2" fillId="0" borderId="3" xfId="1" applyFont="1" applyBorder="1" applyAlignment="1">
      <alignment vertical="center"/>
    </xf>
    <xf numFmtId="167" fontId="1" fillId="2" borderId="4" xfId="1" applyNumberFormat="1" applyFill="1" applyBorder="1" applyAlignment="1">
      <alignment horizontal="center"/>
    </xf>
    <xf numFmtId="2" fontId="1" fillId="2" borderId="4" xfId="1" applyNumberFormat="1" applyFill="1" applyBorder="1" applyAlignment="1">
      <alignment horizontal="center"/>
    </xf>
    <xf numFmtId="168" fontId="1" fillId="2" borderId="4" xfId="1" applyNumberFormat="1" applyFill="1" applyBorder="1" applyAlignment="1">
      <alignment horizontal="center"/>
    </xf>
    <xf numFmtId="0" fontId="1" fillId="2" borderId="4" xfId="1" applyFill="1" applyBorder="1"/>
    <xf numFmtId="169" fontId="1" fillId="2" borderId="4" xfId="1" applyNumberFormat="1" applyFill="1" applyBorder="1" applyAlignment="1">
      <alignment horizontal="left" vertical="center"/>
    </xf>
    <xf numFmtId="167" fontId="1" fillId="2" borderId="5" xfId="1" applyNumberFormat="1" applyFill="1" applyBorder="1" applyAlignment="1">
      <alignment horizontal="center"/>
    </xf>
    <xf numFmtId="2" fontId="1" fillId="2" borderId="5" xfId="1" applyNumberFormat="1" applyFill="1" applyBorder="1" applyAlignment="1">
      <alignment horizontal="center"/>
    </xf>
    <xf numFmtId="168" fontId="1" fillId="2" borderId="5" xfId="1" applyNumberFormat="1" applyFill="1" applyBorder="1" applyAlignment="1">
      <alignment horizontal="center"/>
    </xf>
    <xf numFmtId="0" fontId="1" fillId="2" borderId="5" xfId="1" applyFill="1" applyBorder="1"/>
    <xf numFmtId="169" fontId="1" fillId="2" borderId="5" xfId="1" applyNumberFormat="1" applyFill="1" applyBorder="1" applyAlignment="1">
      <alignment horizontal="left" vertical="center"/>
    </xf>
    <xf numFmtId="167" fontId="1" fillId="2" borderId="6" xfId="1" applyNumberFormat="1" applyFill="1" applyBorder="1" applyAlignment="1">
      <alignment horizontal="center"/>
    </xf>
    <xf numFmtId="2" fontId="1" fillId="2" borderId="6" xfId="1" applyNumberFormat="1" applyFill="1" applyBorder="1" applyAlignment="1">
      <alignment horizontal="center"/>
    </xf>
    <xf numFmtId="168" fontId="1" fillId="2" borderId="6" xfId="1" applyNumberFormat="1" applyFill="1" applyBorder="1" applyAlignment="1">
      <alignment horizontal="center"/>
    </xf>
    <xf numFmtId="0" fontId="1" fillId="2" borderId="6" xfId="1" applyFill="1" applyBorder="1"/>
    <xf numFmtId="169" fontId="1" fillId="2" borderId="6" xfId="1" applyNumberFormat="1" applyFill="1" applyBorder="1" applyAlignment="1">
      <alignment horizontal="left" vertical="center"/>
    </xf>
    <xf numFmtId="0" fontId="1" fillId="3" borderId="5" xfId="1" applyFill="1" applyBorder="1" applyAlignment="1">
      <alignment horizontal="center"/>
    </xf>
    <xf numFmtId="167" fontId="1" fillId="3" borderId="5" xfId="1" applyNumberFormat="1" applyFill="1" applyBorder="1" applyAlignment="1">
      <alignment horizontal="center"/>
    </xf>
    <xf numFmtId="2" fontId="1" fillId="3" borderId="5" xfId="1" applyNumberFormat="1" applyFill="1" applyBorder="1" applyAlignment="1">
      <alignment horizontal="center"/>
    </xf>
    <xf numFmtId="168" fontId="1" fillId="3" borderId="5" xfId="1" applyNumberFormat="1" applyFill="1" applyBorder="1" applyAlignment="1">
      <alignment horizontal="center"/>
    </xf>
    <xf numFmtId="0" fontId="1" fillId="3" borderId="5" xfId="1" applyFill="1" applyBorder="1" applyAlignment="1">
      <alignment horizontal="left" vertical="center"/>
    </xf>
    <xf numFmtId="0" fontId="1" fillId="3" borderId="6" xfId="1" applyFill="1" applyBorder="1" applyAlignment="1">
      <alignment horizontal="center"/>
    </xf>
    <xf numFmtId="0" fontId="1" fillId="3" borderId="6" xfId="1" applyFill="1" applyBorder="1" applyAlignment="1">
      <alignment horizontal="left"/>
    </xf>
    <xf numFmtId="0" fontId="1" fillId="3" borderId="6" xfId="1" applyFill="1" applyBorder="1" applyAlignment="1">
      <alignment horizontal="left" vertical="center"/>
    </xf>
    <xf numFmtId="2" fontId="1" fillId="0" borderId="0" xfId="1" applyNumberFormat="1"/>
    <xf numFmtId="170" fontId="1" fillId="0" borderId="0" xfId="1" applyNumberForma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0" borderId="0" xfId="1" applyFont="1"/>
    <xf numFmtId="169" fontId="1" fillId="5" borderId="5" xfId="1" applyNumberFormat="1" applyFill="1" applyBorder="1" applyAlignment="1">
      <alignment horizontal="left" vertical="center"/>
    </xf>
    <xf numFmtId="0" fontId="1" fillId="5" borderId="5" xfId="1" applyFill="1" applyBorder="1"/>
    <xf numFmtId="168" fontId="1" fillId="5" borderId="5" xfId="1" applyNumberFormat="1" applyFill="1" applyBorder="1" applyAlignment="1">
      <alignment horizontal="center"/>
    </xf>
    <xf numFmtId="2" fontId="1" fillId="5" borderId="5" xfId="1" applyNumberFormat="1" applyFill="1" applyBorder="1" applyAlignment="1">
      <alignment horizontal="center"/>
    </xf>
    <xf numFmtId="167" fontId="1" fillId="5" borderId="5" xfId="1" applyNumberFormat="1" applyFill="1" applyBorder="1" applyAlignment="1">
      <alignment horizontal="center"/>
    </xf>
    <xf numFmtId="0" fontId="1" fillId="5" borderId="0" xfId="1" applyFill="1"/>
    <xf numFmtId="169" fontId="1" fillId="6" borderId="5" xfId="1" applyNumberFormat="1" applyFill="1" applyBorder="1" applyAlignment="1">
      <alignment horizontal="left" vertical="center"/>
    </xf>
    <xf numFmtId="0" fontId="1" fillId="6" borderId="5" xfId="1" applyFill="1" applyBorder="1"/>
    <xf numFmtId="168" fontId="1" fillId="6" borderId="5" xfId="1" applyNumberFormat="1" applyFill="1" applyBorder="1" applyAlignment="1">
      <alignment horizontal="center"/>
    </xf>
    <xf numFmtId="2" fontId="1" fillId="6" borderId="5" xfId="1" applyNumberFormat="1" applyFill="1" applyBorder="1" applyAlignment="1">
      <alignment horizontal="center"/>
    </xf>
    <xf numFmtId="167" fontId="1" fillId="6" borderId="5" xfId="1" applyNumberFormat="1" applyFill="1" applyBorder="1" applyAlignment="1">
      <alignment horizontal="center"/>
    </xf>
    <xf numFmtId="169" fontId="1" fillId="5" borderId="6" xfId="1" applyNumberFormat="1" applyFill="1" applyBorder="1" applyAlignment="1">
      <alignment horizontal="left" vertical="center"/>
    </xf>
    <xf numFmtId="0" fontId="1" fillId="5" borderId="6" xfId="1" applyFill="1" applyBorder="1"/>
    <xf numFmtId="168" fontId="1" fillId="5" borderId="6" xfId="1" applyNumberFormat="1" applyFill="1" applyBorder="1" applyAlignment="1">
      <alignment horizontal="center"/>
    </xf>
    <xf numFmtId="2" fontId="1" fillId="5" borderId="6" xfId="1" applyNumberFormat="1" applyFill="1" applyBorder="1" applyAlignment="1">
      <alignment horizontal="center"/>
    </xf>
    <xf numFmtId="167" fontId="1" fillId="5" borderId="6" xfId="1" applyNumberFormat="1" applyFill="1" applyBorder="1" applyAlignment="1">
      <alignment horizontal="center"/>
    </xf>
    <xf numFmtId="169" fontId="1" fillId="5" borderId="4" xfId="1" applyNumberFormat="1" applyFill="1" applyBorder="1" applyAlignment="1">
      <alignment horizontal="left" vertical="center"/>
    </xf>
    <xf numFmtId="0" fontId="1" fillId="5" borderId="4" xfId="1" applyFill="1" applyBorder="1"/>
    <xf numFmtId="168" fontId="1" fillId="5" borderId="4" xfId="1" applyNumberFormat="1" applyFill="1" applyBorder="1" applyAlignment="1">
      <alignment horizontal="center"/>
    </xf>
    <xf numFmtId="2" fontId="1" fillId="5" borderId="4" xfId="1" applyNumberFormat="1" applyFill="1" applyBorder="1" applyAlignment="1">
      <alignment horizontal="center"/>
    </xf>
    <xf numFmtId="167" fontId="1" fillId="5" borderId="4" xfId="1" applyNumberFormat="1" applyFill="1" applyBorder="1" applyAlignment="1">
      <alignment horizontal="center"/>
    </xf>
    <xf numFmtId="49" fontId="0" fillId="0" borderId="0" xfId="0" applyNumberFormat="1"/>
    <xf numFmtId="169" fontId="1" fillId="0" borderId="0" xfId="1" applyNumberFormat="1" applyAlignment="1">
      <alignment horizontal="left" vertical="center"/>
    </xf>
    <xf numFmtId="0" fontId="1" fillId="0" borderId="0" xfId="0" applyFont="1"/>
    <xf numFmtId="168" fontId="0" fillId="0" borderId="0" xfId="0" applyNumberFormat="1"/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/>
    <xf numFmtId="168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/>
    <xf numFmtId="167" fontId="0" fillId="0" borderId="0" xfId="0" applyNumberFormat="1"/>
    <xf numFmtId="11" fontId="0" fillId="0" borderId="0" xfId="0" applyNumberFormat="1"/>
    <xf numFmtId="171" fontId="0" fillId="0" borderId="0" xfId="0" applyNumberFormat="1"/>
    <xf numFmtId="171" fontId="0" fillId="0" borderId="0" xfId="2" applyNumberFormat="1" applyFont="1"/>
    <xf numFmtId="0" fontId="1" fillId="4" borderId="7" xfId="1" applyFill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7" borderId="7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8129FA32-B170-41BD-9FE8-946670736547}"/>
    <cellStyle name="Normal 3" xfId="2" xr:uid="{E1E0D8B3-2A86-4F32-A8AB-C9FF23FFF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510676-BAAD-41E3-A110-13CE7C88C2B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53-49A7-8DE9-19634D61FE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265567-6AF8-46C9-9E4D-DA9AB23A3F78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53-49A7-8DE9-19634D61FE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B69425-0634-403C-BAED-5F9CC91F47C9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53-49A7-8DE9-19634D61FE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4FB9C3-4284-443B-9EC4-55DBD114039B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53-49A7-8DE9-19634D61FE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66A388-5B10-4E54-BD5E-44F48A3CE1E0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53-49A7-8DE9-19634D61FE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7D62CC-44C3-4CD3-BB5F-1EF4DCDBBD22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53-49A7-8DE9-19634D61FED9}"/>
                </c:ext>
              </c:extLst>
            </c:dLbl>
            <c:dLbl>
              <c:idx val="6"/>
              <c:layout>
                <c:manualLayout>
                  <c:x val="-0.10555555555555556"/>
                  <c:y val="-5.5555555555555643E-2"/>
                </c:manualLayout>
              </c:layout>
              <c:tx>
                <c:rich>
                  <a:bodyPr/>
                  <a:lstStyle/>
                  <a:p>
                    <a:fld id="{AE130073-53F3-4CE9-93C4-9EAE11F884F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953-49A7-8DE9-19634D61FE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04D802-ACE0-49EA-BCC6-38362F112C99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53-49A7-8DE9-19634D61FE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FA0046-9859-4A7B-91CA-B7931B4F57DE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53-49A7-8DE9-19634D61FE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A6B514-0292-4ADD-B712-D88F3AB95CC6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53-49A7-8DE9-19634D61FED9}"/>
                </c:ext>
              </c:extLst>
            </c:dLbl>
            <c:dLbl>
              <c:idx val="10"/>
              <c:layout>
                <c:manualLayout>
                  <c:x val="2.7777777777777779E-3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B87BE43F-51E8-49ED-9FA4-1F73E814EAE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953-49A7-8DE9-19634D61FE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907F12B-6AA3-4287-9457-1E9E5ACFE518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53-49A7-8DE9-19634D61FE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2E05CA-4FBF-4092-B54C-82D05269E0A0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53-49A7-8DE9-19634D61FE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FBEBD8-632A-4A8A-A441-0EFBB742D35B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53-49A7-8DE9-19634D61FE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94E253-B661-4FE8-9F56-61374B28CC49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53-49A7-8DE9-19634D61FE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C4213D1-4A2F-48B6-BD7D-C341DE210134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53-49A7-8DE9-19634D61FE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53-49A7-8DE9-19634D61FE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53-49A7-8DE9-19634D61FE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53-49A7-8DE9-19634D61FE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53-49A7-8DE9-19634D61FED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53-49A7-8DE9-19634D61FED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53-49A7-8DE9-19634D61FED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53-49A7-8DE9-19634D61FED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53-49A7-8DE9-19634D61FED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53-49A7-8DE9-19634D61FED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53-49A7-8DE9-19634D61FED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53-49A7-8DE9-19634D61FED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53-49A7-8DE9-19634D61FED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53-49A7-8DE9-19634D61FED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53-49A7-8DE9-19634D61FED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53-49A7-8DE9-19634D61FED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953-49A7-8DE9-19634D61FED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E3-436B-815C-6108B573AEB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E3-436B-815C-6108B573AEB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E3-436B-815C-6108B573AEB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E3-436B-815C-6108B573AEB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E3-436B-815C-6108B573AEB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E3-436B-815C-6108B573AEB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E3-436B-815C-6108B573AEB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E3-436B-815C-6108B573AEB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E3-436B-815C-6108B573AEB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E3-436B-815C-6108B573AEB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E3-436B-815C-6108B573AEB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E3-436B-815C-6108B573AEB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E3-436B-815C-6108B573AEB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E3-436B-815C-6108B573AEB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E3-436B-815C-6108B573AEB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E3-436B-815C-6108B573AE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713035870516182E-2"/>
                  <c:y val="-0.21027595508894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(Oversikt!$J$41:$J$56,Oversikt!$J$41:$J$56,Oversikt!$J$41:$J$56)</c:f>
              <c:numCache>
                <c:formatCode>0.000</c:formatCode>
                <c:ptCount val="48"/>
                <c:pt idx="0">
                  <c:v>0.59111127483237302</c:v>
                </c:pt>
                <c:pt idx="1">
                  <c:v>0.31503487394125002</c:v>
                </c:pt>
                <c:pt idx="2">
                  <c:v>0.304266422763671</c:v>
                </c:pt>
                <c:pt idx="3">
                  <c:v>0.39903752261785103</c:v>
                </c:pt>
                <c:pt idx="4">
                  <c:v>0.55857521331259297</c:v>
                </c:pt>
                <c:pt idx="5">
                  <c:v>0.29525634056817002</c:v>
                </c:pt>
                <c:pt idx="6">
                  <c:v>0.532031324104138</c:v>
                </c:pt>
                <c:pt idx="7">
                  <c:v>0.17465218151956499</c:v>
                </c:pt>
                <c:pt idx="8">
                  <c:v>0.56721117444805602</c:v>
                </c:pt>
                <c:pt idx="9">
                  <c:v>0.74367160775772401</c:v>
                </c:pt>
                <c:pt idx="10">
                  <c:v>0.54430249487281201</c:v>
                </c:pt>
                <c:pt idx="11">
                  <c:v>0.346567043949982</c:v>
                </c:pt>
                <c:pt idx="12">
                  <c:v>0.48340182165247397</c:v>
                </c:pt>
                <c:pt idx="13">
                  <c:v>0.41714498192285099</c:v>
                </c:pt>
                <c:pt idx="14">
                  <c:v>0.268749863465719</c:v>
                </c:pt>
                <c:pt idx="15">
                  <c:v>0.51935485552044502</c:v>
                </c:pt>
                <c:pt idx="16">
                  <c:v>0.59111127483237302</c:v>
                </c:pt>
                <c:pt idx="17">
                  <c:v>0.31503487394125002</c:v>
                </c:pt>
                <c:pt idx="18">
                  <c:v>0.304266422763671</c:v>
                </c:pt>
                <c:pt idx="19">
                  <c:v>0.39903752261785103</c:v>
                </c:pt>
                <c:pt idx="20">
                  <c:v>0.55857521331259297</c:v>
                </c:pt>
                <c:pt idx="21">
                  <c:v>0.29525634056817002</c:v>
                </c:pt>
                <c:pt idx="22">
                  <c:v>0.532031324104138</c:v>
                </c:pt>
                <c:pt idx="23">
                  <c:v>0.17465218151956499</c:v>
                </c:pt>
                <c:pt idx="24">
                  <c:v>0.56721117444805602</c:v>
                </c:pt>
                <c:pt idx="25">
                  <c:v>0.74367160775772401</c:v>
                </c:pt>
                <c:pt idx="26">
                  <c:v>0.54430249487281201</c:v>
                </c:pt>
                <c:pt idx="27">
                  <c:v>0.346567043949982</c:v>
                </c:pt>
                <c:pt idx="28">
                  <c:v>0.48340182165247397</c:v>
                </c:pt>
                <c:pt idx="29">
                  <c:v>0.41714498192285099</c:v>
                </c:pt>
                <c:pt idx="30">
                  <c:v>0.268749863465719</c:v>
                </c:pt>
                <c:pt idx="31">
                  <c:v>0.51935485552044502</c:v>
                </c:pt>
                <c:pt idx="32">
                  <c:v>0.59111127483237302</c:v>
                </c:pt>
                <c:pt idx="33">
                  <c:v>0.31503487394125002</c:v>
                </c:pt>
                <c:pt idx="34">
                  <c:v>0.304266422763671</c:v>
                </c:pt>
                <c:pt idx="35">
                  <c:v>0.39903752261785103</c:v>
                </c:pt>
                <c:pt idx="36">
                  <c:v>0.55857521331259297</c:v>
                </c:pt>
                <c:pt idx="37">
                  <c:v>0.29525634056817002</c:v>
                </c:pt>
                <c:pt idx="38">
                  <c:v>0.532031324104138</c:v>
                </c:pt>
                <c:pt idx="39">
                  <c:v>0.17465218151956499</c:v>
                </c:pt>
                <c:pt idx="40">
                  <c:v>0.56721117444805602</c:v>
                </c:pt>
                <c:pt idx="41">
                  <c:v>0.74367160775772401</c:v>
                </c:pt>
                <c:pt idx="42">
                  <c:v>0.54430249487281201</c:v>
                </c:pt>
                <c:pt idx="43">
                  <c:v>0.346567043949982</c:v>
                </c:pt>
                <c:pt idx="44">
                  <c:v>0.48340182165247397</c:v>
                </c:pt>
                <c:pt idx="45">
                  <c:v>0.41714498192285099</c:v>
                </c:pt>
                <c:pt idx="46">
                  <c:v>0.268749863465719</c:v>
                </c:pt>
                <c:pt idx="47">
                  <c:v>0.51935485552044502</c:v>
                </c:pt>
              </c:numCache>
            </c:numRef>
          </c:xVal>
          <c:yVal>
            <c:numRef>
              <c:f>(Oversikt!$C$41:$C$56,Oversikt!$D$41:$D$56,Oversikt!$E$41:$E$56)</c:f>
              <c:numCache>
                <c:formatCode>0.000</c:formatCode>
                <c:ptCount val="48"/>
                <c:pt idx="0">
                  <c:v>0.43451664398004347</c:v>
                </c:pt>
                <c:pt idx="1">
                  <c:v>0.16353670135995832</c:v>
                </c:pt>
                <c:pt idx="2">
                  <c:v>0.13858296337839646</c:v>
                </c:pt>
                <c:pt idx="3">
                  <c:v>0.18174796246415928</c:v>
                </c:pt>
                <c:pt idx="4">
                  <c:v>0.35733745627320107</c:v>
                </c:pt>
                <c:pt idx="5">
                  <c:v>0.18888441014320462</c:v>
                </c:pt>
                <c:pt idx="6">
                  <c:v>0.27618100394938255</c:v>
                </c:pt>
                <c:pt idx="7">
                  <c:v>5.0882418893082322E-2</c:v>
                </c:pt>
                <c:pt idx="8">
                  <c:v>0.199576679030362</c:v>
                </c:pt>
                <c:pt idx="9">
                  <c:v>0.2811402075883675</c:v>
                </c:pt>
                <c:pt idx="10">
                  <c:v>0.25243319376458756</c:v>
                </c:pt>
                <c:pt idx="11">
                  <c:v>0.12140015147289003</c:v>
                </c:pt>
                <c:pt idx="12">
                  <c:v>0.16230944776250414</c:v>
                </c:pt>
                <c:pt idx="13">
                  <c:v>0.23030247916975555</c:v>
                </c:pt>
                <c:pt idx="14">
                  <c:v>7.9607602444549036E-2</c:v>
                </c:pt>
                <c:pt idx="15">
                  <c:v>0.24552845357384248</c:v>
                </c:pt>
                <c:pt idx="16">
                  <c:v>0.47849523788348342</c:v>
                </c:pt>
                <c:pt idx="17">
                  <c:v>0.17719442786756634</c:v>
                </c:pt>
                <c:pt idx="18" formatCode="General">
                  <c:v>0.14709028002971009</c:v>
                </c:pt>
                <c:pt idx="19">
                  <c:v>0.19290508762385045</c:v>
                </c:pt>
                <c:pt idx="20">
                  <c:v>0.38583224442769204</c:v>
                </c:pt>
                <c:pt idx="21">
                  <c:v>0.20394642269808677</c:v>
                </c:pt>
                <c:pt idx="22">
                  <c:v>0.2992461910735546</c:v>
                </c:pt>
                <c:pt idx="23">
                  <c:v>5.4331509846358164E-2</c:v>
                </c:pt>
                <c:pt idx="24">
                  <c:v>0.20888879588432205</c:v>
                </c:pt>
                <c:pt idx="25">
                  <c:v>0.29879997750604415</c:v>
                </c:pt>
                <c:pt idx="26">
                  <c:v>0.27042781729199322</c:v>
                </c:pt>
                <c:pt idx="27">
                  <c:v>0.12548803640000458</c:v>
                </c:pt>
                <c:pt idx="28">
                  <c:v>0.16615742387422044</c:v>
                </c:pt>
                <c:pt idx="29">
                  <c:v>0.23338912631833411</c:v>
                </c:pt>
                <c:pt idx="30">
                  <c:v>8.4189329781057601E-2</c:v>
                </c:pt>
                <c:pt idx="31">
                  <c:v>0.26287191979920116</c:v>
                </c:pt>
                <c:pt idx="32">
                  <c:v>0.47769408433905491</c:v>
                </c:pt>
                <c:pt idx="33">
                  <c:v>0.17786859236797212</c:v>
                </c:pt>
                <c:pt idx="34">
                  <c:v>0.1473392205723662</c:v>
                </c:pt>
                <c:pt idx="35">
                  <c:v>0.19323156668952704</c:v>
                </c:pt>
                <c:pt idx="36">
                  <c:v>0.38653964079425124</c:v>
                </c:pt>
                <c:pt idx="37">
                  <c:v>0.20432034416388692</c:v>
                </c:pt>
                <c:pt idx="38">
                  <c:v>0.30038472099986929</c:v>
                </c:pt>
                <c:pt idx="39">
                  <c:v>5.8669235869815976E-2</c:v>
                </c:pt>
                <c:pt idx="40">
                  <c:v>0.23255306095107442</c:v>
                </c:pt>
                <c:pt idx="41">
                  <c:v>0.3022276671192462</c:v>
                </c:pt>
                <c:pt idx="42">
                  <c:v>0.27397253546542921</c:v>
                </c:pt>
                <c:pt idx="43">
                  <c:v>0.13930858612036212</c:v>
                </c:pt>
                <c:pt idx="44">
                  <c:v>0.18706655535346417</c:v>
                </c:pt>
                <c:pt idx="45">
                  <c:v>0.24767141160803033</c:v>
                </c:pt>
                <c:pt idx="46">
                  <c:v>9.0382785322621992E-2</c:v>
                </c:pt>
                <c:pt idx="47">
                  <c:v>0.26285001795773533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Oversikt!$B$41:$B$56</c15:f>
                <c15:dlblRangeCache>
                  <c:ptCount val="16"/>
                  <c:pt idx="0">
                    <c:v>Ala</c:v>
                  </c:pt>
                  <c:pt idx="1">
                    <c:v>Arg</c:v>
                  </c:pt>
                  <c:pt idx="2">
                    <c:v>Asn</c:v>
                  </c:pt>
                  <c:pt idx="3">
                    <c:v>Asp</c:v>
                  </c:pt>
                  <c:pt idx="4">
                    <c:v>Glu</c:v>
                  </c:pt>
                  <c:pt idx="5">
                    <c:v>Gln</c:v>
                  </c:pt>
                  <c:pt idx="6">
                    <c:v>Gly</c:v>
                  </c:pt>
                  <c:pt idx="7">
                    <c:v>His</c:v>
                  </c:pt>
                  <c:pt idx="8">
                    <c:v>Ile</c:v>
                  </c:pt>
                  <c:pt idx="9">
                    <c:v>Leu</c:v>
                  </c:pt>
                  <c:pt idx="10">
                    <c:v>Lys</c:v>
                  </c:pt>
                  <c:pt idx="11">
                    <c:v>Phe</c:v>
                  </c:pt>
                  <c:pt idx="12">
                    <c:v>Ser</c:v>
                  </c:pt>
                  <c:pt idx="13">
                    <c:v>Thr</c:v>
                  </c:pt>
                  <c:pt idx="14">
                    <c:v>Tyr</c:v>
                  </c:pt>
                  <c:pt idx="15">
                    <c:v>Val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00-41B4-9424-9197216E6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29336207"/>
        <c:axId val="2029324207"/>
      </c:scatterChart>
      <c:valAx>
        <c:axId val="20293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50" b="0" i="0" baseline="0">
                    <a:effectLst/>
                  </a:rPr>
                  <a:t>Predicted values (mmol/gDW)</a:t>
                </a:r>
                <a:endParaRPr lang="nb-NO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9324207"/>
        <c:crosses val="autoZero"/>
        <c:crossBetween val="midCat"/>
      </c:valAx>
      <c:valAx>
        <c:axId val="20293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50" b="0" i="0" baseline="0">
                    <a:effectLst/>
                  </a:rPr>
                  <a:t>HPLC measurements (mmol/gDW)</a:t>
                </a:r>
                <a:endParaRPr lang="nb-NO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293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41</xdr:row>
      <xdr:rowOff>4762</xdr:rowOff>
    </xdr:from>
    <xdr:to>
      <xdr:col>19</xdr:col>
      <xdr:colOff>457200</xdr:colOff>
      <xdr:row>55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3988A-3E45-3B0E-15ED-1ED8B5FAC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FBB57-AAFA-4239-87B3-D2127B2E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20636-9995-430B-9783-F6966ECBB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10C50-CFF8-491D-9581-45D60ECAA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D2E17B-A2A4-41BD-8195-625179EAB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9FB6EE-8D83-4DE9-B114-2B5B9D05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116AC-C654-4F06-BEC0-3BAE0260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C3C536-22A1-42DA-913B-2AE35E710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6B5D5F-095B-4721-A4E1-83041EBAB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8</xdr:col>
      <xdr:colOff>0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BB1B8-971C-4BCE-80BE-FD8F22520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"/>
          <a:ext cx="4876800" cy="2771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6E58-BA6E-45D7-AD2A-49208F9D31FA}">
  <dimension ref="A1:AD119"/>
  <sheetViews>
    <sheetView tabSelected="1" topLeftCell="C63" zoomScaleNormal="100" workbookViewId="0">
      <selection activeCell="M124" sqref="M124"/>
    </sheetView>
  </sheetViews>
  <sheetFormatPr defaultRowHeight="15" x14ac:dyDescent="0.25"/>
  <cols>
    <col min="2" max="2" width="10.28515625" customWidth="1"/>
    <col min="7" max="7" width="10.42578125" customWidth="1"/>
  </cols>
  <sheetData>
    <row r="1" spans="1:21" x14ac:dyDescent="0.25">
      <c r="A1" s="87" t="s">
        <v>65</v>
      </c>
      <c r="B1" s="87" t="s">
        <v>63</v>
      </c>
      <c r="C1" s="87" t="s">
        <v>64</v>
      </c>
      <c r="D1" s="81" t="s">
        <v>57</v>
      </c>
      <c r="E1" s="81"/>
      <c r="F1" s="81"/>
      <c r="G1" s="87" t="s">
        <v>61</v>
      </c>
      <c r="H1" s="87" t="s">
        <v>62</v>
      </c>
    </row>
    <row r="2" spans="1:21" ht="16.5" customHeight="1" x14ac:dyDescent="0.25">
      <c r="A2" s="87"/>
      <c r="B2" s="87"/>
      <c r="C2" s="87"/>
      <c r="D2">
        <v>1</v>
      </c>
      <c r="E2">
        <v>2</v>
      </c>
      <c r="F2">
        <v>3</v>
      </c>
      <c r="G2" s="87"/>
      <c r="H2" s="87"/>
      <c r="R2" s="1"/>
      <c r="S2" s="59"/>
      <c r="T2" s="1"/>
    </row>
    <row r="3" spans="1:21" x14ac:dyDescent="0.25">
      <c r="A3" s="60">
        <v>1</v>
      </c>
      <c r="B3" s="1" t="s">
        <v>7</v>
      </c>
      <c r="C3" s="59" t="s">
        <v>58</v>
      </c>
      <c r="D3" s="1">
        <v>6.2915189893269332E-3</v>
      </c>
      <c r="E3" s="1">
        <v>4.3416203972526926E-3</v>
      </c>
      <c r="F3">
        <v>6.7526694054840016E-3</v>
      </c>
      <c r="G3" s="73">
        <f>AVERAGE(D3:F3)</f>
        <v>5.7952695973545422E-3</v>
      </c>
      <c r="H3" s="73">
        <f>_xlfn.STDEV.S(D3:F3)</f>
        <v>1.2798386321321998E-3</v>
      </c>
      <c r="K3" s="64"/>
      <c r="R3" s="1"/>
      <c r="S3" s="59"/>
      <c r="T3" s="1"/>
      <c r="U3" s="1"/>
    </row>
    <row r="4" spans="1:21" x14ac:dyDescent="0.25">
      <c r="A4" s="60">
        <v>2</v>
      </c>
      <c r="B4" s="1" t="s">
        <v>9</v>
      </c>
      <c r="C4" s="59" t="s">
        <v>60</v>
      </c>
      <c r="D4" s="1">
        <v>0.43451664398004347</v>
      </c>
      <c r="E4" s="1">
        <v>0.47849523788348342</v>
      </c>
      <c r="F4">
        <v>0.47769408433905491</v>
      </c>
      <c r="G4" s="73">
        <f>AVERAGE(D4:F4)</f>
        <v>0.46356865540086062</v>
      </c>
      <c r="H4" s="73">
        <f>_xlfn.STDEV.S(D4:F4)</f>
        <v>2.5162968573817043E-2</v>
      </c>
      <c r="K4" s="64"/>
      <c r="R4" s="1"/>
      <c r="S4" s="59"/>
      <c r="T4" s="1"/>
    </row>
    <row r="5" spans="1:21" x14ac:dyDescent="0.25">
      <c r="A5" s="60">
        <v>3</v>
      </c>
      <c r="B5" s="1" t="s">
        <v>15</v>
      </c>
      <c r="C5" s="59" t="s">
        <v>58</v>
      </c>
      <c r="D5" s="1">
        <v>6.1895792047688967E-5</v>
      </c>
      <c r="E5">
        <v>8.8608907465595875E-5</v>
      </c>
      <c r="F5">
        <v>2.6295030410765743E-4</v>
      </c>
      <c r="G5" s="73">
        <f t="shared" ref="G5:G17" si="0">AVERAGE(D5:F5)</f>
        <v>1.378183345403141E-4</v>
      </c>
      <c r="H5" s="73">
        <f t="shared" ref="H5:H14" si="1">_xlfn.STDEV.S(D5:F5)</f>
        <v>1.0918747634085379E-4</v>
      </c>
      <c r="K5" s="66"/>
      <c r="R5" s="1"/>
      <c r="S5" s="59"/>
      <c r="T5" s="1"/>
      <c r="U5" s="1"/>
    </row>
    <row r="6" spans="1:21" x14ac:dyDescent="0.25">
      <c r="A6" s="60">
        <v>4</v>
      </c>
      <c r="B6" s="1" t="s">
        <v>17</v>
      </c>
      <c r="C6" s="59" t="s">
        <v>60</v>
      </c>
      <c r="D6" s="1">
        <v>0.320269030050508</v>
      </c>
      <c r="E6">
        <v>0.33990675874609488</v>
      </c>
      <c r="F6">
        <v>0.34030783695778555</v>
      </c>
      <c r="G6" s="73">
        <f>AVERAGE(D6:F6)</f>
        <v>0.33349454191812944</v>
      </c>
      <c r="H6" s="73">
        <f t="shared" si="1"/>
        <v>1.1455384718699791E-2</v>
      </c>
      <c r="K6" s="64"/>
      <c r="R6" s="1"/>
      <c r="S6" s="59"/>
      <c r="T6" s="1"/>
    </row>
    <row r="7" spans="1:21" x14ac:dyDescent="0.25">
      <c r="A7" s="60">
        <v>5</v>
      </c>
      <c r="B7" s="1" t="s">
        <v>12</v>
      </c>
      <c r="C7" s="59" t="s">
        <v>58</v>
      </c>
      <c r="D7">
        <v>2.9656470240240002E-6</v>
      </c>
      <c r="E7" s="1">
        <v>1.4516859147350454E-5</v>
      </c>
      <c r="F7">
        <v>7.7955810310322786E-6</v>
      </c>
      <c r="G7" s="73">
        <f>AVERAGE(D7:F7)</f>
        <v>8.4260290674689098E-6</v>
      </c>
      <c r="H7" s="73">
        <f>_xlfn.STDEV.S(D7:F7)</f>
        <v>5.8013553523729366E-6</v>
      </c>
      <c r="K7" s="64"/>
      <c r="R7" s="1"/>
      <c r="S7" s="59"/>
      <c r="T7" s="1"/>
      <c r="U7" s="1"/>
    </row>
    <row r="8" spans="1:21" x14ac:dyDescent="0.25">
      <c r="A8" s="60">
        <v>6</v>
      </c>
      <c r="B8" s="1" t="s">
        <v>16</v>
      </c>
      <c r="C8" s="59" t="s">
        <v>60</v>
      </c>
      <c r="D8" s="1">
        <v>0.54621890076938162</v>
      </c>
      <c r="E8">
        <v>0.58976415026663154</v>
      </c>
      <c r="F8" s="74">
        <v>0.59085218937710715</v>
      </c>
      <c r="G8" s="73">
        <f t="shared" si="0"/>
        <v>0.57561174680437344</v>
      </c>
      <c r="H8" s="73">
        <f t="shared" si="1"/>
        <v>2.546076404595965E-2</v>
      </c>
      <c r="K8" s="64"/>
      <c r="R8" s="1"/>
      <c r="S8" s="59"/>
      <c r="T8" s="1"/>
      <c r="U8" s="1"/>
    </row>
    <row r="9" spans="1:21" x14ac:dyDescent="0.25">
      <c r="A9" s="60">
        <v>7</v>
      </c>
      <c r="B9" s="1" t="s">
        <v>11</v>
      </c>
      <c r="C9" s="59" t="s">
        <v>60</v>
      </c>
      <c r="D9" s="1">
        <v>0.43971770530934084</v>
      </c>
      <c r="E9" s="1">
        <v>0.47644061894112094</v>
      </c>
      <c r="F9">
        <v>0.47825331336784138</v>
      </c>
      <c r="G9" s="73">
        <f t="shared" si="0"/>
        <v>0.46480387920610111</v>
      </c>
      <c r="H9" s="73">
        <f>_xlfn.STDEV.S(D9:F9)</f>
        <v>2.1744161419908471E-2</v>
      </c>
      <c r="K9" s="64"/>
      <c r="R9" s="1"/>
      <c r="S9" s="59"/>
      <c r="T9" s="1"/>
    </row>
    <row r="10" spans="1:21" x14ac:dyDescent="0.25">
      <c r="A10" s="60">
        <v>8</v>
      </c>
      <c r="B10" s="1" t="s">
        <v>14</v>
      </c>
      <c r="C10" s="59" t="s">
        <v>58</v>
      </c>
      <c r="D10" s="1">
        <v>5.0882418893082322E-2</v>
      </c>
      <c r="E10" s="1">
        <v>5.4331509846358164E-2</v>
      </c>
      <c r="F10">
        <v>5.8669235869815976E-2</v>
      </c>
      <c r="G10" s="73">
        <f t="shared" si="0"/>
        <v>5.4627721536418823E-2</v>
      </c>
      <c r="H10" s="73">
        <f>_xlfn.STDEV.S(D10:F10)</f>
        <v>3.9018502894502889E-3</v>
      </c>
      <c r="K10" s="66"/>
      <c r="R10" s="1"/>
      <c r="S10" s="59"/>
      <c r="U10" s="1"/>
    </row>
    <row r="11" spans="1:21" x14ac:dyDescent="0.25">
      <c r="A11" s="60">
        <v>9</v>
      </c>
      <c r="B11" s="1" t="s">
        <v>3</v>
      </c>
      <c r="C11" s="59" t="s">
        <v>59</v>
      </c>
      <c r="D11" s="1">
        <v>0.199576679030362</v>
      </c>
      <c r="E11" s="1">
        <v>0.20888879588432205</v>
      </c>
      <c r="F11">
        <v>0.23255306095107442</v>
      </c>
      <c r="G11" s="73">
        <f t="shared" si="0"/>
        <v>0.21367284528858618</v>
      </c>
      <c r="H11" s="73">
        <f>_xlfn.STDEV.S(D11:F11)</f>
        <v>1.7000758444022494E-2</v>
      </c>
      <c r="K11" s="64"/>
      <c r="R11" s="1"/>
      <c r="S11" s="59"/>
      <c r="T11" s="1"/>
      <c r="U11" s="1"/>
    </row>
    <row r="12" spans="1:21" x14ac:dyDescent="0.25">
      <c r="A12" s="60">
        <v>10</v>
      </c>
      <c r="B12" s="1" t="s">
        <v>2</v>
      </c>
      <c r="C12" s="59" t="s">
        <v>60</v>
      </c>
      <c r="D12" s="1">
        <v>0.2811402075883675</v>
      </c>
      <c r="E12">
        <v>0.29879997750604415</v>
      </c>
      <c r="F12">
        <v>0.3022276671192462</v>
      </c>
      <c r="G12" s="73">
        <f t="shared" si="0"/>
        <v>0.29405595073788598</v>
      </c>
      <c r="H12" s="73">
        <f t="shared" si="1"/>
        <v>1.1315899427326265E-2</v>
      </c>
      <c r="K12" s="64"/>
      <c r="R12" s="1"/>
      <c r="S12" s="59"/>
      <c r="T12" s="1"/>
      <c r="U12" s="1"/>
    </row>
    <row r="13" spans="1:21" x14ac:dyDescent="0.25">
      <c r="A13" s="60">
        <v>11</v>
      </c>
      <c r="B13" s="1" t="s">
        <v>1</v>
      </c>
      <c r="C13" s="59" t="s">
        <v>60</v>
      </c>
      <c r="D13" s="1">
        <v>0.25243319376458756</v>
      </c>
      <c r="E13">
        <v>0.27042781729199322</v>
      </c>
      <c r="F13">
        <v>0.27397253546542921</v>
      </c>
      <c r="G13" s="73">
        <f t="shared" si="0"/>
        <v>0.26561118217400331</v>
      </c>
      <c r="H13" s="73">
        <f t="shared" si="1"/>
        <v>1.1549276627620198E-2</v>
      </c>
      <c r="K13" s="64"/>
      <c r="M13" s="1"/>
      <c r="N13" s="59"/>
      <c r="O13" s="1"/>
      <c r="R13" s="1"/>
      <c r="S13" s="59"/>
      <c r="U13" s="1"/>
    </row>
    <row r="14" spans="1:21" x14ac:dyDescent="0.25">
      <c r="A14" s="60">
        <v>12</v>
      </c>
      <c r="B14" s="1" t="s">
        <v>4</v>
      </c>
      <c r="C14" s="59" t="s">
        <v>59</v>
      </c>
      <c r="D14" s="1">
        <v>0.12140015147289003</v>
      </c>
      <c r="E14">
        <v>0.12548803640000458</v>
      </c>
      <c r="F14">
        <v>0.13930858612036212</v>
      </c>
      <c r="G14" s="73">
        <f t="shared" si="0"/>
        <v>0.12873225799775226</v>
      </c>
      <c r="H14" s="73">
        <f t="shared" si="1"/>
        <v>9.3846544002517216E-3</v>
      </c>
      <c r="K14" s="64"/>
      <c r="R14" s="1"/>
      <c r="S14" s="59"/>
      <c r="U14" s="1"/>
    </row>
    <row r="15" spans="1:21" x14ac:dyDescent="0.25">
      <c r="A15" s="60">
        <v>13</v>
      </c>
      <c r="B15" s="1" t="s">
        <v>13</v>
      </c>
      <c r="C15" s="59" t="s">
        <v>59</v>
      </c>
      <c r="D15" s="1">
        <v>0.16230944776250414</v>
      </c>
      <c r="E15" s="1">
        <v>0.16615742387422044</v>
      </c>
      <c r="F15">
        <v>0.18706655535346417</v>
      </c>
      <c r="G15" s="73">
        <f t="shared" si="0"/>
        <v>0.17184447566339625</v>
      </c>
      <c r="H15" s="73">
        <f>_xlfn.STDEV.S(D15:F15)</f>
        <v>1.33223688812151E-2</v>
      </c>
      <c r="K15" s="64"/>
      <c r="R15" s="1"/>
      <c r="S15" s="59"/>
      <c r="T15" s="1"/>
      <c r="U15" s="1"/>
    </row>
    <row r="16" spans="1:21" x14ac:dyDescent="0.25">
      <c r="A16" s="60">
        <v>14</v>
      </c>
      <c r="B16" s="1" t="s">
        <v>10</v>
      </c>
      <c r="C16" s="59" t="s">
        <v>60</v>
      </c>
      <c r="D16">
        <v>0.23030247916975555</v>
      </c>
      <c r="E16" s="1">
        <v>0.23338912631833411</v>
      </c>
      <c r="F16">
        <v>0.24767141160803033</v>
      </c>
      <c r="G16" s="73">
        <f t="shared" si="0"/>
        <v>0.23712100569870664</v>
      </c>
      <c r="H16" s="73">
        <f>_xlfn.STDEV.S(D16:F16)</f>
        <v>9.2663448184047113E-3</v>
      </c>
      <c r="K16" s="64"/>
      <c r="R16" s="1"/>
      <c r="S16" s="59"/>
      <c r="T16" s="1"/>
    </row>
    <row r="17" spans="1:21" x14ac:dyDescent="0.25">
      <c r="A17" s="60">
        <v>15</v>
      </c>
      <c r="B17" s="1" t="s">
        <v>8</v>
      </c>
      <c r="C17" s="59" t="s">
        <v>58</v>
      </c>
      <c r="D17">
        <v>7.9607602444549036E-2</v>
      </c>
      <c r="E17" s="1">
        <v>8.4189329781057601E-2</v>
      </c>
      <c r="F17">
        <v>9.0382785322621992E-2</v>
      </c>
      <c r="G17" s="73">
        <f t="shared" si="0"/>
        <v>8.4726572516076223E-2</v>
      </c>
      <c r="H17" s="73">
        <f>_xlfn.STDEV.S(D17:F17)</f>
        <v>5.4076440185377266E-3</v>
      </c>
      <c r="K17" s="64"/>
      <c r="R17" s="1"/>
      <c r="S17" s="59"/>
      <c r="T17" s="1"/>
      <c r="U17" s="1"/>
    </row>
    <row r="18" spans="1:21" x14ac:dyDescent="0.25">
      <c r="A18" s="60">
        <v>16</v>
      </c>
      <c r="B18" s="1" t="s">
        <v>5</v>
      </c>
      <c r="C18" s="59" t="s">
        <v>60</v>
      </c>
      <c r="D18" s="1">
        <v>0.24552845357384248</v>
      </c>
      <c r="E18" s="1">
        <v>0.26287191979920116</v>
      </c>
      <c r="F18">
        <v>0.26285001795773533</v>
      </c>
      <c r="G18" s="73">
        <f>AVERAGE(D18:F18)</f>
        <v>0.25708346377692631</v>
      </c>
      <c r="H18" s="73">
        <f>_xlfn.STDEV.S(D18:F18)</f>
        <v>1.0006938368836578E-2</v>
      </c>
      <c r="K18" s="64"/>
    </row>
    <row r="19" spans="1:21" x14ac:dyDescent="0.25">
      <c r="A19" s="60"/>
      <c r="B19" s="1"/>
      <c r="C19" s="59"/>
      <c r="D19" s="1"/>
      <c r="E19" s="1"/>
    </row>
    <row r="22" spans="1:21" x14ac:dyDescent="0.25">
      <c r="B22" t="s">
        <v>66</v>
      </c>
      <c r="D22" s="61" t="s">
        <v>67</v>
      </c>
      <c r="H22">
        <v>1</v>
      </c>
      <c r="I22">
        <v>2</v>
      </c>
      <c r="J22">
        <v>3</v>
      </c>
      <c r="K22" s="1" t="s">
        <v>68</v>
      </c>
      <c r="L22" t="s">
        <v>62</v>
      </c>
    </row>
    <row r="23" spans="1:21" x14ac:dyDescent="0.25">
      <c r="B23" t="s">
        <v>69</v>
      </c>
      <c r="C23" s="62">
        <v>0.304266422763671</v>
      </c>
      <c r="D23" s="62">
        <f>C23/C25</f>
        <v>0.4326243649871967</v>
      </c>
      <c r="G23" t="s">
        <v>15</v>
      </c>
      <c r="H23" s="62">
        <f>(D5+D6)*$D$23</f>
        <v>0.13858296337839646</v>
      </c>
      <c r="I23" s="62">
        <f>(E5+E6)*$D$23</f>
        <v>0.14709028002971009</v>
      </c>
      <c r="J23" s="62">
        <f>(F5+F6)*$D$23</f>
        <v>0.1473392205723662</v>
      </c>
      <c r="K23" s="62">
        <f>AVERAGE(H23:J23)</f>
        <v>0.14433748799349091</v>
      </c>
      <c r="L23" s="62">
        <f>_xlfn.STDEV.S(H23:J23)</f>
        <v>4.9851186553321377E-3</v>
      </c>
    </row>
    <row r="24" spans="1:21" x14ac:dyDescent="0.25">
      <c r="B24" t="s">
        <v>70</v>
      </c>
      <c r="C24" s="62">
        <v>0.39903752261785103</v>
      </c>
      <c r="D24" s="62">
        <f>C24/C25</f>
        <v>0.56737563501280341</v>
      </c>
      <c r="E24" s="1"/>
      <c r="F24" s="61"/>
      <c r="G24" t="s">
        <v>17</v>
      </c>
      <c r="H24" s="62">
        <f>(D5+D6)*$D$24</f>
        <v>0.18174796246415928</v>
      </c>
      <c r="I24" s="62">
        <f>(E5+E6)*$D$24</f>
        <v>0.19290508762385045</v>
      </c>
      <c r="J24" s="62">
        <f>(F5+F6)*$D$24</f>
        <v>0.19323156668952704</v>
      </c>
      <c r="K24" s="62">
        <f t="shared" ref="K24:K33" si="2">AVERAGE(H24:J24)</f>
        <v>0.18929487225917893</v>
      </c>
      <c r="L24" s="62">
        <f t="shared" ref="L24:L33" si="3">_xlfn.STDEV.S(H24:J24)</f>
        <v>6.5378538325435078E-3</v>
      </c>
    </row>
    <row r="25" spans="1:21" x14ac:dyDescent="0.25">
      <c r="B25" s="61" t="s">
        <v>71</v>
      </c>
      <c r="C25" s="62">
        <f>SUM(C23:C24)</f>
        <v>0.70330394538152197</v>
      </c>
      <c r="D25" s="62">
        <f>SUM(D23:D24)</f>
        <v>1</v>
      </c>
      <c r="E25" s="62"/>
      <c r="F25" s="62"/>
      <c r="H25" s="62"/>
      <c r="I25" s="62"/>
      <c r="J25" s="62"/>
      <c r="K25" s="62"/>
      <c r="L25" s="62"/>
    </row>
    <row r="26" spans="1:21" x14ac:dyDescent="0.25">
      <c r="E26" s="62"/>
      <c r="F26" s="62"/>
      <c r="H26" s="62"/>
      <c r="I26" s="62"/>
      <c r="J26" s="62"/>
      <c r="K26" s="62"/>
      <c r="L26" s="62"/>
    </row>
    <row r="27" spans="1:21" x14ac:dyDescent="0.25">
      <c r="B27" t="s">
        <v>66</v>
      </c>
      <c r="D27" s="61" t="s">
        <v>67</v>
      </c>
      <c r="E27" s="62"/>
      <c r="F27" s="62"/>
      <c r="H27" s="62"/>
      <c r="I27" s="62"/>
      <c r="J27" s="62"/>
      <c r="K27" s="62"/>
      <c r="L27" s="62"/>
    </row>
    <row r="28" spans="1:21" x14ac:dyDescent="0.25">
      <c r="B28" s="61" t="s">
        <v>12</v>
      </c>
      <c r="C28" s="62">
        <v>0.29525634056817002</v>
      </c>
      <c r="D28" s="62">
        <f>C28/C30</f>
        <v>0.34580162706121115</v>
      </c>
      <c r="G28" t="s">
        <v>72</v>
      </c>
      <c r="H28" s="62">
        <f>(D7+D8)*$D$28</f>
        <v>0.18888441014320462</v>
      </c>
      <c r="I28" s="62">
        <f t="shared" ref="I28" si="4">(E7+E8)*$D$28</f>
        <v>0.20394642269808677</v>
      </c>
      <c r="J28" s="62">
        <f>(F7+F8)*$D$28</f>
        <v>0.20432034416388692</v>
      </c>
      <c r="K28" s="62">
        <f t="shared" si="2"/>
        <v>0.19905039233505942</v>
      </c>
      <c r="L28" s="62">
        <f t="shared" si="3"/>
        <v>8.8059837474003151E-3</v>
      </c>
    </row>
    <row r="29" spans="1:21" x14ac:dyDescent="0.25">
      <c r="B29" s="61" t="s">
        <v>73</v>
      </c>
      <c r="C29" s="62">
        <v>0.55857521331259297</v>
      </c>
      <c r="D29" s="62">
        <f>C29/C30</f>
        <v>0.6541983729387888</v>
      </c>
      <c r="G29" t="s">
        <v>73</v>
      </c>
      <c r="H29" s="62">
        <f>(D7+D8)*$D$29</f>
        <v>0.35733745627320107</v>
      </c>
      <c r="I29" s="62">
        <f>(E7+E8)*$D$29</f>
        <v>0.38583224442769204</v>
      </c>
      <c r="J29" s="62">
        <f>(F7+F8)*$D$29</f>
        <v>0.38653964079425124</v>
      </c>
      <c r="K29" s="62">
        <f t="shared" si="2"/>
        <v>0.37656978049838141</v>
      </c>
      <c r="L29" s="62">
        <f t="shared" si="3"/>
        <v>1.6659436477015069E-2</v>
      </c>
    </row>
    <row r="30" spans="1:21" x14ac:dyDescent="0.25">
      <c r="B30" s="61" t="s">
        <v>71</v>
      </c>
      <c r="C30" s="62">
        <f>SUM(C28:C29)</f>
        <v>0.85383155388076304</v>
      </c>
      <c r="D30" s="62">
        <f>SUM(D28:D29)</f>
        <v>1</v>
      </c>
      <c r="H30" s="62"/>
      <c r="I30" s="62"/>
      <c r="J30" s="62"/>
      <c r="K30" s="62"/>
      <c r="L30" s="62"/>
    </row>
    <row r="31" spans="1:21" x14ac:dyDescent="0.25">
      <c r="H31" s="62"/>
      <c r="I31" s="62"/>
      <c r="J31" s="62"/>
      <c r="K31" s="62"/>
      <c r="L31" s="62"/>
    </row>
    <row r="32" spans="1:21" x14ac:dyDescent="0.25">
      <c r="B32" t="s">
        <v>66</v>
      </c>
      <c r="D32" s="61" t="s">
        <v>67</v>
      </c>
      <c r="G32" s="62"/>
      <c r="H32" s="62"/>
      <c r="I32" s="62"/>
      <c r="J32" s="62"/>
      <c r="K32" s="62"/>
      <c r="L32" s="62"/>
    </row>
    <row r="33" spans="1:12" x14ac:dyDescent="0.25">
      <c r="B33" t="s">
        <v>74</v>
      </c>
      <c r="C33" s="62">
        <v>0.532031324104138</v>
      </c>
      <c r="D33" s="62">
        <f>C33/C35</f>
        <v>0.62808706725850294</v>
      </c>
      <c r="G33" t="s">
        <v>74</v>
      </c>
      <c r="H33" s="62">
        <f>D9*D33</f>
        <v>0.27618100394938255</v>
      </c>
      <c r="I33" s="62">
        <f>E9*D33</f>
        <v>0.2992461910735546</v>
      </c>
      <c r="J33" s="62">
        <f>F9*D33</f>
        <v>0.30038472099986929</v>
      </c>
      <c r="K33" s="62">
        <f t="shared" si="2"/>
        <v>0.29193730534093548</v>
      </c>
      <c r="L33" s="62">
        <f t="shared" si="3"/>
        <v>1.3657226576225794E-2</v>
      </c>
    </row>
    <row r="34" spans="1:12" x14ac:dyDescent="0.25">
      <c r="B34" t="s">
        <v>75</v>
      </c>
      <c r="C34" s="62">
        <v>0.31503487394125002</v>
      </c>
      <c r="D34" s="62">
        <f>C34/C35</f>
        <v>0.37191293274149706</v>
      </c>
      <c r="G34" t="s">
        <v>75</v>
      </c>
      <c r="H34" s="62">
        <f>D9*$D$34</f>
        <v>0.16353670135995832</v>
      </c>
      <c r="I34" s="62">
        <f>E9*$D$34</f>
        <v>0.17719442786756634</v>
      </c>
      <c r="J34" s="62">
        <f>F9*$D$34</f>
        <v>0.17786859236797212</v>
      </c>
      <c r="K34" s="62">
        <f>AVERAGE(H34:J34)</f>
        <v>0.1728665738651656</v>
      </c>
      <c r="L34" s="62">
        <f>_xlfn.STDEV.S(H34:J34)</f>
        <v>8.0869348436826676E-3</v>
      </c>
    </row>
    <row r="35" spans="1:12" x14ac:dyDescent="0.25">
      <c r="B35" s="61" t="s">
        <v>76</v>
      </c>
      <c r="C35" s="62">
        <f>SUM(C33:C34)</f>
        <v>0.84706619804538796</v>
      </c>
      <c r="D35" s="62">
        <f>SUM(D33:D34)</f>
        <v>1</v>
      </c>
    </row>
    <row r="38" spans="1:12" x14ac:dyDescent="0.25">
      <c r="A38" s="81" t="s">
        <v>77</v>
      </c>
      <c r="B38" s="82" t="s">
        <v>78</v>
      </c>
      <c r="C38" s="84" t="s">
        <v>50</v>
      </c>
      <c r="D38" s="85"/>
      <c r="E38" s="85"/>
    </row>
    <row r="39" spans="1:12" x14ac:dyDescent="0.25">
      <c r="A39" s="81"/>
      <c r="B39" s="83"/>
      <c r="C39" s="63">
        <v>1</v>
      </c>
      <c r="D39" s="63">
        <v>2</v>
      </c>
      <c r="E39" s="63">
        <v>3</v>
      </c>
      <c r="F39" s="61" t="s">
        <v>68</v>
      </c>
      <c r="G39" t="s">
        <v>79</v>
      </c>
      <c r="H39" s="1"/>
    </row>
    <row r="40" spans="1:12" x14ac:dyDescent="0.25">
      <c r="B40" s="64" t="s">
        <v>7</v>
      </c>
      <c r="C40" s="65">
        <f t="shared" ref="C40:E41" si="5">D3</f>
        <v>6.2915189893269332E-3</v>
      </c>
      <c r="D40" s="65">
        <f t="shared" si="5"/>
        <v>4.3416203972526926E-3</v>
      </c>
      <c r="E40" s="65">
        <f t="shared" si="5"/>
        <v>6.7526694054840016E-3</v>
      </c>
      <c r="F40" s="65">
        <f>AVERAGE(C40:E40)</f>
        <v>5.7952695973545422E-3</v>
      </c>
      <c r="G40" s="65">
        <f>_xlfn.STDEV.S(C40:E40)</f>
        <v>1.2798386321321998E-3</v>
      </c>
      <c r="H40" s="1"/>
    </row>
    <row r="41" spans="1:12" x14ac:dyDescent="0.25">
      <c r="B41" s="64" t="s">
        <v>9</v>
      </c>
      <c r="C41" s="65">
        <f t="shared" si="5"/>
        <v>0.43451664398004347</v>
      </c>
      <c r="D41" s="65">
        <f t="shared" si="5"/>
        <v>0.47849523788348342</v>
      </c>
      <c r="E41" s="65">
        <f t="shared" si="5"/>
        <v>0.47769408433905491</v>
      </c>
      <c r="F41" s="65">
        <f t="shared" ref="F41:F56" si="6">AVERAGE(C41:E41)</f>
        <v>0.46356865540086062</v>
      </c>
      <c r="G41" s="65">
        <f t="shared" ref="G41:G56" si="7">_xlfn.STDEV.S(C41:E41)</f>
        <v>2.5162968573817043E-2</v>
      </c>
      <c r="H41" s="1"/>
      <c r="I41" s="1" t="s">
        <v>80</v>
      </c>
      <c r="J41" s="62">
        <v>0.59111127483237302</v>
      </c>
    </row>
    <row r="42" spans="1:12" x14ac:dyDescent="0.25">
      <c r="B42" s="66" t="s">
        <v>81</v>
      </c>
      <c r="C42" s="65">
        <f>H34</f>
        <v>0.16353670135995832</v>
      </c>
      <c r="D42" s="65">
        <f>I34</f>
        <v>0.17719442786756634</v>
      </c>
      <c r="E42" s="65">
        <f>J34</f>
        <v>0.17786859236797212</v>
      </c>
      <c r="F42" s="65">
        <f t="shared" si="6"/>
        <v>0.1728665738651656</v>
      </c>
      <c r="G42" s="65">
        <f t="shared" si="7"/>
        <v>8.0869348436826676E-3</v>
      </c>
      <c r="H42" s="1"/>
      <c r="I42" s="1" t="s">
        <v>82</v>
      </c>
      <c r="J42" s="62">
        <v>0.31503487394125002</v>
      </c>
    </row>
    <row r="43" spans="1:12" x14ac:dyDescent="0.25">
      <c r="B43" s="64" t="s">
        <v>15</v>
      </c>
      <c r="C43" s="65">
        <f t="shared" ref="C43:E44" si="8">H23</f>
        <v>0.13858296337839646</v>
      </c>
      <c r="D43">
        <f t="shared" si="8"/>
        <v>0.14709028002971009</v>
      </c>
      <c r="E43" s="62">
        <f t="shared" si="8"/>
        <v>0.1473392205723662</v>
      </c>
      <c r="F43" s="65">
        <f t="shared" si="6"/>
        <v>0.14433748799349091</v>
      </c>
      <c r="G43" s="65">
        <f t="shared" si="7"/>
        <v>4.9851186553321377E-3</v>
      </c>
      <c r="H43" s="1"/>
      <c r="I43" s="1" t="s">
        <v>83</v>
      </c>
      <c r="J43" s="62">
        <v>0.304266422763671</v>
      </c>
    </row>
    <row r="44" spans="1:12" x14ac:dyDescent="0.25">
      <c r="B44" s="64" t="s">
        <v>17</v>
      </c>
      <c r="C44" s="65">
        <f t="shared" si="8"/>
        <v>0.18174796246415928</v>
      </c>
      <c r="D44" s="65">
        <f t="shared" si="8"/>
        <v>0.19290508762385045</v>
      </c>
      <c r="E44" s="65">
        <f t="shared" si="8"/>
        <v>0.19323156668952704</v>
      </c>
      <c r="F44" s="65">
        <f t="shared" si="6"/>
        <v>0.18929487225917893</v>
      </c>
      <c r="G44" s="65">
        <f>_xlfn.STDEV.S(C44:E44)</f>
        <v>6.5378538325435078E-3</v>
      </c>
      <c r="H44" s="1"/>
      <c r="I44" s="1" t="s">
        <v>84</v>
      </c>
      <c r="J44" s="62">
        <v>0.39903752261785103</v>
      </c>
    </row>
    <row r="45" spans="1:12" x14ac:dyDescent="0.25">
      <c r="B45" s="64" t="s">
        <v>16</v>
      </c>
      <c r="C45" s="65">
        <f>H29</f>
        <v>0.35733745627320107</v>
      </c>
      <c r="D45" s="65">
        <f>I29</f>
        <v>0.38583224442769204</v>
      </c>
      <c r="E45" s="65">
        <f>J29</f>
        <v>0.38653964079425124</v>
      </c>
      <c r="F45" s="65">
        <f t="shared" si="6"/>
        <v>0.37656978049838141</v>
      </c>
      <c r="G45" s="65">
        <f t="shared" si="7"/>
        <v>1.6659436477015069E-2</v>
      </c>
      <c r="H45" s="1"/>
      <c r="I45" s="1" t="s">
        <v>85</v>
      </c>
      <c r="J45" s="62">
        <v>0.55857521331259297</v>
      </c>
    </row>
    <row r="46" spans="1:12" x14ac:dyDescent="0.25">
      <c r="B46" s="64" t="s">
        <v>12</v>
      </c>
      <c r="C46" s="65">
        <f>H28</f>
        <v>0.18888441014320462</v>
      </c>
      <c r="D46" s="65">
        <f>I28</f>
        <v>0.20394642269808677</v>
      </c>
      <c r="E46" s="65">
        <f>J28</f>
        <v>0.20432034416388692</v>
      </c>
      <c r="F46" s="65">
        <f t="shared" si="6"/>
        <v>0.19905039233505942</v>
      </c>
      <c r="G46" s="65">
        <f t="shared" si="7"/>
        <v>8.8059837474003151E-3</v>
      </c>
      <c r="H46" s="1"/>
      <c r="I46" s="1" t="s">
        <v>86</v>
      </c>
      <c r="J46" s="62">
        <v>0.29525634056817002</v>
      </c>
    </row>
    <row r="47" spans="1:12" x14ac:dyDescent="0.25">
      <c r="B47" s="66" t="s">
        <v>87</v>
      </c>
      <c r="C47" s="65">
        <f>H33</f>
        <v>0.27618100394938255</v>
      </c>
      <c r="D47" s="65">
        <f t="shared" ref="D47" si="9">I33</f>
        <v>0.2992461910735546</v>
      </c>
      <c r="E47" s="65">
        <f>J33</f>
        <v>0.30038472099986929</v>
      </c>
      <c r="F47" s="65">
        <f t="shared" si="6"/>
        <v>0.29193730534093548</v>
      </c>
      <c r="G47" s="65">
        <f t="shared" si="7"/>
        <v>1.3657226576225794E-2</v>
      </c>
      <c r="H47" s="1"/>
      <c r="I47" s="1" t="s">
        <v>88</v>
      </c>
      <c r="J47" s="62">
        <v>0.532031324104138</v>
      </c>
    </row>
    <row r="48" spans="1:12" x14ac:dyDescent="0.25">
      <c r="B48" s="64" t="s">
        <v>14</v>
      </c>
      <c r="C48" s="65">
        <f>D10</f>
        <v>5.0882418893082322E-2</v>
      </c>
      <c r="D48" s="65">
        <f>E10</f>
        <v>5.4331509846358164E-2</v>
      </c>
      <c r="E48" s="65">
        <f>F10</f>
        <v>5.8669235869815976E-2</v>
      </c>
      <c r="F48" s="65">
        <f t="shared" si="6"/>
        <v>5.4627721536418823E-2</v>
      </c>
      <c r="G48" s="65">
        <f t="shared" si="7"/>
        <v>3.9018502894502889E-3</v>
      </c>
      <c r="H48" s="1"/>
      <c r="I48" s="1" t="s">
        <v>89</v>
      </c>
      <c r="J48" s="62">
        <v>0.17465218151956499</v>
      </c>
    </row>
    <row r="49" spans="2:10" x14ac:dyDescent="0.25">
      <c r="B49" s="64" t="s">
        <v>3</v>
      </c>
      <c r="C49" s="65">
        <f t="shared" ref="C49:E50" si="10">D11</f>
        <v>0.199576679030362</v>
      </c>
      <c r="D49" s="65">
        <f t="shared" si="10"/>
        <v>0.20888879588432205</v>
      </c>
      <c r="E49" s="65">
        <f t="shared" si="10"/>
        <v>0.23255306095107442</v>
      </c>
      <c r="F49" s="65">
        <f t="shared" si="6"/>
        <v>0.21367284528858618</v>
      </c>
      <c r="G49" s="65">
        <f t="shared" si="7"/>
        <v>1.7000758444022494E-2</v>
      </c>
      <c r="H49" s="1"/>
      <c r="I49" s="1" t="s">
        <v>90</v>
      </c>
      <c r="J49" s="62">
        <v>0.56721117444805602</v>
      </c>
    </row>
    <row r="50" spans="2:10" x14ac:dyDescent="0.25">
      <c r="B50" s="64" t="s">
        <v>2</v>
      </c>
      <c r="C50" s="65">
        <f>D12</f>
        <v>0.2811402075883675</v>
      </c>
      <c r="D50" s="65">
        <f>E12</f>
        <v>0.29879997750604415</v>
      </c>
      <c r="E50" s="65">
        <f t="shared" si="10"/>
        <v>0.3022276671192462</v>
      </c>
      <c r="F50" s="65">
        <f t="shared" si="6"/>
        <v>0.29405595073788598</v>
      </c>
      <c r="G50" s="65">
        <f t="shared" si="7"/>
        <v>1.1315899427326265E-2</v>
      </c>
      <c r="H50" s="1"/>
      <c r="I50" s="1" t="s">
        <v>91</v>
      </c>
      <c r="J50" s="62">
        <v>0.74367160775772401</v>
      </c>
    </row>
    <row r="51" spans="2:10" x14ac:dyDescent="0.25">
      <c r="B51" s="64" t="s">
        <v>1</v>
      </c>
      <c r="C51" s="65">
        <f t="shared" ref="C51:E55" si="11">D13</f>
        <v>0.25243319376458756</v>
      </c>
      <c r="D51" s="65">
        <f t="shared" si="11"/>
        <v>0.27042781729199322</v>
      </c>
      <c r="E51" s="65">
        <f t="shared" si="11"/>
        <v>0.27397253546542921</v>
      </c>
      <c r="F51" s="65">
        <f t="shared" si="6"/>
        <v>0.26561118217400331</v>
      </c>
      <c r="G51" s="65">
        <f t="shared" si="7"/>
        <v>1.1549276627620198E-2</v>
      </c>
      <c r="H51" s="1"/>
      <c r="I51" s="1" t="s">
        <v>92</v>
      </c>
      <c r="J51" s="62">
        <v>0.54430249487281201</v>
      </c>
    </row>
    <row r="52" spans="2:10" x14ac:dyDescent="0.25">
      <c r="B52" s="64" t="s">
        <v>4</v>
      </c>
      <c r="C52" s="65">
        <f t="shared" si="11"/>
        <v>0.12140015147289003</v>
      </c>
      <c r="D52" s="65">
        <f t="shared" si="11"/>
        <v>0.12548803640000458</v>
      </c>
      <c r="E52" s="65">
        <f t="shared" si="11"/>
        <v>0.13930858612036212</v>
      </c>
      <c r="F52" s="65">
        <f t="shared" si="6"/>
        <v>0.12873225799775226</v>
      </c>
      <c r="G52" s="65">
        <f t="shared" si="7"/>
        <v>9.3846544002517216E-3</v>
      </c>
      <c r="H52" s="1"/>
      <c r="I52" s="1" t="s">
        <v>93</v>
      </c>
      <c r="J52" s="62">
        <v>0.346567043949982</v>
      </c>
    </row>
    <row r="53" spans="2:10" x14ac:dyDescent="0.25">
      <c r="B53" s="64" t="s">
        <v>13</v>
      </c>
      <c r="C53" s="65">
        <f t="shared" si="11"/>
        <v>0.16230944776250414</v>
      </c>
      <c r="D53" s="65">
        <f t="shared" si="11"/>
        <v>0.16615742387422044</v>
      </c>
      <c r="E53" s="65">
        <f t="shared" si="11"/>
        <v>0.18706655535346417</v>
      </c>
      <c r="F53" s="65">
        <f t="shared" si="6"/>
        <v>0.17184447566339625</v>
      </c>
      <c r="G53" s="65">
        <f t="shared" si="7"/>
        <v>1.33223688812151E-2</v>
      </c>
      <c r="H53" s="1"/>
      <c r="I53" s="1" t="s">
        <v>94</v>
      </c>
      <c r="J53" s="62">
        <v>0.48340182165247397</v>
      </c>
    </row>
    <row r="54" spans="2:10" x14ac:dyDescent="0.25">
      <c r="B54" s="64" t="s">
        <v>10</v>
      </c>
      <c r="C54" s="65">
        <f t="shared" si="11"/>
        <v>0.23030247916975555</v>
      </c>
      <c r="D54" s="65">
        <f t="shared" si="11"/>
        <v>0.23338912631833411</v>
      </c>
      <c r="E54" s="65">
        <f t="shared" si="11"/>
        <v>0.24767141160803033</v>
      </c>
      <c r="F54" s="65">
        <f t="shared" si="6"/>
        <v>0.23712100569870664</v>
      </c>
      <c r="G54" s="65">
        <f t="shared" si="7"/>
        <v>9.2663448184047113E-3</v>
      </c>
      <c r="H54" s="1"/>
      <c r="I54" s="1" t="s">
        <v>95</v>
      </c>
      <c r="J54" s="62">
        <v>0.41714498192285099</v>
      </c>
    </row>
    <row r="55" spans="2:10" x14ac:dyDescent="0.25">
      <c r="B55" s="64" t="s">
        <v>8</v>
      </c>
      <c r="C55" s="65">
        <f t="shared" si="11"/>
        <v>7.9607602444549036E-2</v>
      </c>
      <c r="D55" s="65">
        <f t="shared" si="11"/>
        <v>8.4189329781057601E-2</v>
      </c>
      <c r="E55" s="65">
        <f t="shared" si="11"/>
        <v>9.0382785322621992E-2</v>
      </c>
      <c r="F55" s="65">
        <f t="shared" si="6"/>
        <v>8.4726572516076223E-2</v>
      </c>
      <c r="G55" s="65">
        <f t="shared" si="7"/>
        <v>5.4076440185377266E-3</v>
      </c>
      <c r="I55" s="1" t="s">
        <v>96</v>
      </c>
      <c r="J55" s="62">
        <v>0.268749863465719</v>
      </c>
    </row>
    <row r="56" spans="2:10" x14ac:dyDescent="0.25">
      <c r="B56" s="64" t="s">
        <v>5</v>
      </c>
      <c r="C56" s="65">
        <f>D18</f>
        <v>0.24552845357384248</v>
      </c>
      <c r="D56" s="65">
        <f>E18</f>
        <v>0.26287191979920116</v>
      </c>
      <c r="E56" s="65">
        <f>F18</f>
        <v>0.26285001795773533</v>
      </c>
      <c r="F56" s="65">
        <f t="shared" si="6"/>
        <v>0.25708346377692631</v>
      </c>
      <c r="G56" s="65">
        <f t="shared" si="7"/>
        <v>1.0006938368836578E-2</v>
      </c>
      <c r="I56" s="1" t="s">
        <v>97</v>
      </c>
      <c r="J56" s="62">
        <v>0.51935485552044502</v>
      </c>
    </row>
    <row r="58" spans="2:10" x14ac:dyDescent="0.25">
      <c r="B58" s="64" t="s">
        <v>98</v>
      </c>
      <c r="C58" t="s">
        <v>117</v>
      </c>
    </row>
    <row r="59" spans="2:10" x14ac:dyDescent="0.25">
      <c r="B59" s="64" t="s">
        <v>99</v>
      </c>
      <c r="C59" s="65">
        <v>0.50639999999999996</v>
      </c>
    </row>
    <row r="61" spans="2:10" x14ac:dyDescent="0.25">
      <c r="C61" s="67" t="s">
        <v>100</v>
      </c>
      <c r="D61" s="61" t="s">
        <v>101</v>
      </c>
    </row>
    <row r="62" spans="2:10" x14ac:dyDescent="0.25">
      <c r="B62" s="66" t="s">
        <v>102</v>
      </c>
      <c r="C62">
        <v>6.0601376372318501E-2</v>
      </c>
      <c r="D62" s="62">
        <f>C62*$C$59</f>
        <v>3.0688536994942086E-2</v>
      </c>
    </row>
    <row r="63" spans="2:10" x14ac:dyDescent="0.25">
      <c r="B63" s="66" t="s">
        <v>103</v>
      </c>
      <c r="C63">
        <v>0.281993748990437</v>
      </c>
      <c r="D63" s="62">
        <f t="shared" ref="D63:D65" si="12">C63*$C$59</f>
        <v>0.1428016344887573</v>
      </c>
    </row>
    <row r="64" spans="2:10" x14ac:dyDescent="0.25">
      <c r="B64" s="66" t="s">
        <v>104</v>
      </c>
      <c r="C64">
        <v>7.9588020168359294E-2</v>
      </c>
      <c r="D64" s="62">
        <f t="shared" si="12"/>
        <v>4.030337341325714E-2</v>
      </c>
    </row>
    <row r="65" spans="2:18" x14ac:dyDescent="0.25">
      <c r="B65" s="66" t="s">
        <v>105</v>
      </c>
      <c r="C65">
        <v>0.21462078143174501</v>
      </c>
      <c r="D65" s="62">
        <f t="shared" si="12"/>
        <v>0.10868396371703566</v>
      </c>
    </row>
    <row r="68" spans="2:18" x14ac:dyDescent="0.25">
      <c r="H68" s="86" t="s">
        <v>106</v>
      </c>
      <c r="I68" s="81"/>
      <c r="J68" s="81"/>
    </row>
    <row r="69" spans="2:18" x14ac:dyDescent="0.25">
      <c r="C69" s="66" t="s">
        <v>107</v>
      </c>
      <c r="D69" s="66" t="s">
        <v>108</v>
      </c>
      <c r="E69" s="61" t="s">
        <v>109</v>
      </c>
      <c r="F69" s="61" t="s">
        <v>110</v>
      </c>
      <c r="G69" s="61" t="s">
        <v>111</v>
      </c>
      <c r="H69" s="68" t="s">
        <v>57</v>
      </c>
      <c r="I69" s="61" t="s">
        <v>112</v>
      </c>
      <c r="J69" s="61" t="s">
        <v>113</v>
      </c>
    </row>
    <row r="70" spans="2:18" x14ac:dyDescent="0.25">
      <c r="B70">
        <v>1</v>
      </c>
      <c r="C70" s="61" t="s">
        <v>9</v>
      </c>
      <c r="D70" s="69">
        <f>F41</f>
        <v>0.46356865540086062</v>
      </c>
      <c r="E70" s="61">
        <f>D70/1000</f>
        <v>4.6356865540086062E-4</v>
      </c>
      <c r="F70" s="75">
        <v>89.092579999999998</v>
      </c>
      <c r="G70" s="61">
        <f>E70*F70</f>
        <v>4.1300527516793605E-2</v>
      </c>
      <c r="H70" s="70">
        <f>D70/$G$90</f>
        <v>0.92418122455781648</v>
      </c>
      <c r="I70" s="61">
        <f>H70/1000</f>
        <v>9.2418122455781651E-4</v>
      </c>
      <c r="J70" s="71">
        <f>I70*F70</f>
        <v>8.2337689683415233E-2</v>
      </c>
      <c r="L70" t="s">
        <v>9</v>
      </c>
      <c r="M70">
        <v>0.43451664398004347</v>
      </c>
      <c r="N70">
        <v>0.47849523788348342</v>
      </c>
      <c r="O70">
        <v>0.47769408433905491</v>
      </c>
      <c r="Q70" s="66"/>
      <c r="R70" s="62"/>
    </row>
    <row r="71" spans="2:18" x14ac:dyDescent="0.25">
      <c r="B71">
        <v>2</v>
      </c>
      <c r="C71" s="61" t="s">
        <v>81</v>
      </c>
      <c r="D71" s="69">
        <f>F42</f>
        <v>0.1728665738651656</v>
      </c>
      <c r="E71" s="61">
        <f t="shared" ref="E71:E89" si="13">D71/1000</f>
        <v>1.728665738651656E-4</v>
      </c>
      <c r="F71" s="75">
        <v>175.20839999999998</v>
      </c>
      <c r="G71" s="61">
        <f t="shared" ref="G71:G89" si="14">E71*F71</f>
        <v>3.0287675820397479E-2</v>
      </c>
      <c r="H71" s="70">
        <f t="shared" ref="H71:H89" si="15">D71/$G$90</f>
        <v>0.34463081154974567</v>
      </c>
      <c r="I71" s="61">
        <f t="shared" ref="I71:I89" si="16">H71/1000</f>
        <v>3.4463081154974566E-4</v>
      </c>
      <c r="J71" s="71">
        <f t="shared" ref="J71:J89" si="17">I71*F71</f>
        <v>6.038221308233245E-2</v>
      </c>
      <c r="L71" t="s">
        <v>81</v>
      </c>
      <c r="M71">
        <v>0.16353670135995832</v>
      </c>
      <c r="N71">
        <v>0.17719442786756634</v>
      </c>
      <c r="O71">
        <v>0.17786859236797212</v>
      </c>
      <c r="Q71" s="66"/>
      <c r="R71" s="62"/>
    </row>
    <row r="72" spans="2:18" x14ac:dyDescent="0.25">
      <c r="B72">
        <v>3</v>
      </c>
      <c r="C72" s="61" t="s">
        <v>15</v>
      </c>
      <c r="D72" s="69">
        <f>F43</f>
        <v>0.14433748799349091</v>
      </c>
      <c r="E72" s="61">
        <f t="shared" si="13"/>
        <v>1.4433748799349091E-4</v>
      </c>
      <c r="F72" s="75">
        <v>189.16834</v>
      </c>
      <c r="G72" s="61">
        <f t="shared" si="14"/>
        <v>2.7304083003498607E-2</v>
      </c>
      <c r="H72" s="70">
        <f t="shared" si="15"/>
        <v>0.28775456418224415</v>
      </c>
      <c r="I72" s="61">
        <f t="shared" si="16"/>
        <v>2.8775456418224415E-4</v>
      </c>
      <c r="J72" s="71">
        <f t="shared" si="17"/>
        <v>5.4434053233778583E-2</v>
      </c>
      <c r="L72" s="80" t="s">
        <v>15</v>
      </c>
      <c r="M72">
        <v>0.13858296337839646</v>
      </c>
      <c r="N72">
        <v>0.14709028002971009</v>
      </c>
      <c r="O72">
        <v>0.1473392205723662</v>
      </c>
      <c r="Q72" s="66"/>
      <c r="R72" s="62"/>
    </row>
    <row r="73" spans="2:18" x14ac:dyDescent="0.25">
      <c r="B73">
        <v>4</v>
      </c>
      <c r="C73" s="61" t="s">
        <v>17</v>
      </c>
      <c r="D73" s="69">
        <f>F44</f>
        <v>0.18929487225917893</v>
      </c>
      <c r="E73" s="61">
        <f t="shared" si="13"/>
        <v>1.8929487225917893E-4</v>
      </c>
      <c r="F73" s="75">
        <v>132.09374</v>
      </c>
      <c r="G73" s="61">
        <f t="shared" si="14"/>
        <v>2.5004667639537192E-2</v>
      </c>
      <c r="H73" s="70">
        <f t="shared" si="15"/>
        <v>0.3773826483063778</v>
      </c>
      <c r="I73" s="61">
        <f t="shared" si="16"/>
        <v>3.7738264830637782E-4</v>
      </c>
      <c r="J73" s="71">
        <f t="shared" si="17"/>
        <v>4.9849885425894108E-2</v>
      </c>
      <c r="L73" t="s">
        <v>17</v>
      </c>
      <c r="M73">
        <v>0.18174796246415928</v>
      </c>
      <c r="N73">
        <v>0.19290508762385045</v>
      </c>
      <c r="O73">
        <v>0.19323156668952704</v>
      </c>
      <c r="Q73" s="66"/>
      <c r="R73" s="62"/>
    </row>
    <row r="74" spans="2:18" x14ac:dyDescent="0.25">
      <c r="B74">
        <v>5</v>
      </c>
      <c r="C74" s="61" t="s">
        <v>114</v>
      </c>
      <c r="D74" s="69">
        <f>D62</f>
        <v>3.0688536994942086E-2</v>
      </c>
      <c r="E74" s="61">
        <f t="shared" si="13"/>
        <v>3.0688536994942086E-5</v>
      </c>
      <c r="F74" s="76">
        <v>121.15758</v>
      </c>
      <c r="G74" s="61">
        <f t="shared" si="14"/>
        <v>3.7181488760476551E-3</v>
      </c>
      <c r="H74" s="70">
        <f t="shared" si="15"/>
        <v>6.1181379218463824E-2</v>
      </c>
      <c r="I74" s="61">
        <f t="shared" si="16"/>
        <v>6.1181379218463823E-5</v>
      </c>
      <c r="J74" s="71">
        <f t="shared" si="17"/>
        <v>7.4125878471713678E-3</v>
      </c>
      <c r="L74" t="s">
        <v>114</v>
      </c>
      <c r="M74">
        <v>3.0688536994942086E-2</v>
      </c>
      <c r="N74">
        <v>3.0688536994942086E-2</v>
      </c>
      <c r="O74">
        <v>3.0688536994942086E-2</v>
      </c>
    </row>
    <row r="75" spans="2:18" x14ac:dyDescent="0.25">
      <c r="B75">
        <v>6</v>
      </c>
      <c r="C75" s="61" t="s">
        <v>16</v>
      </c>
      <c r="D75" s="69">
        <f t="shared" ref="D75:D81" si="18">F45</f>
        <v>0.37656978049838141</v>
      </c>
      <c r="E75" s="61">
        <f t="shared" si="13"/>
        <v>3.7656978049838141E-4</v>
      </c>
      <c r="F75" s="75">
        <v>146.12042</v>
      </c>
      <c r="G75" s="61">
        <f t="shared" si="14"/>
        <v>5.5024534485731302E-2</v>
      </c>
      <c r="H75" s="70">
        <f t="shared" si="15"/>
        <v>0.75073824948652079</v>
      </c>
      <c r="I75" s="61">
        <f t="shared" si="16"/>
        <v>7.5073824948652078E-4</v>
      </c>
      <c r="J75" s="71">
        <f t="shared" si="17"/>
        <v>0.1096981883250352</v>
      </c>
      <c r="L75" t="s">
        <v>16</v>
      </c>
      <c r="M75">
        <v>0.35733745627320107</v>
      </c>
      <c r="N75">
        <v>0.38583224442769204</v>
      </c>
      <c r="O75">
        <v>0.38653964079425124</v>
      </c>
    </row>
    <row r="76" spans="2:18" x14ac:dyDescent="0.25">
      <c r="B76">
        <v>7</v>
      </c>
      <c r="C76" s="61" t="s">
        <v>12</v>
      </c>
      <c r="D76" s="69">
        <f t="shared" si="18"/>
        <v>0.19905039233505942</v>
      </c>
      <c r="E76" s="61">
        <f t="shared" si="13"/>
        <v>1.9905039233505942E-4</v>
      </c>
      <c r="F76" s="75">
        <v>146.1438</v>
      </c>
      <c r="G76" s="61">
        <f t="shared" si="14"/>
        <v>2.9089980727336456E-2</v>
      </c>
      <c r="H76" s="70">
        <f t="shared" si="15"/>
        <v>0.39683147942316099</v>
      </c>
      <c r="I76" s="61">
        <f t="shared" si="16"/>
        <v>3.96831479423161E-4</v>
      </c>
      <c r="J76" s="71">
        <f t="shared" si="17"/>
        <v>5.7994460362522558E-2</v>
      </c>
      <c r="L76" t="s">
        <v>12</v>
      </c>
      <c r="M76">
        <v>0.18888441014320462</v>
      </c>
      <c r="N76">
        <v>0.20394642269808677</v>
      </c>
      <c r="O76">
        <v>0.20432034416388692</v>
      </c>
    </row>
    <row r="77" spans="2:18" x14ac:dyDescent="0.25">
      <c r="B77">
        <v>8</v>
      </c>
      <c r="C77" s="61" t="s">
        <v>87</v>
      </c>
      <c r="D77" s="69">
        <f t="shared" si="18"/>
        <v>0.29193730534093548</v>
      </c>
      <c r="E77" s="61">
        <f t="shared" si="13"/>
        <v>2.9193730534093546E-4</v>
      </c>
      <c r="F77" s="75">
        <v>75.065899999999999</v>
      </c>
      <c r="G77" s="61">
        <f t="shared" si="14"/>
        <v>2.1914536568992126E-2</v>
      </c>
      <c r="H77" s="70">
        <f t="shared" si="15"/>
        <v>0.5820129838390149</v>
      </c>
      <c r="I77" s="61">
        <f t="shared" si="16"/>
        <v>5.8201298383901495E-4</v>
      </c>
      <c r="J77" s="71">
        <f t="shared" si="17"/>
        <v>4.3689328443561111E-2</v>
      </c>
      <c r="L77" t="s">
        <v>87</v>
      </c>
      <c r="M77">
        <v>0.27618100394938255</v>
      </c>
      <c r="N77">
        <v>0.2992461910735546</v>
      </c>
      <c r="O77">
        <v>0.30038472099986929</v>
      </c>
    </row>
    <row r="78" spans="2:18" x14ac:dyDescent="0.25">
      <c r="B78">
        <v>9</v>
      </c>
      <c r="C78" s="61" t="s">
        <v>14</v>
      </c>
      <c r="D78" s="69">
        <f t="shared" si="18"/>
        <v>5.4627721536418823E-2</v>
      </c>
      <c r="E78" s="61">
        <f>D78/1000</f>
        <v>5.4627721536418826E-5</v>
      </c>
      <c r="F78" s="75">
        <v>155.15466000000001</v>
      </c>
      <c r="G78" s="61">
        <f t="shared" si="14"/>
        <v>8.4757455615577411E-3</v>
      </c>
      <c r="H78" s="70">
        <f t="shared" si="15"/>
        <v>0.1089070928246311</v>
      </c>
      <c r="I78" s="61">
        <f t="shared" si="16"/>
        <v>1.089070928246311E-4</v>
      </c>
      <c r="J78" s="71">
        <f t="shared" si="17"/>
        <v>1.6897442958794077E-2</v>
      </c>
      <c r="L78" t="s">
        <v>14</v>
      </c>
      <c r="M78">
        <v>5.0882418893082322E-2</v>
      </c>
      <c r="N78">
        <v>5.4331509846358164E-2</v>
      </c>
      <c r="O78">
        <v>5.8669235869815976E-2</v>
      </c>
    </row>
    <row r="79" spans="2:18" x14ac:dyDescent="0.25">
      <c r="B79">
        <v>10</v>
      </c>
      <c r="C79" s="61" t="s">
        <v>3</v>
      </c>
      <c r="D79" s="69">
        <f t="shared" si="18"/>
        <v>0.21367284528858618</v>
      </c>
      <c r="E79" s="61">
        <f t="shared" si="13"/>
        <v>2.1367284528858618E-4</v>
      </c>
      <c r="F79" s="76">
        <v>131.17261999999999</v>
      </c>
      <c r="G79" s="61">
        <f t="shared" si="14"/>
        <v>2.8028026939358505E-2</v>
      </c>
      <c r="H79" s="70">
        <f t="shared" si="15"/>
        <v>0.42598314082042193</v>
      </c>
      <c r="I79" s="61">
        <f t="shared" si="16"/>
        <v>4.2598314082042195E-4</v>
      </c>
      <c r="J79" s="71">
        <f t="shared" si="17"/>
        <v>5.5877324657243696E-2</v>
      </c>
      <c r="L79" t="s">
        <v>3</v>
      </c>
      <c r="M79">
        <v>0.199576679030362</v>
      </c>
      <c r="N79">
        <v>0.20888879588432205</v>
      </c>
      <c r="O79">
        <v>0.23255306095107442</v>
      </c>
    </row>
    <row r="80" spans="2:18" x14ac:dyDescent="0.25">
      <c r="B80">
        <v>11</v>
      </c>
      <c r="C80" s="61" t="s">
        <v>2</v>
      </c>
      <c r="D80" s="69">
        <f t="shared" si="18"/>
        <v>0.29405595073788598</v>
      </c>
      <c r="E80" s="61">
        <f t="shared" si="13"/>
        <v>2.9405595073788598E-4</v>
      </c>
      <c r="F80" s="76">
        <v>131.17261999999999</v>
      </c>
      <c r="G80" s="61">
        <f t="shared" si="14"/>
        <v>3.8572089484879432E-2</v>
      </c>
      <c r="H80" s="70">
        <f t="shared" si="15"/>
        <v>0.58623676444744355</v>
      </c>
      <c r="I80" s="61">
        <f t="shared" si="16"/>
        <v>5.8623676444744357E-4</v>
      </c>
      <c r="J80" s="71">
        <f t="shared" si="17"/>
        <v>7.6898212332894025E-2</v>
      </c>
      <c r="L80" t="s">
        <v>2</v>
      </c>
      <c r="M80">
        <v>0.2811402075883675</v>
      </c>
      <c r="N80">
        <v>0.29879997750604415</v>
      </c>
      <c r="O80">
        <v>0.3022276671192462</v>
      </c>
    </row>
    <row r="81" spans="2:30" x14ac:dyDescent="0.25">
      <c r="B81">
        <v>12</v>
      </c>
      <c r="C81" s="61" t="s">
        <v>1</v>
      </c>
      <c r="D81" s="69">
        <f t="shared" si="18"/>
        <v>0.26561118217400331</v>
      </c>
      <c r="E81" s="61">
        <f t="shared" si="13"/>
        <v>2.6561118217400333E-4</v>
      </c>
      <c r="F81" s="76">
        <v>147.19499999999999</v>
      </c>
      <c r="G81" s="61">
        <f t="shared" si="14"/>
        <v>3.9096637960102418E-2</v>
      </c>
      <c r="H81" s="70">
        <f t="shared" si="15"/>
        <v>0.52952861402061902</v>
      </c>
      <c r="I81" s="61">
        <f t="shared" si="16"/>
        <v>5.2952861402061899E-4</v>
      </c>
      <c r="J81" s="71">
        <f t="shared" si="17"/>
        <v>7.7943964340765004E-2</v>
      </c>
      <c r="L81" t="s">
        <v>1</v>
      </c>
      <c r="M81">
        <v>0.25243319376458756</v>
      </c>
      <c r="N81">
        <v>0.27042781729199322</v>
      </c>
      <c r="O81">
        <v>0.27397253546542921</v>
      </c>
    </row>
    <row r="82" spans="2:30" x14ac:dyDescent="0.25">
      <c r="B82">
        <v>13</v>
      </c>
      <c r="C82" s="61" t="s">
        <v>6</v>
      </c>
      <c r="D82" s="69">
        <f>D65</f>
        <v>0.10868396371703566</v>
      </c>
      <c r="E82" s="61">
        <f>D82/1000</f>
        <v>1.0868396371703566E-4</v>
      </c>
      <c r="F82" s="76">
        <v>149.21093999999999</v>
      </c>
      <c r="G82" s="61">
        <f t="shared" si="14"/>
        <v>1.6216836389144784E-2</v>
      </c>
      <c r="H82" s="70">
        <f t="shared" si="15"/>
        <v>0.2166748711492387</v>
      </c>
      <c r="I82" s="61">
        <f t="shared" si="16"/>
        <v>2.1667487114923869E-4</v>
      </c>
      <c r="J82" s="71">
        <f t="shared" si="17"/>
        <v>3.2330261198556781E-2</v>
      </c>
      <c r="L82" t="s">
        <v>6</v>
      </c>
      <c r="M82">
        <v>0.10868396371703566</v>
      </c>
      <c r="N82">
        <v>0.10868396371703566</v>
      </c>
      <c r="O82">
        <v>0.10868396371703566</v>
      </c>
    </row>
    <row r="83" spans="2:30" x14ac:dyDescent="0.25">
      <c r="B83">
        <v>14</v>
      </c>
      <c r="C83" s="61" t="s">
        <v>4</v>
      </c>
      <c r="D83" s="69">
        <f>F52</f>
        <v>0.12873225799775226</v>
      </c>
      <c r="E83" s="61">
        <f t="shared" si="13"/>
        <v>1.2873225799775226E-4</v>
      </c>
      <c r="F83" s="76">
        <v>165.18993999999998</v>
      </c>
      <c r="G83" s="61">
        <f t="shared" si="14"/>
        <v>2.1265273974713214E-2</v>
      </c>
      <c r="H83" s="70">
        <f t="shared" si="15"/>
        <v>0.25664361567668359</v>
      </c>
      <c r="I83" s="61">
        <f t="shared" si="16"/>
        <v>2.566436156766836E-4</v>
      </c>
      <c r="J83" s="71">
        <f t="shared" si="17"/>
        <v>4.2394943475014421E-2</v>
      </c>
      <c r="L83" t="s">
        <v>4</v>
      </c>
      <c r="M83">
        <v>0.12140015147289003</v>
      </c>
      <c r="N83">
        <v>0.12548803640000458</v>
      </c>
      <c r="O83">
        <v>0.13930858612036212</v>
      </c>
    </row>
    <row r="84" spans="2:30" x14ac:dyDescent="0.25">
      <c r="B84">
        <v>15</v>
      </c>
      <c r="C84" s="61" t="s">
        <v>115</v>
      </c>
      <c r="D84" s="69">
        <f>D63</f>
        <v>0.1428016344887573</v>
      </c>
      <c r="E84" s="61">
        <f t="shared" si="13"/>
        <v>1.4280163448875729E-4</v>
      </c>
      <c r="F84" s="76">
        <v>114.12241999999999</v>
      </c>
      <c r="G84" s="61">
        <f t="shared" si="14"/>
        <v>1.6296868107812442E-2</v>
      </c>
      <c r="H84" s="70">
        <f t="shared" si="15"/>
        <v>0.2846926510088465</v>
      </c>
      <c r="I84" s="61">
        <f t="shared" si="16"/>
        <v>2.8469265100884651E-4</v>
      </c>
      <c r="J84" s="71">
        <f t="shared" si="17"/>
        <v>3.2489814289345005E-2</v>
      </c>
      <c r="L84" t="s">
        <v>115</v>
      </c>
      <c r="M84">
        <v>0.1428016344887573</v>
      </c>
      <c r="N84">
        <v>0.1428016344887573</v>
      </c>
      <c r="O84">
        <v>0.1428016344887573</v>
      </c>
    </row>
    <row r="85" spans="2:30" x14ac:dyDescent="0.25">
      <c r="B85">
        <v>16</v>
      </c>
      <c r="C85" s="61" t="s">
        <v>13</v>
      </c>
      <c r="D85" s="69">
        <f>F53</f>
        <v>0.17184447566339625</v>
      </c>
      <c r="E85" s="61">
        <f>D85/1000</f>
        <v>1.7184447566339625E-4</v>
      </c>
      <c r="F85" s="75">
        <v>105.09157999999999</v>
      </c>
      <c r="G85" s="61">
        <f t="shared" si="14"/>
        <v>1.8059407461737859E-2</v>
      </c>
      <c r="H85" s="70">
        <f t="shared" si="15"/>
        <v>0.34259313286564069</v>
      </c>
      <c r="I85" s="61">
        <f t="shared" si="16"/>
        <v>3.4259313286564067E-4</v>
      </c>
      <c r="J85" s="71">
        <f t="shared" si="17"/>
        <v>3.6003653630000104E-2</v>
      </c>
      <c r="L85" t="s">
        <v>13</v>
      </c>
      <c r="M85">
        <v>0.16230944776250414</v>
      </c>
      <c r="N85">
        <v>0.16615742387422044</v>
      </c>
      <c r="O85">
        <v>0.18706655535346417</v>
      </c>
    </row>
    <row r="86" spans="2:30" x14ac:dyDescent="0.25">
      <c r="B86">
        <v>17</v>
      </c>
      <c r="C86" s="61" t="s">
        <v>10</v>
      </c>
      <c r="D86" s="69">
        <f>F54</f>
        <v>0.23712100569870664</v>
      </c>
      <c r="E86" s="61">
        <f t="shared" si="13"/>
        <v>2.3712100569870664E-4</v>
      </c>
      <c r="F86" s="75">
        <v>119.11825999999999</v>
      </c>
      <c r="G86" s="61">
        <f t="shared" si="14"/>
        <v>2.8245441608280016E-2</v>
      </c>
      <c r="H86" s="70">
        <f t="shared" si="15"/>
        <v>0.47272993732829688</v>
      </c>
      <c r="I86" s="61">
        <f t="shared" si="16"/>
        <v>4.7272993732829687E-4</v>
      </c>
      <c r="J86" s="71">
        <f t="shared" si="17"/>
        <v>5.6310767584455766E-2</v>
      </c>
      <c r="L86" t="s">
        <v>10</v>
      </c>
      <c r="M86">
        <v>0.23030247916975555</v>
      </c>
      <c r="N86">
        <v>0.23338912631833411</v>
      </c>
      <c r="O86">
        <v>0.24767141160803033</v>
      </c>
    </row>
    <row r="87" spans="2:30" x14ac:dyDescent="0.25">
      <c r="B87">
        <v>18</v>
      </c>
      <c r="C87" s="61" t="s">
        <v>116</v>
      </c>
      <c r="D87" s="69">
        <f>D64</f>
        <v>4.030337341325714E-2</v>
      </c>
      <c r="E87" s="61">
        <f t="shared" si="13"/>
        <v>4.030337341325714E-5</v>
      </c>
      <c r="F87" s="76">
        <v>204.22647999999995</v>
      </c>
      <c r="G87" s="61">
        <f t="shared" si="14"/>
        <v>8.2310160843150886E-3</v>
      </c>
      <c r="H87" s="70">
        <f t="shared" si="15"/>
        <v>8.0349740132162048E-2</v>
      </c>
      <c r="I87" s="61">
        <f t="shared" si="16"/>
        <v>8.0349740132162046E-5</v>
      </c>
      <c r="J87" s="71">
        <f t="shared" si="17"/>
        <v>1.6409544596106187E-2</v>
      </c>
      <c r="L87" t="s">
        <v>116</v>
      </c>
      <c r="M87" s="62">
        <v>4.030337341325714E-2</v>
      </c>
      <c r="N87" s="62">
        <v>4.030337341325714E-2</v>
      </c>
      <c r="O87" s="62">
        <v>4.030337341325714E-2</v>
      </c>
    </row>
    <row r="88" spans="2:30" x14ac:dyDescent="0.25">
      <c r="B88">
        <v>19</v>
      </c>
      <c r="C88" s="61" t="s">
        <v>8</v>
      </c>
      <c r="D88" s="69">
        <f>F55</f>
        <v>8.4726572516076223E-2</v>
      </c>
      <c r="E88" s="61">
        <f t="shared" si="13"/>
        <v>8.4726572516076229E-5</v>
      </c>
      <c r="F88" s="76">
        <v>181.18894</v>
      </c>
      <c r="G88" s="61">
        <f t="shared" si="14"/>
        <v>1.5351517864020985E-2</v>
      </c>
      <c r="H88" s="70">
        <f t="shared" si="15"/>
        <v>0.16891286032439673</v>
      </c>
      <c r="I88" s="61">
        <f t="shared" si="16"/>
        <v>1.6891286032439672E-4</v>
      </c>
      <c r="J88" s="71">
        <f t="shared" si="17"/>
        <v>3.06051421145455E-2</v>
      </c>
      <c r="L88" t="s">
        <v>8</v>
      </c>
      <c r="M88">
        <v>7.9607602444549036E-2</v>
      </c>
      <c r="N88">
        <v>8.4189329781057601E-2</v>
      </c>
      <c r="O88">
        <v>9.0382785322621992E-2</v>
      </c>
    </row>
    <row r="89" spans="2:30" x14ac:dyDescent="0.25">
      <c r="B89">
        <v>20</v>
      </c>
      <c r="C89" s="61" t="s">
        <v>5</v>
      </c>
      <c r="D89" s="69">
        <f>F56</f>
        <v>0.25708346377692631</v>
      </c>
      <c r="E89" s="61">
        <f t="shared" si="13"/>
        <v>2.5708346377692633E-4</v>
      </c>
      <c r="F89" s="76">
        <v>117.14594</v>
      </c>
      <c r="G89" s="61">
        <f t="shared" si="14"/>
        <v>3.0116284022603985E-2</v>
      </c>
      <c r="H89" s="70">
        <f t="shared" si="15"/>
        <v>0.5125275568113481</v>
      </c>
      <c r="I89" s="61">
        <f t="shared" si="16"/>
        <v>5.1252755681134815E-4</v>
      </c>
      <c r="J89" s="71">
        <f t="shared" si="17"/>
        <v>6.0040522418568783E-2</v>
      </c>
      <c r="L89" t="s">
        <v>5</v>
      </c>
      <c r="M89">
        <v>0.24552845357384248</v>
      </c>
      <c r="N89">
        <v>0.26287191979920116</v>
      </c>
      <c r="O89">
        <v>0.26285001795773533</v>
      </c>
    </row>
    <row r="90" spans="2:30" x14ac:dyDescent="0.25">
      <c r="B90" s="61" t="s">
        <v>76</v>
      </c>
      <c r="C90" s="61"/>
      <c r="D90" s="61"/>
      <c r="E90" s="61"/>
      <c r="F90" s="61"/>
      <c r="G90" s="68">
        <f>SUM(G70:G89)</f>
        <v>0.50159930009686093</v>
      </c>
      <c r="H90" s="61"/>
      <c r="I90" s="61"/>
      <c r="J90" s="72">
        <f>SUM(J70:J89)</f>
        <v>1</v>
      </c>
    </row>
    <row r="93" spans="2:30" x14ac:dyDescent="0.25">
      <c r="C93" s="66" t="s">
        <v>107</v>
      </c>
      <c r="D93" s="66" t="s">
        <v>108</v>
      </c>
      <c r="E93" s="61" t="s">
        <v>109</v>
      </c>
      <c r="F93" s="61" t="s">
        <v>110</v>
      </c>
      <c r="G93" s="61" t="s">
        <v>111</v>
      </c>
      <c r="H93" s="68" t="s">
        <v>57</v>
      </c>
      <c r="I93" s="61" t="s">
        <v>112</v>
      </c>
      <c r="J93" s="61" t="s">
        <v>113</v>
      </c>
      <c r="M93" s="66" t="s">
        <v>107</v>
      </c>
      <c r="N93" s="66" t="s">
        <v>108</v>
      </c>
      <c r="O93" s="61" t="s">
        <v>109</v>
      </c>
      <c r="P93" s="61" t="s">
        <v>110</v>
      </c>
      <c r="Q93" s="61" t="s">
        <v>111</v>
      </c>
      <c r="R93" s="68" t="s">
        <v>57</v>
      </c>
      <c r="S93" s="61" t="s">
        <v>112</v>
      </c>
      <c r="T93" s="61" t="s">
        <v>113</v>
      </c>
      <c r="W93" s="66" t="s">
        <v>107</v>
      </c>
      <c r="X93" s="66" t="s">
        <v>108</v>
      </c>
      <c r="Y93" s="61" t="s">
        <v>109</v>
      </c>
      <c r="Z93" s="61" t="s">
        <v>110</v>
      </c>
      <c r="AA93" s="61" t="s">
        <v>111</v>
      </c>
      <c r="AB93" s="68" t="s">
        <v>57</v>
      </c>
      <c r="AC93" s="61" t="s">
        <v>112</v>
      </c>
      <c r="AD93" s="61" t="s">
        <v>113</v>
      </c>
    </row>
    <row r="94" spans="2:30" x14ac:dyDescent="0.25">
      <c r="B94">
        <v>1</v>
      </c>
      <c r="C94" s="61" t="s">
        <v>9</v>
      </c>
      <c r="D94" s="69">
        <v>0.43451664398004347</v>
      </c>
      <c r="E94" s="61">
        <f>D94/1000</f>
        <v>4.3451664398004347E-4</v>
      </c>
      <c r="F94" s="75">
        <v>89.092579999999998</v>
      </c>
      <c r="G94" s="61">
        <f>E94*F94</f>
        <v>3.871220886512354E-2</v>
      </c>
      <c r="H94" s="70">
        <f>D94/$G$90</f>
        <v>0.86626246068552426</v>
      </c>
      <c r="I94" s="61">
        <f>H94/1000</f>
        <v>8.6626246068552426E-4</v>
      </c>
      <c r="J94" s="71">
        <f>I94*F94</f>
        <v>7.7177557579621928E-2</v>
      </c>
      <c r="L94">
        <v>1</v>
      </c>
      <c r="M94" s="61" t="s">
        <v>9</v>
      </c>
      <c r="N94" s="69">
        <v>0.47849523788348342</v>
      </c>
      <c r="O94" s="61">
        <f>N94/1000</f>
        <v>4.7849523788348342E-4</v>
      </c>
      <c r="P94" s="75">
        <v>89.092579999999998</v>
      </c>
      <c r="Q94" s="61">
        <f>O94*P94</f>
        <v>4.2630375260753278E-2</v>
      </c>
      <c r="R94" s="70">
        <f>N94/$G$90</f>
        <v>0.95393920563901102</v>
      </c>
      <c r="S94" s="61">
        <f>R94/1000</f>
        <v>9.5393920563901103E-4</v>
      </c>
      <c r="T94" s="71">
        <f>S94*P94</f>
        <v>8.498890499353004E-2</v>
      </c>
      <c r="V94">
        <v>1</v>
      </c>
      <c r="W94" s="61" t="s">
        <v>9</v>
      </c>
      <c r="X94">
        <v>0.47769408433905491</v>
      </c>
      <c r="Y94" s="61">
        <f>X94/1000</f>
        <v>4.7769408433905492E-4</v>
      </c>
      <c r="Z94" s="75">
        <v>89.092579999999998</v>
      </c>
      <c r="AA94" s="61">
        <f>Y94*Z94</f>
        <v>4.2558998424503995E-2</v>
      </c>
      <c r="AB94" s="70">
        <f>X94/$G$90</f>
        <v>0.95234200734891417</v>
      </c>
      <c r="AC94" s="61">
        <f>AB94/1000</f>
        <v>9.5234200734891413E-4</v>
      </c>
      <c r="AD94" s="71">
        <f>AC94*Z94</f>
        <v>8.4846606477093717E-2</v>
      </c>
    </row>
    <row r="95" spans="2:30" x14ac:dyDescent="0.25">
      <c r="B95">
        <v>2</v>
      </c>
      <c r="C95" s="61" t="s">
        <v>81</v>
      </c>
      <c r="D95" s="69">
        <v>0.16353670135995832</v>
      </c>
      <c r="E95" s="61">
        <f t="shared" ref="E95:E101" si="19">D95/1000</f>
        <v>1.6353670135995832E-4</v>
      </c>
      <c r="F95" s="75">
        <v>175.20839999999998</v>
      </c>
      <c r="G95" s="61">
        <f t="shared" ref="G95:G113" si="20">E95*F95</f>
        <v>2.8653003786556119E-2</v>
      </c>
      <c r="H95" s="70">
        <f t="shared" ref="H95:H113" si="21">D95/$G$90</f>
        <v>0.32603056130337243</v>
      </c>
      <c r="I95" s="61">
        <f t="shared" ref="I95:I113" si="22">H95/1000</f>
        <v>3.2603056130337243E-4</v>
      </c>
      <c r="J95" s="71">
        <f t="shared" ref="J95:J113" si="23">I95*F95</f>
        <v>5.712329299706579E-2</v>
      </c>
      <c r="L95">
        <v>2</v>
      </c>
      <c r="M95" s="61" t="s">
        <v>81</v>
      </c>
      <c r="N95" s="69">
        <v>0.17719442786756634</v>
      </c>
      <c r="O95" s="61">
        <f t="shared" ref="O95:O101" si="24">N95/1000</f>
        <v>1.7719442786756634E-4</v>
      </c>
      <c r="P95" s="75">
        <v>175.20839999999998</v>
      </c>
      <c r="Q95" s="61">
        <f t="shared" ref="Q95:Q113" si="25">O95*P95</f>
        <v>3.1045952195591708E-2</v>
      </c>
      <c r="R95" s="70">
        <f t="shared" ref="R95:R113" si="26">N95/$G$90</f>
        <v>0.35325892167981365</v>
      </c>
      <c r="S95" s="61">
        <f t="shared" ref="S95:S113" si="27">R95/1000</f>
        <v>3.5325892167981365E-4</v>
      </c>
      <c r="T95" s="71">
        <f t="shared" ref="T95:T113" si="28">S95*P95</f>
        <v>6.1893930453245455E-2</v>
      </c>
      <c r="V95">
        <v>2</v>
      </c>
      <c r="W95" s="61" t="s">
        <v>81</v>
      </c>
      <c r="X95">
        <v>0.17786859236797212</v>
      </c>
      <c r="Y95" s="61">
        <f t="shared" ref="Y95:Y101" si="29">X95/1000</f>
        <v>1.7786859236797211E-4</v>
      </c>
      <c r="Z95" s="75">
        <v>175.20839999999998</v>
      </c>
      <c r="AA95" s="61">
        <f t="shared" ref="AA95:AA113" si="30">Y95*Z95</f>
        <v>3.1164071479044601E-2</v>
      </c>
      <c r="AB95" s="70">
        <f t="shared" ref="AB95:AB113" si="31">X95/$G$90</f>
        <v>0.35460295166605088</v>
      </c>
      <c r="AC95" s="61">
        <f t="shared" ref="AC95:AC113" si="32">AB95/1000</f>
        <v>3.546029516660509E-4</v>
      </c>
      <c r="AD95" s="71">
        <f t="shared" ref="AD95:AD113" si="33">AC95*Z95</f>
        <v>6.2129415796686106E-2</v>
      </c>
    </row>
    <row r="96" spans="2:30" x14ac:dyDescent="0.25">
      <c r="B96">
        <v>3</v>
      </c>
      <c r="C96" s="61" t="s">
        <v>15</v>
      </c>
      <c r="D96" s="69">
        <v>0.13858296337839646</v>
      </c>
      <c r="E96" s="61">
        <f t="shared" si="19"/>
        <v>1.3858296337839645E-4</v>
      </c>
      <c r="F96" s="75">
        <v>189.16834</v>
      </c>
      <c r="G96" s="61">
        <f t="shared" si="20"/>
        <v>2.6215509134572049E-2</v>
      </c>
      <c r="H96" s="70">
        <f t="shared" si="21"/>
        <v>0.27628221042500556</v>
      </c>
      <c r="I96" s="61">
        <f t="shared" si="22"/>
        <v>2.7628221042500558E-4</v>
      </c>
      <c r="J96" s="71">
        <f t="shared" si="23"/>
        <v>5.2263847117628999E-2</v>
      </c>
      <c r="L96">
        <v>3</v>
      </c>
      <c r="M96" s="61" t="s">
        <v>15</v>
      </c>
      <c r="N96" s="69">
        <v>0.14709028002971009</v>
      </c>
      <c r="O96" s="61">
        <f t="shared" si="24"/>
        <v>1.4709028002971009E-4</v>
      </c>
      <c r="P96" s="75">
        <v>189.16834</v>
      </c>
      <c r="Q96" s="61">
        <f t="shared" si="25"/>
        <v>2.7824824103355409E-2</v>
      </c>
      <c r="R96" s="70">
        <f t="shared" si="26"/>
        <v>0.29324259424067445</v>
      </c>
      <c r="S96" s="61">
        <f t="shared" si="27"/>
        <v>2.9324259424067444E-4</v>
      </c>
      <c r="T96" s="71">
        <f t="shared" si="28"/>
        <v>5.5472214769801943E-2</v>
      </c>
      <c r="V96">
        <v>3</v>
      </c>
      <c r="W96" s="61" t="s">
        <v>15</v>
      </c>
      <c r="X96">
        <v>0.1473392205723662</v>
      </c>
      <c r="Y96" s="61">
        <f t="shared" si="29"/>
        <v>1.4733922057236619E-4</v>
      </c>
      <c r="Z96" s="75">
        <v>189.16834</v>
      </c>
      <c r="AA96" s="61">
        <f t="shared" si="30"/>
        <v>2.7871915772568364E-2</v>
      </c>
      <c r="AB96" s="70">
        <f t="shared" si="31"/>
        <v>0.2937388878810524</v>
      </c>
      <c r="AC96" s="61">
        <f t="shared" si="32"/>
        <v>2.9373888788105241E-4</v>
      </c>
      <c r="AD96" s="71">
        <f t="shared" si="33"/>
        <v>5.55660978139048E-2</v>
      </c>
    </row>
    <row r="97" spans="2:30" x14ac:dyDescent="0.25">
      <c r="B97">
        <v>4</v>
      </c>
      <c r="C97" s="61" t="s">
        <v>17</v>
      </c>
      <c r="D97" s="69">
        <v>0.18174796246415928</v>
      </c>
      <c r="E97" s="61">
        <f t="shared" si="19"/>
        <v>1.8174796246415927E-4</v>
      </c>
      <c r="F97" s="75">
        <v>132.09374</v>
      </c>
      <c r="G97" s="61">
        <f t="shared" si="20"/>
        <v>2.4007768099270414E-2</v>
      </c>
      <c r="H97" s="70">
        <f t="shared" si="21"/>
        <v>0.36233695387745357</v>
      </c>
      <c r="I97" s="61">
        <f t="shared" si="22"/>
        <v>3.6233695387745358E-4</v>
      </c>
      <c r="J97" s="71">
        <f t="shared" si="23"/>
        <v>4.7862443377880343E-2</v>
      </c>
      <c r="L97">
        <v>4</v>
      </c>
      <c r="M97" s="61" t="s">
        <v>17</v>
      </c>
      <c r="N97" s="69">
        <v>0.19290508762385045</v>
      </c>
      <c r="O97" s="61">
        <f t="shared" si="24"/>
        <v>1.9290508762385045E-4</v>
      </c>
      <c r="P97" s="75">
        <v>132.09374</v>
      </c>
      <c r="Q97" s="61">
        <f t="shared" si="25"/>
        <v>2.5481554489262117E-2</v>
      </c>
      <c r="R97" s="70">
        <f t="shared" si="26"/>
        <v>0.38458005740159457</v>
      </c>
      <c r="S97" s="61">
        <f t="shared" si="27"/>
        <v>3.8458005740159458E-4</v>
      </c>
      <c r="T97" s="71">
        <f t="shared" si="28"/>
        <v>5.0800618111591311E-2</v>
      </c>
      <c r="V97">
        <v>4</v>
      </c>
      <c r="W97" s="61" t="s">
        <v>17</v>
      </c>
      <c r="X97">
        <v>0.19323156668952704</v>
      </c>
      <c r="Y97" s="61">
        <f t="shared" si="29"/>
        <v>1.9323156668952704E-4</v>
      </c>
      <c r="Z97" s="75">
        <v>132.09374</v>
      </c>
      <c r="AA97" s="61">
        <f t="shared" si="30"/>
        <v>2.5524680330079045E-2</v>
      </c>
      <c r="AB97" s="70">
        <f t="shared" si="31"/>
        <v>0.38523093364008526</v>
      </c>
      <c r="AC97" s="61">
        <f t="shared" si="32"/>
        <v>3.8523093364008524E-4</v>
      </c>
      <c r="AD97" s="71">
        <f t="shared" si="33"/>
        <v>5.0886594788210671E-2</v>
      </c>
    </row>
    <row r="98" spans="2:30" x14ac:dyDescent="0.25">
      <c r="B98">
        <v>5</v>
      </c>
      <c r="C98" s="61" t="s">
        <v>114</v>
      </c>
      <c r="D98" s="69">
        <v>3.0688536994942086E-2</v>
      </c>
      <c r="E98" s="61">
        <f t="shared" si="19"/>
        <v>3.0688536994942086E-5</v>
      </c>
      <c r="F98" s="76">
        <v>121.15758</v>
      </c>
      <c r="G98" s="61">
        <f t="shared" si="20"/>
        <v>3.7181488760476551E-3</v>
      </c>
      <c r="H98" s="70">
        <f t="shared" si="21"/>
        <v>6.1181379218463824E-2</v>
      </c>
      <c r="I98" s="61">
        <f t="shared" si="22"/>
        <v>6.1181379218463823E-5</v>
      </c>
      <c r="J98" s="71">
        <f t="shared" si="23"/>
        <v>7.4125878471713678E-3</v>
      </c>
      <c r="L98">
        <v>5</v>
      </c>
      <c r="M98" s="61" t="s">
        <v>114</v>
      </c>
      <c r="N98" s="69">
        <v>3.0688536994942086E-2</v>
      </c>
      <c r="O98" s="61">
        <f t="shared" si="24"/>
        <v>3.0688536994942086E-5</v>
      </c>
      <c r="P98" s="76">
        <v>121.15758</v>
      </c>
      <c r="Q98" s="61">
        <f t="shared" si="25"/>
        <v>3.7181488760476551E-3</v>
      </c>
      <c r="R98" s="70">
        <f t="shared" si="26"/>
        <v>6.1181379218463824E-2</v>
      </c>
      <c r="S98" s="61">
        <f t="shared" si="27"/>
        <v>6.1181379218463823E-5</v>
      </c>
      <c r="T98" s="71">
        <f t="shared" si="28"/>
        <v>7.4125878471713678E-3</v>
      </c>
      <c r="V98">
        <v>5</v>
      </c>
      <c r="W98" s="61" t="s">
        <v>114</v>
      </c>
      <c r="X98">
        <v>3.0688536994942086E-2</v>
      </c>
      <c r="Y98" s="61">
        <f t="shared" si="29"/>
        <v>3.0688536994942086E-5</v>
      </c>
      <c r="Z98" s="76">
        <v>121.15758</v>
      </c>
      <c r="AA98" s="61">
        <f t="shared" si="30"/>
        <v>3.7181488760476551E-3</v>
      </c>
      <c r="AB98" s="70">
        <f t="shared" si="31"/>
        <v>6.1181379218463824E-2</v>
      </c>
      <c r="AC98" s="61">
        <f t="shared" si="32"/>
        <v>6.1181379218463823E-5</v>
      </c>
      <c r="AD98" s="71">
        <f t="shared" si="33"/>
        <v>7.4125878471713678E-3</v>
      </c>
    </row>
    <row r="99" spans="2:30" x14ac:dyDescent="0.25">
      <c r="B99">
        <v>6</v>
      </c>
      <c r="C99" s="61" t="s">
        <v>16</v>
      </c>
      <c r="D99" s="69">
        <v>0.35733745627320107</v>
      </c>
      <c r="E99" s="61">
        <f t="shared" si="19"/>
        <v>3.5733745627320108E-4</v>
      </c>
      <c r="F99" s="75">
        <v>146.12042</v>
      </c>
      <c r="G99" s="61">
        <f t="shared" si="20"/>
        <v>5.2214299192371777E-2</v>
      </c>
      <c r="H99" s="70">
        <f t="shared" si="21"/>
        <v>0.71239624178940786</v>
      </c>
      <c r="I99" s="61">
        <f t="shared" si="22"/>
        <v>7.1239624178940785E-4</v>
      </c>
      <c r="J99" s="71">
        <f t="shared" si="23"/>
        <v>0.10409563805668982</v>
      </c>
      <c r="L99">
        <v>6</v>
      </c>
      <c r="M99" s="61" t="s">
        <v>16</v>
      </c>
      <c r="N99" s="69">
        <v>0.38583224442769204</v>
      </c>
      <c r="O99" s="61">
        <f t="shared" si="24"/>
        <v>3.8583224442769202E-4</v>
      </c>
      <c r="P99" s="75">
        <v>146.12042</v>
      </c>
      <c r="Q99" s="61">
        <f t="shared" si="25"/>
        <v>5.6377969605317019E-2</v>
      </c>
      <c r="R99" s="70">
        <f t="shared" si="26"/>
        <v>0.76920411243234632</v>
      </c>
      <c r="S99" s="61">
        <f t="shared" si="27"/>
        <v>7.6920411243234631E-4</v>
      </c>
      <c r="T99" s="71">
        <f t="shared" si="28"/>
        <v>0.11239642797434166</v>
      </c>
      <c r="V99">
        <v>6</v>
      </c>
      <c r="W99" s="61" t="s">
        <v>16</v>
      </c>
      <c r="X99">
        <v>0.38653964079425124</v>
      </c>
      <c r="Y99" s="61">
        <f t="shared" si="29"/>
        <v>3.8653964079425125E-4</v>
      </c>
      <c r="Z99" s="75">
        <v>146.12042</v>
      </c>
      <c r="AA99" s="61">
        <f t="shared" si="30"/>
        <v>5.6481334659505125E-2</v>
      </c>
      <c r="AB99" s="70">
        <f t="shared" si="31"/>
        <v>0.77061439423780853</v>
      </c>
      <c r="AC99" s="61">
        <f t="shared" si="32"/>
        <v>7.706143942378085E-4</v>
      </c>
      <c r="AD99" s="71">
        <f t="shared" si="33"/>
        <v>0.11260249894407416</v>
      </c>
    </row>
    <row r="100" spans="2:30" x14ac:dyDescent="0.25">
      <c r="B100">
        <v>7</v>
      </c>
      <c r="C100" s="61" t="s">
        <v>12</v>
      </c>
      <c r="D100" s="69">
        <v>0.18888441014320462</v>
      </c>
      <c r="E100" s="61">
        <f t="shared" si="19"/>
        <v>1.8888441014320461E-4</v>
      </c>
      <c r="F100" s="75">
        <v>146.1438</v>
      </c>
      <c r="G100" s="61">
        <f t="shared" si="20"/>
        <v>2.7604285459086466E-2</v>
      </c>
      <c r="H100" s="70">
        <f t="shared" si="21"/>
        <v>0.37656434151070434</v>
      </c>
      <c r="I100" s="61">
        <f t="shared" si="22"/>
        <v>3.7656434151070434E-4</v>
      </c>
      <c r="J100" s="71">
        <f t="shared" si="23"/>
        <v>5.5032543812872071E-2</v>
      </c>
      <c r="L100">
        <v>7</v>
      </c>
      <c r="M100" s="61" t="s">
        <v>12</v>
      </c>
      <c r="N100" s="69">
        <v>0.20394642269808677</v>
      </c>
      <c r="O100" s="61">
        <f t="shared" si="24"/>
        <v>2.0394642269808678E-4</v>
      </c>
      <c r="P100" s="75">
        <v>146.1438</v>
      </c>
      <c r="Q100" s="61">
        <f t="shared" si="25"/>
        <v>2.9805505209504656E-2</v>
      </c>
      <c r="R100" s="70">
        <f t="shared" si="26"/>
        <v>0.40659231912545307</v>
      </c>
      <c r="S100" s="61">
        <f t="shared" si="27"/>
        <v>4.0659231912545306E-4</v>
      </c>
      <c r="T100" s="71">
        <f t="shared" si="28"/>
        <v>5.9420946567806388E-2</v>
      </c>
      <c r="V100">
        <v>7</v>
      </c>
      <c r="W100" s="61" t="s">
        <v>12</v>
      </c>
      <c r="X100">
        <v>0.20432034416388692</v>
      </c>
      <c r="Y100" s="61">
        <f t="shared" si="29"/>
        <v>2.0432034416388692E-4</v>
      </c>
      <c r="Z100" s="75">
        <v>146.1438</v>
      </c>
      <c r="AA100" s="61">
        <f t="shared" si="30"/>
        <v>2.9860151513418257E-2</v>
      </c>
      <c r="AB100" s="70">
        <f t="shared" si="31"/>
        <v>0.40733777763332563</v>
      </c>
      <c r="AC100" s="61">
        <f t="shared" si="32"/>
        <v>4.0733777763332565E-4</v>
      </c>
      <c r="AD100" s="71">
        <f t="shared" si="33"/>
        <v>5.9529890706889216E-2</v>
      </c>
    </row>
    <row r="101" spans="2:30" x14ac:dyDescent="0.25">
      <c r="B101">
        <v>8</v>
      </c>
      <c r="C101" s="61" t="s">
        <v>87</v>
      </c>
      <c r="D101" s="69">
        <v>0.27618100394938255</v>
      </c>
      <c r="E101" s="61">
        <f t="shared" si="19"/>
        <v>2.7618100394938256E-4</v>
      </c>
      <c r="F101" s="75">
        <v>75.065899999999999</v>
      </c>
      <c r="G101" s="61">
        <f t="shared" si="20"/>
        <v>2.0731775624363957E-2</v>
      </c>
      <c r="H101" s="70">
        <f t="shared" si="21"/>
        <v>0.55060085589443775</v>
      </c>
      <c r="I101" s="61">
        <f t="shared" si="22"/>
        <v>5.5060085589443773E-4</v>
      </c>
      <c r="J101" s="71">
        <f t="shared" si="23"/>
        <v>4.1331348788486273E-2</v>
      </c>
      <c r="L101">
        <v>8</v>
      </c>
      <c r="M101" s="61" t="s">
        <v>87</v>
      </c>
      <c r="N101" s="69">
        <v>0.2992461910735546</v>
      </c>
      <c r="O101" s="61">
        <f t="shared" si="24"/>
        <v>2.9924619107355458E-4</v>
      </c>
      <c r="P101" s="75">
        <v>75.065899999999999</v>
      </c>
      <c r="Q101" s="61">
        <f t="shared" si="25"/>
        <v>2.2463184654508341E-2</v>
      </c>
      <c r="R101" s="70">
        <f t="shared" si="26"/>
        <v>0.59658414797582238</v>
      </c>
      <c r="S101" s="61">
        <f t="shared" si="27"/>
        <v>5.965841479758224E-4</v>
      </c>
      <c r="T101" s="71">
        <f t="shared" si="28"/>
        <v>4.4783125993538286E-2</v>
      </c>
      <c r="V101">
        <v>8</v>
      </c>
      <c r="W101" s="61" t="s">
        <v>87</v>
      </c>
      <c r="X101">
        <v>0.30038472099986929</v>
      </c>
      <c r="Y101" s="61">
        <f t="shared" si="29"/>
        <v>3.0038472099986929E-4</v>
      </c>
      <c r="Z101" s="75">
        <v>75.065899999999999</v>
      </c>
      <c r="AA101" s="61">
        <f t="shared" si="30"/>
        <v>2.2548649428104087E-2</v>
      </c>
      <c r="AB101" s="70">
        <f t="shared" si="31"/>
        <v>0.59885394764678446</v>
      </c>
      <c r="AC101" s="61">
        <f t="shared" si="32"/>
        <v>5.988539476467845E-4</v>
      </c>
      <c r="AD101" s="71">
        <f t="shared" si="33"/>
        <v>4.4953510548658759E-2</v>
      </c>
    </row>
    <row r="102" spans="2:30" x14ac:dyDescent="0.25">
      <c r="B102">
        <v>9</v>
      </c>
      <c r="C102" s="61" t="s">
        <v>14</v>
      </c>
      <c r="D102" s="69">
        <v>5.0882418893082322E-2</v>
      </c>
      <c r="E102" s="61">
        <f>D102/1000</f>
        <v>5.0882418893082322E-5</v>
      </c>
      <c r="F102" s="75">
        <v>155.15466000000001</v>
      </c>
      <c r="G102" s="61">
        <f t="shared" si="20"/>
        <v>7.894644403333765E-3</v>
      </c>
      <c r="H102" s="70">
        <f t="shared" si="21"/>
        <v>0.10144037059712148</v>
      </c>
      <c r="I102" s="61">
        <f t="shared" si="22"/>
        <v>1.0144037059712148E-4</v>
      </c>
      <c r="J102" s="71">
        <f t="shared" si="23"/>
        <v>1.5738946210270381E-2</v>
      </c>
      <c r="L102">
        <v>9</v>
      </c>
      <c r="M102" s="61" t="s">
        <v>14</v>
      </c>
      <c r="N102" s="69">
        <v>5.4331509846358164E-2</v>
      </c>
      <c r="O102" s="61">
        <f>N102/1000</f>
        <v>5.4331509846358165E-5</v>
      </c>
      <c r="P102" s="75">
        <v>155.15466000000001</v>
      </c>
      <c r="Q102" s="61">
        <f t="shared" si="25"/>
        <v>8.4297869374983531E-3</v>
      </c>
      <c r="R102" s="70">
        <f t="shared" si="26"/>
        <v>0.10831655832826426</v>
      </c>
      <c r="S102" s="61">
        <f t="shared" si="27"/>
        <v>1.0831655832826426E-4</v>
      </c>
      <c r="T102" s="71">
        <f t="shared" si="28"/>
        <v>1.6805818779792012E-2</v>
      </c>
      <c r="V102">
        <v>9</v>
      </c>
      <c r="W102" s="61" t="s">
        <v>14</v>
      </c>
      <c r="X102">
        <v>5.8669235869815976E-2</v>
      </c>
      <c r="Y102" s="61">
        <f>X102/1000</f>
        <v>5.8669235869815978E-5</v>
      </c>
      <c r="Z102" s="75">
        <v>155.15466000000001</v>
      </c>
      <c r="AA102" s="61">
        <f t="shared" si="30"/>
        <v>9.1028053438411034E-3</v>
      </c>
      <c r="AB102" s="70">
        <f t="shared" si="31"/>
        <v>0.11696434954850754</v>
      </c>
      <c r="AC102" s="61">
        <f t="shared" si="32"/>
        <v>1.1696434954850754E-4</v>
      </c>
      <c r="AD102" s="71">
        <f t="shared" si="33"/>
        <v>1.8147563886319842E-2</v>
      </c>
    </row>
    <row r="103" spans="2:30" x14ac:dyDescent="0.25">
      <c r="B103">
        <v>10</v>
      </c>
      <c r="C103" s="61" t="s">
        <v>3</v>
      </c>
      <c r="D103" s="69">
        <v>0.199576679030362</v>
      </c>
      <c r="E103" s="61">
        <f t="shared" ref="E103:E105" si="34">D103/1000</f>
        <v>1.99576679030362E-4</v>
      </c>
      <c r="F103" s="76">
        <v>131.17261999999999</v>
      </c>
      <c r="G103" s="61">
        <f t="shared" si="20"/>
        <v>2.6178995879311641E-2</v>
      </c>
      <c r="H103" s="70">
        <f t="shared" si="21"/>
        <v>0.39788069678690319</v>
      </c>
      <c r="I103" s="61">
        <f t="shared" si="22"/>
        <v>3.9788069678690317E-4</v>
      </c>
      <c r="J103" s="71">
        <f t="shared" si="23"/>
        <v>5.2191053444963671E-2</v>
      </c>
      <c r="L103">
        <v>10</v>
      </c>
      <c r="M103" s="61" t="s">
        <v>3</v>
      </c>
      <c r="N103" s="69">
        <v>0.20888879588432205</v>
      </c>
      <c r="O103" s="61">
        <f t="shared" ref="O103:O105" si="35">N103/1000</f>
        <v>2.0888879588432205E-4</v>
      </c>
      <c r="P103" s="76">
        <v>131.17261999999999</v>
      </c>
      <c r="Q103" s="61">
        <f t="shared" si="25"/>
        <v>2.740049064479174E-2</v>
      </c>
      <c r="R103" s="70">
        <f t="shared" si="26"/>
        <v>0.41644554895508179</v>
      </c>
      <c r="S103" s="61">
        <f t="shared" si="27"/>
        <v>4.1644554895508179E-4</v>
      </c>
      <c r="T103" s="71">
        <f t="shared" si="28"/>
        <v>5.4626253743776339E-2</v>
      </c>
      <c r="V103">
        <v>10</v>
      </c>
      <c r="W103" s="61" t="s">
        <v>3</v>
      </c>
      <c r="X103">
        <v>0.23255306095107442</v>
      </c>
      <c r="Y103" s="61">
        <f t="shared" ref="Y103:Y105" si="36">X103/1000</f>
        <v>2.3255306095107441E-4</v>
      </c>
      <c r="Z103" s="76">
        <v>131.17261999999999</v>
      </c>
      <c r="AA103" s="61">
        <f t="shared" si="30"/>
        <v>3.050459429397212E-2</v>
      </c>
      <c r="AB103" s="70">
        <f t="shared" si="31"/>
        <v>0.46362317671928061</v>
      </c>
      <c r="AC103" s="61">
        <f t="shared" si="32"/>
        <v>4.6362317671928062E-4</v>
      </c>
      <c r="AD103" s="71">
        <f t="shared" si="33"/>
        <v>6.0814666782991043E-2</v>
      </c>
    </row>
    <row r="104" spans="2:30" x14ac:dyDescent="0.25">
      <c r="B104">
        <v>11</v>
      </c>
      <c r="C104" s="61" t="s">
        <v>2</v>
      </c>
      <c r="D104" s="69">
        <v>0.2811402075883675</v>
      </c>
      <c r="E104" s="61">
        <f t="shared" si="34"/>
        <v>2.8114020758836748E-4</v>
      </c>
      <c r="F104" s="76">
        <v>131.17261999999999</v>
      </c>
      <c r="G104" s="61">
        <f t="shared" si="20"/>
        <v>3.6877897616710044E-2</v>
      </c>
      <c r="H104" s="70">
        <f t="shared" si="21"/>
        <v>0.56048763930507506</v>
      </c>
      <c r="I104" s="61">
        <f t="shared" si="22"/>
        <v>5.6048763930507505E-4</v>
      </c>
      <c r="J104" s="71">
        <f t="shared" si="23"/>
        <v>7.3520632125261665E-2</v>
      </c>
      <c r="L104">
        <v>11</v>
      </c>
      <c r="M104" s="61" t="s">
        <v>2</v>
      </c>
      <c r="N104" s="69">
        <v>0.29879997750604415</v>
      </c>
      <c r="O104" s="61">
        <f t="shared" si="35"/>
        <v>2.9879997750604414E-4</v>
      </c>
      <c r="P104" s="76">
        <v>131.17261999999999</v>
      </c>
      <c r="Q104" s="61">
        <f t="shared" si="25"/>
        <v>3.9194375905408876E-2</v>
      </c>
      <c r="R104" s="70">
        <f t="shared" si="26"/>
        <v>0.59569456625705941</v>
      </c>
      <c r="S104" s="61">
        <f t="shared" si="27"/>
        <v>5.9569456625705938E-4</v>
      </c>
      <c r="T104" s="71">
        <f t="shared" si="28"/>
        <v>7.8138816975702075E-2</v>
      </c>
      <c r="V104">
        <v>11</v>
      </c>
      <c r="W104" s="61" t="s">
        <v>2</v>
      </c>
      <c r="X104">
        <v>0.3022276671192462</v>
      </c>
      <c r="Y104" s="61">
        <f t="shared" si="36"/>
        <v>3.022276671192462E-4</v>
      </c>
      <c r="Z104" s="76">
        <v>131.17261999999999</v>
      </c>
      <c r="AA104" s="61">
        <f t="shared" si="30"/>
        <v>3.9643994932519376E-2</v>
      </c>
      <c r="AB104" s="70">
        <f t="shared" si="31"/>
        <v>0.60252808778019584</v>
      </c>
      <c r="AC104" s="61">
        <f t="shared" si="32"/>
        <v>6.0252808778019583E-4</v>
      </c>
      <c r="AD104" s="71">
        <f t="shared" si="33"/>
        <v>7.9035187897718268E-2</v>
      </c>
    </row>
    <row r="105" spans="2:30" x14ac:dyDescent="0.25">
      <c r="B105">
        <v>12</v>
      </c>
      <c r="C105" s="61" t="s">
        <v>1</v>
      </c>
      <c r="D105" s="69">
        <v>0.25243319376458756</v>
      </c>
      <c r="E105" s="61">
        <f t="shared" si="34"/>
        <v>2.5243319376458759E-4</v>
      </c>
      <c r="F105" s="76">
        <v>147.19499999999999</v>
      </c>
      <c r="G105" s="61">
        <f t="shared" si="20"/>
        <v>3.7156903956178468E-2</v>
      </c>
      <c r="H105" s="70">
        <f t="shared" si="21"/>
        <v>0.50325667064495838</v>
      </c>
      <c r="I105" s="61">
        <f t="shared" si="22"/>
        <v>5.032566706449584E-4</v>
      </c>
      <c r="J105" s="71">
        <f t="shared" si="23"/>
        <v>7.4076865635584646E-2</v>
      </c>
      <c r="L105">
        <v>12</v>
      </c>
      <c r="M105" s="61" t="s">
        <v>1</v>
      </c>
      <c r="N105" s="69">
        <v>0.27042781729199322</v>
      </c>
      <c r="O105" s="61">
        <f t="shared" si="35"/>
        <v>2.704278172919932E-4</v>
      </c>
      <c r="P105" s="76">
        <v>147.19499999999999</v>
      </c>
      <c r="Q105" s="61">
        <f t="shared" si="25"/>
        <v>3.980562256629494E-2</v>
      </c>
      <c r="R105" s="70">
        <f t="shared" si="26"/>
        <v>0.53913116952071594</v>
      </c>
      <c r="S105" s="61">
        <f t="shared" si="27"/>
        <v>5.3913116952071592E-4</v>
      </c>
      <c r="T105" s="71">
        <f t="shared" si="28"/>
        <v>7.9357412497601781E-2</v>
      </c>
      <c r="V105">
        <v>12</v>
      </c>
      <c r="W105" s="61" t="s">
        <v>1</v>
      </c>
      <c r="X105">
        <v>0.27397253546542921</v>
      </c>
      <c r="Y105" s="61">
        <f t="shared" si="36"/>
        <v>2.739725354654292E-4</v>
      </c>
      <c r="Z105" s="76">
        <v>147.19499999999999</v>
      </c>
      <c r="AA105" s="61">
        <f t="shared" si="30"/>
        <v>4.0327387357833852E-2</v>
      </c>
      <c r="AB105" s="70">
        <f t="shared" si="31"/>
        <v>0.54619800189618284</v>
      </c>
      <c r="AC105" s="61">
        <f t="shared" si="32"/>
        <v>5.4619800189618288E-4</v>
      </c>
      <c r="AD105" s="71">
        <f t="shared" si="33"/>
        <v>8.039761488910864E-2</v>
      </c>
    </row>
    <row r="106" spans="2:30" x14ac:dyDescent="0.25">
      <c r="B106">
        <v>13</v>
      </c>
      <c r="C106" s="61" t="s">
        <v>6</v>
      </c>
      <c r="D106" s="69">
        <v>0.10868396371703566</v>
      </c>
      <c r="E106" s="61">
        <f>D106/1000</f>
        <v>1.0868396371703566E-4</v>
      </c>
      <c r="F106" s="76">
        <v>149.21093999999999</v>
      </c>
      <c r="G106" s="61">
        <f t="shared" si="20"/>
        <v>1.6216836389144784E-2</v>
      </c>
      <c r="H106" s="70">
        <f t="shared" si="21"/>
        <v>0.2166748711492387</v>
      </c>
      <c r="I106" s="61">
        <f t="shared" si="22"/>
        <v>2.1667487114923869E-4</v>
      </c>
      <c r="J106" s="71">
        <f t="shared" si="23"/>
        <v>3.2330261198556781E-2</v>
      </c>
      <c r="L106">
        <v>13</v>
      </c>
      <c r="M106" s="61" t="s">
        <v>6</v>
      </c>
      <c r="N106" s="69">
        <v>0.10868396371703566</v>
      </c>
      <c r="O106" s="61">
        <f>N106/1000</f>
        <v>1.0868396371703566E-4</v>
      </c>
      <c r="P106" s="76">
        <v>149.21093999999999</v>
      </c>
      <c r="Q106" s="61">
        <f t="shared" si="25"/>
        <v>1.6216836389144784E-2</v>
      </c>
      <c r="R106" s="70">
        <f t="shared" si="26"/>
        <v>0.2166748711492387</v>
      </c>
      <c r="S106" s="61">
        <f t="shared" si="27"/>
        <v>2.1667487114923869E-4</v>
      </c>
      <c r="T106" s="71">
        <f t="shared" si="28"/>
        <v>3.2330261198556781E-2</v>
      </c>
      <c r="V106">
        <v>13</v>
      </c>
      <c r="W106" s="61" t="s">
        <v>6</v>
      </c>
      <c r="X106">
        <v>0.10868396371703566</v>
      </c>
      <c r="Y106" s="61">
        <f>X106/1000</f>
        <v>1.0868396371703566E-4</v>
      </c>
      <c r="Z106" s="76">
        <v>149.21093999999999</v>
      </c>
      <c r="AA106" s="61">
        <f t="shared" si="30"/>
        <v>1.6216836389144784E-2</v>
      </c>
      <c r="AB106" s="70">
        <f t="shared" si="31"/>
        <v>0.2166748711492387</v>
      </c>
      <c r="AC106" s="61">
        <f t="shared" si="32"/>
        <v>2.1667487114923869E-4</v>
      </c>
      <c r="AD106" s="71">
        <f t="shared" si="33"/>
        <v>3.2330261198556781E-2</v>
      </c>
    </row>
    <row r="107" spans="2:30" x14ac:dyDescent="0.25">
      <c r="B107">
        <v>14</v>
      </c>
      <c r="C107" s="61" t="s">
        <v>4</v>
      </c>
      <c r="D107" s="69">
        <v>0.12140015147289003</v>
      </c>
      <c r="E107" s="61">
        <f t="shared" ref="E107:E108" si="37">D107/1000</f>
        <v>1.2140015147289003E-4</v>
      </c>
      <c r="F107" s="76">
        <v>165.18993999999998</v>
      </c>
      <c r="G107" s="61">
        <f t="shared" si="20"/>
        <v>2.0054083737797612E-2</v>
      </c>
      <c r="H107" s="70">
        <f t="shared" si="21"/>
        <v>0.24202615802982011</v>
      </c>
      <c r="I107" s="61">
        <f t="shared" si="22"/>
        <v>2.4202615802982011E-4</v>
      </c>
      <c r="J107" s="71">
        <f t="shared" si="23"/>
        <v>3.9980286523376499E-2</v>
      </c>
      <c r="L107">
        <v>14</v>
      </c>
      <c r="M107" s="61" t="s">
        <v>4</v>
      </c>
      <c r="N107" s="69">
        <v>0.12548803640000458</v>
      </c>
      <c r="O107" s="61">
        <f t="shared" ref="O107:O108" si="38">N107/1000</f>
        <v>1.2548803640000458E-4</v>
      </c>
      <c r="P107" s="76">
        <v>165.18993999999998</v>
      </c>
      <c r="Q107" s="61">
        <f t="shared" si="25"/>
        <v>2.0729361203634569E-2</v>
      </c>
      <c r="R107" s="70">
        <f t="shared" si="26"/>
        <v>0.25017586024496508</v>
      </c>
      <c r="S107" s="61">
        <f t="shared" si="27"/>
        <v>2.501758602449651E-4</v>
      </c>
      <c r="T107" s="71">
        <f t="shared" si="28"/>
        <v>4.1326535343314166E-2</v>
      </c>
      <c r="V107">
        <v>14</v>
      </c>
      <c r="W107" s="61" t="s">
        <v>4</v>
      </c>
      <c r="X107">
        <v>0.13930858612036212</v>
      </c>
      <c r="Y107" s="61">
        <f t="shared" ref="Y107:Y108" si="39">X107/1000</f>
        <v>1.3930858612036211E-4</v>
      </c>
      <c r="Z107" s="76">
        <v>165.18993999999998</v>
      </c>
      <c r="AA107" s="61">
        <f t="shared" si="30"/>
        <v>2.3012376982707448E-2</v>
      </c>
      <c r="AB107" s="70">
        <f t="shared" si="31"/>
        <v>0.2777288287552655</v>
      </c>
      <c r="AC107" s="61">
        <f t="shared" si="32"/>
        <v>2.7772882875526551E-4</v>
      </c>
      <c r="AD107" s="71">
        <f t="shared" si="33"/>
        <v>4.5878008558352577E-2</v>
      </c>
    </row>
    <row r="108" spans="2:30" x14ac:dyDescent="0.25">
      <c r="B108">
        <v>15</v>
      </c>
      <c r="C108" s="61" t="s">
        <v>115</v>
      </c>
      <c r="D108" s="69">
        <v>0.1428016344887573</v>
      </c>
      <c r="E108" s="61">
        <f t="shared" si="37"/>
        <v>1.4280163448875729E-4</v>
      </c>
      <c r="F108" s="76">
        <v>114.12241999999999</v>
      </c>
      <c r="G108" s="61">
        <f t="shared" si="20"/>
        <v>1.6296868107812442E-2</v>
      </c>
      <c r="H108" s="70">
        <f t="shared" si="21"/>
        <v>0.2846926510088465</v>
      </c>
      <c r="I108" s="61">
        <f t="shared" si="22"/>
        <v>2.8469265100884651E-4</v>
      </c>
      <c r="J108" s="71">
        <f t="shared" si="23"/>
        <v>3.2489814289345005E-2</v>
      </c>
      <c r="L108">
        <v>15</v>
      </c>
      <c r="M108" s="61" t="s">
        <v>115</v>
      </c>
      <c r="N108" s="69">
        <v>0.1428016344887573</v>
      </c>
      <c r="O108" s="61">
        <f t="shared" si="38"/>
        <v>1.4280163448875729E-4</v>
      </c>
      <c r="P108" s="76">
        <v>114.12241999999999</v>
      </c>
      <c r="Q108" s="61">
        <f t="shared" si="25"/>
        <v>1.6296868107812442E-2</v>
      </c>
      <c r="R108" s="70">
        <f t="shared" si="26"/>
        <v>0.2846926510088465</v>
      </c>
      <c r="S108" s="61">
        <f t="shared" si="27"/>
        <v>2.8469265100884651E-4</v>
      </c>
      <c r="T108" s="71">
        <f t="shared" si="28"/>
        <v>3.2489814289345005E-2</v>
      </c>
      <c r="V108">
        <v>15</v>
      </c>
      <c r="W108" s="61" t="s">
        <v>115</v>
      </c>
      <c r="X108">
        <v>0.1428016344887573</v>
      </c>
      <c r="Y108" s="61">
        <f t="shared" si="39"/>
        <v>1.4280163448875729E-4</v>
      </c>
      <c r="Z108" s="76">
        <v>114.12241999999999</v>
      </c>
      <c r="AA108" s="61">
        <f t="shared" si="30"/>
        <v>1.6296868107812442E-2</v>
      </c>
      <c r="AB108" s="70">
        <f t="shared" si="31"/>
        <v>0.2846926510088465</v>
      </c>
      <c r="AC108" s="61">
        <f t="shared" si="32"/>
        <v>2.8469265100884651E-4</v>
      </c>
      <c r="AD108" s="71">
        <f t="shared" si="33"/>
        <v>3.2489814289345005E-2</v>
      </c>
    </row>
    <row r="109" spans="2:30" x14ac:dyDescent="0.25">
      <c r="B109">
        <v>16</v>
      </c>
      <c r="C109" s="61" t="s">
        <v>13</v>
      </c>
      <c r="D109" s="69">
        <v>0.16230944776250414</v>
      </c>
      <c r="E109" s="61">
        <f>D109/1000</f>
        <v>1.6230944776250415E-4</v>
      </c>
      <c r="F109" s="75">
        <v>105.09157999999999</v>
      </c>
      <c r="G109" s="61">
        <f t="shared" si="20"/>
        <v>1.7057356314289025E-2</v>
      </c>
      <c r="H109" s="70">
        <f t="shared" si="21"/>
        <v>0.32358388006355171</v>
      </c>
      <c r="I109" s="61">
        <f t="shared" si="22"/>
        <v>3.2358388006355172E-4</v>
      </c>
      <c r="J109" s="71">
        <f t="shared" si="23"/>
        <v>3.400594121840915E-2</v>
      </c>
      <c r="L109">
        <v>16</v>
      </c>
      <c r="M109" s="61" t="s">
        <v>13</v>
      </c>
      <c r="N109" s="69">
        <v>0.16615742387422044</v>
      </c>
      <c r="O109" s="61">
        <f>N109/1000</f>
        <v>1.6615742387422045E-4</v>
      </c>
      <c r="P109" s="75">
        <v>105.09157999999999</v>
      </c>
      <c r="Q109" s="61">
        <f t="shared" si="25"/>
        <v>1.7461746203671549E-2</v>
      </c>
      <c r="R109" s="70">
        <f t="shared" si="26"/>
        <v>0.33125529449928409</v>
      </c>
      <c r="S109" s="61">
        <f t="shared" si="27"/>
        <v>3.3125529449928409E-4</v>
      </c>
      <c r="T109" s="71">
        <f t="shared" si="28"/>
        <v>3.4812142282295074E-2</v>
      </c>
      <c r="V109">
        <v>16</v>
      </c>
      <c r="W109" s="61" t="s">
        <v>13</v>
      </c>
      <c r="X109">
        <v>0.18706655535346417</v>
      </c>
      <c r="Y109" s="61">
        <f>X109/1000</f>
        <v>1.8706655535346417E-4</v>
      </c>
      <c r="Z109" s="75">
        <v>105.09157999999999</v>
      </c>
      <c r="AA109" s="61">
        <f t="shared" si="30"/>
        <v>1.9659119867253008E-2</v>
      </c>
      <c r="AB109" s="70">
        <f t="shared" si="31"/>
        <v>0.37294022403408622</v>
      </c>
      <c r="AC109" s="61">
        <f t="shared" si="32"/>
        <v>3.7294022403408619E-4</v>
      </c>
      <c r="AD109" s="71">
        <f t="shared" si="33"/>
        <v>3.9192877389296089E-2</v>
      </c>
    </row>
    <row r="110" spans="2:30" x14ac:dyDescent="0.25">
      <c r="B110">
        <v>17</v>
      </c>
      <c r="C110" s="61" t="s">
        <v>10</v>
      </c>
      <c r="D110" s="69">
        <v>0.23030247916975555</v>
      </c>
      <c r="E110" s="61">
        <f t="shared" ref="E110:E113" si="40">D110/1000</f>
        <v>2.3030247916975554E-4</v>
      </c>
      <c r="F110" s="75">
        <v>119.11825999999999</v>
      </c>
      <c r="G110" s="61">
        <f t="shared" si="20"/>
        <v>2.7433230592387524E-2</v>
      </c>
      <c r="H110" s="70">
        <f t="shared" si="21"/>
        <v>0.4591363646745184</v>
      </c>
      <c r="I110" s="61">
        <f t="shared" si="22"/>
        <v>4.5913636467451841E-4</v>
      </c>
      <c r="J110" s="71">
        <f t="shared" si="23"/>
        <v>5.4691524862754096E-2</v>
      </c>
      <c r="L110">
        <v>17</v>
      </c>
      <c r="M110" s="61" t="s">
        <v>10</v>
      </c>
      <c r="N110" s="69">
        <v>0.23338912631833411</v>
      </c>
      <c r="O110" s="61">
        <f t="shared" ref="O110:O113" si="41">N110/1000</f>
        <v>2.333891263183341E-4</v>
      </c>
      <c r="P110" s="75">
        <v>119.11825999999999</v>
      </c>
      <c r="Q110" s="61">
        <f t="shared" si="25"/>
        <v>2.7800906629960161E-2</v>
      </c>
      <c r="R110" s="70">
        <f t="shared" si="26"/>
        <v>0.46528997602920436</v>
      </c>
      <c r="S110" s="61">
        <f t="shared" si="27"/>
        <v>4.6528997602920437E-4</v>
      </c>
      <c r="T110" s="71">
        <f t="shared" si="28"/>
        <v>5.5424532340040529E-2</v>
      </c>
      <c r="V110">
        <v>17</v>
      </c>
      <c r="W110" s="61" t="s">
        <v>10</v>
      </c>
      <c r="X110">
        <v>0.24767141160803033</v>
      </c>
      <c r="Y110" s="61">
        <f t="shared" ref="Y110:Y113" si="42">X110/1000</f>
        <v>2.4767141160803035E-4</v>
      </c>
      <c r="Z110" s="75">
        <v>119.11825999999999</v>
      </c>
      <c r="AA110" s="61">
        <f t="shared" si="30"/>
        <v>2.9502187602492375E-2</v>
      </c>
      <c r="AB110" s="70">
        <f t="shared" si="31"/>
        <v>0.49376347128116793</v>
      </c>
      <c r="AC110" s="61">
        <f t="shared" si="32"/>
        <v>4.9376347128116788E-4</v>
      </c>
      <c r="AD110" s="71">
        <f t="shared" si="33"/>
        <v>5.8816245550572688E-2</v>
      </c>
    </row>
    <row r="111" spans="2:30" x14ac:dyDescent="0.25">
      <c r="B111">
        <v>18</v>
      </c>
      <c r="C111" s="61" t="s">
        <v>116</v>
      </c>
      <c r="D111" s="69">
        <v>4.030337341325714E-2</v>
      </c>
      <c r="E111" s="61">
        <f t="shared" si="40"/>
        <v>4.030337341325714E-5</v>
      </c>
      <c r="F111" s="76">
        <v>204.22647999999995</v>
      </c>
      <c r="G111" s="61">
        <f t="shared" si="20"/>
        <v>8.2310160843150886E-3</v>
      </c>
      <c r="H111" s="70">
        <f t="shared" si="21"/>
        <v>8.0349740132162048E-2</v>
      </c>
      <c r="I111" s="61">
        <f t="shared" si="22"/>
        <v>8.0349740132162046E-5</v>
      </c>
      <c r="J111" s="71">
        <f t="shared" si="23"/>
        <v>1.6409544596106187E-2</v>
      </c>
      <c r="L111">
        <v>18</v>
      </c>
      <c r="M111" s="61" t="s">
        <v>116</v>
      </c>
      <c r="N111" s="69">
        <v>4.030337341325714E-2</v>
      </c>
      <c r="O111" s="61">
        <f t="shared" si="41"/>
        <v>4.030337341325714E-5</v>
      </c>
      <c r="P111" s="76">
        <v>204.22647999999995</v>
      </c>
      <c r="Q111" s="61">
        <f t="shared" si="25"/>
        <v>8.2310160843150886E-3</v>
      </c>
      <c r="R111" s="70">
        <f t="shared" si="26"/>
        <v>8.0349740132162048E-2</v>
      </c>
      <c r="S111" s="61">
        <f t="shared" si="27"/>
        <v>8.0349740132162046E-5</v>
      </c>
      <c r="T111" s="71">
        <f t="shared" si="28"/>
        <v>1.6409544596106187E-2</v>
      </c>
      <c r="V111">
        <v>18</v>
      </c>
      <c r="W111" s="61" t="s">
        <v>116</v>
      </c>
      <c r="X111" s="62">
        <v>4.030337341325714E-2</v>
      </c>
      <c r="Y111" s="61">
        <f t="shared" si="42"/>
        <v>4.030337341325714E-5</v>
      </c>
      <c r="Z111" s="76">
        <v>204.22647999999995</v>
      </c>
      <c r="AA111" s="61">
        <f t="shared" si="30"/>
        <v>8.2310160843150886E-3</v>
      </c>
      <c r="AB111" s="70">
        <f t="shared" si="31"/>
        <v>8.0349740132162048E-2</v>
      </c>
      <c r="AC111" s="61">
        <f t="shared" si="32"/>
        <v>8.0349740132162046E-5</v>
      </c>
      <c r="AD111" s="71">
        <f t="shared" si="33"/>
        <v>1.6409544596106187E-2</v>
      </c>
    </row>
    <row r="112" spans="2:30" x14ac:dyDescent="0.25">
      <c r="B112">
        <v>19</v>
      </c>
      <c r="C112" s="61" t="s">
        <v>8</v>
      </c>
      <c r="D112" s="69">
        <v>7.9607602444549036E-2</v>
      </c>
      <c r="E112" s="61">
        <f t="shared" si="40"/>
        <v>7.9607602444549039E-5</v>
      </c>
      <c r="F112" s="76">
        <v>181.18894</v>
      </c>
      <c r="G112" s="61">
        <f t="shared" si="20"/>
        <v>1.4424017102869249E-2</v>
      </c>
      <c r="H112" s="70">
        <f t="shared" si="21"/>
        <v>0.15870756284782789</v>
      </c>
      <c r="I112" s="61">
        <f t="shared" si="22"/>
        <v>1.587075628478279E-4</v>
      </c>
      <c r="J112" s="71">
        <f t="shared" si="23"/>
        <v>2.875605508238132E-2</v>
      </c>
      <c r="L112">
        <v>19</v>
      </c>
      <c r="M112" s="61" t="s">
        <v>8</v>
      </c>
      <c r="N112" s="69">
        <v>8.4189329781057601E-2</v>
      </c>
      <c r="O112" s="61">
        <f t="shared" si="41"/>
        <v>8.4189329781057595E-5</v>
      </c>
      <c r="P112" s="76">
        <v>181.18894</v>
      </c>
      <c r="Q112" s="61">
        <f t="shared" si="25"/>
        <v>1.5254175422340258E-2</v>
      </c>
      <c r="R112" s="70">
        <f t="shared" si="26"/>
        <v>0.16784180074573526</v>
      </c>
      <c r="S112" s="61">
        <f t="shared" si="27"/>
        <v>1.6784180074573527E-4</v>
      </c>
      <c r="T112" s="71">
        <f t="shared" si="28"/>
        <v>3.0411077964810983E-2</v>
      </c>
      <c r="V112">
        <v>19</v>
      </c>
      <c r="W112" s="61" t="s">
        <v>8</v>
      </c>
      <c r="X112">
        <v>9.0382785322621992E-2</v>
      </c>
      <c r="Y112" s="61">
        <f t="shared" si="42"/>
        <v>9.0382785322621985E-5</v>
      </c>
      <c r="Z112" s="76">
        <v>181.18894</v>
      </c>
      <c r="AA112" s="61">
        <f t="shared" si="30"/>
        <v>1.6376361066853435E-2</v>
      </c>
      <c r="AB112" s="70">
        <f t="shared" si="31"/>
        <v>0.18018921737962693</v>
      </c>
      <c r="AC112" s="61">
        <f t="shared" si="32"/>
        <v>1.8018921737962692E-4</v>
      </c>
      <c r="AD112" s="71">
        <f t="shared" si="33"/>
        <v>3.2648293296444177E-2</v>
      </c>
    </row>
    <row r="113" spans="2:30" x14ac:dyDescent="0.25">
      <c r="B113">
        <v>20</v>
      </c>
      <c r="C113" s="61" t="s">
        <v>5</v>
      </c>
      <c r="D113" s="69">
        <v>0.24552845357384248</v>
      </c>
      <c r="E113" s="61">
        <f t="shared" si="40"/>
        <v>2.455284535738425E-4</v>
      </c>
      <c r="F113" s="76">
        <v>117.14594</v>
      </c>
      <c r="G113" s="61">
        <f t="shared" si="20"/>
        <v>2.8762661490654137E-2</v>
      </c>
      <c r="H113" s="70">
        <f t="shared" si="21"/>
        <v>0.48949122043517584</v>
      </c>
      <c r="I113" s="61">
        <f t="shared" si="22"/>
        <v>4.8949122043517586E-4</v>
      </c>
      <c r="J113" s="71">
        <f t="shared" si="23"/>
        <v>5.7341909139625884E-2</v>
      </c>
      <c r="L113">
        <v>20</v>
      </c>
      <c r="M113" s="61" t="s">
        <v>5</v>
      </c>
      <c r="N113" s="69">
        <v>0.26287191979920116</v>
      </c>
      <c r="O113" s="61">
        <f t="shared" si="41"/>
        <v>2.6287191979920118E-4</v>
      </c>
      <c r="P113" s="76">
        <v>117.14594</v>
      </c>
      <c r="Q113" s="61">
        <f t="shared" si="25"/>
        <v>3.0794378144482035E-2</v>
      </c>
      <c r="R113" s="70">
        <f t="shared" si="26"/>
        <v>0.52406755700902985</v>
      </c>
      <c r="S113" s="61">
        <f t="shared" si="27"/>
        <v>5.2406755700902985E-4</v>
      </c>
      <c r="T113" s="71">
        <f t="shared" si="28"/>
        <v>6.1392386589326386E-2</v>
      </c>
      <c r="V113">
        <v>20</v>
      </c>
      <c r="W113" s="61" t="s">
        <v>5</v>
      </c>
      <c r="X113">
        <v>0.26285001795773533</v>
      </c>
      <c r="Y113" s="61">
        <f t="shared" si="42"/>
        <v>2.6285001795773531E-4</v>
      </c>
      <c r="Z113" s="76">
        <v>117.14594</v>
      </c>
      <c r="AA113" s="61">
        <f t="shared" si="30"/>
        <v>3.0791812432675782E-2</v>
      </c>
      <c r="AB113" s="70">
        <f t="shared" si="31"/>
        <v>0.52402389298983842</v>
      </c>
      <c r="AC113" s="61">
        <f t="shared" si="32"/>
        <v>5.2402389298983841E-4</v>
      </c>
      <c r="AD113" s="71">
        <f t="shared" si="33"/>
        <v>6.1387271526754029E-2</v>
      </c>
    </row>
    <row r="114" spans="2:30" x14ac:dyDescent="0.25">
      <c r="B114" s="61" t="s">
        <v>76</v>
      </c>
      <c r="C114" s="61"/>
      <c r="D114" s="61"/>
      <c r="E114" s="61"/>
      <c r="F114" s="61"/>
      <c r="G114" s="68">
        <f>SUM(G94:G113)</f>
        <v>0.47844151071219576</v>
      </c>
      <c r="H114" s="61"/>
      <c r="I114" s="61"/>
      <c r="J114" s="72">
        <f>SUM(J94:J113)</f>
        <v>0.9538320939040521</v>
      </c>
      <c r="L114" s="61" t="s">
        <v>76</v>
      </c>
      <c r="M114" s="61"/>
      <c r="N114" s="61"/>
      <c r="O114" s="61"/>
      <c r="P114" s="61"/>
      <c r="Q114" s="68">
        <f>SUM(Q94:Q113)</f>
        <v>0.50696307863369483</v>
      </c>
      <c r="R114" s="61"/>
      <c r="S114" s="61"/>
      <c r="T114" s="72">
        <f>SUM(T94:T113)</f>
        <v>1.010693353311694</v>
      </c>
      <c r="V114" s="61" t="s">
        <v>76</v>
      </c>
      <c r="W114" s="61"/>
      <c r="X114" s="61"/>
      <c r="Y114" s="61"/>
      <c r="Z114" s="61"/>
      <c r="AA114" s="68">
        <f>SUM(AA94:AA113)</f>
        <v>0.51939331094469188</v>
      </c>
      <c r="AB114" s="61"/>
      <c r="AC114" s="61"/>
      <c r="AD114" s="72">
        <f>SUM(AD94:AD113)</f>
        <v>1.0354745527842542</v>
      </c>
    </row>
    <row r="116" spans="2:30" x14ac:dyDescent="0.25">
      <c r="C116" s="61" t="s">
        <v>119</v>
      </c>
      <c r="D116" s="61" t="s">
        <v>120</v>
      </c>
      <c r="E116" s="61" t="s">
        <v>62</v>
      </c>
      <c r="F116" s="61" t="s">
        <v>121</v>
      </c>
    </row>
    <row r="117" spans="2:30" x14ac:dyDescent="0.25">
      <c r="C117">
        <f>G114</f>
        <v>0.47844151071219576</v>
      </c>
      <c r="D117">
        <f>AVERAGE(C117:C119)</f>
        <v>0.50159930009686082</v>
      </c>
      <c r="E117">
        <f>_xlfn.STDEV.S(C117:C119)</f>
        <v>2.0996191933651161E-2</v>
      </c>
      <c r="F117">
        <f>(E117/D117)*100</f>
        <v>4.1858495276202961</v>
      </c>
    </row>
    <row r="118" spans="2:30" x14ac:dyDescent="0.25">
      <c r="C118">
        <f>Q114</f>
        <v>0.50696307863369483</v>
      </c>
    </row>
    <row r="119" spans="2:30" x14ac:dyDescent="0.25">
      <c r="C119">
        <f>AA114</f>
        <v>0.51939331094469188</v>
      </c>
    </row>
  </sheetData>
  <mergeCells count="10">
    <mergeCell ref="A38:A39"/>
    <mergeCell ref="B38:B39"/>
    <mergeCell ref="C38:E38"/>
    <mergeCell ref="H68:J68"/>
    <mergeCell ref="A1:A2"/>
    <mergeCell ref="D1:F1"/>
    <mergeCell ref="G1:G2"/>
    <mergeCell ref="H1:H2"/>
    <mergeCell ref="C1:C2"/>
    <mergeCell ref="B1:B2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E2C8-3991-4B0B-96AE-6D68B03EE5E0}">
  <dimension ref="A1:L44"/>
  <sheetViews>
    <sheetView topLeftCell="A16" workbookViewId="0">
      <selection activeCell="E50" sqref="E50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10.11/1000</f>
        <v>1.0109999999999999E-2</v>
      </c>
      <c r="F1" s="1" t="s">
        <v>54</v>
      </c>
      <c r="G1" s="1">
        <v>250</v>
      </c>
    </row>
    <row r="2" spans="1:7" x14ac:dyDescent="0.2">
      <c r="A2" s="1" t="s">
        <v>37</v>
      </c>
      <c r="B2" s="1" t="s">
        <v>118</v>
      </c>
      <c r="C2" s="1" t="s">
        <v>55</v>
      </c>
      <c r="D2" s="1">
        <v>10.090999999999999</v>
      </c>
    </row>
    <row r="3" spans="1:7" x14ac:dyDescent="0.2">
      <c r="A3" s="1" t="s">
        <v>35</v>
      </c>
      <c r="B3" s="32">
        <v>45009.456634722221</v>
      </c>
      <c r="C3" s="1" t="s">
        <v>56</v>
      </c>
      <c r="D3" s="1">
        <f>D2/1000</f>
        <v>1.0090999999999999E-2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x14ac:dyDescent="0.2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79" t="s">
        <v>19</v>
      </c>
      <c r="J24" s="77" t="s">
        <v>48</v>
      </c>
      <c r="K24" s="77" t="s">
        <v>49</v>
      </c>
      <c r="L24" s="77" t="s">
        <v>50</v>
      </c>
    </row>
    <row r="25" spans="1:12" x14ac:dyDescent="0.2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78" t="s">
        <v>51</v>
      </c>
      <c r="J25" s="77" t="s">
        <v>51</v>
      </c>
      <c r="K25" s="77" t="s">
        <v>52</v>
      </c>
      <c r="L25" s="77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1.5699999999999998</v>
      </c>
      <c r="D27" s="20">
        <v>3.6863993710199785</v>
      </c>
      <c r="E27" s="20">
        <v>32.65784481916775</v>
      </c>
      <c r="F27" s="19">
        <v>11.027757481464166</v>
      </c>
      <c r="G27" s="19">
        <v>15.913589348901594</v>
      </c>
      <c r="H27" s="18">
        <v>1.3637943639453818</v>
      </c>
      <c r="I27" s="1">
        <f t="shared" ref="I27:I43" si="0">H27*$G$1</f>
        <v>340.94859098634544</v>
      </c>
      <c r="J27" s="1">
        <f t="shared" ref="J27:J43" si="1">I27*$D$3</f>
        <v>3.4405122316432117</v>
      </c>
      <c r="K27" s="1">
        <f t="shared" ref="K27:K43" si="2">J27/1000</f>
        <v>3.4405122316432117E-3</v>
      </c>
      <c r="L27" s="1">
        <f t="shared" ref="L27:L43" si="3">K27/$D$1</f>
        <v>0.34030783695778555</v>
      </c>
    </row>
    <row r="28" spans="1:12" ht="12.75" customHeight="1" x14ac:dyDescent="0.2">
      <c r="A28" s="17">
        <v>2</v>
      </c>
      <c r="B28" s="16" t="s">
        <v>16</v>
      </c>
      <c r="C28" s="15">
        <v>2.4300000000000002</v>
      </c>
      <c r="D28" s="15">
        <v>6.6195907181379452</v>
      </c>
      <c r="E28" s="15">
        <v>23.469967247379046</v>
      </c>
      <c r="F28" s="14">
        <v>19.802314865841172</v>
      </c>
      <c r="G28" s="14">
        <v>11.436499342655596</v>
      </c>
      <c r="H28" s="13">
        <v>2.3678587393132706</v>
      </c>
      <c r="I28" s="1">
        <f t="shared" si="0"/>
        <v>591.96468482831767</v>
      </c>
      <c r="J28" s="1">
        <f t="shared" si="1"/>
        <v>5.9735156346025535</v>
      </c>
      <c r="K28" s="1">
        <f t="shared" si="2"/>
        <v>5.9735156346025532E-3</v>
      </c>
      <c r="L28" s="1">
        <f t="shared" si="3"/>
        <v>0.59085218937710715</v>
      </c>
    </row>
    <row r="29" spans="1:12" ht="12.75" customHeight="1" x14ac:dyDescent="0.2">
      <c r="A29" s="17">
        <v>3</v>
      </c>
      <c r="B29" s="16" t="s">
        <v>15</v>
      </c>
      <c r="C29" s="15">
        <v>3.5716666666666668</v>
      </c>
      <c r="D29" s="15">
        <v>1.379648885517782E-2</v>
      </c>
      <c r="E29" s="15">
        <v>9.5000140985125797E-2</v>
      </c>
      <c r="F29" s="14">
        <v>4.1271798814496823E-2</v>
      </c>
      <c r="G29" s="14">
        <v>4.6291886071971787E-2</v>
      </c>
      <c r="H29" s="13">
        <v>5.0074296696600573E-3</v>
      </c>
      <c r="I29" s="43">
        <f t="shared" si="0"/>
        <v>1.2518574174150143</v>
      </c>
      <c r="J29" s="43">
        <f t="shared" si="1"/>
        <v>1.2632493199134908E-2</v>
      </c>
      <c r="K29" s="43">
        <f t="shared" si="2"/>
        <v>1.2632493199134909E-5</v>
      </c>
      <c r="L29" s="43">
        <f t="shared" si="3"/>
        <v>1.2495047674713066E-3</v>
      </c>
    </row>
    <row r="30" spans="1:12" ht="12.75" customHeight="1" x14ac:dyDescent="0.2">
      <c r="A30" s="17">
        <v>4</v>
      </c>
      <c r="B30" s="16" t="s">
        <v>14</v>
      </c>
      <c r="C30" s="15">
        <v>4.4733333333333336</v>
      </c>
      <c r="D30" s="15">
        <v>0.4272080742809482</v>
      </c>
      <c r="E30" s="15">
        <v>2.5535446859637774</v>
      </c>
      <c r="F30" s="14">
        <v>1.2779806426643656</v>
      </c>
      <c r="G30" s="14">
        <v>1.2442970974204353</v>
      </c>
      <c r="H30" s="13">
        <v>0.23431694215647914</v>
      </c>
      <c r="I30" s="43">
        <f t="shared" si="0"/>
        <v>58.579235539119786</v>
      </c>
      <c r="J30" s="43">
        <f t="shared" si="1"/>
        <v>0.59112306582525775</v>
      </c>
      <c r="K30" s="43">
        <f t="shared" si="2"/>
        <v>5.9112306582525772E-4</v>
      </c>
      <c r="L30" s="43">
        <f t="shared" si="3"/>
        <v>5.8469145976781184E-2</v>
      </c>
    </row>
    <row r="31" spans="1:12" ht="12.75" customHeight="1" x14ac:dyDescent="0.2">
      <c r="A31" s="17">
        <v>5</v>
      </c>
      <c r="B31" s="16" t="s">
        <v>13</v>
      </c>
      <c r="C31" s="15">
        <v>4.831666666666667</v>
      </c>
      <c r="D31" s="15">
        <v>1.3197914501633776</v>
      </c>
      <c r="E31" s="15">
        <v>7.5156682164640287</v>
      </c>
      <c r="F31" s="14">
        <v>3.9481180885956562</v>
      </c>
      <c r="G31" s="14">
        <v>3.6622520053498167</v>
      </c>
      <c r="H31" s="13">
        <v>0.64334090416244161</v>
      </c>
      <c r="I31" s="1">
        <f t="shared" si="0"/>
        <v>160.83522604061039</v>
      </c>
      <c r="J31" s="1">
        <f t="shared" si="1"/>
        <v>1.6229882659757993</v>
      </c>
      <c r="K31" s="1">
        <f t="shared" si="2"/>
        <v>1.6229882659757992E-3</v>
      </c>
      <c r="L31" s="1">
        <f t="shared" si="3"/>
        <v>0.1605329639936498</v>
      </c>
    </row>
    <row r="32" spans="1:12" ht="12.75" customHeight="1" x14ac:dyDescent="0.2">
      <c r="A32" s="17">
        <v>6</v>
      </c>
      <c r="B32" s="16" t="s">
        <v>12</v>
      </c>
      <c r="C32" s="15">
        <v>5.2450000000000001</v>
      </c>
      <c r="D32" s="15">
        <v>8.8165206357803533E-5</v>
      </c>
      <c r="E32" s="15">
        <v>0</v>
      </c>
      <c r="F32" s="14">
        <v>2.6374367401980296E-4</v>
      </c>
      <c r="G32" s="14">
        <v>0</v>
      </c>
      <c r="H32" s="13">
        <v>4.1663334748087699E-5</v>
      </c>
      <c r="I32" s="43">
        <f t="shared" si="0"/>
        <v>1.0415833687021925E-2</v>
      </c>
      <c r="J32" s="43">
        <f t="shared" si="1"/>
        <v>1.0510617773573823E-4</v>
      </c>
      <c r="K32" s="43">
        <f t="shared" si="2"/>
        <v>1.0510617773573823E-7</v>
      </c>
      <c r="L32" s="43">
        <f t="shared" si="3"/>
        <v>1.0396258925394483E-5</v>
      </c>
    </row>
    <row r="33" spans="1:12" ht="12.75" customHeight="1" x14ac:dyDescent="0.2">
      <c r="A33" s="17">
        <v>7</v>
      </c>
      <c r="B33" s="16" t="s">
        <v>11</v>
      </c>
      <c r="C33" s="15">
        <v>8.2066666666666652</v>
      </c>
      <c r="D33" s="15">
        <v>4.0124313200022206</v>
      </c>
      <c r="E33" s="15">
        <v>12.154684115975147</v>
      </c>
      <c r="F33" s="14">
        <v>12.003072661053743</v>
      </c>
      <c r="G33" s="14">
        <v>5.9227622875383208</v>
      </c>
      <c r="H33" s="13">
        <v>1.9166152009310777</v>
      </c>
      <c r="I33" s="1">
        <f t="shared" si="0"/>
        <v>479.15380023276941</v>
      </c>
      <c r="J33" s="1">
        <f t="shared" si="1"/>
        <v>4.8351409981488755</v>
      </c>
      <c r="K33" s="1">
        <f t="shared" si="2"/>
        <v>4.835140998148876E-3</v>
      </c>
      <c r="L33" s="1">
        <f t="shared" si="3"/>
        <v>0.47825331336784138</v>
      </c>
    </row>
    <row r="34" spans="1:12" ht="12.75" customHeight="1" x14ac:dyDescent="0.2">
      <c r="A34" s="17">
        <v>8</v>
      </c>
      <c r="B34" s="16" t="s">
        <v>10</v>
      </c>
      <c r="C34" s="15">
        <v>8.841666666666665</v>
      </c>
      <c r="D34" s="15">
        <v>1.8212771004047867</v>
      </c>
      <c r="E34" s="15">
        <v>6.5958839026788807</v>
      </c>
      <c r="F34" s="14">
        <v>5.4482979591685154</v>
      </c>
      <c r="G34" s="14">
        <v>3.2140574003418578</v>
      </c>
      <c r="H34" s="13">
        <v>0.9925509746733473</v>
      </c>
      <c r="I34" s="1">
        <f t="shared" si="0"/>
        <v>248.13774366833681</v>
      </c>
      <c r="J34" s="1">
        <f t="shared" si="1"/>
        <v>2.5039579713571865</v>
      </c>
      <c r="K34" s="1">
        <f t="shared" si="2"/>
        <v>2.5039579713571863E-3</v>
      </c>
      <c r="L34" s="1">
        <f t="shared" si="3"/>
        <v>0.24767141160803033</v>
      </c>
    </row>
    <row r="35" spans="1:12" ht="12.75" customHeight="1" x14ac:dyDescent="0.2">
      <c r="A35" s="17">
        <v>9</v>
      </c>
      <c r="B35" s="16" t="s">
        <v>9</v>
      </c>
      <c r="C35" s="15">
        <v>13.344999999999999</v>
      </c>
      <c r="D35" s="15">
        <v>3.6661794274689643</v>
      </c>
      <c r="E35" s="15">
        <v>18.568248258518228</v>
      </c>
      <c r="F35" s="14">
        <v>10.967270103042171</v>
      </c>
      <c r="G35" s="14">
        <v>9.0479784979897655</v>
      </c>
      <c r="H35" s="13">
        <v>1.9143740730028123</v>
      </c>
      <c r="I35" s="1">
        <f t="shared" si="0"/>
        <v>478.59351825070308</v>
      </c>
      <c r="J35" s="1">
        <f t="shared" si="1"/>
        <v>4.8294871926678447</v>
      </c>
      <c r="K35" s="1">
        <f t="shared" si="2"/>
        <v>4.8294871926678447E-3</v>
      </c>
      <c r="L35" s="1">
        <f t="shared" si="3"/>
        <v>0.47769408433905491</v>
      </c>
    </row>
    <row r="36" spans="1:12" ht="12.75" customHeight="1" x14ac:dyDescent="0.2">
      <c r="A36" s="17">
        <v>10</v>
      </c>
      <c r="B36" s="16" t="s">
        <v>8</v>
      </c>
      <c r="C36" s="15">
        <v>14.706666666666665</v>
      </c>
      <c r="D36" s="15">
        <v>0.67006947607008982</v>
      </c>
      <c r="E36" s="15">
        <v>4.9340871287941406</v>
      </c>
      <c r="F36" s="14">
        <v>2.0044935271861677</v>
      </c>
      <c r="G36" s="14">
        <v>2.4042932659550758</v>
      </c>
      <c r="H36" s="13">
        <v>0.3277571501933183</v>
      </c>
      <c r="I36" s="43">
        <f t="shared" si="0"/>
        <v>81.939287548329574</v>
      </c>
      <c r="J36" s="43">
        <f t="shared" si="1"/>
        <v>0.82684935065019372</v>
      </c>
      <c r="K36" s="43">
        <f t="shared" si="2"/>
        <v>8.2684935065019372E-4</v>
      </c>
      <c r="L36" s="43">
        <f t="shared" si="3"/>
        <v>8.1785296800216997E-2</v>
      </c>
    </row>
    <row r="37" spans="1:12" ht="12.75" customHeight="1" x14ac:dyDescent="0.2">
      <c r="A37" s="17">
        <v>11</v>
      </c>
      <c r="B37" s="16" t="s">
        <v>7</v>
      </c>
      <c r="C37" s="15">
        <v>16.899999999999999</v>
      </c>
      <c r="D37" s="15">
        <v>0.14648586948173875</v>
      </c>
      <c r="E37" s="15">
        <v>1.0866728854776284</v>
      </c>
      <c r="F37" s="14">
        <v>0.43820825703403499</v>
      </c>
      <c r="G37" s="14">
        <v>0.5295164500851357</v>
      </c>
      <c r="H37" s="13">
        <v>5.6150490027889743E-2</v>
      </c>
      <c r="I37" s="43">
        <f t="shared" si="0"/>
        <v>14.037622506972436</v>
      </c>
      <c r="J37" s="43">
        <f t="shared" si="1"/>
        <v>0.14165364871785885</v>
      </c>
      <c r="K37" s="43">
        <f t="shared" si="2"/>
        <v>1.4165364871785886E-4</v>
      </c>
      <c r="L37" s="43">
        <f t="shared" si="3"/>
        <v>1.4011241218383666E-2</v>
      </c>
    </row>
    <row r="38" spans="1:12" ht="12.75" customHeight="1" x14ac:dyDescent="0.2">
      <c r="A38" s="17">
        <v>12</v>
      </c>
      <c r="B38" s="16" t="s">
        <v>6</v>
      </c>
      <c r="C38" s="15">
        <v>18.181666666666665</v>
      </c>
      <c r="D38" s="15">
        <v>2.7234356420269817E-3</v>
      </c>
      <c r="E38" s="15">
        <v>5.1958995980427969E-2</v>
      </c>
      <c r="F38" s="14">
        <v>8.147079237467254E-3</v>
      </c>
      <c r="G38" s="14">
        <v>2.5318698450317111E-2</v>
      </c>
      <c r="H38" s="13">
        <v>1.1680780296458027E-3</v>
      </c>
      <c r="I38" s="43">
        <f t="shared" si="0"/>
        <v>0.29201950741145066</v>
      </c>
      <c r="J38" s="43">
        <f t="shared" si="1"/>
        <v>2.9467688492889484E-3</v>
      </c>
      <c r="K38" s="43">
        <f t="shared" si="2"/>
        <v>2.9467688492889482E-6</v>
      </c>
      <c r="L38" s="43">
        <f t="shared" si="3"/>
        <v>2.9147070715024217E-4</v>
      </c>
    </row>
    <row r="39" spans="1:12" ht="12.75" customHeight="1" x14ac:dyDescent="0.2">
      <c r="A39" s="17">
        <v>13</v>
      </c>
      <c r="B39" s="16" t="s">
        <v>5</v>
      </c>
      <c r="C39" s="15">
        <v>18.55</v>
      </c>
      <c r="D39" s="15">
        <v>2.6516798206400143</v>
      </c>
      <c r="E39" s="15">
        <v>22.100366633328616</v>
      </c>
      <c r="F39" s="14">
        <v>7.9324237656918788</v>
      </c>
      <c r="G39" s="14">
        <v>10.769117221615883</v>
      </c>
      <c r="H39" s="13">
        <v>1.0533797171946107</v>
      </c>
      <c r="I39" s="1">
        <f t="shared" si="0"/>
        <v>263.34492929865269</v>
      </c>
      <c r="J39" s="1">
        <f t="shared" si="1"/>
        <v>2.6574136815527041</v>
      </c>
      <c r="K39" s="1">
        <f t="shared" si="2"/>
        <v>2.657413681552704E-3</v>
      </c>
      <c r="L39" s="1">
        <f t="shared" si="3"/>
        <v>0.26285001795773533</v>
      </c>
    </row>
    <row r="40" spans="1:12" ht="12.75" customHeight="1" x14ac:dyDescent="0.2">
      <c r="A40" s="17">
        <v>14</v>
      </c>
      <c r="B40" s="16" t="s">
        <v>4</v>
      </c>
      <c r="C40" s="15">
        <v>19.038333333333334</v>
      </c>
      <c r="D40" s="15">
        <v>1.1058209398407743</v>
      </c>
      <c r="E40" s="15">
        <v>9.5071206162689137</v>
      </c>
      <c r="F40" s="14">
        <v>3.3080314733003853</v>
      </c>
      <c r="G40" s="14">
        <v>4.6326514874301266</v>
      </c>
      <c r="H40" s="13">
        <v>0.51858709916157797</v>
      </c>
      <c r="I40" s="1">
        <f t="shared" si="0"/>
        <v>129.64677479039449</v>
      </c>
      <c r="J40" s="1">
        <f t="shared" si="1"/>
        <v>1.3082656044098706</v>
      </c>
      <c r="K40" s="1">
        <f t="shared" si="2"/>
        <v>1.3082656044098705E-3</v>
      </c>
      <c r="L40" s="1">
        <f t="shared" si="3"/>
        <v>0.12940312605438878</v>
      </c>
    </row>
    <row r="41" spans="1:12" ht="12.75" customHeight="1" x14ac:dyDescent="0.2">
      <c r="A41" s="17">
        <v>15</v>
      </c>
      <c r="B41" s="16" t="s">
        <v>3</v>
      </c>
      <c r="C41" s="15">
        <v>20.015000000000001</v>
      </c>
      <c r="D41" s="15">
        <v>2.2174272105324442</v>
      </c>
      <c r="E41" s="15">
        <v>18.750131689015976</v>
      </c>
      <c r="F41" s="14">
        <v>6.6333695971159745</v>
      </c>
      <c r="G41" s="14">
        <v>9.1366070721757708</v>
      </c>
      <c r="H41" s="13">
        <v>0.86840455856122778</v>
      </c>
      <c r="I41" s="1">
        <f t="shared" si="0"/>
        <v>217.10113964030694</v>
      </c>
      <c r="J41" s="1">
        <f t="shared" si="1"/>
        <v>2.1907676001103371</v>
      </c>
      <c r="K41" s="1">
        <f t="shared" si="2"/>
        <v>2.190767600110337E-3</v>
      </c>
      <c r="L41" s="1">
        <f t="shared" si="3"/>
        <v>0.2166931355203103</v>
      </c>
    </row>
    <row r="42" spans="1:12" ht="12.75" customHeight="1" x14ac:dyDescent="0.2">
      <c r="A42" s="17">
        <v>16</v>
      </c>
      <c r="B42" s="16" t="s">
        <v>2</v>
      </c>
      <c r="C42" s="15">
        <v>20.361666666666665</v>
      </c>
      <c r="D42" s="15">
        <v>2.7466618343192915</v>
      </c>
      <c r="E42" s="15">
        <v>23.980141400699061</v>
      </c>
      <c r="F42" s="14">
        <v>8.2165597223628914</v>
      </c>
      <c r="G42" s="14">
        <v>11.68509817143052</v>
      </c>
      <c r="H42" s="13">
        <v>1.211186885175138</v>
      </c>
      <c r="I42" s="1">
        <f t="shared" si="0"/>
        <v>302.79672129378451</v>
      </c>
      <c r="J42" s="1">
        <f t="shared" si="1"/>
        <v>3.0555217145755793</v>
      </c>
      <c r="K42" s="1">
        <f t="shared" si="2"/>
        <v>3.0555217145755791E-3</v>
      </c>
      <c r="L42" s="1">
        <f t="shared" si="3"/>
        <v>0.3022276671192462</v>
      </c>
    </row>
    <row r="43" spans="1:12" x14ac:dyDescent="0.2">
      <c r="A43" s="12">
        <v>17</v>
      </c>
      <c r="B43" s="11" t="s">
        <v>1</v>
      </c>
      <c r="C43" s="10">
        <v>22.041666666666664</v>
      </c>
      <c r="D43" s="10">
        <v>2.3207374608736528</v>
      </c>
      <c r="E43" s="10">
        <v>21.198533207956533</v>
      </c>
      <c r="F43" s="9">
        <v>6.9424192337528687</v>
      </c>
      <c r="G43" s="9">
        <v>10.329669766587822</v>
      </c>
      <c r="H43" s="8">
        <v>1.0979535560620313</v>
      </c>
      <c r="I43" s="1">
        <f t="shared" si="0"/>
        <v>274.48838901550783</v>
      </c>
      <c r="J43" s="1">
        <f t="shared" si="1"/>
        <v>2.7698623335554893</v>
      </c>
      <c r="K43" s="1">
        <f t="shared" si="2"/>
        <v>2.7698623335554893E-3</v>
      </c>
      <c r="L43" s="1">
        <f t="shared" si="3"/>
        <v>0.27397253546542921</v>
      </c>
    </row>
    <row r="44" spans="1:12" x14ac:dyDescent="0.2">
      <c r="A44" s="7" t="s">
        <v>0</v>
      </c>
      <c r="B44" s="6"/>
      <c r="C44" s="5"/>
      <c r="D44" s="4">
        <f>SUM(D27:D43)</f>
        <v>33.428368162939798</v>
      </c>
      <c r="E44" s="4">
        <f>SUM(E27:E43)</f>
        <v>205.21985394465327</v>
      </c>
      <c r="F44" s="3">
        <f>SUM(F27:F43)</f>
        <v>99.999999999999972</v>
      </c>
      <c r="G44" s="3">
        <f>SUM(G27:G43)</f>
        <v>100.00000000000001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51B4-D946-4908-890E-C1C154BF957A}">
  <dimension ref="A1:L44"/>
  <sheetViews>
    <sheetView topLeftCell="A10" workbookViewId="0">
      <selection activeCell="L36" activeCellId="2" sqref="L29:L30 L32 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9.9/1000</f>
        <v>9.9000000000000008E-3</v>
      </c>
      <c r="F1" s="1" t="s">
        <v>54</v>
      </c>
      <c r="G1" s="1">
        <v>50</v>
      </c>
    </row>
    <row r="2" spans="1:7" x14ac:dyDescent="0.2">
      <c r="A2" s="1" t="s">
        <v>37</v>
      </c>
      <c r="B2" s="1" t="s">
        <v>36</v>
      </c>
      <c r="C2" s="1" t="s">
        <v>55</v>
      </c>
      <c r="D2" s="1">
        <v>9.8879999999999999</v>
      </c>
    </row>
    <row r="3" spans="1:7" x14ac:dyDescent="0.2">
      <c r="A3" s="1" t="s">
        <v>35</v>
      </c>
      <c r="B3" s="32">
        <v>45009.456634803239</v>
      </c>
      <c r="C3" s="1" t="s">
        <v>56</v>
      </c>
      <c r="D3" s="1">
        <f>D2/1000</f>
        <v>9.8879999999999992E-3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1.5666666666666667</v>
      </c>
      <c r="D27" s="20">
        <v>16.811210169728906</v>
      </c>
      <c r="E27" s="20">
        <v>151.78937677681506</v>
      </c>
      <c r="F27" s="19">
        <v>10.820402011944287</v>
      </c>
      <c r="G27" s="19">
        <v>16.057662664895073</v>
      </c>
      <c r="H27" s="18">
        <v>6.2193569857934188</v>
      </c>
      <c r="I27" s="1">
        <f>H27*$G$1</f>
        <v>310.96784928967094</v>
      </c>
      <c r="J27" s="1">
        <f>I27*$D$3</f>
        <v>3.0748500937762659</v>
      </c>
      <c r="K27" s="1">
        <f>J27/1000</f>
        <v>3.0748500937762659E-3</v>
      </c>
      <c r="L27" s="1">
        <f>K27/$D$1</f>
        <v>0.31059091856325916</v>
      </c>
    </row>
    <row r="28" spans="1:12" ht="12.75" customHeight="1" x14ac:dyDescent="0.2">
      <c r="A28" s="17">
        <v>2</v>
      </c>
      <c r="B28" s="16" t="s">
        <v>16</v>
      </c>
      <c r="C28" s="15">
        <v>2.4050000000000002</v>
      </c>
      <c r="D28" s="15">
        <v>30.764934592394031</v>
      </c>
      <c r="E28" s="15">
        <v>107.80424842905252</v>
      </c>
      <c r="F28" s="14">
        <v>19.801605999804284</v>
      </c>
      <c r="G28" s="14">
        <v>11.404515203073704</v>
      </c>
      <c r="H28" s="13">
        <v>11.004761826044259</v>
      </c>
      <c r="I28" s="1">
        <f t="shared" ref="I28:I43" si="0">H28*$G$1</f>
        <v>550.23809130221298</v>
      </c>
      <c r="J28" s="1">
        <f t="shared" ref="J28:J43" si="1">I28*$D$3</f>
        <v>5.4407542467962813</v>
      </c>
      <c r="K28" s="1">
        <f t="shared" ref="K28:K43" si="2">J28/1000</f>
        <v>5.4407542467962812E-3</v>
      </c>
      <c r="L28" s="1">
        <f t="shared" ref="L28:L42" si="3">K28/$D$1</f>
        <v>0.54957113604002839</v>
      </c>
    </row>
    <row r="29" spans="1:12" ht="12.75" customHeight="1" x14ac:dyDescent="0.2">
      <c r="A29" s="38">
        <v>3</v>
      </c>
      <c r="B29" s="39" t="s">
        <v>15</v>
      </c>
      <c r="C29" s="40">
        <v>3.54</v>
      </c>
      <c r="D29" s="40">
        <v>3.4148495420271915E-3</v>
      </c>
      <c r="E29" s="40">
        <v>1.8644464440609798E-2</v>
      </c>
      <c r="F29" s="41">
        <v>2.1979408074721549E-3</v>
      </c>
      <c r="G29" s="41">
        <v>1.9723812490194852E-3</v>
      </c>
      <c r="H29" s="42">
        <v>1.2394181660034809E-3</v>
      </c>
      <c r="I29" s="43">
        <f t="shared" si="0"/>
        <v>6.1970908300174044E-2</v>
      </c>
      <c r="J29" s="43">
        <f t="shared" si="1"/>
        <v>6.1276834127212089E-4</v>
      </c>
      <c r="K29" s="43">
        <f t="shared" si="2"/>
        <v>6.1276834127212089E-7</v>
      </c>
      <c r="L29" s="43">
        <f t="shared" si="3"/>
        <v>6.1895792047688967E-5</v>
      </c>
    </row>
    <row r="30" spans="1:12" ht="12.75" customHeight="1" x14ac:dyDescent="0.2">
      <c r="A30" s="38">
        <v>4</v>
      </c>
      <c r="B30" s="39" t="s">
        <v>14</v>
      </c>
      <c r="C30" s="40">
        <v>4.4550000000000001</v>
      </c>
      <c r="D30" s="40">
        <v>1.857634390884193</v>
      </c>
      <c r="E30" s="40">
        <v>11.151555433356632</v>
      </c>
      <c r="F30" s="41">
        <v>1.1956516335019058</v>
      </c>
      <c r="G30" s="41">
        <v>1.1797130941581819</v>
      </c>
      <c r="H30" s="42">
        <v>1.0188833880289545</v>
      </c>
      <c r="I30" s="43">
        <f t="shared" si="0"/>
        <v>50.944169401447724</v>
      </c>
      <c r="J30" s="43">
        <f t="shared" si="1"/>
        <v>0.50373594704151503</v>
      </c>
      <c r="K30" s="43">
        <f t="shared" si="2"/>
        <v>5.0373594704151503E-4</v>
      </c>
      <c r="L30" s="43">
        <f t="shared" si="3"/>
        <v>5.0882418893082322E-2</v>
      </c>
    </row>
    <row r="31" spans="1:12" ht="12.75" customHeight="1" x14ac:dyDescent="0.2">
      <c r="A31" s="17">
        <v>5</v>
      </c>
      <c r="B31" s="16" t="s">
        <v>13</v>
      </c>
      <c r="C31" s="15">
        <v>4.8133333333333335</v>
      </c>
      <c r="D31" s="15">
        <v>6.7373159054467502</v>
      </c>
      <c r="E31" s="15">
        <v>37.718700839867417</v>
      </c>
      <c r="F31" s="14">
        <v>4.3364199151866192</v>
      </c>
      <c r="G31" s="14">
        <v>3.9902276898813818</v>
      </c>
      <c r="H31" s="13">
        <v>3.2841483445748598</v>
      </c>
      <c r="I31" s="1">
        <f t="shared" si="0"/>
        <v>164.207417228743</v>
      </c>
      <c r="J31" s="1">
        <f t="shared" si="1"/>
        <v>1.6236829415578107</v>
      </c>
      <c r="K31" s="1">
        <f t="shared" si="2"/>
        <v>1.6236829415578107E-3</v>
      </c>
      <c r="L31" s="1">
        <f t="shared" si="3"/>
        <v>0.16400837793513237</v>
      </c>
    </row>
    <row r="32" spans="1:12" ht="12.75" customHeight="1" x14ac:dyDescent="0.2">
      <c r="A32" s="38">
        <v>6</v>
      </c>
      <c r="B32" s="39" t="s">
        <v>12</v>
      </c>
      <c r="C32" s="40">
        <v>5.3633333333333333</v>
      </c>
      <c r="D32" s="40">
        <v>1.256664631466009E-4</v>
      </c>
      <c r="E32" s="40">
        <v>1.0076023583747817E-2</v>
      </c>
      <c r="F32" s="41">
        <v>8.0884221714975447E-5</v>
      </c>
      <c r="G32" s="41">
        <v>1.0659335399291472E-3</v>
      </c>
      <c r="H32" s="42">
        <v>5.9384922204364088E-5</v>
      </c>
      <c r="I32" s="43">
        <f t="shared" si="0"/>
        <v>2.9692461102182044E-3</v>
      </c>
      <c r="J32" s="43">
        <f t="shared" si="1"/>
        <v>2.9359905537837604E-5</v>
      </c>
      <c r="K32" s="43">
        <f t="shared" si="2"/>
        <v>2.9359905537837604E-8</v>
      </c>
      <c r="L32" s="43">
        <f t="shared" si="3"/>
        <v>2.9656470240240002E-6</v>
      </c>
    </row>
    <row r="33" spans="1:12" ht="12.75" customHeight="1" x14ac:dyDescent="0.2">
      <c r="A33" s="17">
        <v>7</v>
      </c>
      <c r="B33" s="16" t="s">
        <v>11</v>
      </c>
      <c r="C33" s="15">
        <v>8.1633333333333322</v>
      </c>
      <c r="D33" s="15">
        <v>19.551867826550581</v>
      </c>
      <c r="E33" s="15">
        <v>59.05431533154551</v>
      </c>
      <c r="F33" s="14">
        <v>12.584404562892228</v>
      </c>
      <c r="G33" s="14">
        <v>6.2473033003792029</v>
      </c>
      <c r="H33" s="13">
        <v>9.3393267309411225</v>
      </c>
      <c r="I33" s="1">
        <f t="shared" si="0"/>
        <v>466.96633654705613</v>
      </c>
      <c r="J33" s="1">
        <f t="shared" si="1"/>
        <v>4.6173631357772909</v>
      </c>
      <c r="K33" s="1">
        <f t="shared" si="2"/>
        <v>4.6173631357772906E-3</v>
      </c>
      <c r="L33" s="1">
        <f t="shared" si="3"/>
        <v>0.46640031674518084</v>
      </c>
    </row>
    <row r="34" spans="1:12" ht="12.75" customHeight="1" x14ac:dyDescent="0.2">
      <c r="A34" s="17">
        <v>8</v>
      </c>
      <c r="B34" s="16" t="s">
        <v>10</v>
      </c>
      <c r="C34" s="15">
        <v>8.8033333333333328</v>
      </c>
      <c r="D34" s="15">
        <v>8.7575175022205975</v>
      </c>
      <c r="E34" s="15">
        <v>31.672151409996498</v>
      </c>
      <c r="F34" s="14">
        <v>5.6367066406256896</v>
      </c>
      <c r="G34" s="14">
        <v>3.3505686235275944</v>
      </c>
      <c r="H34" s="13">
        <v>4.7726304419113674</v>
      </c>
      <c r="I34" s="1">
        <f t="shared" si="0"/>
        <v>238.63152209556836</v>
      </c>
      <c r="J34" s="1">
        <f t="shared" si="1"/>
        <v>2.3595884904809798</v>
      </c>
      <c r="K34" s="1">
        <f t="shared" si="2"/>
        <v>2.3595884904809798E-3</v>
      </c>
      <c r="L34" s="1">
        <f t="shared" si="3"/>
        <v>0.23834227176575551</v>
      </c>
    </row>
    <row r="35" spans="1:12" ht="12.75" customHeight="1" x14ac:dyDescent="0.2">
      <c r="A35" s="17">
        <v>9</v>
      </c>
      <c r="B35" s="16" t="s">
        <v>9</v>
      </c>
      <c r="C35" s="15">
        <v>13.311666666666666</v>
      </c>
      <c r="D35" s="15">
        <v>17.131569982079824</v>
      </c>
      <c r="E35" s="15">
        <v>88.513126265512724</v>
      </c>
      <c r="F35" s="14">
        <v>11.026599062787763</v>
      </c>
      <c r="G35" s="14">
        <v>9.3637246108251002</v>
      </c>
      <c r="H35" s="13">
        <v>8.9456160158992937</v>
      </c>
      <c r="I35" s="1">
        <f t="shared" si="0"/>
        <v>447.2808007949647</v>
      </c>
      <c r="J35" s="1">
        <f t="shared" si="1"/>
        <v>4.4227125582606108</v>
      </c>
      <c r="K35" s="1">
        <f t="shared" si="2"/>
        <v>4.422712558260611E-3</v>
      </c>
      <c r="L35" s="1">
        <f t="shared" si="3"/>
        <v>0.44673864224854654</v>
      </c>
    </row>
    <row r="36" spans="1:12" ht="12.75" customHeight="1" x14ac:dyDescent="0.2">
      <c r="A36" s="38">
        <v>10</v>
      </c>
      <c r="B36" s="39" t="s">
        <v>8</v>
      </c>
      <c r="C36" s="40">
        <v>14.683333333333332</v>
      </c>
      <c r="D36" s="40">
        <v>3.2589593010830509</v>
      </c>
      <c r="E36" s="40">
        <v>22.919369931741976</v>
      </c>
      <c r="F36" s="41">
        <v>2.0976032910337614</v>
      </c>
      <c r="G36" s="41">
        <v>2.424619684663377</v>
      </c>
      <c r="H36" s="42">
        <v>1.5940842722512854</v>
      </c>
      <c r="I36" s="43">
        <f t="shared" si="0"/>
        <v>79.704213612564274</v>
      </c>
      <c r="J36" s="43">
        <f t="shared" si="1"/>
        <v>0.7881152642010355</v>
      </c>
      <c r="K36" s="43">
        <f t="shared" si="2"/>
        <v>7.8811526420103555E-4</v>
      </c>
      <c r="L36" s="43">
        <f t="shared" si="3"/>
        <v>7.9607602444549036E-2</v>
      </c>
    </row>
    <row r="37" spans="1:12" ht="12.75" customHeight="1" x14ac:dyDescent="0.2">
      <c r="A37" s="38">
        <v>11</v>
      </c>
      <c r="B37" s="39" t="s">
        <v>7</v>
      </c>
      <c r="C37" s="40">
        <v>16.893333333333331</v>
      </c>
      <c r="D37" s="40">
        <v>0.32866573319829639</v>
      </c>
      <c r="E37" s="40">
        <v>2.6657763395666798</v>
      </c>
      <c r="F37" s="41">
        <v>0.21154309088108547</v>
      </c>
      <c r="G37" s="41">
        <v>0.28201009919001729</v>
      </c>
      <c r="H37" s="42">
        <v>0.12598308655812429</v>
      </c>
      <c r="I37" s="43">
        <f t="shared" si="0"/>
        <v>6.2991543279062148</v>
      </c>
      <c r="J37" s="43">
        <f>I37*$D$3</f>
        <v>6.228603799433665E-2</v>
      </c>
      <c r="K37" s="43">
        <f t="shared" si="2"/>
        <v>6.2286037994336646E-5</v>
      </c>
      <c r="L37" s="43">
        <f t="shared" si="3"/>
        <v>6.2915189893269332E-3</v>
      </c>
    </row>
    <row r="38" spans="1:12" ht="12.75" customHeight="1" x14ac:dyDescent="0.2">
      <c r="A38" s="38">
        <v>12</v>
      </c>
      <c r="B38" s="39" t="s">
        <v>6</v>
      </c>
      <c r="C38" s="40">
        <v>18.168333333333333</v>
      </c>
      <c r="D38" s="40">
        <v>8.7807578478480697E-3</v>
      </c>
      <c r="E38" s="40">
        <v>0.10976049093701323</v>
      </c>
      <c r="F38" s="41">
        <v>5.6516651046533773E-3</v>
      </c>
      <c r="G38" s="41">
        <v>1.1611464351628081E-2</v>
      </c>
      <c r="H38" s="42">
        <v>3.7660557009081552E-3</v>
      </c>
      <c r="I38" s="43">
        <f t="shared" si="0"/>
        <v>0.18830278504540776</v>
      </c>
      <c r="J38" s="43">
        <f>I38*$D$3</f>
        <v>1.8619379385289919E-3</v>
      </c>
      <c r="K38" s="43">
        <f t="shared" si="2"/>
        <v>1.8619379385289919E-6</v>
      </c>
      <c r="L38" s="43">
        <f t="shared" si="3"/>
        <v>1.8807453924535271E-4</v>
      </c>
    </row>
    <row r="39" spans="1:12" ht="12.75" customHeight="1" x14ac:dyDescent="0.2">
      <c r="A39" s="17">
        <v>13</v>
      </c>
      <c r="B39" s="16" t="s">
        <v>5</v>
      </c>
      <c r="C39" s="15">
        <v>18.536666666666665</v>
      </c>
      <c r="D39" s="15">
        <v>11.994710140556675</v>
      </c>
      <c r="E39" s="15">
        <v>99.480582217737634</v>
      </c>
      <c r="F39" s="14">
        <v>7.7202999919226452</v>
      </c>
      <c r="G39" s="14">
        <v>10.523961985222325</v>
      </c>
      <c r="H39" s="13">
        <v>4.764898189194394</v>
      </c>
      <c r="I39" s="1">
        <f t="shared" si="0"/>
        <v>238.24490945971971</v>
      </c>
      <c r="J39" s="1">
        <f>I39*$D$3</f>
        <v>2.3557656647377083</v>
      </c>
      <c r="K39" s="1">
        <f>J39/1000</f>
        <v>2.3557656647377081E-3</v>
      </c>
      <c r="L39" s="1">
        <f>K39/$D$1</f>
        <v>0.23795612775128364</v>
      </c>
    </row>
    <row r="40" spans="1:12" ht="12.75" customHeight="1" x14ac:dyDescent="0.2">
      <c r="A40" s="44">
        <v>14</v>
      </c>
      <c r="B40" s="45" t="s">
        <v>4</v>
      </c>
      <c r="C40" s="46">
        <v>19.02333333333333</v>
      </c>
      <c r="D40" s="46">
        <v>5.024427113377584</v>
      </c>
      <c r="E40" s="46">
        <v>43.416452546415705</v>
      </c>
      <c r="F40" s="47">
        <v>3.2339326376606077</v>
      </c>
      <c r="G40" s="47">
        <v>4.5929877564610715</v>
      </c>
      <c r="H40" s="48">
        <v>2.3562612967434307</v>
      </c>
      <c r="I40" s="1">
        <f t="shared" si="0"/>
        <v>117.81306483717154</v>
      </c>
      <c r="J40" s="1">
        <f t="shared" si="1"/>
        <v>1.1649355851099521</v>
      </c>
      <c r="K40" s="1">
        <f t="shared" si="2"/>
        <v>1.164935585109952E-3</v>
      </c>
      <c r="L40" s="1">
        <f t="shared" si="3"/>
        <v>0.11767026112221736</v>
      </c>
    </row>
    <row r="41" spans="1:12" ht="12.75" customHeight="1" x14ac:dyDescent="0.2">
      <c r="A41" s="17">
        <v>15</v>
      </c>
      <c r="B41" s="16" t="s">
        <v>3</v>
      </c>
      <c r="C41" s="15">
        <v>19.999999999999996</v>
      </c>
      <c r="D41" s="15">
        <v>9.9578912735895049</v>
      </c>
      <c r="E41" s="15">
        <v>83.791286648149665</v>
      </c>
      <c r="F41" s="14">
        <v>6.4093176923983375</v>
      </c>
      <c r="G41" s="14">
        <v>8.8642054129510726</v>
      </c>
      <c r="H41" s="13">
        <v>3.8997799497399424</v>
      </c>
      <c r="I41" s="1">
        <f t="shared" si="0"/>
        <v>194.98899748699711</v>
      </c>
      <c r="J41" s="1">
        <f t="shared" si="1"/>
        <v>1.9280512071514273</v>
      </c>
      <c r="K41" s="1">
        <f t="shared" si="2"/>
        <v>1.9280512071514274E-3</v>
      </c>
      <c r="L41" s="1">
        <f t="shared" si="3"/>
        <v>0.19475264718701285</v>
      </c>
    </row>
    <row r="42" spans="1:12" ht="12.75" customHeight="1" x14ac:dyDescent="0.2">
      <c r="A42" s="17">
        <v>16</v>
      </c>
      <c r="B42" s="16" t="s">
        <v>2</v>
      </c>
      <c r="C42" s="15">
        <v>20.348333333333333</v>
      </c>
      <c r="D42" s="15">
        <v>12.571389583534874</v>
      </c>
      <c r="E42" s="15">
        <v>108.71920986550037</v>
      </c>
      <c r="F42" s="14">
        <v>8.0914751388662065</v>
      </c>
      <c r="G42" s="14">
        <v>11.501308156637709</v>
      </c>
      <c r="H42" s="13">
        <v>5.5435663763749536</v>
      </c>
      <c r="I42" s="1">
        <f t="shared" si="0"/>
        <v>277.1783188187477</v>
      </c>
      <c r="J42" s="1">
        <f t="shared" si="1"/>
        <v>2.7407392164797768</v>
      </c>
      <c r="K42" s="1">
        <f t="shared" si="2"/>
        <v>2.7407392164797767E-3</v>
      </c>
      <c r="L42" s="1">
        <f t="shared" si="3"/>
        <v>0.27684234509896732</v>
      </c>
    </row>
    <row r="43" spans="1:12" x14ac:dyDescent="0.2">
      <c r="A43" s="12">
        <v>17</v>
      </c>
      <c r="B43" s="11" t="s">
        <v>1</v>
      </c>
      <c r="C43" s="10">
        <v>22.036666666666665</v>
      </c>
      <c r="D43" s="10">
        <v>10.605440853201609</v>
      </c>
      <c r="E43" s="10">
        <v>96.44227275024015</v>
      </c>
      <c r="F43" s="9">
        <v>6.8261078403607467</v>
      </c>
      <c r="G43" s="9">
        <v>10.202541938993614</v>
      </c>
      <c r="H43" s="8">
        <v>5.0174919372373559</v>
      </c>
      <c r="I43" s="1">
        <f t="shared" si="0"/>
        <v>250.87459686186779</v>
      </c>
      <c r="J43" s="1">
        <f t="shared" si="1"/>
        <v>2.4806480137701485</v>
      </c>
      <c r="K43" s="1">
        <f t="shared" si="2"/>
        <v>2.4806480137701484E-3</v>
      </c>
      <c r="L43" s="1">
        <f>K43/$D$1</f>
        <v>0.25057050644142914</v>
      </c>
    </row>
    <row r="44" spans="1:12" x14ac:dyDescent="0.2">
      <c r="A44" s="7" t="s">
        <v>0</v>
      </c>
      <c r="B44" s="6"/>
      <c r="C44" s="5"/>
      <c r="D44" s="4">
        <f>SUM(D27:D43)</f>
        <v>155.36585564169948</v>
      </c>
      <c r="E44" s="4">
        <f>SUM(E27:E43)</f>
        <v>945.27690576445991</v>
      </c>
      <c r="F44" s="3">
        <f>SUM(F27:F43)</f>
        <v>99.999999999999986</v>
      </c>
      <c r="G44" s="3">
        <f>SUM(G27:G43)</f>
        <v>99.999999999999986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53DE-D789-4D9E-8165-678979A2720B}">
  <dimension ref="A1:L44"/>
  <sheetViews>
    <sheetView topLeftCell="A9" workbookViewId="0">
      <selection activeCell="L36" activeCellId="2" sqref="L29:L30 L32 L36:L3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9.77/1000</f>
        <v>9.7699999999999992E-3</v>
      </c>
      <c r="F1" s="1" t="s">
        <v>54</v>
      </c>
      <c r="G1" s="1">
        <v>50</v>
      </c>
    </row>
    <row r="2" spans="1:7" x14ac:dyDescent="0.2">
      <c r="A2" s="1" t="s">
        <v>37</v>
      </c>
      <c r="B2" s="1" t="s">
        <v>42</v>
      </c>
      <c r="C2" s="1" t="s">
        <v>55</v>
      </c>
      <c r="D2" s="1">
        <v>9.7379999999999995</v>
      </c>
    </row>
    <row r="3" spans="1:7" x14ac:dyDescent="0.2">
      <c r="A3" s="1" t="s">
        <v>35</v>
      </c>
      <c r="B3" s="32">
        <v>45009.456634803239</v>
      </c>
      <c r="C3" s="1" t="s">
        <v>56</v>
      </c>
      <c r="D3" s="1">
        <f>D2/1000</f>
        <v>9.7380000000000001E-3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1.5633333333333335</v>
      </c>
      <c r="D27" s="20">
        <v>17.290688076337844</v>
      </c>
      <c r="E27" s="20">
        <v>155.96652038616509</v>
      </c>
      <c r="F27" s="19">
        <v>10.744944037988546</v>
      </c>
      <c r="G27" s="19">
        <v>15.828256173789411</v>
      </c>
      <c r="H27" s="18">
        <v>6.3967412572345976</v>
      </c>
      <c r="I27" s="1">
        <f>H27*$G$1</f>
        <v>319.83706286172986</v>
      </c>
      <c r="J27" s="1">
        <f>I27*$D$3</f>
        <v>3.1145733181475252</v>
      </c>
      <c r="K27" s="1">
        <f>J27/1000</f>
        <v>3.1145733181475251E-3</v>
      </c>
      <c r="L27" s="1">
        <f>K27/$D$1</f>
        <v>0.31878949008674773</v>
      </c>
    </row>
    <row r="28" spans="1:12" ht="12.75" customHeight="1" x14ac:dyDescent="0.2">
      <c r="A28" s="17">
        <v>2</v>
      </c>
      <c r="B28" s="16" t="s">
        <v>16</v>
      </c>
      <c r="C28" s="15">
        <v>2.4116666666666666</v>
      </c>
      <c r="D28" s="15">
        <v>31.483452463650259</v>
      </c>
      <c r="E28" s="15">
        <v>111.20281289524669</v>
      </c>
      <c r="F28" s="14">
        <v>19.564746836624664</v>
      </c>
      <c r="G28" s="14">
        <v>11.285413083486795</v>
      </c>
      <c r="H28" s="13">
        <v>11.26177904859626</v>
      </c>
      <c r="I28" s="1">
        <f t="shared" ref="I28:I43" si="0">H28*$G$1</f>
        <v>563.08895242981305</v>
      </c>
      <c r="J28" s="1">
        <f t="shared" ref="J28:J43" si="1">I28*$D$3</f>
        <v>5.4833602187615194</v>
      </c>
      <c r="K28" s="1">
        <f t="shared" ref="K28:K43" si="2">J28/1000</f>
        <v>5.4833602187615189E-3</v>
      </c>
      <c r="L28" s="1">
        <f t="shared" ref="L28:L42" si="3">K28/$D$1</f>
        <v>0.56124464879851788</v>
      </c>
    </row>
    <row r="29" spans="1:12" ht="12.75" customHeight="1" x14ac:dyDescent="0.2">
      <c r="A29" s="38">
        <v>3</v>
      </c>
      <c r="B29" s="39" t="s">
        <v>15</v>
      </c>
      <c r="C29" s="40">
        <v>3.5616666666666665</v>
      </c>
      <c r="D29" s="40">
        <v>4.8987568884717239E-3</v>
      </c>
      <c r="E29" s="40">
        <v>6.0907008078903202E-2</v>
      </c>
      <c r="F29" s="41">
        <v>3.04423215490034E-3</v>
      </c>
      <c r="G29" s="41">
        <v>6.1811453141674168E-3</v>
      </c>
      <c r="H29" s="42">
        <v>1.778001696321363E-3</v>
      </c>
      <c r="I29" s="43">
        <f t="shared" si="0"/>
        <v>8.8900084816068148E-2</v>
      </c>
      <c r="J29" s="43">
        <f t="shared" si="1"/>
        <v>8.6570902593887159E-4</v>
      </c>
      <c r="K29" s="43">
        <f t="shared" si="2"/>
        <v>8.6570902593887159E-7</v>
      </c>
      <c r="L29" s="43">
        <f t="shared" si="3"/>
        <v>8.8608907465595875E-5</v>
      </c>
    </row>
    <row r="30" spans="1:12" ht="12.75" customHeight="1" x14ac:dyDescent="0.2">
      <c r="A30" s="38">
        <v>4</v>
      </c>
      <c r="B30" s="39" t="s">
        <v>14</v>
      </c>
      <c r="C30" s="40">
        <v>4.4616666666666669</v>
      </c>
      <c r="D30" s="40">
        <v>1.9876610360591997</v>
      </c>
      <c r="E30" s="40">
        <v>11.917027721504045</v>
      </c>
      <c r="F30" s="41">
        <v>1.2351912488765395</v>
      </c>
      <c r="G30" s="41">
        <v>1.2093990885934256</v>
      </c>
      <c r="H30" s="42">
        <v>1.0902009677529663</v>
      </c>
      <c r="I30" s="43">
        <f t="shared" si="0"/>
        <v>54.510048387648311</v>
      </c>
      <c r="J30" s="43">
        <f t="shared" si="1"/>
        <v>0.53081885119891925</v>
      </c>
      <c r="K30" s="43">
        <f t="shared" si="2"/>
        <v>5.3081885119891925E-4</v>
      </c>
      <c r="L30" s="43">
        <f t="shared" si="3"/>
        <v>5.4331509846358164E-2</v>
      </c>
    </row>
    <row r="31" spans="1:12" ht="12.75" customHeight="1" x14ac:dyDescent="0.2">
      <c r="A31" s="17">
        <v>5</v>
      </c>
      <c r="B31" s="16" t="s">
        <v>13</v>
      </c>
      <c r="C31" s="15">
        <v>4.8250000000000002</v>
      </c>
      <c r="D31" s="15">
        <v>6.8991260274237982</v>
      </c>
      <c r="E31" s="15">
        <v>38.170570496719314</v>
      </c>
      <c r="F31" s="14">
        <v>4.2873205940916943</v>
      </c>
      <c r="G31" s="14">
        <v>3.8737388423224344</v>
      </c>
      <c r="H31" s="13">
        <v>3.3630237382307762</v>
      </c>
      <c r="I31" s="1">
        <f t="shared" si="0"/>
        <v>168.15118691153882</v>
      </c>
      <c r="J31" s="1">
        <f t="shared" si="1"/>
        <v>1.6374562581445651</v>
      </c>
      <c r="K31" s="1">
        <f t="shared" si="2"/>
        <v>1.637456258144565E-3</v>
      </c>
      <c r="L31" s="1">
        <f t="shared" si="3"/>
        <v>0.1676004358387477</v>
      </c>
    </row>
    <row r="32" spans="1:12" ht="12.75" customHeight="1" x14ac:dyDescent="0.2">
      <c r="A32" s="38">
        <v>6</v>
      </c>
      <c r="B32" s="39" t="s">
        <v>12</v>
      </c>
      <c r="C32" s="40">
        <v>5.4050000000000002</v>
      </c>
      <c r="D32" s="40">
        <v>6.164113864227036E-4</v>
      </c>
      <c r="E32" s="40">
        <v>0</v>
      </c>
      <c r="F32" s="41">
        <v>3.8305623363565379E-4</v>
      </c>
      <c r="G32" s="41">
        <v>0</v>
      </c>
      <c r="H32" s="42">
        <v>2.9129125871762973E-4</v>
      </c>
      <c r="I32" s="43">
        <f t="shared" si="0"/>
        <v>1.4564562935881487E-2</v>
      </c>
      <c r="J32" s="43">
        <f t="shared" si="1"/>
        <v>1.4182971386961392E-4</v>
      </c>
      <c r="K32" s="43">
        <f t="shared" si="2"/>
        <v>1.4182971386961393E-7</v>
      </c>
      <c r="L32" s="43">
        <f t="shared" si="3"/>
        <v>1.4516859147350454E-5</v>
      </c>
    </row>
    <row r="33" spans="1:12" ht="12.75" customHeight="1" x14ac:dyDescent="0.2">
      <c r="A33" s="17">
        <v>7</v>
      </c>
      <c r="B33" s="16" t="s">
        <v>11</v>
      </c>
      <c r="C33" s="15">
        <v>8.2033333333333331</v>
      </c>
      <c r="D33" s="15">
        <v>20.454245962622693</v>
      </c>
      <c r="E33" s="15">
        <v>62.275571461804596</v>
      </c>
      <c r="F33" s="14">
        <v>12.710872305215004</v>
      </c>
      <c r="G33" s="14">
        <v>6.3200339151376577</v>
      </c>
      <c r="H33" s="13">
        <v>9.7703650502668484</v>
      </c>
      <c r="I33" s="1">
        <f t="shared" si="0"/>
        <v>488.51825251334242</v>
      </c>
      <c r="J33" s="1">
        <f t="shared" si="1"/>
        <v>4.7571907429749283</v>
      </c>
      <c r="K33" s="1">
        <f t="shared" si="2"/>
        <v>4.7571907429749287E-3</v>
      </c>
      <c r="L33" s="1">
        <f t="shared" si="3"/>
        <v>0.48691819273028958</v>
      </c>
    </row>
    <row r="34" spans="1:12" ht="12.75" customHeight="1" x14ac:dyDescent="0.2">
      <c r="A34" s="17">
        <v>8</v>
      </c>
      <c r="B34" s="16" t="s">
        <v>10</v>
      </c>
      <c r="C34" s="15">
        <v>8.8333333333333321</v>
      </c>
      <c r="D34" s="15">
        <v>8.5605832065362915</v>
      </c>
      <c r="E34" s="15">
        <v>32.27784566009332</v>
      </c>
      <c r="F34" s="14">
        <v>5.3197991358513317</v>
      </c>
      <c r="G34" s="14">
        <v>3.2757158945460012</v>
      </c>
      <c r="H34" s="13">
        <v>4.6653061214745577</v>
      </c>
      <c r="I34" s="1">
        <f t="shared" si="0"/>
        <v>233.26530607372788</v>
      </c>
      <c r="J34" s="1">
        <f t="shared" si="1"/>
        <v>2.2715375505459621</v>
      </c>
      <c r="K34" s="1">
        <f t="shared" si="2"/>
        <v>2.2715375505459622E-3</v>
      </c>
      <c r="L34" s="1">
        <f t="shared" si="3"/>
        <v>0.23250128460040556</v>
      </c>
    </row>
    <row r="35" spans="1:12" ht="12.75" customHeight="1" x14ac:dyDescent="0.2">
      <c r="A35" s="17">
        <v>9</v>
      </c>
      <c r="B35" s="16" t="s">
        <v>9</v>
      </c>
      <c r="C35" s="15">
        <v>13.334999999999999</v>
      </c>
      <c r="D35" s="15">
        <v>17.820664595549314</v>
      </c>
      <c r="E35" s="15">
        <v>92.181598489119096</v>
      </c>
      <c r="F35" s="14">
        <v>11.074287093350707</v>
      </c>
      <c r="G35" s="14">
        <v>9.3550458892240709</v>
      </c>
      <c r="H35" s="13">
        <v>9.3054415203434697</v>
      </c>
      <c r="I35" s="1">
        <f t="shared" si="0"/>
        <v>465.2720760171735</v>
      </c>
      <c r="J35" s="1">
        <f t="shared" si="1"/>
        <v>4.5308194762552354</v>
      </c>
      <c r="K35" s="1">
        <f t="shared" si="2"/>
        <v>4.5308194762552351E-3</v>
      </c>
      <c r="L35" s="1">
        <f t="shared" si="3"/>
        <v>0.46374815519500873</v>
      </c>
    </row>
    <row r="36" spans="1:12" ht="12.75" customHeight="1" x14ac:dyDescent="0.2">
      <c r="A36" s="38">
        <v>10</v>
      </c>
      <c r="B36" s="39" t="s">
        <v>8</v>
      </c>
      <c r="C36" s="40">
        <v>14.696666666666665</v>
      </c>
      <c r="D36" s="40">
        <v>3.4536593691604973</v>
      </c>
      <c r="E36" s="40">
        <v>24.615577596890258</v>
      </c>
      <c r="F36" s="41">
        <v>2.1462058932569739</v>
      </c>
      <c r="G36" s="41">
        <v>2.4981109221689843</v>
      </c>
      <c r="H36" s="42">
        <v>1.6893196795254317</v>
      </c>
      <c r="I36" s="43">
        <f t="shared" si="0"/>
        <v>84.465983976271588</v>
      </c>
      <c r="J36" s="43">
        <f t="shared" si="1"/>
        <v>0.8225297519609327</v>
      </c>
      <c r="K36" s="43">
        <f t="shared" si="2"/>
        <v>8.2252975196093266E-4</v>
      </c>
      <c r="L36" s="43">
        <f t="shared" si="3"/>
        <v>8.4189329781057601E-2</v>
      </c>
    </row>
    <row r="37" spans="1:12" ht="12.75" customHeight="1" x14ac:dyDescent="0.2">
      <c r="A37" s="38">
        <v>11</v>
      </c>
      <c r="B37" s="39" t="s">
        <v>7</v>
      </c>
      <c r="C37" s="40">
        <v>16.896666666666665</v>
      </c>
      <c r="D37" s="40">
        <v>0.22727351071258906</v>
      </c>
      <c r="E37" s="40">
        <v>1.9461410515093855</v>
      </c>
      <c r="F37" s="41">
        <v>0.14123446927863278</v>
      </c>
      <c r="G37" s="41">
        <v>0.19750404790303253</v>
      </c>
      <c r="H37" s="42">
        <v>8.7117747548077218E-2</v>
      </c>
      <c r="I37" s="43">
        <f t="shared" si="0"/>
        <v>4.3558873774038611</v>
      </c>
      <c r="J37" s="43">
        <f>I37*$D$3</f>
        <v>4.2417631281158802E-2</v>
      </c>
      <c r="K37" s="43">
        <f t="shared" si="2"/>
        <v>4.2417631281158801E-5</v>
      </c>
      <c r="L37" s="43">
        <f t="shared" si="3"/>
        <v>4.3416203972526926E-3</v>
      </c>
    </row>
    <row r="38" spans="1:12" ht="12.75" customHeight="1" x14ac:dyDescent="0.2">
      <c r="A38" s="38">
        <v>12</v>
      </c>
      <c r="B38" s="39" t="s">
        <v>6</v>
      </c>
      <c r="C38" s="40">
        <v>18.171666666666663</v>
      </c>
      <c r="D38" s="40">
        <v>2.0022194187507628E-3</v>
      </c>
      <c r="E38" s="40">
        <v>4.1081356392594692E-2</v>
      </c>
      <c r="F38" s="41">
        <v>1.2442382576834672E-3</v>
      </c>
      <c r="G38" s="41">
        <v>4.1691398342333583E-3</v>
      </c>
      <c r="H38" s="42">
        <v>8.5874932290763706E-4</v>
      </c>
      <c r="I38" s="43">
        <f t="shared" si="0"/>
        <v>4.2937466145381853E-2</v>
      </c>
      <c r="J38" s="43">
        <f>I38*$D$3</f>
        <v>4.1812504532372848E-4</v>
      </c>
      <c r="K38" s="43">
        <f t="shared" si="2"/>
        <v>4.181250453237285E-7</v>
      </c>
      <c r="L38" s="43">
        <f t="shared" si="3"/>
        <v>4.2796831660565869E-5</v>
      </c>
    </row>
    <row r="39" spans="1:12" ht="12.75" customHeight="1" x14ac:dyDescent="0.2">
      <c r="A39" s="17">
        <v>13</v>
      </c>
      <c r="B39" s="16" t="s">
        <v>5</v>
      </c>
      <c r="C39" s="15">
        <v>18.543333333333333</v>
      </c>
      <c r="D39" s="15">
        <v>12.728649334151788</v>
      </c>
      <c r="E39" s="15">
        <v>105.01382412204265</v>
      </c>
      <c r="F39" s="14">
        <v>7.9099584800102773</v>
      </c>
      <c r="G39" s="14">
        <v>10.657323801784322</v>
      </c>
      <c r="H39" s="13">
        <v>5.0564555085093099</v>
      </c>
      <c r="I39" s="1">
        <f t="shared" si="0"/>
        <v>252.82277542546549</v>
      </c>
      <c r="J39" s="1">
        <f>I39*$D$3</f>
        <v>2.461988187093183</v>
      </c>
      <c r="K39" s="1">
        <f>J39/1000</f>
        <v>2.461988187093183E-3</v>
      </c>
      <c r="L39" s="1">
        <f>K39/$D$1</f>
        <v>0.25199469673420505</v>
      </c>
    </row>
    <row r="40" spans="1:12" ht="12.75" customHeight="1" x14ac:dyDescent="0.2">
      <c r="A40" s="44">
        <v>14</v>
      </c>
      <c r="B40" s="45" t="s">
        <v>4</v>
      </c>
      <c r="C40" s="46">
        <v>19.028333333333332</v>
      </c>
      <c r="D40" s="46">
        <v>5.2626277841121807</v>
      </c>
      <c r="E40" s="46">
        <v>45.696932818577991</v>
      </c>
      <c r="F40" s="47">
        <v>3.2703522718932527</v>
      </c>
      <c r="G40" s="47">
        <v>4.6375514258959969</v>
      </c>
      <c r="H40" s="48">
        <v>2.4679681657347006</v>
      </c>
      <c r="I40" s="1">
        <f t="shared" si="0"/>
        <v>123.39840828673503</v>
      </c>
      <c r="J40" s="1">
        <f t="shared" si="1"/>
        <v>1.2016536998962257</v>
      </c>
      <c r="K40" s="1">
        <f t="shared" si="2"/>
        <v>1.2016536998962256E-3</v>
      </c>
      <c r="L40" s="1">
        <f t="shared" si="3"/>
        <v>0.12299423745099547</v>
      </c>
    </row>
    <row r="41" spans="1:12" ht="12.75" customHeight="1" x14ac:dyDescent="0.2">
      <c r="A41" s="17">
        <v>15</v>
      </c>
      <c r="B41" s="16" t="s">
        <v>3</v>
      </c>
      <c r="C41" s="15">
        <v>20.004999999999999</v>
      </c>
      <c r="D41" s="15">
        <v>10.529152083101389</v>
      </c>
      <c r="E41" s="15">
        <v>88.744152698852119</v>
      </c>
      <c r="F41" s="14">
        <v>6.5431259531666308</v>
      </c>
      <c r="G41" s="14">
        <v>9.0061968386897231</v>
      </c>
      <c r="H41" s="13">
        <v>4.1235011563487394</v>
      </c>
      <c r="I41" s="1">
        <f t="shared" si="0"/>
        <v>206.17505781743697</v>
      </c>
      <c r="J41" s="1">
        <f t="shared" si="1"/>
        <v>2.007732713026201</v>
      </c>
      <c r="K41" s="1">
        <f t="shared" si="2"/>
        <v>2.0077327130262009E-3</v>
      </c>
      <c r="L41" s="1">
        <f t="shared" si="3"/>
        <v>0.20549976591875138</v>
      </c>
    </row>
    <row r="42" spans="1:12" ht="12.75" customHeight="1" x14ac:dyDescent="0.2">
      <c r="A42" s="17">
        <v>16</v>
      </c>
      <c r="B42" s="16" t="s">
        <v>2</v>
      </c>
      <c r="C42" s="15">
        <v>20.351666666666667</v>
      </c>
      <c r="D42" s="15">
        <v>13.093407135182899</v>
      </c>
      <c r="E42" s="15">
        <v>114.15437172060261</v>
      </c>
      <c r="F42" s="14">
        <v>8.1366297461967623</v>
      </c>
      <c r="G42" s="14">
        <v>11.584951914538939</v>
      </c>
      <c r="H42" s="13">
        <v>5.7737588247088842</v>
      </c>
      <c r="I42" s="1">
        <f t="shared" si="0"/>
        <v>288.68794123544421</v>
      </c>
      <c r="J42" s="1">
        <f t="shared" si="1"/>
        <v>2.811243171750756</v>
      </c>
      <c r="K42" s="1">
        <f t="shared" si="2"/>
        <v>2.8112431717507561E-3</v>
      </c>
      <c r="L42" s="1">
        <f t="shared" si="3"/>
        <v>0.28774239219557385</v>
      </c>
    </row>
    <row r="43" spans="1:12" x14ac:dyDescent="0.2">
      <c r="A43" s="12">
        <v>17</v>
      </c>
      <c r="B43" s="11" t="s">
        <v>1</v>
      </c>
      <c r="C43" s="10">
        <v>22.033333333333331</v>
      </c>
      <c r="D43" s="10">
        <v>11.12058593195438</v>
      </c>
      <c r="E43" s="10">
        <v>101.10274288665512</v>
      </c>
      <c r="F43" s="9">
        <v>6.9106604075527596</v>
      </c>
      <c r="G43" s="9">
        <v>10.260407876770804</v>
      </c>
      <c r="H43" s="8">
        <v>5.2612098849329731</v>
      </c>
      <c r="I43" s="1">
        <f t="shared" si="0"/>
        <v>263.06049424664866</v>
      </c>
      <c r="J43" s="1">
        <f t="shared" si="1"/>
        <v>2.5616830929738645</v>
      </c>
      <c r="K43" s="1">
        <f t="shared" si="2"/>
        <v>2.5616830929738646E-3</v>
      </c>
      <c r="L43" s="1">
        <f>K43/$D$1</f>
        <v>0.26219888362066168</v>
      </c>
    </row>
    <row r="44" spans="1:12" x14ac:dyDescent="0.2">
      <c r="A44" s="7" t="s">
        <v>0</v>
      </c>
      <c r="B44" s="6"/>
      <c r="C44" s="5"/>
      <c r="D44" s="4">
        <f>SUM(D27:D43)</f>
        <v>160.91929390424878</v>
      </c>
      <c r="E44" s="4">
        <f>SUM(E27:E43)</f>
        <v>985.36767837025377</v>
      </c>
      <c r="F44" s="3">
        <f>SUM(F27:F43)</f>
        <v>100</v>
      </c>
      <c r="G44" s="3">
        <f>SUM(G27:G43)</f>
        <v>99.999999999999986</v>
      </c>
      <c r="H44" s="2"/>
    </row>
  </sheetData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93E3-DA6F-4B53-8845-F5294781080B}">
  <dimension ref="A1:L44"/>
  <sheetViews>
    <sheetView workbookViewId="0">
      <selection activeCell="I24" sqref="I24:L25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46</v>
      </c>
      <c r="C1" s="1" t="s">
        <v>53</v>
      </c>
      <c r="D1" s="1">
        <f>10.11/1000</f>
        <v>1.0109999999999999E-2</v>
      </c>
      <c r="F1" s="1" t="s">
        <v>54</v>
      </c>
      <c r="G1" s="1">
        <v>50</v>
      </c>
    </row>
    <row r="2" spans="1:7" x14ac:dyDescent="0.2">
      <c r="A2" s="1" t="s">
        <v>37</v>
      </c>
      <c r="B2" s="1" t="s">
        <v>47</v>
      </c>
      <c r="C2" s="1" t="s">
        <v>55</v>
      </c>
      <c r="D2" s="1">
        <v>10.090999999999999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1.0090999999999999E-2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1.575</v>
      </c>
      <c r="D27" s="20">
        <v>18.480035219988299</v>
      </c>
      <c r="E27" s="20">
        <v>167.22603002012718</v>
      </c>
      <c r="F27" s="19">
        <v>10.552859093398371</v>
      </c>
      <c r="G27" s="19">
        <v>15.421307831215259</v>
      </c>
      <c r="H27" s="18">
        <v>7.2128337719635978</v>
      </c>
      <c r="I27" s="1">
        <f>H27*$G$1</f>
        <v>360.64168859817988</v>
      </c>
      <c r="J27" s="1">
        <f>I27*$D$3</f>
        <v>3.6392352796442329</v>
      </c>
      <c r="K27" s="1">
        <f>J27/1000</f>
        <v>3.6392352796442329E-3</v>
      </c>
      <c r="L27" s="1">
        <f>K27/$D$1</f>
        <v>0.35996392479171446</v>
      </c>
    </row>
    <row r="28" spans="1:12" ht="12.75" customHeight="1" x14ac:dyDescent="0.2">
      <c r="A28" s="17">
        <v>2</v>
      </c>
      <c r="B28" s="16" t="s">
        <v>16</v>
      </c>
      <c r="C28" s="15">
        <v>2.3833333333333333</v>
      </c>
      <c r="D28" s="15">
        <v>34.048680982451089</v>
      </c>
      <c r="E28" s="15">
        <v>126.66351530906296</v>
      </c>
      <c r="F28" s="14">
        <v>19.443195234565504</v>
      </c>
      <c r="G28" s="14">
        <v>11.680699830820636</v>
      </c>
      <c r="H28" s="13">
        <v>12.632541150995261</v>
      </c>
      <c r="I28" s="1">
        <f t="shared" ref="I28:I43" si="0">H28*$G$1</f>
        <v>631.62705754976298</v>
      </c>
      <c r="J28" s="1">
        <f t="shared" ref="J28:J43" si="1">I28*$D$3</f>
        <v>6.3737486377346579</v>
      </c>
      <c r="K28" s="1">
        <f t="shared" ref="K28:K43" si="2">J28/1000</f>
        <v>6.3737486377346579E-3</v>
      </c>
      <c r="L28" s="1">
        <f t="shared" ref="L28:L42" si="3">K28/$D$1</f>
        <v>0.63044002351480299</v>
      </c>
    </row>
    <row r="29" spans="1:12" ht="12.75" customHeight="1" x14ac:dyDescent="0.2">
      <c r="A29" s="38">
        <v>3</v>
      </c>
      <c r="B29" s="39" t="s">
        <v>15</v>
      </c>
      <c r="C29" s="40">
        <v>3.5716666666666668</v>
      </c>
      <c r="D29" s="40">
        <v>1.3992190778022773E-2</v>
      </c>
      <c r="E29" s="40">
        <v>0.10961384810936908</v>
      </c>
      <c r="F29" s="41">
        <v>7.9901155993855263E-3</v>
      </c>
      <c r="G29" s="41">
        <v>1.0108407728481024E-2</v>
      </c>
      <c r="H29" s="42">
        <v>5.2689080854789738E-3</v>
      </c>
      <c r="I29" s="43">
        <f t="shared" si="0"/>
        <v>0.26344540427394869</v>
      </c>
      <c r="J29" s="43">
        <f t="shared" si="1"/>
        <v>2.6584275745284163E-3</v>
      </c>
      <c r="K29" s="43">
        <f t="shared" si="2"/>
        <v>2.6584275745284161E-6</v>
      </c>
      <c r="L29" s="43">
        <f t="shared" si="3"/>
        <v>2.6295030410765743E-4</v>
      </c>
    </row>
    <row r="30" spans="1:12" ht="12.75" customHeight="1" x14ac:dyDescent="0.2">
      <c r="A30" s="38">
        <v>4</v>
      </c>
      <c r="B30" s="39" t="s">
        <v>14</v>
      </c>
      <c r="C30" s="40">
        <v>4.5266666666666664</v>
      </c>
      <c r="D30" s="40">
        <v>2.0376183963819408</v>
      </c>
      <c r="E30" s="40">
        <v>12.355971401224455</v>
      </c>
      <c r="F30" s="41">
        <v>1.1635637901748863</v>
      </c>
      <c r="G30" s="41">
        <v>1.1394472410129011</v>
      </c>
      <c r="H30" s="42">
        <v>1.1755940434919026</v>
      </c>
      <c r="I30" s="43">
        <f t="shared" si="0"/>
        <v>58.77970217459513</v>
      </c>
      <c r="J30" s="43">
        <f t="shared" si="1"/>
        <v>0.59314597464383945</v>
      </c>
      <c r="K30" s="43">
        <f t="shared" si="2"/>
        <v>5.9314597464383949E-4</v>
      </c>
      <c r="L30" s="43">
        <f t="shared" si="3"/>
        <v>5.8669235869815976E-2</v>
      </c>
    </row>
    <row r="31" spans="1:12" ht="12.75" customHeight="1" x14ac:dyDescent="0.2">
      <c r="A31" s="17">
        <v>5</v>
      </c>
      <c r="B31" s="16" t="s">
        <v>13</v>
      </c>
      <c r="C31" s="15">
        <v>4.8550000000000004</v>
      </c>
      <c r="D31" s="15">
        <v>7.7016211593913741</v>
      </c>
      <c r="E31" s="15">
        <v>42.901790813878456</v>
      </c>
      <c r="F31" s="14">
        <v>4.3979419908185662</v>
      </c>
      <c r="G31" s="14">
        <v>3.9563321725187937</v>
      </c>
      <c r="H31" s="13">
        <v>3.804855537917128</v>
      </c>
      <c r="I31" s="1">
        <f t="shared" si="0"/>
        <v>190.24277689585639</v>
      </c>
      <c r="J31" s="1">
        <f t="shared" si="1"/>
        <v>1.9197398616560868</v>
      </c>
      <c r="K31" s="1">
        <f t="shared" si="2"/>
        <v>1.9197398616560867E-3</v>
      </c>
      <c r="L31" s="1">
        <f t="shared" si="3"/>
        <v>0.18988524843284738</v>
      </c>
    </row>
    <row r="32" spans="1:12" ht="12.75" customHeight="1" x14ac:dyDescent="0.2">
      <c r="A32" s="38">
        <v>6</v>
      </c>
      <c r="B32" s="39" t="s">
        <v>12</v>
      </c>
      <c r="C32" s="40">
        <v>5.4283333333333337</v>
      </c>
      <c r="D32" s="40">
        <v>3.2285850215531958E-4</v>
      </c>
      <c r="E32" s="40">
        <v>1.4852394199849017E-2</v>
      </c>
      <c r="F32" s="41">
        <v>1.8436546466456892E-4</v>
      </c>
      <c r="G32" s="41">
        <v>1.3696632214426204E-3</v>
      </c>
      <c r="H32" s="42">
        <v>1.5620518129766392E-4</v>
      </c>
      <c r="I32" s="43">
        <f t="shared" si="0"/>
        <v>7.810259064883196E-3</v>
      </c>
      <c r="J32" s="43">
        <f t="shared" si="1"/>
        <v>7.8813324223736325E-5</v>
      </c>
      <c r="K32" s="43">
        <f t="shared" si="2"/>
        <v>7.8813324223736331E-8</v>
      </c>
      <c r="L32" s="43">
        <f t="shared" si="3"/>
        <v>7.7955810310322786E-6</v>
      </c>
    </row>
    <row r="33" spans="1:12" ht="12.75" customHeight="1" x14ac:dyDescent="0.2">
      <c r="A33" s="17">
        <v>7</v>
      </c>
      <c r="B33" s="16" t="s">
        <v>11</v>
      </c>
      <c r="C33" s="15">
        <v>8.2633333333333319</v>
      </c>
      <c r="D33" s="15">
        <v>22.648449985449432</v>
      </c>
      <c r="E33" s="15">
        <v>70.044135663299173</v>
      </c>
      <c r="F33" s="14">
        <v>12.933195123016633</v>
      </c>
      <c r="G33" s="14">
        <v>6.4593543104810358</v>
      </c>
      <c r="H33" s="13">
        <v>11.017184588686735</v>
      </c>
      <c r="I33" s="1">
        <f t="shared" si="0"/>
        <v>550.85922943433673</v>
      </c>
      <c r="J33" s="1">
        <f t="shared" si="1"/>
        <v>5.5587204842218911</v>
      </c>
      <c r="K33" s="1">
        <f t="shared" si="2"/>
        <v>5.5587204842218914E-3</v>
      </c>
      <c r="L33" s="1">
        <f t="shared" si="3"/>
        <v>0.54982398459168069</v>
      </c>
    </row>
    <row r="34" spans="1:12" ht="12.75" customHeight="1" x14ac:dyDescent="0.2">
      <c r="A34" s="17">
        <v>8</v>
      </c>
      <c r="B34" s="16" t="s">
        <v>10</v>
      </c>
      <c r="C34" s="15">
        <v>8.8916666666666657</v>
      </c>
      <c r="D34" s="15">
        <v>9.8061404877630594</v>
      </c>
      <c r="E34" s="15">
        <v>36.429460309800511</v>
      </c>
      <c r="F34" s="14">
        <v>5.599708960808889</v>
      </c>
      <c r="G34" s="14">
        <v>3.3594645611981311</v>
      </c>
      <c r="H34" s="13">
        <v>5.4825505063914814</v>
      </c>
      <c r="I34" s="1">
        <f t="shared" si="0"/>
        <v>274.12752531957409</v>
      </c>
      <c r="J34" s="1">
        <f t="shared" si="1"/>
        <v>2.766220857999822</v>
      </c>
      <c r="K34" s="1">
        <f t="shared" si="2"/>
        <v>2.766220857999822E-3</v>
      </c>
      <c r="L34" s="1">
        <f t="shared" si="3"/>
        <v>0.27361234995052641</v>
      </c>
    </row>
    <row r="35" spans="1:12" ht="12.75" customHeight="1" x14ac:dyDescent="0.2">
      <c r="A35" s="17">
        <v>9</v>
      </c>
      <c r="B35" s="16" t="s">
        <v>9</v>
      </c>
      <c r="C35" s="15">
        <v>13.393333333333333</v>
      </c>
      <c r="D35" s="15">
        <v>19.445519621623806</v>
      </c>
      <c r="E35" s="15">
        <v>103.10104786557091</v>
      </c>
      <c r="F35" s="14">
        <v>11.104190339580921</v>
      </c>
      <c r="G35" s="14">
        <v>9.5078080647161354</v>
      </c>
      <c r="H35" s="13">
        <v>10.393529033563905</v>
      </c>
      <c r="I35" s="1">
        <f t="shared" si="0"/>
        <v>519.67645167819524</v>
      </c>
      <c r="J35" s="1">
        <f t="shared" si="1"/>
        <v>5.2440550738846676</v>
      </c>
      <c r="K35" s="1">
        <f t="shared" si="2"/>
        <v>5.2440550738846676E-3</v>
      </c>
      <c r="L35" s="1">
        <f t="shared" si="3"/>
        <v>0.51869980948414129</v>
      </c>
    </row>
    <row r="36" spans="1:12" ht="12.75" customHeight="1" x14ac:dyDescent="0.2">
      <c r="A36" s="38">
        <v>10</v>
      </c>
      <c r="B36" s="39" t="s">
        <v>8</v>
      </c>
      <c r="C36" s="40">
        <v>14.725</v>
      </c>
      <c r="D36" s="40">
        <v>3.5787593398121613</v>
      </c>
      <c r="E36" s="40">
        <v>25.83937192146761</v>
      </c>
      <c r="F36" s="41">
        <v>2.043618564177446</v>
      </c>
      <c r="G36" s="41">
        <v>2.3828641301731062</v>
      </c>
      <c r="H36" s="42">
        <v>1.8110592797774419</v>
      </c>
      <c r="I36" s="43">
        <f t="shared" si="0"/>
        <v>90.552963988872094</v>
      </c>
      <c r="J36" s="43">
        <f t="shared" si="1"/>
        <v>0.91376995961170826</v>
      </c>
      <c r="K36" s="43">
        <f t="shared" si="2"/>
        <v>9.1376995961170828E-4</v>
      </c>
      <c r="L36" s="43">
        <f t="shared" si="3"/>
        <v>9.0382785322621992E-2</v>
      </c>
    </row>
    <row r="37" spans="1:12" ht="12.75" customHeight="1" x14ac:dyDescent="0.2">
      <c r="A37" s="38">
        <v>11</v>
      </c>
      <c r="B37" s="39" t="s">
        <v>7</v>
      </c>
      <c r="C37" s="40">
        <v>16.916666666666664</v>
      </c>
      <c r="D37" s="40">
        <v>0.33836713448267575</v>
      </c>
      <c r="E37" s="40">
        <v>3.0182471590037068</v>
      </c>
      <c r="F37" s="41">
        <v>0.19322153066951325</v>
      </c>
      <c r="G37" s="41">
        <v>0.27833775964235302</v>
      </c>
      <c r="H37" s="42">
        <v>0.13530767553154943</v>
      </c>
      <c r="I37" s="43">
        <f t="shared" si="0"/>
        <v>6.7653837765774716</v>
      </c>
      <c r="J37" s="43">
        <f>I37*$D$3</f>
        <v>6.8269487689443256E-2</v>
      </c>
      <c r="K37" s="43">
        <f t="shared" si="2"/>
        <v>6.8269487689443252E-5</v>
      </c>
      <c r="L37" s="43">
        <f t="shared" si="3"/>
        <v>6.7526694054840016E-3</v>
      </c>
    </row>
    <row r="38" spans="1:12" ht="12.75" customHeight="1" x14ac:dyDescent="0.2">
      <c r="A38" s="38">
        <v>12</v>
      </c>
      <c r="B38" s="39" t="s">
        <v>6</v>
      </c>
      <c r="C38" s="40">
        <v>18.166666666666664</v>
      </c>
      <c r="D38" s="40">
        <v>3.3557416008633753E-3</v>
      </c>
      <c r="E38" s="40">
        <v>0</v>
      </c>
      <c r="F38" s="41">
        <v>1.9162662758057613E-3</v>
      </c>
      <c r="G38" s="41">
        <v>0</v>
      </c>
      <c r="H38" s="42">
        <v>1.4872658035336439E-3</v>
      </c>
      <c r="I38" s="43">
        <f t="shared" si="0"/>
        <v>7.4363290176682195E-2</v>
      </c>
      <c r="J38" s="43">
        <f>I38*$D$3</f>
        <v>7.5039996117289996E-4</v>
      </c>
      <c r="K38" s="43">
        <f t="shared" si="2"/>
        <v>7.5039996117289998E-7</v>
      </c>
      <c r="L38" s="43">
        <f t="shared" si="3"/>
        <v>7.4223537208001984E-5</v>
      </c>
    </row>
    <row r="39" spans="1:12" ht="12.75" customHeight="1" x14ac:dyDescent="0.2">
      <c r="A39" s="17">
        <v>13</v>
      </c>
      <c r="B39" s="16" t="s">
        <v>5</v>
      </c>
      <c r="C39" s="15">
        <v>18.556666666666665</v>
      </c>
      <c r="D39" s="15">
        <v>13.750752531770395</v>
      </c>
      <c r="E39" s="15">
        <v>114.64740595538127</v>
      </c>
      <c r="F39" s="14">
        <v>7.8522444448055424</v>
      </c>
      <c r="G39" s="14">
        <v>10.572594105567415</v>
      </c>
      <c r="H39" s="13">
        <v>5.6662236023053278</v>
      </c>
      <c r="I39" s="1">
        <f t="shared" si="0"/>
        <v>283.31118011526638</v>
      </c>
      <c r="J39" s="1">
        <f>I39*$D$3</f>
        <v>2.8588931185431528</v>
      </c>
      <c r="K39" s="1">
        <f>J39/1000</f>
        <v>2.8588931185431527E-3</v>
      </c>
      <c r="L39" s="1">
        <f>K39/$D$1</f>
        <v>0.28277874565214173</v>
      </c>
    </row>
    <row r="40" spans="1:12" ht="12.75" customHeight="1" x14ac:dyDescent="0.2">
      <c r="A40" s="17">
        <v>14</v>
      </c>
      <c r="B40" s="16" t="s">
        <v>4</v>
      </c>
      <c r="C40" s="15">
        <v>19.04</v>
      </c>
      <c r="D40" s="15">
        <v>5.6735577609228844</v>
      </c>
      <c r="E40" s="15">
        <v>49.866671758088124</v>
      </c>
      <c r="F40" s="14">
        <v>3.239834496880027</v>
      </c>
      <c r="G40" s="14">
        <v>4.5986219705573816</v>
      </c>
      <c r="H40" s="13">
        <v>2.7419460354094514</v>
      </c>
      <c r="I40" s="1">
        <f t="shared" si="0"/>
        <v>137.09730177047257</v>
      </c>
      <c r="J40" s="1">
        <f t="shared" si="1"/>
        <v>1.3834488721658387</v>
      </c>
      <c r="K40" s="1">
        <f t="shared" si="2"/>
        <v>1.3834488721658387E-3</v>
      </c>
      <c r="L40" s="1">
        <f t="shared" si="3"/>
        <v>0.13683965105497911</v>
      </c>
    </row>
    <row r="41" spans="1:12" ht="12.75" customHeight="1" x14ac:dyDescent="0.2">
      <c r="A41" s="17">
        <v>15</v>
      </c>
      <c r="B41" s="16" t="s">
        <v>3</v>
      </c>
      <c r="C41" s="15">
        <v>20.014999999999997</v>
      </c>
      <c r="D41" s="15">
        <v>11.3273308734138</v>
      </c>
      <c r="E41" s="15">
        <v>97.206259998732023</v>
      </c>
      <c r="F41" s="14">
        <v>6.4683711469416032</v>
      </c>
      <c r="G41" s="14">
        <v>8.9642004799203132</v>
      </c>
      <c r="H41" s="13">
        <v>4.6091027599763024</v>
      </c>
      <c r="I41" s="1">
        <f t="shared" si="0"/>
        <v>230.45513799881513</v>
      </c>
      <c r="J41" s="1">
        <f t="shared" si="1"/>
        <v>2.3255227975460433</v>
      </c>
      <c r="K41" s="1">
        <f t="shared" si="2"/>
        <v>2.3255227975460431E-3</v>
      </c>
      <c r="L41" s="1">
        <f t="shared" si="3"/>
        <v>0.23002203734382229</v>
      </c>
    </row>
    <row r="42" spans="1:12" ht="12.75" customHeight="1" x14ac:dyDescent="0.2">
      <c r="A42" s="17">
        <v>16</v>
      </c>
      <c r="B42" s="16" t="s">
        <v>2</v>
      </c>
      <c r="C42" s="15">
        <v>20.36</v>
      </c>
      <c r="D42" s="15">
        <v>14.141429737106943</v>
      </c>
      <c r="E42" s="15">
        <v>123.83850913233974</v>
      </c>
      <c r="F42" s="14">
        <v>8.0753371743291318</v>
      </c>
      <c r="G42" s="14">
        <v>11.420182434868046</v>
      </c>
      <c r="H42" s="13">
        <v>6.4544170180700258</v>
      </c>
      <c r="I42" s="1">
        <f t="shared" si="0"/>
        <v>322.72085090350129</v>
      </c>
      <c r="J42" s="1">
        <f t="shared" si="1"/>
        <v>3.2565761064672314</v>
      </c>
      <c r="K42" s="1">
        <f t="shared" si="2"/>
        <v>3.2565761064672315E-3</v>
      </c>
      <c r="L42" s="1">
        <f t="shared" si="3"/>
        <v>0.32211435276629397</v>
      </c>
    </row>
    <row r="43" spans="1:12" x14ac:dyDescent="0.2">
      <c r="A43" s="12">
        <v>17</v>
      </c>
      <c r="B43" s="11" t="s">
        <v>1</v>
      </c>
      <c r="C43" s="10">
        <v>22.044999999999998</v>
      </c>
      <c r="D43" s="10">
        <v>12.122818692211879</v>
      </c>
      <c r="E43" s="10">
        <v>111.12004849672462</v>
      </c>
      <c r="F43" s="9">
        <v>6.9226273624931371</v>
      </c>
      <c r="G43" s="9">
        <v>10.247307036358571</v>
      </c>
      <c r="H43" s="8">
        <v>5.8740575203532108</v>
      </c>
      <c r="I43" s="1">
        <f t="shared" si="0"/>
        <v>293.70287601766051</v>
      </c>
      <c r="J43" s="1">
        <f t="shared" si="1"/>
        <v>2.9637557218942119</v>
      </c>
      <c r="K43" s="1">
        <f t="shared" si="2"/>
        <v>2.9637557218942117E-3</v>
      </c>
      <c r="L43" s="1">
        <f>K43/$D$1</f>
        <v>0.29315091215570838</v>
      </c>
    </row>
    <row r="44" spans="1:12" x14ac:dyDescent="0.2">
      <c r="A44" s="7" t="s">
        <v>0</v>
      </c>
      <c r="B44" s="6"/>
      <c r="C44" s="5"/>
      <c r="D44" s="4">
        <f>SUM(D27:D43)</f>
        <v>175.11875271365074</v>
      </c>
      <c r="E44" s="4">
        <f>SUM(E27:E43)</f>
        <v>1084.3829320470099</v>
      </c>
      <c r="F44" s="3">
        <f>SUM(F27:F43)</f>
        <v>100.00000000000001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1003-A3F6-4550-9F23-9C4DB7F886DC}">
  <dimension ref="A1:L44"/>
  <sheetViews>
    <sheetView topLeftCell="A7" workbookViewId="0">
      <selection activeCell="L40" activeCellId="1" sqref="L31 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9.9/1000</f>
        <v>9.9000000000000008E-3</v>
      </c>
      <c r="F1" s="1" t="s">
        <v>54</v>
      </c>
      <c r="G1" s="1">
        <v>100</v>
      </c>
    </row>
    <row r="2" spans="1:7" x14ac:dyDescent="0.2">
      <c r="A2" s="1" t="s">
        <v>37</v>
      </c>
      <c r="B2" s="1" t="s">
        <v>40</v>
      </c>
      <c r="C2" s="1" t="s">
        <v>55</v>
      </c>
      <c r="D2" s="1">
        <v>9.8879999999999999</v>
      </c>
    </row>
    <row r="3" spans="1:7" x14ac:dyDescent="0.2">
      <c r="A3" s="1" t="s">
        <v>35</v>
      </c>
      <c r="B3" s="32">
        <v>45009.456634803239</v>
      </c>
      <c r="C3" s="1" t="s">
        <v>56</v>
      </c>
      <c r="D3" s="1">
        <f>D2/1000</f>
        <v>9.8879999999999992E-3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1.5783333333333331</v>
      </c>
      <c r="D27" s="20">
        <v>8.6590655245105239</v>
      </c>
      <c r="E27" s="20">
        <v>77.410194041518892</v>
      </c>
      <c r="F27" s="19">
        <v>10.961944862728945</v>
      </c>
      <c r="G27" s="19">
        <v>16.032896188576558</v>
      </c>
      <c r="H27" s="18">
        <v>3.2034469331231921</v>
      </c>
      <c r="I27" s="1">
        <f>H27*$G$1</f>
        <v>320.34469331231918</v>
      </c>
      <c r="J27" s="1">
        <f>I27*$D$3</f>
        <v>3.1675683274722117</v>
      </c>
      <c r="K27" s="1">
        <f>J27/1000</f>
        <v>3.1675683274722116E-3</v>
      </c>
      <c r="L27" s="1">
        <f>K27/$D$1</f>
        <v>0.31995639671436477</v>
      </c>
    </row>
    <row r="28" spans="1:12" ht="12.75" customHeight="1" x14ac:dyDescent="0.2">
      <c r="A28" s="17">
        <v>2</v>
      </c>
      <c r="B28" s="16" t="s">
        <v>16</v>
      </c>
      <c r="C28" s="15">
        <v>2.4299999999999997</v>
      </c>
      <c r="D28" s="15">
        <v>15.679881940679191</v>
      </c>
      <c r="E28" s="15">
        <v>55.869318719783983</v>
      </c>
      <c r="F28" s="14">
        <v>19.849948103671458</v>
      </c>
      <c r="G28" s="14">
        <v>11.571434463532807</v>
      </c>
      <c r="H28" s="13">
        <v>5.6087675304314555</v>
      </c>
      <c r="I28" s="1">
        <f t="shared" ref="I28:I43" si="0">H28*$G$1</f>
        <v>560.87675304314553</v>
      </c>
      <c r="J28" s="1">
        <f t="shared" ref="J28:J43" si="1">I28*$D$3</f>
        <v>5.545949334090623</v>
      </c>
      <c r="K28" s="1">
        <f t="shared" ref="K28:K43" si="2">J28/1000</f>
        <v>5.5459493340906229E-3</v>
      </c>
      <c r="L28" s="1">
        <f t="shared" ref="L28:L42" si="3">K28/$D$1</f>
        <v>0.56019690243339626</v>
      </c>
    </row>
    <row r="29" spans="1:12" ht="12.75" customHeight="1" x14ac:dyDescent="0.2">
      <c r="A29" s="17">
        <v>3</v>
      </c>
      <c r="B29" s="16" t="s">
        <v>15</v>
      </c>
      <c r="C29" s="15">
        <v>3.55</v>
      </c>
      <c r="D29" s="15">
        <v>7.0666275540975862E-3</v>
      </c>
      <c r="E29" s="15">
        <v>5.9902669784506257E-2</v>
      </c>
      <c r="F29" s="14">
        <v>8.945997855563945E-3</v>
      </c>
      <c r="G29" s="14">
        <v>1.2406806338173672E-2</v>
      </c>
      <c r="H29" s="13">
        <v>2.5648294178518549E-3</v>
      </c>
      <c r="I29" s="1">
        <f t="shared" si="0"/>
        <v>0.25648294178518549</v>
      </c>
      <c r="J29" s="1">
        <f t="shared" si="1"/>
        <v>2.5361033283719139E-3</v>
      </c>
      <c r="K29" s="1">
        <f t="shared" si="2"/>
        <v>2.5361033283719139E-6</v>
      </c>
      <c r="L29" s="1">
        <f t="shared" si="3"/>
        <v>2.5617205337090035E-4</v>
      </c>
    </row>
    <row r="30" spans="1:12" ht="12.75" customHeight="1" x14ac:dyDescent="0.2">
      <c r="A30" s="17">
        <v>4</v>
      </c>
      <c r="B30" s="16" t="s">
        <v>14</v>
      </c>
      <c r="C30" s="15">
        <v>4.4733333333333336</v>
      </c>
      <c r="D30" s="15">
        <v>0.96562029868432853</v>
      </c>
      <c r="E30" s="15">
        <v>5.7625296568393169</v>
      </c>
      <c r="F30" s="14">
        <v>1.2224271132430093</v>
      </c>
      <c r="G30" s="14">
        <v>1.1935125717698776</v>
      </c>
      <c r="H30" s="13">
        <v>0.52962762010705811</v>
      </c>
      <c r="I30" s="1">
        <f t="shared" si="0"/>
        <v>52.962762010705809</v>
      </c>
      <c r="J30" s="1">
        <f t="shared" si="1"/>
        <v>0.52369579076185901</v>
      </c>
      <c r="K30" s="1">
        <f t="shared" si="2"/>
        <v>5.2369579076185901E-4</v>
      </c>
      <c r="L30" s="1">
        <f t="shared" si="3"/>
        <v>5.2898564723420097E-2</v>
      </c>
    </row>
    <row r="31" spans="1:12" ht="12.75" customHeight="1" x14ac:dyDescent="0.2">
      <c r="A31" s="38">
        <v>5</v>
      </c>
      <c r="B31" s="39" t="s">
        <v>13</v>
      </c>
      <c r="C31" s="40">
        <v>4.8383333333333329</v>
      </c>
      <c r="D31" s="40">
        <v>3.3337626948761856</v>
      </c>
      <c r="E31" s="40">
        <v>18.741887778746424</v>
      </c>
      <c r="F31" s="41">
        <v>4.2203772154410597</v>
      </c>
      <c r="G31" s="41">
        <v>3.8817463882525254</v>
      </c>
      <c r="H31" s="42">
        <v>1.6250642524765286</v>
      </c>
      <c r="I31" s="43">
        <f t="shared" si="0"/>
        <v>162.50642524765286</v>
      </c>
      <c r="J31" s="43">
        <f t="shared" si="1"/>
        <v>1.6068635328487912</v>
      </c>
      <c r="K31" s="43">
        <f t="shared" si="2"/>
        <v>1.6068635328487912E-3</v>
      </c>
      <c r="L31" s="43">
        <f t="shared" si="3"/>
        <v>0.16230944776250414</v>
      </c>
    </row>
    <row r="32" spans="1:12" ht="12.75" customHeight="1" x14ac:dyDescent="0.2">
      <c r="A32" s="17">
        <v>6</v>
      </c>
      <c r="B32" s="16" t="s">
        <v>12</v>
      </c>
      <c r="C32" s="15">
        <v>5.416666666666667</v>
      </c>
      <c r="D32" s="15">
        <v>1.4464060896557385E-3</v>
      </c>
      <c r="E32" s="15">
        <v>5.5473631444198368E-3</v>
      </c>
      <c r="F32" s="14">
        <v>1.8310779331835406E-3</v>
      </c>
      <c r="G32" s="14">
        <v>1.1489481264846827E-3</v>
      </c>
      <c r="H32" s="13">
        <v>6.8351341288130918E-4</v>
      </c>
      <c r="I32" s="1">
        <f t="shared" si="0"/>
        <v>6.8351341288130918E-2</v>
      </c>
      <c r="J32" s="1">
        <f t="shared" si="1"/>
        <v>6.7585806265703851E-4</v>
      </c>
      <c r="K32" s="1">
        <f t="shared" si="2"/>
        <v>6.7585806265703856E-7</v>
      </c>
      <c r="L32" s="1">
        <f t="shared" si="3"/>
        <v>6.8268491177478631E-5</v>
      </c>
    </row>
    <row r="33" spans="1:12" ht="12.75" customHeight="1" x14ac:dyDescent="0.2">
      <c r="A33" s="17">
        <v>7</v>
      </c>
      <c r="B33" s="16" t="s">
        <v>11</v>
      </c>
      <c r="C33" s="15">
        <v>8.1866666666666674</v>
      </c>
      <c r="D33" s="15">
        <v>9.7054140809685645</v>
      </c>
      <c r="E33" s="15">
        <v>29.334087979371574</v>
      </c>
      <c r="F33" s="14">
        <v>12.286569921936755</v>
      </c>
      <c r="G33" s="14">
        <v>6.0755614061319285</v>
      </c>
      <c r="H33" s="13">
        <v>4.6359782075733023</v>
      </c>
      <c r="I33" s="1">
        <f t="shared" si="0"/>
        <v>463.59782075733023</v>
      </c>
      <c r="J33" s="1">
        <f t="shared" si="1"/>
        <v>4.5840552516484809</v>
      </c>
      <c r="K33" s="1">
        <f t="shared" si="2"/>
        <v>4.5840552516484808E-3</v>
      </c>
      <c r="L33" s="1">
        <f t="shared" si="3"/>
        <v>0.46303588400489704</v>
      </c>
    </row>
    <row r="34" spans="1:12" ht="12.75" customHeight="1" x14ac:dyDescent="0.2">
      <c r="A34" s="44">
        <v>8</v>
      </c>
      <c r="B34" s="45" t="s">
        <v>10</v>
      </c>
      <c r="C34" s="46">
        <v>8.8233333333333341</v>
      </c>
      <c r="D34" s="46">
        <v>4.4057734002515971</v>
      </c>
      <c r="E34" s="46">
        <v>15.929638819118058</v>
      </c>
      <c r="F34" s="47">
        <v>5.5774892746253792</v>
      </c>
      <c r="G34" s="47">
        <v>3.2992843987893439</v>
      </c>
      <c r="H34" s="48">
        <v>2.4010375365932628</v>
      </c>
      <c r="I34" s="1">
        <f t="shared" si="0"/>
        <v>240.10375365932629</v>
      </c>
      <c r="J34" s="1">
        <f t="shared" si="1"/>
        <v>2.374145916183418</v>
      </c>
      <c r="K34" s="1">
        <f t="shared" si="2"/>
        <v>2.374145916183418E-3</v>
      </c>
      <c r="L34" s="1">
        <f t="shared" si="3"/>
        <v>0.23981271880640584</v>
      </c>
    </row>
    <row r="35" spans="1:12" ht="12.75" customHeight="1" x14ac:dyDescent="0.2">
      <c r="A35" s="17">
        <v>9</v>
      </c>
      <c r="B35" s="16" t="s">
        <v>9</v>
      </c>
      <c r="C35" s="15">
        <v>13.333333333333334</v>
      </c>
      <c r="D35" s="15">
        <v>8.6645375870732817</v>
      </c>
      <c r="E35" s="15">
        <v>44.752871684592904</v>
      </c>
      <c r="F35" s="14">
        <v>10.968872220874987</v>
      </c>
      <c r="G35" s="14">
        <v>9.2690394946552512</v>
      </c>
      <c r="H35" s="13">
        <v>4.5243737900473651</v>
      </c>
      <c r="I35" s="1">
        <f t="shared" si="0"/>
        <v>452.4373790047365</v>
      </c>
      <c r="J35" s="1">
        <f t="shared" si="1"/>
        <v>4.4737008035988337</v>
      </c>
      <c r="K35" s="1">
        <f t="shared" si="2"/>
        <v>4.4737008035988339E-3</v>
      </c>
      <c r="L35" s="1">
        <f t="shared" si="3"/>
        <v>0.45188897006048823</v>
      </c>
    </row>
    <row r="36" spans="1:12" ht="12.75" customHeight="1" x14ac:dyDescent="0.2">
      <c r="A36" s="17">
        <v>10</v>
      </c>
      <c r="B36" s="16" t="s">
        <v>8</v>
      </c>
      <c r="C36" s="15">
        <v>14.7</v>
      </c>
      <c r="D36" s="15">
        <v>1.6681922475951509</v>
      </c>
      <c r="E36" s="15">
        <v>11.788098106276989</v>
      </c>
      <c r="F36" s="14">
        <v>2.111848141904852</v>
      </c>
      <c r="G36" s="14">
        <v>2.4415047079887993</v>
      </c>
      <c r="H36" s="13">
        <v>0.81597797925834992</v>
      </c>
      <c r="I36" s="1">
        <f t="shared" si="0"/>
        <v>81.597797925834996</v>
      </c>
      <c r="J36" s="1">
        <f t="shared" si="1"/>
        <v>0.80683902589065637</v>
      </c>
      <c r="K36" s="1">
        <f t="shared" si="2"/>
        <v>8.0683902589065632E-4</v>
      </c>
      <c r="L36" s="1">
        <f t="shared" si="3"/>
        <v>8.1498891504106691E-2</v>
      </c>
    </row>
    <row r="37" spans="1:12" ht="12.75" customHeight="1" x14ac:dyDescent="0.2">
      <c r="A37" s="17">
        <v>11</v>
      </c>
      <c r="B37" s="16" t="s">
        <v>7</v>
      </c>
      <c r="C37" s="15">
        <v>16.899999999999999</v>
      </c>
      <c r="D37" s="15">
        <v>0.19733310333887052</v>
      </c>
      <c r="E37" s="15">
        <v>1.5950484571240808</v>
      </c>
      <c r="F37" s="14">
        <v>0.24981386181555304</v>
      </c>
      <c r="G37" s="14">
        <v>0.33036018893200814</v>
      </c>
      <c r="H37" s="13">
        <v>7.5641087364969772E-2</v>
      </c>
      <c r="I37" s="1">
        <f t="shared" si="0"/>
        <v>7.5641087364969772</v>
      </c>
      <c r="J37" s="1">
        <f>I37*$D$3</f>
        <v>7.47939071864821E-2</v>
      </c>
      <c r="K37" s="1">
        <f t="shared" si="2"/>
        <v>7.4793907186482104E-5</v>
      </c>
      <c r="L37" s="1">
        <f t="shared" si="3"/>
        <v>7.5549401198466764E-3</v>
      </c>
    </row>
    <row r="38" spans="1:12" ht="12.75" customHeight="1" x14ac:dyDescent="0.2">
      <c r="A38" s="17">
        <v>12</v>
      </c>
      <c r="B38" s="16" t="s">
        <v>6</v>
      </c>
      <c r="C38" s="15">
        <v>18.191666666666663</v>
      </c>
      <c r="D38" s="15">
        <v>1.5800198390092494E-3</v>
      </c>
      <c r="E38" s="15">
        <v>2.7835369939666954E-2</v>
      </c>
      <c r="F38" s="14">
        <v>2.000226272478325E-3</v>
      </c>
      <c r="G38" s="14">
        <v>5.7651527959475474E-3</v>
      </c>
      <c r="H38" s="13">
        <v>6.7766846841210704E-4</v>
      </c>
      <c r="I38" s="1">
        <f t="shared" si="0"/>
        <v>6.7766846841210704E-2</v>
      </c>
      <c r="J38" s="1">
        <f>I38*$D$3</f>
        <v>6.7007858156589142E-4</v>
      </c>
      <c r="K38" s="1">
        <f t="shared" si="2"/>
        <v>6.7007858156589145E-7</v>
      </c>
      <c r="L38" s="1">
        <f t="shared" si="3"/>
        <v>6.7684705208675904E-5</v>
      </c>
    </row>
    <row r="39" spans="1:12" ht="12.75" customHeight="1" x14ac:dyDescent="0.2">
      <c r="A39" s="44">
        <v>13</v>
      </c>
      <c r="B39" s="45" t="s">
        <v>5</v>
      </c>
      <c r="C39" s="46">
        <v>18.548333333333332</v>
      </c>
      <c r="D39" s="46">
        <v>6.1738569696866561</v>
      </c>
      <c r="E39" s="46">
        <v>51.039135383190846</v>
      </c>
      <c r="F39" s="47">
        <v>7.8157948453572379</v>
      </c>
      <c r="G39" s="47">
        <v>10.571025809785544</v>
      </c>
      <c r="H39" s="48">
        <v>2.4525644680430645</v>
      </c>
      <c r="I39" s="1">
        <f t="shared" si="0"/>
        <v>245.25644680430645</v>
      </c>
      <c r="J39" s="1">
        <f>I39*$D$3</f>
        <v>2.4250957460009821</v>
      </c>
      <c r="K39" s="1">
        <f>J39/1000</f>
        <v>2.4250957460009823E-3</v>
      </c>
      <c r="L39" s="1">
        <f>K39/$D$1</f>
        <v>0.24495916626272546</v>
      </c>
    </row>
    <row r="40" spans="1:12" ht="12.75" customHeight="1" x14ac:dyDescent="0.2">
      <c r="A40" s="38">
        <v>14</v>
      </c>
      <c r="B40" s="39" t="s">
        <v>4</v>
      </c>
      <c r="C40" s="40">
        <v>19.036666666666665</v>
      </c>
      <c r="D40" s="40">
        <v>2.591845241148047</v>
      </c>
      <c r="E40" s="40">
        <v>22.391669939343654</v>
      </c>
      <c r="F40" s="41">
        <v>3.2811467410390498</v>
      </c>
      <c r="G40" s="41">
        <v>4.6376749738389238</v>
      </c>
      <c r="H40" s="42">
        <v>1.2154748175380374</v>
      </c>
      <c r="I40" s="43">
        <f t="shared" si="0"/>
        <v>121.54748175380374</v>
      </c>
      <c r="J40" s="43">
        <f t="shared" si="1"/>
        <v>1.2018614995816113</v>
      </c>
      <c r="K40" s="43">
        <f t="shared" si="2"/>
        <v>1.2018614995816114E-3</v>
      </c>
      <c r="L40" s="43">
        <f t="shared" si="3"/>
        <v>0.12140015147289003</v>
      </c>
    </row>
    <row r="41" spans="1:12" ht="12.75" customHeight="1" x14ac:dyDescent="0.2">
      <c r="A41" s="38">
        <v>15</v>
      </c>
      <c r="B41" s="39" t="s">
        <v>3</v>
      </c>
      <c r="C41" s="40">
        <v>20.013333333333332</v>
      </c>
      <c r="D41" s="40">
        <v>5.1022743444920504</v>
      </c>
      <c r="E41" s="40">
        <v>43.158157137725468</v>
      </c>
      <c r="F41" s="41">
        <v>6.459224714320424</v>
      </c>
      <c r="G41" s="41">
        <v>8.9387484639077357</v>
      </c>
      <c r="H41" s="42">
        <v>1.9981888373792314</v>
      </c>
      <c r="I41" s="43">
        <f t="shared" si="0"/>
        <v>199.81888373792313</v>
      </c>
      <c r="J41" s="43">
        <f t="shared" si="1"/>
        <v>1.9758091224005838</v>
      </c>
      <c r="K41" s="43">
        <f t="shared" si="2"/>
        <v>1.9758091224005838E-3</v>
      </c>
      <c r="L41" s="43">
        <f t="shared" si="3"/>
        <v>0.199576679030362</v>
      </c>
    </row>
    <row r="42" spans="1:12" ht="12.75" customHeight="1" x14ac:dyDescent="0.2">
      <c r="A42" s="17">
        <v>16</v>
      </c>
      <c r="B42" s="16" t="s">
        <v>2</v>
      </c>
      <c r="C42" s="15">
        <v>20.358333333333331</v>
      </c>
      <c r="D42" s="15">
        <v>6.4442014398835115</v>
      </c>
      <c r="E42" s="15">
        <v>55.962539316486179</v>
      </c>
      <c r="F42" s="14">
        <v>8.158037454314643</v>
      </c>
      <c r="G42" s="14">
        <v>11.590741948394061</v>
      </c>
      <c r="H42" s="13">
        <v>2.8416793694401057</v>
      </c>
      <c r="I42" s="1">
        <f t="shared" si="0"/>
        <v>284.16793694401059</v>
      </c>
      <c r="J42" s="1">
        <f t="shared" si="1"/>
        <v>2.8098525605023763</v>
      </c>
      <c r="K42" s="1">
        <f t="shared" si="2"/>
        <v>2.8098525605023761E-3</v>
      </c>
      <c r="L42" s="1">
        <f t="shared" si="3"/>
        <v>0.28382349095983594</v>
      </c>
    </row>
    <row r="43" spans="1:12" x14ac:dyDescent="0.2">
      <c r="A43" s="12">
        <v>17</v>
      </c>
      <c r="B43" s="11" t="s">
        <v>1</v>
      </c>
      <c r="C43" s="10">
        <v>22.048333333333332</v>
      </c>
      <c r="D43" s="10">
        <v>5.3902031597555737</v>
      </c>
      <c r="E43" s="10">
        <v>48.992564614371773</v>
      </c>
      <c r="F43" s="9">
        <v>6.8237282266654278</v>
      </c>
      <c r="G43" s="9">
        <v>10.147148088184014</v>
      </c>
      <c r="H43" s="8">
        <v>2.5501345270319793</v>
      </c>
      <c r="I43" s="1">
        <f t="shared" si="0"/>
        <v>255.01345270319794</v>
      </c>
      <c r="J43" s="1">
        <f t="shared" si="1"/>
        <v>2.521573020329221</v>
      </c>
      <c r="K43" s="1">
        <f t="shared" si="2"/>
        <v>2.521573020329221E-3</v>
      </c>
      <c r="L43" s="1">
        <f>K43/$D$1</f>
        <v>0.25470434548780008</v>
      </c>
    </row>
    <row r="44" spans="1:12" x14ac:dyDescent="0.2">
      <c r="A44" s="7" t="s">
        <v>0</v>
      </c>
      <c r="B44" s="6"/>
      <c r="C44" s="5"/>
      <c r="D44" s="4">
        <f>SUM(D27:D43)</f>
        <v>78.992055086426291</v>
      </c>
      <c r="E44" s="4">
        <f>SUM(E27:E43)</f>
        <v>482.82102703735882</v>
      </c>
      <c r="F44" s="3">
        <f>SUM(F27:F43)</f>
        <v>100</v>
      </c>
      <c r="G44" s="3">
        <f>SUM(G27:G43)</f>
        <v>99.999999999999957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3F97-07EF-481C-ACC3-7FAB64F624EB}">
  <dimension ref="A1:L44"/>
  <sheetViews>
    <sheetView topLeftCell="A10" workbookViewId="0">
      <selection activeCell="L40" activeCellId="1" sqref="L31 L40:L41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9.77/1000</f>
        <v>9.7699999999999992E-3</v>
      </c>
      <c r="F1" s="1" t="s">
        <v>54</v>
      </c>
      <c r="G1" s="1">
        <v>100</v>
      </c>
    </row>
    <row r="2" spans="1:7" x14ac:dyDescent="0.2">
      <c r="A2" s="1" t="s">
        <v>37</v>
      </c>
      <c r="B2" s="1" t="s">
        <v>43</v>
      </c>
      <c r="C2" s="1" t="s">
        <v>55</v>
      </c>
      <c r="D2" s="1">
        <v>9.7379999999999995</v>
      </c>
    </row>
    <row r="3" spans="1:7" x14ac:dyDescent="0.2">
      <c r="A3" s="1" t="s">
        <v>35</v>
      </c>
      <c r="B3" s="32">
        <v>45009.456634803239</v>
      </c>
      <c r="C3" s="1" t="s">
        <v>56</v>
      </c>
      <c r="D3" s="1">
        <f>D2/1000</f>
        <v>9.7380000000000001E-3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1.5733333333333333</v>
      </c>
      <c r="D27" s="20">
        <v>8.8567589876083428</v>
      </c>
      <c r="E27" s="20">
        <v>79.187644317538542</v>
      </c>
      <c r="F27" s="19">
        <v>11.169241120655755</v>
      </c>
      <c r="G27" s="19">
        <v>15.91788985771657</v>
      </c>
      <c r="H27" s="18">
        <v>3.2765842152313569</v>
      </c>
      <c r="I27" s="1">
        <f>H27*$G$1</f>
        <v>327.6584215231357</v>
      </c>
      <c r="J27" s="1">
        <f>I27*$D$3</f>
        <v>3.1907377087922955</v>
      </c>
      <c r="K27" s="1">
        <f>J27/1000</f>
        <v>3.1907377087922956E-3</v>
      </c>
      <c r="L27" s="1">
        <f>K27/$D$1</f>
        <v>0.32658523119675498</v>
      </c>
    </row>
    <row r="28" spans="1:12" ht="12.75" customHeight="1" x14ac:dyDescent="0.2">
      <c r="A28" s="17">
        <v>2</v>
      </c>
      <c r="B28" s="16" t="s">
        <v>16</v>
      </c>
      <c r="C28" s="15">
        <v>2.44</v>
      </c>
      <c r="D28" s="15">
        <v>15.775161955013726</v>
      </c>
      <c r="E28" s="15">
        <v>57.060424947844275</v>
      </c>
      <c r="F28" s="14">
        <v>19.894025324553088</v>
      </c>
      <c r="G28" s="14">
        <v>11.469990897975494</v>
      </c>
      <c r="H28" s="13">
        <v>5.6428496397687802</v>
      </c>
      <c r="I28" s="1">
        <f t="shared" ref="I28:I43" si="0">H28*$G$1</f>
        <v>564.28496397687798</v>
      </c>
      <c r="J28" s="1">
        <f t="shared" ref="J28:J43" si="1">I28*$D$3</f>
        <v>5.4950069792068374</v>
      </c>
      <c r="K28" s="1">
        <f t="shared" ref="K28:K43" si="2">J28/1000</f>
        <v>5.4950069792068373E-3</v>
      </c>
      <c r="L28" s="1">
        <f t="shared" ref="L28:L42" si="3">K28/$D$1</f>
        <v>0.56243674300991175</v>
      </c>
    </row>
    <row r="29" spans="1:12" ht="12.75" customHeight="1" x14ac:dyDescent="0.2">
      <c r="A29" s="17">
        <v>3</v>
      </c>
      <c r="B29" s="16" t="s">
        <v>15</v>
      </c>
      <c r="C29" s="15">
        <v>3.5633333333333335</v>
      </c>
      <c r="D29" s="15">
        <v>1.0734796843969711E-2</v>
      </c>
      <c r="E29" s="15">
        <v>7.7017122843350688E-2</v>
      </c>
      <c r="F29" s="14">
        <v>1.3537630921119769E-2</v>
      </c>
      <c r="G29" s="14">
        <v>1.5481582880059973E-2</v>
      </c>
      <c r="H29" s="13">
        <v>3.8961898768971048E-3</v>
      </c>
      <c r="I29" s="1">
        <f t="shared" si="0"/>
        <v>0.38961898768971048</v>
      </c>
      <c r="J29" s="1">
        <f t="shared" si="1"/>
        <v>3.7941097021224005E-3</v>
      </c>
      <c r="K29" s="1">
        <f t="shared" si="2"/>
        <v>3.7941097021224006E-6</v>
      </c>
      <c r="L29" s="1">
        <f t="shared" si="3"/>
        <v>3.8834285589789159E-4</v>
      </c>
    </row>
    <row r="30" spans="1:12" ht="12.75" customHeight="1" x14ac:dyDescent="0.2">
      <c r="A30" s="17">
        <v>4</v>
      </c>
      <c r="B30" s="16" t="s">
        <v>14</v>
      </c>
      <c r="C30" s="15">
        <v>4.4766666666666666</v>
      </c>
      <c r="D30" s="15">
        <v>1.0033617130126942</v>
      </c>
      <c r="E30" s="15">
        <v>5.9245226904142667</v>
      </c>
      <c r="F30" s="14">
        <v>1.2653374580422263</v>
      </c>
      <c r="G30" s="14">
        <v>1.1909168464135005</v>
      </c>
      <c r="H30" s="13">
        <v>0.55032819514410103</v>
      </c>
      <c r="I30" s="1">
        <f t="shared" si="0"/>
        <v>55.0328195144101</v>
      </c>
      <c r="J30" s="37">
        <f t="shared" si="1"/>
        <v>0.53590959643132552</v>
      </c>
      <c r="K30" s="37">
        <f t="shared" si="2"/>
        <v>5.3590959643132555E-4</v>
      </c>
      <c r="L30" s="37">
        <f t="shared" si="3"/>
        <v>5.4852568723779485E-2</v>
      </c>
    </row>
    <row r="31" spans="1:12" ht="12.75" customHeight="1" x14ac:dyDescent="0.2">
      <c r="A31" s="38">
        <v>5</v>
      </c>
      <c r="B31" s="39" t="s">
        <v>13</v>
      </c>
      <c r="C31" s="40">
        <v>4.8449999999999998</v>
      </c>
      <c r="D31" s="40">
        <v>3.4198628480991662</v>
      </c>
      <c r="E31" s="40">
        <v>19.061248892302586</v>
      </c>
      <c r="F31" s="41">
        <v>4.3127822269336482</v>
      </c>
      <c r="G31" s="41">
        <v>3.8315934642722289</v>
      </c>
      <c r="H31" s="42">
        <v>1.6670343307158899</v>
      </c>
      <c r="I31" s="43">
        <f t="shared" si="0"/>
        <v>166.70343307158899</v>
      </c>
      <c r="J31" s="43">
        <f t="shared" si="1"/>
        <v>1.6233580312511335</v>
      </c>
      <c r="K31" s="43">
        <f t="shared" si="2"/>
        <v>1.6233580312511335E-3</v>
      </c>
      <c r="L31" s="43">
        <f t="shared" si="3"/>
        <v>0.16615742387422044</v>
      </c>
    </row>
    <row r="32" spans="1:12" ht="12.75" customHeight="1" x14ac:dyDescent="0.2">
      <c r="A32" s="17">
        <v>6</v>
      </c>
      <c r="B32" s="16" t="s">
        <v>12</v>
      </c>
      <c r="C32" s="15">
        <v>5.418333333333333</v>
      </c>
      <c r="D32" s="15">
        <v>3.923972564657055E-4</v>
      </c>
      <c r="E32" s="15">
        <v>8.5794567006304279E-3</v>
      </c>
      <c r="F32" s="14">
        <v>4.9485139865285816E-4</v>
      </c>
      <c r="G32" s="14">
        <v>1.7245979215148419E-3</v>
      </c>
      <c r="H32" s="13">
        <v>1.8543118000557968E-4</v>
      </c>
      <c r="I32" s="1">
        <f t="shared" si="0"/>
        <v>1.8543118000557968E-2</v>
      </c>
      <c r="J32" s="37">
        <f t="shared" si="1"/>
        <v>1.8057288308943349E-4</v>
      </c>
      <c r="K32" s="37">
        <f t="shared" si="2"/>
        <v>1.8057288308943348E-7</v>
      </c>
      <c r="L32" s="37">
        <f t="shared" si="3"/>
        <v>1.8482383120719906E-5</v>
      </c>
    </row>
    <row r="33" spans="1:12" ht="12.75" customHeight="1" x14ac:dyDescent="0.2">
      <c r="A33" s="17">
        <v>7</v>
      </c>
      <c r="B33" s="16" t="s">
        <v>11</v>
      </c>
      <c r="C33" s="15">
        <v>8.2266666666666666</v>
      </c>
      <c r="D33" s="15">
        <v>9.0873323605656289</v>
      </c>
      <c r="E33" s="15">
        <v>29.57466772543345</v>
      </c>
      <c r="F33" s="14">
        <v>11.460016742095382</v>
      </c>
      <c r="G33" s="14">
        <v>5.9449464305853716</v>
      </c>
      <c r="H33" s="13">
        <v>4.3407395539329352</v>
      </c>
      <c r="I33" s="1">
        <f t="shared" si="0"/>
        <v>434.07395539329355</v>
      </c>
      <c r="J33" s="1">
        <f t="shared" si="1"/>
        <v>4.2270121776198923</v>
      </c>
      <c r="K33" s="1">
        <f t="shared" si="2"/>
        <v>4.2270121776198924E-3</v>
      </c>
      <c r="L33" s="1">
        <f t="shared" si="3"/>
        <v>0.43265221879425719</v>
      </c>
    </row>
    <row r="34" spans="1:12" ht="12.75" customHeight="1" x14ac:dyDescent="0.2">
      <c r="A34" s="44">
        <v>8</v>
      </c>
      <c r="B34" s="45" t="s">
        <v>10</v>
      </c>
      <c r="C34" s="46">
        <v>8.86</v>
      </c>
      <c r="D34" s="46">
        <v>3.4816668475170767</v>
      </c>
      <c r="E34" s="46">
        <v>14.78402707090523</v>
      </c>
      <c r="F34" s="47">
        <v>4.3907231275142475</v>
      </c>
      <c r="G34" s="47">
        <v>2.9718085011407318</v>
      </c>
      <c r="H34" s="48">
        <v>1.8974223209762553</v>
      </c>
      <c r="I34" s="1">
        <f t="shared" si="0"/>
        <v>189.74223209762553</v>
      </c>
      <c r="J34" s="1">
        <f t="shared" si="1"/>
        <v>1.8477098561666774</v>
      </c>
      <c r="K34" s="1">
        <f t="shared" si="2"/>
        <v>1.8477098561666774E-3</v>
      </c>
      <c r="L34" s="1">
        <f t="shared" si="3"/>
        <v>0.1891207631695678</v>
      </c>
    </row>
    <row r="35" spans="1:12" ht="12.75" customHeight="1" x14ac:dyDescent="0.2">
      <c r="A35" s="17">
        <v>9</v>
      </c>
      <c r="B35" s="16" t="s">
        <v>9</v>
      </c>
      <c r="C35" s="15">
        <v>13.36</v>
      </c>
      <c r="D35" s="15">
        <v>8.911902696928685</v>
      </c>
      <c r="E35" s="15">
        <v>46.418399479226466</v>
      </c>
      <c r="F35" s="14">
        <v>11.238782742658564</v>
      </c>
      <c r="G35" s="14">
        <v>9.3307860923218122</v>
      </c>
      <c r="H35" s="13">
        <v>4.6535407777088507</v>
      </c>
      <c r="I35" s="1">
        <f t="shared" si="0"/>
        <v>465.35407777088506</v>
      </c>
      <c r="J35" s="1">
        <f t="shared" si="1"/>
        <v>4.5316180093328784</v>
      </c>
      <c r="K35" s="1">
        <f t="shared" si="2"/>
        <v>4.5316180093328785E-3</v>
      </c>
      <c r="L35" s="1">
        <f t="shared" si="3"/>
        <v>0.46382988836569894</v>
      </c>
    </row>
    <row r="36" spans="1:12" ht="12.75" customHeight="1" x14ac:dyDescent="0.2">
      <c r="A36" s="17">
        <v>10</v>
      </c>
      <c r="B36" s="16" t="s">
        <v>8</v>
      </c>
      <c r="C36" s="15">
        <v>14.715</v>
      </c>
      <c r="D36" s="15">
        <v>1.7273543296462548</v>
      </c>
      <c r="E36" s="15">
        <v>12.507668281059281</v>
      </c>
      <c r="F36" s="14">
        <v>2.1783631050163197</v>
      </c>
      <c r="G36" s="14">
        <v>2.5142266548098453</v>
      </c>
      <c r="H36" s="13">
        <v>0.84491646415442179</v>
      </c>
      <c r="I36" s="1">
        <f t="shared" si="0"/>
        <v>84.491646415442176</v>
      </c>
      <c r="J36" s="37">
        <f t="shared" si="1"/>
        <v>0.8227796527935759</v>
      </c>
      <c r="K36" s="37">
        <f t="shared" si="2"/>
        <v>8.2277965279357586E-4</v>
      </c>
      <c r="L36" s="37">
        <f t="shared" si="3"/>
        <v>8.421490816720327E-2</v>
      </c>
    </row>
    <row r="37" spans="1:12" ht="12.75" customHeight="1" x14ac:dyDescent="0.2">
      <c r="A37" s="17">
        <v>11</v>
      </c>
      <c r="B37" s="16" t="s">
        <v>7</v>
      </c>
      <c r="C37" s="15">
        <v>16.91</v>
      </c>
      <c r="D37" s="15">
        <v>0.18062542420502803</v>
      </c>
      <c r="E37" s="15">
        <v>1.3367501661222958</v>
      </c>
      <c r="F37" s="14">
        <v>0.2277863627416461</v>
      </c>
      <c r="G37" s="14">
        <v>0.26870659046623907</v>
      </c>
      <c r="H37" s="13">
        <v>6.9236753800830719E-2</v>
      </c>
      <c r="I37" s="1">
        <f t="shared" si="0"/>
        <v>6.9236753800830719</v>
      </c>
      <c r="J37" s="37">
        <f>I37*$D$3</f>
        <v>6.742275085124895E-2</v>
      </c>
      <c r="K37" s="37">
        <f t="shared" si="2"/>
        <v>6.7422750851248953E-5</v>
      </c>
      <c r="L37" s="37">
        <f t="shared" si="3"/>
        <v>6.9009980400459529E-3</v>
      </c>
    </row>
    <row r="38" spans="1:12" ht="12.75" customHeight="1" x14ac:dyDescent="0.2">
      <c r="A38" s="17">
        <v>12</v>
      </c>
      <c r="B38" s="16" t="s">
        <v>6</v>
      </c>
      <c r="C38" s="15">
        <v>18.173333333333332</v>
      </c>
      <c r="D38" s="15">
        <v>2.1864971176732834E-3</v>
      </c>
      <c r="E38" s="15">
        <v>5.0067903103467926E-2</v>
      </c>
      <c r="F38" s="14">
        <v>2.7573871605945603E-3</v>
      </c>
      <c r="G38" s="14">
        <v>1.0064390396713864E-2</v>
      </c>
      <c r="H38" s="13">
        <v>9.377857899873776E-4</v>
      </c>
      <c r="I38" s="1">
        <f t="shared" si="0"/>
        <v>9.377857899873776E-2</v>
      </c>
      <c r="J38" s="37">
        <f>I38*$D$3</f>
        <v>9.1321580228970829E-4</v>
      </c>
      <c r="K38" s="37">
        <f t="shared" si="2"/>
        <v>9.1321580228970828E-7</v>
      </c>
      <c r="L38" s="37">
        <f t="shared" si="3"/>
        <v>9.347142295698141E-5</v>
      </c>
    </row>
    <row r="39" spans="1:12" ht="12.75" customHeight="1" x14ac:dyDescent="0.2">
      <c r="A39" s="44">
        <v>13</v>
      </c>
      <c r="B39" s="45" t="s">
        <v>5</v>
      </c>
      <c r="C39" s="46">
        <v>18.556666666666665</v>
      </c>
      <c r="D39" s="46">
        <v>6.5100610475122416</v>
      </c>
      <c r="E39" s="46">
        <v>53.402995005670377</v>
      </c>
      <c r="F39" s="47">
        <v>8.2098250219506195</v>
      </c>
      <c r="G39" s="47">
        <v>10.73479328623211</v>
      </c>
      <c r="H39" s="48">
        <v>2.5861215263511497</v>
      </c>
      <c r="I39" s="1">
        <f t="shared" si="0"/>
        <v>258.61215263511497</v>
      </c>
      <c r="J39" s="1">
        <f>I39*$D$3</f>
        <v>2.5183651423607496</v>
      </c>
      <c r="K39" s="1">
        <f>J39/1000</f>
        <v>2.5183651423607498E-3</v>
      </c>
      <c r="L39" s="1">
        <f>K39/$D$1</f>
        <v>0.25776511180765099</v>
      </c>
    </row>
    <row r="40" spans="1:12" ht="12.75" customHeight="1" x14ac:dyDescent="0.2">
      <c r="A40" s="38">
        <v>14</v>
      </c>
      <c r="B40" s="39" t="s">
        <v>4</v>
      </c>
      <c r="C40" s="40">
        <v>19.043333333333333</v>
      </c>
      <c r="D40" s="40">
        <v>2.6846657234468654</v>
      </c>
      <c r="E40" s="40">
        <v>23.225488626392014</v>
      </c>
      <c r="F40" s="41">
        <v>3.3856265972113824</v>
      </c>
      <c r="G40" s="41">
        <v>4.6686673537613421</v>
      </c>
      <c r="H40" s="42">
        <v>1.2590040209776592</v>
      </c>
      <c r="I40" s="43">
        <f t="shared" si="0"/>
        <v>125.90040209776592</v>
      </c>
      <c r="J40" s="43">
        <f t="shared" si="1"/>
        <v>1.2260181156280445</v>
      </c>
      <c r="K40" s="43">
        <f t="shared" si="2"/>
        <v>1.2260181156280446E-3</v>
      </c>
      <c r="L40" s="43">
        <f t="shared" si="3"/>
        <v>0.12548803640000458</v>
      </c>
    </row>
    <row r="41" spans="1:12" ht="12.75" customHeight="1" x14ac:dyDescent="0.2">
      <c r="A41" s="38">
        <v>15</v>
      </c>
      <c r="B41" s="39" t="s">
        <v>3</v>
      </c>
      <c r="C41" s="40">
        <v>20.016666666666666</v>
      </c>
      <c r="D41" s="40">
        <v>5.3513975806462399</v>
      </c>
      <c r="E41" s="40">
        <v>45.441632500659672</v>
      </c>
      <c r="F41" s="41">
        <v>6.748636831414121</v>
      </c>
      <c r="G41" s="41">
        <v>9.1344414565458845</v>
      </c>
      <c r="H41" s="42">
        <v>2.0957522445983017</v>
      </c>
      <c r="I41" s="43">
        <f t="shared" si="0"/>
        <v>209.57522445983017</v>
      </c>
      <c r="J41" s="43">
        <f t="shared" si="1"/>
        <v>2.040843535789826</v>
      </c>
      <c r="K41" s="43">
        <f t="shared" si="2"/>
        <v>2.0408435357898262E-3</v>
      </c>
      <c r="L41" s="43">
        <f t="shared" si="3"/>
        <v>0.20888879588432205</v>
      </c>
    </row>
    <row r="42" spans="1:12" ht="12.75" customHeight="1" x14ac:dyDescent="0.2">
      <c r="A42" s="17">
        <v>16</v>
      </c>
      <c r="B42" s="16" t="s">
        <v>2</v>
      </c>
      <c r="C42" s="15">
        <v>20.361666666666665</v>
      </c>
      <c r="D42" s="15">
        <v>6.6684394318385252</v>
      </c>
      <c r="E42" s="15">
        <v>58.088196000963954</v>
      </c>
      <c r="F42" s="14">
        <v>8.4095556870071189</v>
      </c>
      <c r="G42" s="14">
        <v>11.676588108481035</v>
      </c>
      <c r="H42" s="13">
        <v>2.9405608959609095</v>
      </c>
      <c r="I42" s="1">
        <f t="shared" si="0"/>
        <v>294.05608959609094</v>
      </c>
      <c r="J42" s="1">
        <f t="shared" si="1"/>
        <v>2.8635182004867334</v>
      </c>
      <c r="K42" s="1">
        <f t="shared" si="2"/>
        <v>2.8635182004867333E-3</v>
      </c>
      <c r="L42" s="1">
        <f t="shared" si="3"/>
        <v>0.2930929580846196</v>
      </c>
    </row>
    <row r="43" spans="1:12" x14ac:dyDescent="0.2">
      <c r="A43" s="12">
        <v>17</v>
      </c>
      <c r="B43" s="11" t="s">
        <v>1</v>
      </c>
      <c r="C43" s="10">
        <v>22.041666666666664</v>
      </c>
      <c r="D43" s="10">
        <v>5.6240734147252773</v>
      </c>
      <c r="E43" s="10">
        <v>51.32643466208166</v>
      </c>
      <c r="F43" s="9">
        <v>7.092507782725523</v>
      </c>
      <c r="G43" s="9">
        <v>10.317373888079533</v>
      </c>
      <c r="H43" s="8">
        <v>2.6607798207932367</v>
      </c>
      <c r="I43" s="1">
        <f t="shared" si="0"/>
        <v>266.07798207932365</v>
      </c>
      <c r="J43" s="1">
        <f t="shared" si="1"/>
        <v>2.5910673894884537</v>
      </c>
      <c r="K43" s="1">
        <f t="shared" si="2"/>
        <v>2.5910673894884539E-3</v>
      </c>
      <c r="L43" s="1">
        <f>K43/$D$1</f>
        <v>0.26520648817691445</v>
      </c>
    </row>
    <row r="44" spans="1:12" x14ac:dyDescent="0.2">
      <c r="A44" s="7" t="s">
        <v>0</v>
      </c>
      <c r="B44" s="6"/>
      <c r="C44" s="5"/>
      <c r="D44" s="4">
        <f>SUM(D27:D43)</f>
        <v>79.295978051983852</v>
      </c>
      <c r="E44" s="4">
        <f>SUM(E27:E43)</f>
        <v>497.47576484926157</v>
      </c>
      <c r="F44" s="3">
        <f>SUM(F27:F43)</f>
        <v>100.00000000000001</v>
      </c>
      <c r="G44" s="3">
        <f>SUM(G27:G43)</f>
        <v>99.999999999999986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C316-D47D-4DC6-BAB3-E9E8558611F9}">
  <dimension ref="A1:L44"/>
  <sheetViews>
    <sheetView topLeftCell="A7" workbookViewId="0">
      <selection activeCell="H43" sqref="H43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46</v>
      </c>
      <c r="C1" s="1" t="s">
        <v>53</v>
      </c>
      <c r="D1" s="1">
        <f>10.11/1000</f>
        <v>1.0109999999999999E-2</v>
      </c>
      <c r="F1" s="1" t="s">
        <v>54</v>
      </c>
      <c r="G1" s="1">
        <v>100</v>
      </c>
    </row>
    <row r="2" spans="1:7" x14ac:dyDescent="0.2">
      <c r="A2" s="1" t="s">
        <v>37</v>
      </c>
      <c r="B2" s="1" t="s">
        <v>45</v>
      </c>
      <c r="C2" s="1" t="s">
        <v>55</v>
      </c>
      <c r="D2" s="1">
        <v>10.090999999999999</v>
      </c>
    </row>
    <row r="3" spans="1:7" x14ac:dyDescent="0.2">
      <c r="A3" s="1" t="s">
        <v>35</v>
      </c>
      <c r="B3" s="32">
        <v>45007.407284166664</v>
      </c>
      <c r="C3" s="1" t="s">
        <v>56</v>
      </c>
      <c r="D3" s="1">
        <f>D2/1000</f>
        <v>1.0090999999999999E-2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22">
        <v>1</v>
      </c>
      <c r="B27" s="21" t="s">
        <v>17</v>
      </c>
      <c r="C27" s="20">
        <v>1.5866666666666664</v>
      </c>
      <c r="D27" s="20">
        <v>9.315261025684908</v>
      </c>
      <c r="E27" s="20">
        <v>84.056033474880522</v>
      </c>
      <c r="F27" s="19">
        <v>10.62288820993461</v>
      </c>
      <c r="G27" s="19">
        <v>15.47359778906584</v>
      </c>
      <c r="H27" s="18">
        <v>3.6357847006721729</v>
      </c>
      <c r="I27" s="1">
        <f>H27*$G$1</f>
        <v>363.57847006721727</v>
      </c>
      <c r="J27" s="1">
        <f>I27*$D$3</f>
        <v>3.6688703414482893</v>
      </c>
      <c r="K27" s="1">
        <f>J27/1000</f>
        <v>3.6688703414482892E-3</v>
      </c>
      <c r="L27" s="1">
        <f>K27/$D$1</f>
        <v>0.36289518708687335</v>
      </c>
    </row>
    <row r="28" spans="1:12" ht="12.75" customHeight="1" x14ac:dyDescent="0.2">
      <c r="A28" s="17">
        <v>2</v>
      </c>
      <c r="B28" s="16" t="s">
        <v>16</v>
      </c>
      <c r="C28" s="15">
        <v>2.4</v>
      </c>
      <c r="D28" s="15">
        <v>17.059447418025936</v>
      </c>
      <c r="E28" s="15">
        <v>63.489862990462534</v>
      </c>
      <c r="F28" s="14">
        <v>19.454162620378405</v>
      </c>
      <c r="G28" s="14">
        <v>11.687639339904157</v>
      </c>
      <c r="H28" s="13">
        <v>6.3292957407814052</v>
      </c>
      <c r="I28" s="1">
        <f t="shared" ref="I28:I43" si="0">H28*$G$1</f>
        <v>632.92957407814049</v>
      </c>
      <c r="J28" s="1">
        <f t="shared" ref="J28:J43" si="1">I28*$D$3</f>
        <v>6.3868923320225148</v>
      </c>
      <c r="K28" s="1">
        <f t="shared" ref="K28:K43" si="2">J28/1000</f>
        <v>6.3868923320225144E-3</v>
      </c>
      <c r="L28" s="1">
        <f t="shared" ref="L28:L42" si="3">K28/$D$1</f>
        <v>0.6317400921881815</v>
      </c>
    </row>
    <row r="29" spans="1:12" ht="12.75" customHeight="1" x14ac:dyDescent="0.2">
      <c r="A29" s="17">
        <v>3</v>
      </c>
      <c r="B29" s="16" t="s">
        <v>15</v>
      </c>
      <c r="C29" s="15">
        <v>3.6116666666666664</v>
      </c>
      <c r="D29" s="15">
        <v>8.3987914045292045E-3</v>
      </c>
      <c r="E29" s="15">
        <v>7.4881576613597595E-2</v>
      </c>
      <c r="F29" s="14">
        <v>9.5777694197585334E-3</v>
      </c>
      <c r="G29" s="14">
        <v>1.3784702304281259E-2</v>
      </c>
      <c r="H29" s="13">
        <v>3.1626541291218668E-3</v>
      </c>
      <c r="I29" s="1">
        <f t="shared" si="0"/>
        <v>0.31626541291218668</v>
      </c>
      <c r="J29" s="1">
        <f t="shared" si="1"/>
        <v>3.1914342816968754E-3</v>
      </c>
      <c r="K29" s="1">
        <f t="shared" si="2"/>
        <v>3.1914342816968754E-6</v>
      </c>
      <c r="L29" s="1">
        <f t="shared" si="3"/>
        <v>3.1567104665646646E-4</v>
      </c>
    </row>
    <row r="30" spans="1:12" ht="12.75" customHeight="1" x14ac:dyDescent="0.2">
      <c r="A30" s="17">
        <v>4</v>
      </c>
      <c r="B30" s="16" t="s">
        <v>14</v>
      </c>
      <c r="C30" s="15">
        <v>4.5383333333333331</v>
      </c>
      <c r="D30" s="15">
        <v>1.0504887689700173</v>
      </c>
      <c r="E30" s="15">
        <v>6.3278169046428534</v>
      </c>
      <c r="F30" s="14">
        <v>1.197950838714134</v>
      </c>
      <c r="G30" s="14">
        <v>1.1648669300408514</v>
      </c>
      <c r="H30" s="13">
        <v>0.60607439633893512</v>
      </c>
      <c r="I30" s="1">
        <f t="shared" si="0"/>
        <v>60.607439633893513</v>
      </c>
      <c r="J30" s="1">
        <f t="shared" si="1"/>
        <v>0.61158967334561942</v>
      </c>
      <c r="K30" s="1">
        <f t="shared" si="2"/>
        <v>6.1158967334561944E-4</v>
      </c>
      <c r="L30" s="1">
        <f t="shared" si="3"/>
        <v>6.0493538412029625E-2</v>
      </c>
    </row>
    <row r="31" spans="1:12" ht="12.75" customHeight="1" x14ac:dyDescent="0.2">
      <c r="A31" s="38">
        <v>5</v>
      </c>
      <c r="B31" s="39" t="s">
        <v>13</v>
      </c>
      <c r="C31" s="40">
        <v>4.87</v>
      </c>
      <c r="D31" s="40">
        <v>3.7936484082232544</v>
      </c>
      <c r="E31" s="40">
        <v>21.010645016563323</v>
      </c>
      <c r="F31" s="41">
        <v>4.3261807519117772</v>
      </c>
      <c r="G31" s="41">
        <v>3.8677802988681127</v>
      </c>
      <c r="H31" s="42">
        <v>1.8741877659533472</v>
      </c>
      <c r="I31" s="1">
        <f t="shared" si="0"/>
        <v>187.41877659533472</v>
      </c>
      <c r="J31" s="1">
        <f t="shared" si="1"/>
        <v>1.8912428746235226</v>
      </c>
      <c r="K31" s="1">
        <f t="shared" si="2"/>
        <v>1.8912428746235225E-3</v>
      </c>
      <c r="L31" s="1">
        <f t="shared" si="3"/>
        <v>0.18706655535346417</v>
      </c>
    </row>
    <row r="32" spans="1:12" ht="12.75" customHeight="1" x14ac:dyDescent="0.2">
      <c r="A32" s="17">
        <v>6</v>
      </c>
      <c r="B32" s="16" t="s">
        <v>12</v>
      </c>
      <c r="C32" s="15">
        <v>5.418333333333333</v>
      </c>
      <c r="D32" s="15">
        <v>2.2771458509707257E-3</v>
      </c>
      <c r="E32" s="15">
        <v>1.2374046266278527E-2</v>
      </c>
      <c r="F32" s="14">
        <v>2.5967995685660205E-3</v>
      </c>
      <c r="G32" s="14">
        <v>2.2778973386235915E-3</v>
      </c>
      <c r="H32" s="13">
        <v>1.1017271594754297E-3</v>
      </c>
      <c r="I32" s="1">
        <f t="shared" si="0"/>
        <v>0.11017271594754297</v>
      </c>
      <c r="J32" s="1">
        <f t="shared" si="1"/>
        <v>1.111752876626656E-3</v>
      </c>
      <c r="K32" s="1">
        <f t="shared" si="2"/>
        <v>1.111752876626656E-6</v>
      </c>
      <c r="L32" s="1">
        <f t="shared" si="3"/>
        <v>1.0996566534388289E-4</v>
      </c>
    </row>
    <row r="33" spans="1:12" ht="12.75" customHeight="1" x14ac:dyDescent="0.2">
      <c r="A33" s="17">
        <v>7</v>
      </c>
      <c r="B33" s="16" t="s">
        <v>11</v>
      </c>
      <c r="C33" s="15">
        <v>8.2749999999999986</v>
      </c>
      <c r="D33" s="15">
        <v>11.154642040172471</v>
      </c>
      <c r="E33" s="15">
        <v>33.986647208997589</v>
      </c>
      <c r="F33" s="14">
        <v>12.720471824446458</v>
      </c>
      <c r="G33" s="14">
        <v>6.2564897172796714</v>
      </c>
      <c r="H33" s="13">
        <v>5.4260998194692416</v>
      </c>
      <c r="I33" s="1">
        <f t="shared" si="0"/>
        <v>542.60998194692411</v>
      </c>
      <c r="J33" s="1">
        <f t="shared" si="1"/>
        <v>5.4754773278264111</v>
      </c>
      <c r="K33" s="1">
        <f t="shared" si="2"/>
        <v>5.4754773278264113E-3</v>
      </c>
      <c r="L33" s="1">
        <f t="shared" si="3"/>
        <v>0.54159024014108914</v>
      </c>
    </row>
    <row r="34" spans="1:12" ht="12.75" customHeight="1" x14ac:dyDescent="0.2">
      <c r="A34" s="17">
        <v>8</v>
      </c>
      <c r="B34" s="16" t="s">
        <v>10</v>
      </c>
      <c r="C34" s="15">
        <v>8.9049999999999994</v>
      </c>
      <c r="D34" s="15">
        <v>4.8634893158124521</v>
      </c>
      <c r="E34" s="15">
        <v>18.073320927420884</v>
      </c>
      <c r="F34" s="14">
        <v>5.5462002803392618</v>
      </c>
      <c r="G34" s="14">
        <v>3.3270580014603137</v>
      </c>
      <c r="H34" s="13">
        <v>2.7191458091500058</v>
      </c>
      <c r="I34" s="1">
        <f t="shared" si="0"/>
        <v>271.91458091500056</v>
      </c>
      <c r="J34" s="1">
        <f t="shared" si="1"/>
        <v>2.7438900360132705</v>
      </c>
      <c r="K34" s="1">
        <f t="shared" si="2"/>
        <v>2.7438900360132706E-3</v>
      </c>
      <c r="L34" s="1">
        <f t="shared" si="3"/>
        <v>0.27140356439300406</v>
      </c>
    </row>
    <row r="35" spans="1:12" ht="12.75" customHeight="1" x14ac:dyDescent="0.2">
      <c r="A35" s="17">
        <v>9</v>
      </c>
      <c r="B35" s="16" t="s">
        <v>9</v>
      </c>
      <c r="C35" s="15">
        <v>13.406666666666665</v>
      </c>
      <c r="D35" s="15">
        <v>9.5938824544063515</v>
      </c>
      <c r="E35" s="15">
        <v>50.786679837601682</v>
      </c>
      <c r="F35" s="14">
        <v>10.940621044477755</v>
      </c>
      <c r="G35" s="14">
        <v>9.3491522780926122</v>
      </c>
      <c r="H35" s="13">
        <v>5.1278802405253012</v>
      </c>
      <c r="I35" s="1">
        <f t="shared" si="0"/>
        <v>512.78802405253009</v>
      </c>
      <c r="J35" s="1">
        <f t="shared" si="1"/>
        <v>5.1745439507140807</v>
      </c>
      <c r="K35" s="1">
        <f t="shared" si="2"/>
        <v>5.1745439507140806E-3</v>
      </c>
      <c r="L35" s="1">
        <f t="shared" si="3"/>
        <v>0.51182432746924644</v>
      </c>
    </row>
    <row r="36" spans="1:12" ht="12.75" customHeight="1" x14ac:dyDescent="0.2">
      <c r="A36" s="17">
        <v>10</v>
      </c>
      <c r="B36" s="16" t="s">
        <v>8</v>
      </c>
      <c r="C36" s="15">
        <v>14.733333333333331</v>
      </c>
      <c r="D36" s="15">
        <v>1.7896821634873343</v>
      </c>
      <c r="E36" s="15">
        <v>12.990372533020436</v>
      </c>
      <c r="F36" s="14">
        <v>2.0409083010791997</v>
      </c>
      <c r="G36" s="14">
        <v>2.391354806983085</v>
      </c>
      <c r="H36" s="13">
        <v>0.90568271914199971</v>
      </c>
      <c r="I36" s="1">
        <f t="shared" si="0"/>
        <v>90.568271914199968</v>
      </c>
      <c r="J36" s="1">
        <f t="shared" si="1"/>
        <v>0.91392443188619177</v>
      </c>
      <c r="K36" s="1">
        <f t="shared" si="2"/>
        <v>9.1392443188619173E-4</v>
      </c>
      <c r="L36" s="1">
        <f t="shared" si="3"/>
        <v>9.0398064479346368E-2</v>
      </c>
    </row>
    <row r="37" spans="1:12" ht="12.75" customHeight="1" x14ac:dyDescent="0.2">
      <c r="A37" s="17">
        <v>11</v>
      </c>
      <c r="B37" s="16" t="s">
        <v>7</v>
      </c>
      <c r="C37" s="15">
        <v>16.918333333333333</v>
      </c>
      <c r="D37" s="15">
        <v>0.19815962110438828</v>
      </c>
      <c r="E37" s="15">
        <v>1.7092281723075464</v>
      </c>
      <c r="F37" s="14">
        <v>0.22597622298620912</v>
      </c>
      <c r="G37" s="14">
        <v>0.31464617320933719</v>
      </c>
      <c r="H37" s="13">
        <v>7.9240904282387281E-2</v>
      </c>
      <c r="I37" s="1">
        <f t="shared" si="0"/>
        <v>7.9240904282387277</v>
      </c>
      <c r="J37" s="1">
        <f>I37*$D$3</f>
        <v>7.9961996511356992E-2</v>
      </c>
      <c r="K37" s="1">
        <f t="shared" si="2"/>
        <v>7.9961996511356996E-5</v>
      </c>
      <c r="L37" s="1">
        <f t="shared" si="3"/>
        <v>7.9091984679878335E-3</v>
      </c>
    </row>
    <row r="38" spans="1:12" ht="12.75" customHeight="1" x14ac:dyDescent="0.2">
      <c r="A38" s="17">
        <v>12</v>
      </c>
      <c r="B38" s="16" t="s">
        <v>6</v>
      </c>
      <c r="C38" s="15">
        <v>18.174999999999997</v>
      </c>
      <c r="D38" s="15">
        <v>4.3417017959069167E-3</v>
      </c>
      <c r="E38" s="15">
        <v>6.1392785948300693E-2</v>
      </c>
      <c r="F38" s="14">
        <v>4.9511669819687536E-3</v>
      </c>
      <c r="G38" s="14">
        <v>1.1301595348275722E-2</v>
      </c>
      <c r="H38" s="13">
        <v>1.9242436928194051E-3</v>
      </c>
      <c r="I38" s="1">
        <f t="shared" si="0"/>
        <v>0.19242436928194051</v>
      </c>
      <c r="J38" s="1">
        <f>I38*$D$3</f>
        <v>1.9417543104240616E-3</v>
      </c>
      <c r="K38" s="1">
        <f t="shared" si="2"/>
        <v>1.9417543104240618E-6</v>
      </c>
      <c r="L38" s="1">
        <f t="shared" si="3"/>
        <v>1.9206274089258774E-4</v>
      </c>
    </row>
    <row r="39" spans="1:12" ht="12.75" customHeight="1" x14ac:dyDescent="0.2">
      <c r="A39" s="17">
        <v>13</v>
      </c>
      <c r="B39" s="16" t="s">
        <v>5</v>
      </c>
      <c r="C39" s="15">
        <v>18.564999999999998</v>
      </c>
      <c r="D39" s="15">
        <v>6.9951674555073362</v>
      </c>
      <c r="E39" s="15">
        <v>58.047304166600107</v>
      </c>
      <c r="F39" s="14">
        <v>7.9771121479833766</v>
      </c>
      <c r="G39" s="14">
        <v>10.685736648303253</v>
      </c>
      <c r="H39" s="13">
        <v>2.882473729848344</v>
      </c>
      <c r="I39" s="1">
        <f t="shared" si="0"/>
        <v>288.24737298483439</v>
      </c>
      <c r="J39" s="1">
        <f>I39*$D$3</f>
        <v>2.9087042407899637</v>
      </c>
      <c r="K39" s="1">
        <f>J39/1000</f>
        <v>2.9087042407899637E-3</v>
      </c>
      <c r="L39" s="1">
        <f>K39/$D$1</f>
        <v>0.28770566179920515</v>
      </c>
    </row>
    <row r="40" spans="1:12" ht="12.75" customHeight="1" x14ac:dyDescent="0.2">
      <c r="A40" s="38">
        <v>14</v>
      </c>
      <c r="B40" s="39" t="s">
        <v>4</v>
      </c>
      <c r="C40" s="40">
        <v>19.048333333333332</v>
      </c>
      <c r="D40" s="40">
        <v>2.8879615807731764</v>
      </c>
      <c r="E40" s="40">
        <v>25.077662046299682</v>
      </c>
      <c r="F40" s="41">
        <v>3.2933583871187175</v>
      </c>
      <c r="G40" s="41">
        <v>4.6164640413412599</v>
      </c>
      <c r="H40" s="42">
        <v>1.3957088550954921</v>
      </c>
      <c r="I40" s="1">
        <f t="shared" si="0"/>
        <v>139.57088550954921</v>
      </c>
      <c r="J40" s="1">
        <f t="shared" si="1"/>
        <v>1.408409805676861</v>
      </c>
      <c r="K40" s="1">
        <f t="shared" si="2"/>
        <v>1.408409805676861E-3</v>
      </c>
      <c r="L40" s="1">
        <f t="shared" si="3"/>
        <v>0.13930858612036212</v>
      </c>
    </row>
    <row r="41" spans="1:12" ht="12.75" customHeight="1" x14ac:dyDescent="0.2">
      <c r="A41" s="38">
        <v>15</v>
      </c>
      <c r="B41" s="39" t="s">
        <v>3</v>
      </c>
      <c r="C41" s="40">
        <v>20.021666666666665</v>
      </c>
      <c r="D41" s="40">
        <v>5.7259849913435552</v>
      </c>
      <c r="E41" s="40">
        <v>48.708809232271612</v>
      </c>
      <c r="F41" s="41">
        <v>6.5297685472354958</v>
      </c>
      <c r="G41" s="41">
        <v>8.9666439360328045</v>
      </c>
      <c r="H41" s="42">
        <v>2.3299092718416041</v>
      </c>
      <c r="I41" s="1">
        <f t="shared" si="0"/>
        <v>232.9909271841604</v>
      </c>
      <c r="J41" s="1">
        <f t="shared" si="1"/>
        <v>2.3511114462153624</v>
      </c>
      <c r="K41" s="1">
        <f t="shared" si="2"/>
        <v>2.3511114462153623E-3</v>
      </c>
      <c r="L41" s="1">
        <f t="shared" si="3"/>
        <v>0.23255306095107442</v>
      </c>
    </row>
    <row r="42" spans="1:12" ht="12.75" customHeight="1" x14ac:dyDescent="0.2">
      <c r="A42" s="17">
        <v>16</v>
      </c>
      <c r="B42" s="16" t="s">
        <v>2</v>
      </c>
      <c r="C42" s="15">
        <v>20.369999999999997</v>
      </c>
      <c r="D42" s="15">
        <v>7.1128967156565359</v>
      </c>
      <c r="E42" s="15">
        <v>62.496376790205531</v>
      </c>
      <c r="F42" s="14">
        <v>8.1113676203909577</v>
      </c>
      <c r="G42" s="14">
        <v>11.504751744139146</v>
      </c>
      <c r="H42" s="13">
        <v>3.2464611049080627</v>
      </c>
      <c r="I42" s="1">
        <f t="shared" si="0"/>
        <v>324.64611049080628</v>
      </c>
      <c r="J42" s="1">
        <f t="shared" si="1"/>
        <v>3.276003900962726</v>
      </c>
      <c r="K42" s="1">
        <f t="shared" si="2"/>
        <v>3.2760039009627259E-3</v>
      </c>
      <c r="L42" s="1">
        <f t="shared" si="3"/>
        <v>0.32403599416050705</v>
      </c>
    </row>
    <row r="43" spans="1:12" x14ac:dyDescent="0.2">
      <c r="A43" s="12">
        <v>17</v>
      </c>
      <c r="B43" s="11" t="s">
        <v>1</v>
      </c>
      <c r="C43" s="10">
        <v>22.055</v>
      </c>
      <c r="D43" s="10">
        <v>6.134744419696271</v>
      </c>
      <c r="E43" s="10">
        <v>56.312890172535425</v>
      </c>
      <c r="F43" s="9">
        <v>6.9959074670333363</v>
      </c>
      <c r="G43" s="9">
        <v>10.366454100288371</v>
      </c>
      <c r="H43" s="8">
        <v>2.97256294174493</v>
      </c>
      <c r="I43" s="1">
        <f t="shared" si="0"/>
        <v>297.25629417449301</v>
      </c>
      <c r="J43" s="1">
        <f t="shared" si="1"/>
        <v>2.9996132645148088</v>
      </c>
      <c r="K43" s="1">
        <f t="shared" si="2"/>
        <v>2.9996132645148089E-3</v>
      </c>
      <c r="L43" s="1">
        <f>K43/$D$1</f>
        <v>0.29669765227644007</v>
      </c>
    </row>
    <row r="44" spans="1:12" x14ac:dyDescent="0.2">
      <c r="A44" s="7" t="s">
        <v>0</v>
      </c>
      <c r="B44" s="6"/>
      <c r="C44" s="5"/>
      <c r="D44" s="4">
        <f>SUM(D27:D43)</f>
        <v>87.690474017915406</v>
      </c>
      <c r="E44" s="4">
        <f>SUM(E27:E43)</f>
        <v>543.22229788263792</v>
      </c>
      <c r="F44" s="3">
        <f>SUM(F27:F43)</f>
        <v>99.999999999999972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6AB8-D1AA-4B8C-AE0F-CC3F9725804A}">
  <dimension ref="A1:L44"/>
  <sheetViews>
    <sheetView workbookViewId="0">
      <selection activeCell="I28" sqref="I28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9.9/1000</f>
        <v>9.9000000000000008E-3</v>
      </c>
      <c r="F1" s="1" t="s">
        <v>54</v>
      </c>
      <c r="G1" s="1">
        <v>250</v>
      </c>
    </row>
    <row r="2" spans="1:7" x14ac:dyDescent="0.2">
      <c r="A2" s="1" t="s">
        <v>37</v>
      </c>
      <c r="B2" s="1" t="s">
        <v>41</v>
      </c>
      <c r="C2" s="1" t="s">
        <v>55</v>
      </c>
      <c r="D2" s="1">
        <v>9.8879999999999999</v>
      </c>
    </row>
    <row r="3" spans="1:7" x14ac:dyDescent="0.2">
      <c r="A3" s="1" t="s">
        <v>35</v>
      </c>
      <c r="B3" s="32">
        <v>45009.456634803239</v>
      </c>
      <c r="C3" s="1" t="s">
        <v>56</v>
      </c>
      <c r="D3" s="1">
        <f>D2/1000</f>
        <v>9.8879999999999992E-3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49">
        <v>1</v>
      </c>
      <c r="B27" s="50" t="s">
        <v>17</v>
      </c>
      <c r="C27" s="51">
        <v>1.5666666666666667</v>
      </c>
      <c r="D27" s="51">
        <v>3.4670105616354085</v>
      </c>
      <c r="E27" s="51">
        <v>30.923140707323945</v>
      </c>
      <c r="F27" s="52">
        <v>11.179679603367099</v>
      </c>
      <c r="G27" s="52">
        <v>16.277757227278723</v>
      </c>
      <c r="H27" s="53">
        <v>1.2826308242314037</v>
      </c>
      <c r="I27" s="1">
        <f>H27*$G$1</f>
        <v>320.65770605785093</v>
      </c>
      <c r="J27" s="1">
        <f>I27*$D$3</f>
        <v>3.1706633975000296</v>
      </c>
      <c r="K27" s="1">
        <f>J27/1000</f>
        <v>3.1706633975000296E-3</v>
      </c>
      <c r="L27" s="1">
        <f>K27/$D$1</f>
        <v>0.320269030050508</v>
      </c>
    </row>
    <row r="28" spans="1:12" ht="12.75" customHeight="1" x14ac:dyDescent="0.2">
      <c r="A28" s="38">
        <v>2</v>
      </c>
      <c r="B28" s="39" t="s">
        <v>16</v>
      </c>
      <c r="C28" s="40">
        <v>2.3783333333333334</v>
      </c>
      <c r="D28" s="40">
        <v>6.1154553626613435</v>
      </c>
      <c r="E28" s="40">
        <v>21.472618938882263</v>
      </c>
      <c r="F28" s="41">
        <v>19.719822125663502</v>
      </c>
      <c r="G28" s="41">
        <v>11.303058813757872</v>
      </c>
      <c r="H28" s="42">
        <v>2.187527151139514</v>
      </c>
      <c r="I28" s="1">
        <f t="shared" ref="I28:I43" si="0">H28*$G$1</f>
        <v>546.8817877848785</v>
      </c>
      <c r="J28" s="1">
        <f t="shared" ref="J28:J43" si="1">I28*$D$3</f>
        <v>5.4075671176168782</v>
      </c>
      <c r="K28" s="1">
        <f t="shared" ref="K28:K43" si="2">J28/1000</f>
        <v>5.4075671176168783E-3</v>
      </c>
      <c r="L28" s="1">
        <f t="shared" ref="L28:L42" si="3">K28/$D$1</f>
        <v>0.54621890076938162</v>
      </c>
    </row>
    <row r="29" spans="1:12" ht="12.75" customHeight="1" x14ac:dyDescent="0.2">
      <c r="A29" s="17">
        <v>3</v>
      </c>
      <c r="B29" s="16" t="s">
        <v>15</v>
      </c>
      <c r="C29" s="15">
        <v>3.5233333333333334</v>
      </c>
      <c r="D29" s="15">
        <v>2.5677185029105119E-3</v>
      </c>
      <c r="E29" s="15">
        <v>2.3120328688756839E-2</v>
      </c>
      <c r="F29" s="14">
        <v>8.2798334945469697E-3</v>
      </c>
      <c r="G29" s="14">
        <v>1.2170403419641517E-2</v>
      </c>
      <c r="H29" s="13">
        <v>9.3195232133158612E-4</v>
      </c>
      <c r="I29" s="1">
        <f t="shared" si="0"/>
        <v>0.23298808033289653</v>
      </c>
      <c r="J29" s="1">
        <f t="shared" si="1"/>
        <v>2.3037861383316807E-3</v>
      </c>
      <c r="K29" s="1">
        <f t="shared" si="2"/>
        <v>2.3037861383316805E-6</v>
      </c>
      <c r="L29" s="1">
        <f t="shared" si="3"/>
        <v>2.3270567053855357E-4</v>
      </c>
    </row>
    <row r="30" spans="1:12" ht="12.75" customHeight="1" x14ac:dyDescent="0.2">
      <c r="A30" s="44">
        <v>4</v>
      </c>
      <c r="B30" s="45" t="s">
        <v>14</v>
      </c>
      <c r="C30" s="46">
        <v>4.4383333333333335</v>
      </c>
      <c r="D30" s="46">
        <v>0.41732990404593517</v>
      </c>
      <c r="E30" s="46">
        <v>2.4975416224422671</v>
      </c>
      <c r="F30" s="47">
        <v>1.3457168742908856</v>
      </c>
      <c r="G30" s="47">
        <v>1.3146910457743484</v>
      </c>
      <c r="H30" s="48">
        <v>0.22889892039398019</v>
      </c>
      <c r="I30" s="1">
        <f t="shared" si="0"/>
        <v>57.224730098495044</v>
      </c>
      <c r="J30" s="1">
        <f t="shared" si="1"/>
        <v>0.5658381312139189</v>
      </c>
      <c r="K30" s="1">
        <f t="shared" si="2"/>
        <v>5.6583813121391889E-4</v>
      </c>
      <c r="L30" s="1">
        <f t="shared" si="3"/>
        <v>5.7155366789284734E-2</v>
      </c>
    </row>
    <row r="31" spans="1:12" ht="12.75" customHeight="1" x14ac:dyDescent="0.2">
      <c r="A31" s="17">
        <v>5</v>
      </c>
      <c r="B31" s="16" t="s">
        <v>13</v>
      </c>
      <c r="C31" s="15">
        <v>4.8016666666666667</v>
      </c>
      <c r="D31" s="15">
        <v>1.2803107642361933</v>
      </c>
      <c r="E31" s="15">
        <v>7.1236631941778139</v>
      </c>
      <c r="F31" s="14">
        <v>4.1284743390429632</v>
      </c>
      <c r="G31" s="14">
        <v>3.7498539084764961</v>
      </c>
      <c r="H31" s="13">
        <v>0.62409578768725604</v>
      </c>
      <c r="I31" s="1">
        <f t="shared" si="0"/>
        <v>156.023946921814</v>
      </c>
      <c r="J31" s="1">
        <f t="shared" si="1"/>
        <v>1.5427647871628967</v>
      </c>
      <c r="K31" s="1">
        <f t="shared" si="2"/>
        <v>1.5427647871628966E-3</v>
      </c>
      <c r="L31" s="1">
        <f t="shared" si="3"/>
        <v>0.15583482698615114</v>
      </c>
    </row>
    <row r="32" spans="1:12" ht="12.75" customHeight="1" x14ac:dyDescent="0.2">
      <c r="A32" s="17">
        <v>6</v>
      </c>
      <c r="B32" s="16" t="s">
        <v>12</v>
      </c>
      <c r="C32" s="15">
        <v>5.3</v>
      </c>
      <c r="D32" s="15">
        <v>1.2290974824358085E-3</v>
      </c>
      <c r="E32" s="15">
        <v>1.6304354358842629E-2</v>
      </c>
      <c r="F32" s="14">
        <v>3.9633326206124373E-3</v>
      </c>
      <c r="G32" s="14">
        <v>8.5825150980833615E-3</v>
      </c>
      <c r="H32" s="13">
        <v>5.8082209484022762E-4</v>
      </c>
      <c r="I32" s="1">
        <f t="shared" si="0"/>
        <v>0.14520552371005691</v>
      </c>
      <c r="J32" s="1">
        <f t="shared" si="1"/>
        <v>1.4357922184450426E-3</v>
      </c>
      <c r="K32" s="1">
        <f t="shared" si="2"/>
        <v>1.4357922184450426E-6</v>
      </c>
      <c r="L32" s="1">
        <f t="shared" si="3"/>
        <v>1.4502951701465076E-4</v>
      </c>
    </row>
    <row r="33" spans="1:12" ht="12.75" customHeight="1" x14ac:dyDescent="0.2">
      <c r="A33" s="38">
        <v>7</v>
      </c>
      <c r="B33" s="39" t="s">
        <v>11</v>
      </c>
      <c r="C33" s="40">
        <v>8.1583333333333332</v>
      </c>
      <c r="D33" s="40">
        <v>3.6866623570067221</v>
      </c>
      <c r="E33" s="40">
        <v>10.95308072341744</v>
      </c>
      <c r="F33" s="41">
        <v>11.887966080405491</v>
      </c>
      <c r="G33" s="41">
        <v>5.7656365048440339</v>
      </c>
      <c r="H33" s="42">
        <v>1.7610053732048847</v>
      </c>
      <c r="I33" s="1">
        <f t="shared" si="0"/>
        <v>440.2513433012212</v>
      </c>
      <c r="J33" s="1">
        <f t="shared" si="1"/>
        <v>4.3532052825624747</v>
      </c>
      <c r="K33" s="1">
        <f t="shared" si="2"/>
        <v>4.3532052825624749E-3</v>
      </c>
      <c r="L33" s="1">
        <f t="shared" si="3"/>
        <v>0.43971770530934084</v>
      </c>
    </row>
    <row r="34" spans="1:12" ht="12.75" customHeight="1" x14ac:dyDescent="0.2">
      <c r="A34" s="38">
        <v>8</v>
      </c>
      <c r="B34" s="39" t="s">
        <v>10</v>
      </c>
      <c r="C34" s="40">
        <v>8.793333333333333</v>
      </c>
      <c r="D34" s="40">
        <v>1.6924215559345936</v>
      </c>
      <c r="E34" s="40">
        <v>6.0984870666494215</v>
      </c>
      <c r="F34" s="41">
        <v>5.4573617278672986</v>
      </c>
      <c r="G34" s="41">
        <v>3.2102072963470705</v>
      </c>
      <c r="H34" s="42">
        <v>0.92232788987887548</v>
      </c>
      <c r="I34" s="1">
        <f t="shared" si="0"/>
        <v>230.58197246971886</v>
      </c>
      <c r="J34" s="1">
        <f t="shared" si="1"/>
        <v>2.27999454378058</v>
      </c>
      <c r="K34" s="1">
        <f t="shared" si="2"/>
        <v>2.2799945437805801E-3</v>
      </c>
      <c r="L34" s="1">
        <f t="shared" si="3"/>
        <v>0.23030247916975555</v>
      </c>
    </row>
    <row r="35" spans="1:12" ht="12.75" customHeight="1" x14ac:dyDescent="0.2">
      <c r="A35" s="38">
        <v>9</v>
      </c>
      <c r="B35" s="39" t="s">
        <v>9</v>
      </c>
      <c r="C35" s="40">
        <v>13.318333333333332</v>
      </c>
      <c r="D35" s="40">
        <v>3.3325759586210495</v>
      </c>
      <c r="E35" s="40">
        <v>17.137600554514673</v>
      </c>
      <c r="F35" s="41">
        <v>10.746183436399139</v>
      </c>
      <c r="G35" s="41">
        <v>9.0211309363669123</v>
      </c>
      <c r="H35" s="42">
        <v>1.7401758800171647</v>
      </c>
      <c r="I35" s="1">
        <f t="shared" si="0"/>
        <v>435.04397000429117</v>
      </c>
      <c r="J35" s="1">
        <f t="shared" si="1"/>
        <v>4.3017147754024307</v>
      </c>
      <c r="K35" s="1">
        <f t="shared" si="2"/>
        <v>4.3017147754024305E-3</v>
      </c>
      <c r="L35" s="1">
        <f t="shared" si="3"/>
        <v>0.43451664398004347</v>
      </c>
    </row>
    <row r="36" spans="1:12" ht="12.75" customHeight="1" x14ac:dyDescent="0.2">
      <c r="A36" s="17">
        <v>10</v>
      </c>
      <c r="B36" s="16" t="s">
        <v>8</v>
      </c>
      <c r="C36" s="15">
        <v>14.681666666666665</v>
      </c>
      <c r="D36" s="15">
        <v>0.63547369744798554</v>
      </c>
      <c r="E36" s="15">
        <v>4.6585043131400896</v>
      </c>
      <c r="F36" s="14">
        <v>2.0491406667317267</v>
      </c>
      <c r="G36" s="14">
        <v>2.4522089450495352</v>
      </c>
      <c r="H36" s="13">
        <v>0.3108350037370996</v>
      </c>
      <c r="I36" s="1">
        <f t="shared" si="0"/>
        <v>77.708750934274903</v>
      </c>
      <c r="J36" s="1">
        <f t="shared" si="1"/>
        <v>0.76838412923811017</v>
      </c>
      <c r="K36" s="1">
        <f t="shared" si="2"/>
        <v>7.6838412923811012E-4</v>
      </c>
      <c r="L36" s="1">
        <f t="shared" si="3"/>
        <v>7.7614558508900006E-2</v>
      </c>
    </row>
    <row r="37" spans="1:12" ht="12.75" customHeight="1" x14ac:dyDescent="0.2">
      <c r="A37" s="17">
        <v>11</v>
      </c>
      <c r="B37" s="16" t="s">
        <v>7</v>
      </c>
      <c r="C37" s="15">
        <v>16.884999999999998</v>
      </c>
      <c r="D37" s="15">
        <v>0.15990188200976096</v>
      </c>
      <c r="E37" s="15">
        <v>1.1102092653988849</v>
      </c>
      <c r="F37" s="14">
        <v>0.51561764149956657</v>
      </c>
      <c r="G37" s="14">
        <v>0.58440754982427545</v>
      </c>
      <c r="H37" s="13">
        <v>6.129307258779082E-2</v>
      </c>
      <c r="I37" s="1">
        <f t="shared" si="0"/>
        <v>15.323268146947704</v>
      </c>
      <c r="J37" s="1">
        <f>I37*$D$3</f>
        <v>0.15151647543701888</v>
      </c>
      <c r="K37" s="1">
        <f t="shared" si="2"/>
        <v>1.5151647543701889E-4</v>
      </c>
      <c r="L37" s="1">
        <f t="shared" si="3"/>
        <v>1.5304694488587765E-2</v>
      </c>
    </row>
    <row r="38" spans="1:12" ht="12.75" customHeight="1" x14ac:dyDescent="0.2">
      <c r="A38" s="17">
        <v>12</v>
      </c>
      <c r="B38" s="16" t="s">
        <v>6</v>
      </c>
      <c r="C38" s="15">
        <v>18.09333333333333</v>
      </c>
      <c r="D38" s="15">
        <v>2.4490059151949101E-3</v>
      </c>
      <c r="E38" s="15">
        <v>5.1536288406539732E-2</v>
      </c>
      <c r="F38" s="14">
        <v>7.8970343446877287E-3</v>
      </c>
      <c r="G38" s="14">
        <v>2.7128395495674404E-2</v>
      </c>
      <c r="H38" s="13">
        <v>1.0503754742237081E-3</v>
      </c>
      <c r="I38" s="1">
        <f t="shared" si="0"/>
        <v>0.26259386855592703</v>
      </c>
      <c r="J38" s="1">
        <f>I38*$D$3</f>
        <v>2.5965281722810062E-3</v>
      </c>
      <c r="K38" s="1">
        <f t="shared" si="2"/>
        <v>2.5965281722810063E-6</v>
      </c>
      <c r="L38" s="1">
        <f t="shared" si="3"/>
        <v>2.6227557295767736E-4</v>
      </c>
    </row>
    <row r="39" spans="1:12" ht="12.75" customHeight="1" x14ac:dyDescent="0.2">
      <c r="A39" s="38">
        <v>13</v>
      </c>
      <c r="B39" s="39" t="s">
        <v>5</v>
      </c>
      <c r="C39" s="40">
        <v>18.543333333333333</v>
      </c>
      <c r="D39" s="40">
        <v>2.4752820275808007</v>
      </c>
      <c r="E39" s="40">
        <v>20.352884491867357</v>
      </c>
      <c r="F39" s="41">
        <v>7.9817639734194499</v>
      </c>
      <c r="G39" s="41">
        <v>10.713637265020651</v>
      </c>
      <c r="H39" s="42">
        <v>0.98330569999233042</v>
      </c>
      <c r="I39" s="1">
        <f t="shared" si="0"/>
        <v>245.82642499808262</v>
      </c>
      <c r="J39" s="1">
        <f>I39*$D$3</f>
        <v>2.4307316903810405</v>
      </c>
      <c r="K39" s="1">
        <f>J39/1000</f>
        <v>2.4307316903810407E-3</v>
      </c>
      <c r="L39" s="1">
        <f>K39/$D$1</f>
        <v>0.24552845357384248</v>
      </c>
    </row>
    <row r="40" spans="1:12" ht="12.75" customHeight="1" x14ac:dyDescent="0.2">
      <c r="A40" s="17">
        <v>14</v>
      </c>
      <c r="B40" s="16" t="s">
        <v>4</v>
      </c>
      <c r="C40" s="15">
        <v>19.031666666666666</v>
      </c>
      <c r="D40" s="15">
        <v>1.0340490748698241</v>
      </c>
      <c r="E40" s="15">
        <v>8.8570642130692061</v>
      </c>
      <c r="F40" s="14">
        <v>3.3343819252023605</v>
      </c>
      <c r="G40" s="14">
        <v>4.6623058883735089</v>
      </c>
      <c r="H40" s="13">
        <v>0.48492888026217751</v>
      </c>
      <c r="I40" s="1">
        <f t="shared" si="0"/>
        <v>121.23222006554438</v>
      </c>
      <c r="J40" s="1">
        <f t="shared" si="1"/>
        <v>1.1987441920081028</v>
      </c>
      <c r="K40" s="1">
        <f t="shared" si="2"/>
        <v>1.1987441920081028E-3</v>
      </c>
      <c r="L40" s="1">
        <f t="shared" si="3"/>
        <v>0.12108527192001038</v>
      </c>
    </row>
    <row r="41" spans="1:12" ht="12.75" customHeight="1" x14ac:dyDescent="0.2">
      <c r="A41" s="17">
        <v>15</v>
      </c>
      <c r="B41" s="16" t="s">
        <v>3</v>
      </c>
      <c r="C41" s="15">
        <v>20.009999999999998</v>
      </c>
      <c r="D41" s="15">
        <v>2.0188307657895579</v>
      </c>
      <c r="E41" s="15">
        <v>17.083753134229777</v>
      </c>
      <c r="F41" s="14">
        <v>6.5098968502424066</v>
      </c>
      <c r="G41" s="14">
        <v>8.9927859748053223</v>
      </c>
      <c r="H41" s="13">
        <v>0.79062881146585218</v>
      </c>
      <c r="I41" s="1">
        <f t="shared" si="0"/>
        <v>197.65720286646305</v>
      </c>
      <c r="J41" s="1">
        <f t="shared" si="1"/>
        <v>1.9544344219435865</v>
      </c>
      <c r="K41" s="1">
        <f t="shared" si="2"/>
        <v>1.9544344219435865E-3</v>
      </c>
      <c r="L41" s="1">
        <f t="shared" si="3"/>
        <v>0.19741761837814004</v>
      </c>
    </row>
    <row r="42" spans="1:12" ht="12.75" customHeight="1" x14ac:dyDescent="0.2">
      <c r="A42" s="38">
        <v>16</v>
      </c>
      <c r="B42" s="39" t="s">
        <v>2</v>
      </c>
      <c r="C42" s="40">
        <v>20.354999999999997</v>
      </c>
      <c r="D42" s="40">
        <v>2.55331103767797</v>
      </c>
      <c r="E42" s="40">
        <v>22.2561452655953</v>
      </c>
      <c r="F42" s="41">
        <v>8.2333753594092176</v>
      </c>
      <c r="G42" s="41">
        <v>11.715502408932393</v>
      </c>
      <c r="H42" s="42">
        <v>1.125925588642734</v>
      </c>
      <c r="I42" s="1">
        <f t="shared" si="0"/>
        <v>281.48139716068351</v>
      </c>
      <c r="J42" s="1">
        <f t="shared" si="1"/>
        <v>2.7832880551248382</v>
      </c>
      <c r="K42" s="1">
        <f t="shared" si="2"/>
        <v>2.7832880551248384E-3</v>
      </c>
      <c r="L42" s="1">
        <f t="shared" si="3"/>
        <v>0.2811402075883675</v>
      </c>
    </row>
    <row r="43" spans="1:12" x14ac:dyDescent="0.2">
      <c r="A43" s="54">
        <v>17</v>
      </c>
      <c r="B43" s="55" t="s">
        <v>1</v>
      </c>
      <c r="C43" s="56">
        <v>22.046666666666663</v>
      </c>
      <c r="D43" s="56">
        <v>2.1368558844980434</v>
      </c>
      <c r="E43" s="56">
        <v>19.356098252652927</v>
      </c>
      <c r="F43" s="57">
        <v>6.8904791959990428</v>
      </c>
      <c r="G43" s="57">
        <v>10.188934921135454</v>
      </c>
      <c r="H43" s="58">
        <v>1.0109581789115765</v>
      </c>
      <c r="I43" s="1">
        <f t="shared" si="0"/>
        <v>252.73954472789413</v>
      </c>
      <c r="J43" s="1">
        <f t="shared" si="1"/>
        <v>2.499088618269417</v>
      </c>
      <c r="K43" s="1">
        <f t="shared" si="2"/>
        <v>2.499088618269417E-3</v>
      </c>
      <c r="L43" s="1">
        <f>K43/$D$1</f>
        <v>0.25243319376458756</v>
      </c>
    </row>
    <row r="44" spans="1:12" x14ac:dyDescent="0.2">
      <c r="A44" s="7" t="s">
        <v>0</v>
      </c>
      <c r="B44" s="6"/>
      <c r="C44" s="5"/>
      <c r="D44" s="4">
        <f>SUM(D27:D43)</f>
        <v>31.01171665591573</v>
      </c>
      <c r="E44" s="4">
        <f>SUM(E27:E43)</f>
        <v>189.97175271481552</v>
      </c>
      <c r="F44" s="3">
        <f>SUM(F27:F43)</f>
        <v>100.00000000000003</v>
      </c>
      <c r="G44" s="3">
        <f>SUM(G27:G43)</f>
        <v>100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AD3C-9897-4D93-9EF4-E9AEFBAA9EE4}">
  <dimension ref="A1:L44"/>
  <sheetViews>
    <sheetView topLeftCell="A4" workbookViewId="0">
      <selection activeCell="H35" sqref="H35"/>
    </sheetView>
  </sheetViews>
  <sheetFormatPr defaultColWidth="9.140625" defaultRowHeight="12.75" x14ac:dyDescent="0.2"/>
  <cols>
    <col min="1" max="1" width="14.7109375" style="1" customWidth="1"/>
    <col min="2" max="2" width="29.7109375" style="1" customWidth="1"/>
    <col min="3" max="3" width="14" style="1" customWidth="1"/>
    <col min="4" max="5" width="9.140625" style="1"/>
    <col min="6" max="6" width="12.5703125" style="1" customWidth="1"/>
    <col min="7" max="7" width="13.7109375" style="1" customWidth="1"/>
    <col min="8" max="16384" width="9.140625" style="1"/>
  </cols>
  <sheetData>
    <row r="1" spans="1:7" x14ac:dyDescent="0.2">
      <c r="A1" s="1" t="s">
        <v>39</v>
      </c>
      <c r="B1" s="1" t="s">
        <v>38</v>
      </c>
      <c r="C1" s="1" t="s">
        <v>53</v>
      </c>
      <c r="D1" s="1">
        <f>9.77/1000</f>
        <v>9.7699999999999992E-3</v>
      </c>
      <c r="F1" s="1" t="s">
        <v>54</v>
      </c>
      <c r="G1" s="1">
        <v>250</v>
      </c>
    </row>
    <row r="2" spans="1:7" x14ac:dyDescent="0.2">
      <c r="A2" s="1" t="s">
        <v>37</v>
      </c>
      <c r="B2" s="1" t="s">
        <v>44</v>
      </c>
      <c r="C2" s="1" t="s">
        <v>55</v>
      </c>
      <c r="D2" s="1">
        <v>9.7379999999999995</v>
      </c>
    </row>
    <row r="3" spans="1:7" x14ac:dyDescent="0.2">
      <c r="A3" s="1" t="s">
        <v>35</v>
      </c>
      <c r="B3" s="32">
        <v>45009.456634803239</v>
      </c>
      <c r="C3" s="1" t="s">
        <v>56</v>
      </c>
      <c r="D3" s="1">
        <f>D2/1000</f>
        <v>9.7380000000000001E-3</v>
      </c>
    </row>
    <row r="4" spans="1:7" x14ac:dyDescent="0.2">
      <c r="A4" s="1" t="s">
        <v>34</v>
      </c>
      <c r="B4" s="31">
        <v>20</v>
      </c>
      <c r="C4" s="1" t="s">
        <v>33</v>
      </c>
    </row>
    <row r="24" spans="1:12" ht="15" x14ac:dyDescent="0.25">
      <c r="A24" s="30" t="s">
        <v>32</v>
      </c>
      <c r="B24" s="29" t="s">
        <v>31</v>
      </c>
      <c r="C24" s="28" t="s">
        <v>30</v>
      </c>
      <c r="D24" s="28" t="s">
        <v>29</v>
      </c>
      <c r="E24" s="28" t="s">
        <v>28</v>
      </c>
      <c r="F24" s="28" t="s">
        <v>27</v>
      </c>
      <c r="G24" s="28" t="s">
        <v>26</v>
      </c>
      <c r="H24" s="28" t="s">
        <v>25</v>
      </c>
      <c r="I24" s="33" t="s">
        <v>19</v>
      </c>
      <c r="J24" s="34" t="s">
        <v>48</v>
      </c>
      <c r="K24" s="34" t="s">
        <v>49</v>
      </c>
      <c r="L24" s="35" t="s">
        <v>50</v>
      </c>
    </row>
    <row r="25" spans="1:12" ht="15" x14ac:dyDescent="0.25">
      <c r="A25" s="27" t="s">
        <v>24</v>
      </c>
      <c r="B25" s="23" t="s">
        <v>24</v>
      </c>
      <c r="C25" s="23" t="s">
        <v>23</v>
      </c>
      <c r="D25" s="23" t="s">
        <v>22</v>
      </c>
      <c r="E25" s="23" t="s">
        <v>21</v>
      </c>
      <c r="F25" s="23" t="s">
        <v>20</v>
      </c>
      <c r="G25" s="23" t="s">
        <v>20</v>
      </c>
      <c r="H25" s="23" t="s">
        <v>19</v>
      </c>
      <c r="I25" s="36" t="s">
        <v>51</v>
      </c>
      <c r="J25" s="34" t="s">
        <v>51</v>
      </c>
      <c r="K25" s="34" t="s">
        <v>52</v>
      </c>
      <c r="L25" s="34"/>
    </row>
    <row r="26" spans="1:12" hidden="1" x14ac:dyDescent="0.2">
      <c r="A26" s="27" t="s">
        <v>18</v>
      </c>
      <c r="B26" s="23" t="s">
        <v>18</v>
      </c>
      <c r="C26" s="23" t="s">
        <v>18</v>
      </c>
      <c r="D26" s="26" t="s">
        <v>18</v>
      </c>
      <c r="E26" s="26" t="s">
        <v>18</v>
      </c>
      <c r="F26" s="25" t="s">
        <v>18</v>
      </c>
      <c r="G26" s="24" t="s">
        <v>18</v>
      </c>
      <c r="H26" s="23" t="s">
        <v>18</v>
      </c>
    </row>
    <row r="27" spans="1:12" x14ac:dyDescent="0.2">
      <c r="A27" s="49">
        <v>1</v>
      </c>
      <c r="B27" s="50" t="s">
        <v>17</v>
      </c>
      <c r="C27" s="51">
        <v>1.5633333333333335</v>
      </c>
      <c r="D27" s="51">
        <v>3.6872117326819405</v>
      </c>
      <c r="E27" s="51">
        <v>32.78261430500698</v>
      </c>
      <c r="F27" s="52">
        <v>11.065946910337232</v>
      </c>
      <c r="G27" s="52">
        <v>16.079179417713291</v>
      </c>
      <c r="H27" s="53">
        <v>1.3640948995478936</v>
      </c>
      <c r="I27" s="1">
        <f>H27*$G$1</f>
        <v>341.02372488697341</v>
      </c>
      <c r="J27" s="1">
        <f>I27*$D$3</f>
        <v>3.320889032949347</v>
      </c>
      <c r="K27" s="1">
        <f>J27/1000</f>
        <v>3.3208890329493469E-3</v>
      </c>
      <c r="L27" s="1">
        <f>K27/$D$1</f>
        <v>0.33990675874609488</v>
      </c>
    </row>
    <row r="28" spans="1:12" ht="12.75" customHeight="1" x14ac:dyDescent="0.2">
      <c r="A28" s="38">
        <v>2</v>
      </c>
      <c r="B28" s="39" t="s">
        <v>16</v>
      </c>
      <c r="C28" s="40">
        <v>2.41</v>
      </c>
      <c r="D28" s="40">
        <v>6.6166551892952734</v>
      </c>
      <c r="E28" s="40">
        <v>23.186853050119826</v>
      </c>
      <c r="F28" s="41">
        <v>19.857702881491882</v>
      </c>
      <c r="G28" s="41">
        <v>11.372661339827514</v>
      </c>
      <c r="H28" s="42">
        <v>2.3668086868371288</v>
      </c>
      <c r="I28" s="1">
        <f t="shared" ref="I28:I43" si="0">H28*$G$1</f>
        <v>591.7021717092822</v>
      </c>
      <c r="J28" s="1">
        <f t="shared" ref="J28:J43" si="1">I28*$D$3</f>
        <v>5.7619957481049902</v>
      </c>
      <c r="K28" s="1">
        <f t="shared" ref="K28:K43" si="2">J28/1000</f>
        <v>5.7619957481049901E-3</v>
      </c>
      <c r="L28" s="1">
        <f t="shared" ref="L28:L42" si="3">K28/$D$1</f>
        <v>0.58976415026663154</v>
      </c>
    </row>
    <row r="29" spans="1:12" ht="12.75" customHeight="1" x14ac:dyDescent="0.2">
      <c r="A29" s="17">
        <v>3</v>
      </c>
      <c r="B29" s="16" t="s">
        <v>15</v>
      </c>
      <c r="C29" s="15">
        <v>3.56</v>
      </c>
      <c r="D29" s="15">
        <v>7.1525575862103896E-5</v>
      </c>
      <c r="E29" s="15">
        <v>0</v>
      </c>
      <c r="F29" s="14">
        <v>2.1466036740060859E-4</v>
      </c>
      <c r="G29" s="14">
        <v>0</v>
      </c>
      <c r="H29" s="13">
        <v>2.5960176858852435E-5</v>
      </c>
      <c r="I29" s="1">
        <f t="shared" si="0"/>
        <v>6.4900442147131088E-3</v>
      </c>
      <c r="J29" s="1">
        <f t="shared" si="1"/>
        <v>6.3200050562876251E-5</v>
      </c>
      <c r="K29" s="1">
        <f t="shared" si="2"/>
        <v>6.3200050562876256E-8</v>
      </c>
      <c r="L29" s="1">
        <f t="shared" si="3"/>
        <v>6.4687871609904058E-6</v>
      </c>
    </row>
    <row r="30" spans="1:12" ht="12.75" customHeight="1" x14ac:dyDescent="0.2">
      <c r="A30" s="44">
        <v>4</v>
      </c>
      <c r="B30" s="16" t="s">
        <v>14</v>
      </c>
      <c r="C30" s="15">
        <v>4.45</v>
      </c>
      <c r="D30" s="15">
        <v>0.4509408049937082</v>
      </c>
      <c r="E30" s="15">
        <v>2.6972929318368211</v>
      </c>
      <c r="F30" s="14">
        <v>1.3533497313254388</v>
      </c>
      <c r="G30" s="14">
        <v>1.3229651726253597</v>
      </c>
      <c r="H30" s="13">
        <v>0.2473339734918466</v>
      </c>
      <c r="I30" s="1">
        <f t="shared" si="0"/>
        <v>61.833493372961648</v>
      </c>
      <c r="J30" s="1">
        <f t="shared" si="1"/>
        <v>0.60213455846590058</v>
      </c>
      <c r="K30" s="1">
        <f t="shared" si="2"/>
        <v>6.0213455846590063E-4</v>
      </c>
      <c r="L30" s="1">
        <f t="shared" si="3"/>
        <v>6.1630968113193518E-2</v>
      </c>
    </row>
    <row r="31" spans="1:12" ht="12.75" customHeight="1" x14ac:dyDescent="0.2">
      <c r="A31" s="17">
        <v>5</v>
      </c>
      <c r="B31" s="16" t="s">
        <v>13</v>
      </c>
      <c r="C31" s="15">
        <v>4.8149999999999995</v>
      </c>
      <c r="D31" s="15">
        <v>1.3781149462422433</v>
      </c>
      <c r="E31" s="15">
        <v>7.6736833872766095</v>
      </c>
      <c r="F31" s="14">
        <v>4.1359563640698562</v>
      </c>
      <c r="G31" s="14">
        <v>3.7637795091864068</v>
      </c>
      <c r="H31" s="13">
        <v>0.67177107068355912</v>
      </c>
      <c r="I31" s="1">
        <f t="shared" si="0"/>
        <v>167.94276767088979</v>
      </c>
      <c r="J31" s="1">
        <f t="shared" si="1"/>
        <v>1.6354266715791248</v>
      </c>
      <c r="K31" s="1">
        <f t="shared" si="2"/>
        <v>1.6354266715791247E-3</v>
      </c>
      <c r="L31" s="1">
        <f t="shared" si="3"/>
        <v>0.16739269924044267</v>
      </c>
    </row>
    <row r="32" spans="1:12" ht="12.75" customHeight="1" x14ac:dyDescent="0.2">
      <c r="A32" s="17">
        <v>6</v>
      </c>
      <c r="B32" s="16" t="s">
        <v>12</v>
      </c>
      <c r="C32" s="15">
        <v>5.3133333333333335</v>
      </c>
      <c r="D32" s="15">
        <v>6.6831709946147191E-4</v>
      </c>
      <c r="E32" s="15">
        <v>1.2957669705159186E-2</v>
      </c>
      <c r="F32" s="14">
        <v>2.0057328078992524E-3</v>
      </c>
      <c r="G32" s="14">
        <v>6.3554631148773563E-3</v>
      </c>
      <c r="H32" s="13">
        <v>3.1581981354111832E-4</v>
      </c>
      <c r="I32" s="1">
        <f t="shared" si="0"/>
        <v>7.895495338527958E-2</v>
      </c>
      <c r="J32" s="1">
        <f t="shared" si="1"/>
        <v>7.6886333606585261E-4</v>
      </c>
      <c r="K32" s="1">
        <f t="shared" si="2"/>
        <v>7.6886333606585262E-7</v>
      </c>
      <c r="L32" s="1">
        <f t="shared" si="3"/>
        <v>7.8696349648500793E-5</v>
      </c>
    </row>
    <row r="33" spans="1:12" ht="12.75" customHeight="1" x14ac:dyDescent="0.2">
      <c r="A33" s="38">
        <v>7</v>
      </c>
      <c r="B33" s="39" t="s">
        <v>11</v>
      </c>
      <c r="C33" s="40">
        <v>8.1850000000000005</v>
      </c>
      <c r="D33" s="40">
        <v>4.0028217273055944</v>
      </c>
      <c r="E33" s="40">
        <v>12.05655961106627</v>
      </c>
      <c r="F33" s="41">
        <v>12.013145958854263</v>
      </c>
      <c r="G33" s="41">
        <v>5.9134876597404684</v>
      </c>
      <c r="H33" s="42">
        <v>1.9120249936556792</v>
      </c>
      <c r="I33" s="1">
        <f t="shared" si="0"/>
        <v>478.00624841391982</v>
      </c>
      <c r="J33" s="1">
        <f t="shared" si="1"/>
        <v>4.6548248470547513</v>
      </c>
      <c r="K33" s="1">
        <f t="shared" si="2"/>
        <v>4.6548248470547511E-3</v>
      </c>
      <c r="L33" s="1">
        <f t="shared" si="3"/>
        <v>0.47644061894112094</v>
      </c>
    </row>
    <row r="34" spans="1:12" ht="12.75" customHeight="1" x14ac:dyDescent="0.2">
      <c r="A34" s="38">
        <v>8</v>
      </c>
      <c r="B34" s="39" t="s">
        <v>10</v>
      </c>
      <c r="C34" s="40">
        <v>8.8133333333333326</v>
      </c>
      <c r="D34" s="40">
        <v>1.7186546205821893</v>
      </c>
      <c r="E34" s="40">
        <v>6.3480862887427358</v>
      </c>
      <c r="F34" s="41">
        <v>5.1579736037384833</v>
      </c>
      <c r="G34" s="41">
        <v>3.1136021504005065</v>
      </c>
      <c r="H34" s="42">
        <v>0.93662426129805876</v>
      </c>
      <c r="I34" s="1">
        <f t="shared" si="0"/>
        <v>234.15606532451469</v>
      </c>
      <c r="J34" s="1">
        <f t="shared" si="1"/>
        <v>2.2802117641301241</v>
      </c>
      <c r="K34" s="1">
        <f t="shared" si="2"/>
        <v>2.2802117641301241E-3</v>
      </c>
      <c r="L34" s="1">
        <f t="shared" si="3"/>
        <v>0.23338912631833411</v>
      </c>
    </row>
    <row r="35" spans="1:12" ht="12.75" customHeight="1" x14ac:dyDescent="0.2">
      <c r="A35" s="38">
        <v>9</v>
      </c>
      <c r="B35" s="39" t="s">
        <v>9</v>
      </c>
      <c r="C35" s="40">
        <v>13.319999999999999</v>
      </c>
      <c r="D35" s="40">
        <v>3.6774715109339651</v>
      </c>
      <c r="E35" s="40">
        <v>18.663069026194908</v>
      </c>
      <c r="F35" s="41">
        <v>11.036714855176784</v>
      </c>
      <c r="G35" s="41">
        <v>9.1538408915582572</v>
      </c>
      <c r="H35" s="42">
        <v>1.9202704761230778</v>
      </c>
      <c r="I35" s="1">
        <f t="shared" si="0"/>
        <v>480.06761903076944</v>
      </c>
      <c r="J35" s="1">
        <f t="shared" si="1"/>
        <v>4.6748984741216324</v>
      </c>
      <c r="K35" s="1">
        <f t="shared" si="2"/>
        <v>4.6748984741216328E-3</v>
      </c>
      <c r="L35" s="1">
        <f t="shared" si="3"/>
        <v>0.47849523788348342</v>
      </c>
    </row>
    <row r="36" spans="1:12" ht="12.75" customHeight="1" x14ac:dyDescent="0.2">
      <c r="A36" s="17">
        <v>10</v>
      </c>
      <c r="B36" s="16" t="s">
        <v>8</v>
      </c>
      <c r="C36" s="15">
        <v>14.68</v>
      </c>
      <c r="D36" s="15">
        <v>0.69014655620296395</v>
      </c>
      <c r="E36" s="15">
        <v>5.1018093514729816</v>
      </c>
      <c r="F36" s="14">
        <v>2.0712467048208021</v>
      </c>
      <c r="G36" s="14">
        <v>2.5023296541902833</v>
      </c>
      <c r="H36" s="13">
        <v>0.33757763419319753</v>
      </c>
      <c r="I36" s="1">
        <f t="shared" si="0"/>
        <v>84.394408548299381</v>
      </c>
      <c r="J36" s="1">
        <f t="shared" si="1"/>
        <v>0.82183275044333937</v>
      </c>
      <c r="K36" s="1">
        <f t="shared" si="2"/>
        <v>8.218327504433394E-4</v>
      </c>
      <c r="L36" s="1">
        <f t="shared" si="3"/>
        <v>8.4117988786421641E-2</v>
      </c>
    </row>
    <row r="37" spans="1:12" ht="12.75" customHeight="1" x14ac:dyDescent="0.2">
      <c r="A37" s="17">
        <v>11</v>
      </c>
      <c r="B37" s="16" t="s">
        <v>7</v>
      </c>
      <c r="C37" s="15">
        <v>16.875</v>
      </c>
      <c r="D37" s="15">
        <v>0.13975352465371857</v>
      </c>
      <c r="E37" s="15">
        <v>0.9606186066063277</v>
      </c>
      <c r="F37" s="14">
        <v>0.41942399744581121</v>
      </c>
      <c r="G37" s="14">
        <v>0.47116312274270877</v>
      </c>
      <c r="H37" s="13">
        <v>5.356986936824859E-2</v>
      </c>
      <c r="I37" s="1">
        <f t="shared" si="0"/>
        <v>13.392467342062147</v>
      </c>
      <c r="J37" s="1">
        <f>I37*$D$3</f>
        <v>0.1304158469770012</v>
      </c>
      <c r="K37" s="1">
        <f t="shared" si="2"/>
        <v>1.3041584697700119E-4</v>
      </c>
      <c r="L37" s="1">
        <f t="shared" si="3"/>
        <v>1.3348602556499611E-2</v>
      </c>
    </row>
    <row r="38" spans="1:12" ht="12.75" customHeight="1" x14ac:dyDescent="0.2">
      <c r="A38" s="17">
        <v>12</v>
      </c>
      <c r="B38" s="16" t="s">
        <v>6</v>
      </c>
      <c r="C38" s="15">
        <v>18.145</v>
      </c>
      <c r="D38" s="15">
        <v>1.538793291811032E-3</v>
      </c>
      <c r="E38" s="15">
        <v>1.4193987865289692E-2</v>
      </c>
      <c r="F38" s="14">
        <v>4.6181792931045667E-3</v>
      </c>
      <c r="G38" s="14">
        <v>6.9618510413911793E-3</v>
      </c>
      <c r="H38" s="13">
        <v>6.5998645556131219E-4</v>
      </c>
      <c r="I38" s="1">
        <f t="shared" si="0"/>
        <v>0.16499661389032805</v>
      </c>
      <c r="J38" s="1">
        <f>I38*$D$3</f>
        <v>1.6067370260640145E-3</v>
      </c>
      <c r="K38" s="1">
        <f t="shared" si="2"/>
        <v>1.6067370260640144E-6</v>
      </c>
      <c r="L38" s="1">
        <f t="shared" si="3"/>
        <v>1.6445619509355318E-4</v>
      </c>
    </row>
    <row r="39" spans="1:12" ht="12.75" customHeight="1" x14ac:dyDescent="0.2">
      <c r="A39" s="38">
        <v>13</v>
      </c>
      <c r="B39" s="39" t="s">
        <v>5</v>
      </c>
      <c r="C39" s="40">
        <v>18.535</v>
      </c>
      <c r="D39" s="40">
        <v>2.6556150032383812</v>
      </c>
      <c r="E39" s="40">
        <v>21.940747565993451</v>
      </c>
      <c r="F39" s="41">
        <v>7.9699504044363705</v>
      </c>
      <c r="G39" s="41">
        <v>10.761472937760256</v>
      </c>
      <c r="H39" s="42">
        <v>1.0549429683459417</v>
      </c>
      <c r="I39" s="1">
        <f t="shared" si="0"/>
        <v>263.7357420864854</v>
      </c>
      <c r="J39" s="1">
        <f>I39*$D$3</f>
        <v>2.5682586564381951</v>
      </c>
      <c r="K39" s="1">
        <f>J39/1000</f>
        <v>2.5682586564381949E-3</v>
      </c>
      <c r="L39" s="1">
        <f>K39/$D$1</f>
        <v>0.26287191979920116</v>
      </c>
    </row>
    <row r="40" spans="1:12" ht="12.75" customHeight="1" x14ac:dyDescent="0.2">
      <c r="A40" s="17">
        <v>14</v>
      </c>
      <c r="B40" s="16" t="s">
        <v>4</v>
      </c>
      <c r="C40" s="15">
        <v>19.021666666666665</v>
      </c>
      <c r="D40" s="15">
        <v>1.0974044812324815</v>
      </c>
      <c r="E40" s="15">
        <v>9.3948861272312421</v>
      </c>
      <c r="F40" s="14">
        <v>3.2934967148338532</v>
      </c>
      <c r="G40" s="14">
        <v>4.6079930735012971</v>
      </c>
      <c r="H40" s="13">
        <v>0.5146401067529186</v>
      </c>
      <c r="I40" s="1">
        <f t="shared" si="0"/>
        <v>128.66002668822966</v>
      </c>
      <c r="J40" s="1">
        <f t="shared" si="1"/>
        <v>1.2528913398899806</v>
      </c>
      <c r="K40" s="1">
        <f t="shared" si="2"/>
        <v>1.2528913398899806E-3</v>
      </c>
      <c r="L40" s="1">
        <f t="shared" si="3"/>
        <v>0.12823862230194275</v>
      </c>
    </row>
    <row r="41" spans="1:12" ht="12.75" customHeight="1" x14ac:dyDescent="0.2">
      <c r="A41" s="17">
        <v>15</v>
      </c>
      <c r="B41" s="16" t="s">
        <v>3</v>
      </c>
      <c r="C41" s="15">
        <v>19.999999999999996</v>
      </c>
      <c r="D41" s="15">
        <v>2.1900429530328753</v>
      </c>
      <c r="E41" s="15">
        <v>18.455652133222266</v>
      </c>
      <c r="F41" s="14">
        <v>6.5726898281462161</v>
      </c>
      <c r="G41" s="14">
        <v>9.0521072895537831</v>
      </c>
      <c r="H41" s="13">
        <v>0.85768014157360994</v>
      </c>
      <c r="I41" s="1">
        <f t="shared" si="0"/>
        <v>214.42003539340249</v>
      </c>
      <c r="J41" s="1">
        <f t="shared" si="1"/>
        <v>2.0880223046609534</v>
      </c>
      <c r="K41" s="1">
        <f t="shared" si="2"/>
        <v>2.0880223046609533E-3</v>
      </c>
      <c r="L41" s="1">
        <f t="shared" si="3"/>
        <v>0.21371773845045583</v>
      </c>
    </row>
    <row r="42" spans="1:12" ht="12.75" customHeight="1" x14ac:dyDescent="0.2">
      <c r="A42" s="38">
        <v>16</v>
      </c>
      <c r="B42" s="39" t="s">
        <v>2</v>
      </c>
      <c r="C42" s="40">
        <v>20.346666666666664</v>
      </c>
      <c r="D42" s="40">
        <v>2.7193141251227209</v>
      </c>
      <c r="E42" s="40">
        <v>23.783291562762621</v>
      </c>
      <c r="F42" s="41">
        <v>8.1611222578884881</v>
      </c>
      <c r="G42" s="41">
        <v>11.665201823853304</v>
      </c>
      <c r="H42" s="42">
        <v>1.199127451318156</v>
      </c>
      <c r="I42" s="1">
        <f t="shared" si="0"/>
        <v>299.78186282953902</v>
      </c>
      <c r="J42" s="1">
        <f t="shared" si="1"/>
        <v>2.919275780234051</v>
      </c>
      <c r="K42" s="1">
        <f t="shared" si="2"/>
        <v>2.9192757802340508E-3</v>
      </c>
      <c r="L42" s="1">
        <f t="shared" si="3"/>
        <v>0.29879997750604415</v>
      </c>
    </row>
    <row r="43" spans="1:12" x14ac:dyDescent="0.2">
      <c r="A43" s="54">
        <v>17</v>
      </c>
      <c r="B43" s="55" t="s">
        <v>1</v>
      </c>
      <c r="C43" s="56">
        <v>22.034999999999997</v>
      </c>
      <c r="D43" s="56">
        <v>2.293919591921167</v>
      </c>
      <c r="E43" s="56">
        <v>20.810068273844369</v>
      </c>
      <c r="F43" s="57">
        <v>6.884441214966091</v>
      </c>
      <c r="G43" s="57">
        <v>10.2068986431903</v>
      </c>
      <c r="H43" s="58">
        <v>1.0852658759263805</v>
      </c>
      <c r="I43" s="1">
        <f t="shared" si="0"/>
        <v>271.31646898159511</v>
      </c>
      <c r="J43" s="1">
        <f t="shared" si="1"/>
        <v>2.6420797749427734</v>
      </c>
      <c r="K43" s="1">
        <f t="shared" si="2"/>
        <v>2.6420797749427734E-3</v>
      </c>
      <c r="L43" s="1">
        <f>K43/$D$1</f>
        <v>0.27042781729199322</v>
      </c>
    </row>
    <row r="44" spans="1:12" x14ac:dyDescent="0.2">
      <c r="A44" s="7" t="s">
        <v>0</v>
      </c>
      <c r="B44" s="6"/>
      <c r="C44" s="5"/>
      <c r="D44" s="4">
        <f>SUM(D27:D43)</f>
        <v>33.320345403406364</v>
      </c>
      <c r="E44" s="4">
        <f>SUM(E27:E43)</f>
        <v>203.88238387894785</v>
      </c>
      <c r="F44" s="3">
        <f>SUM(F27:F43)</f>
        <v>99.999999999999972</v>
      </c>
      <c r="G44" s="3">
        <f>SUM(G27:G43)</f>
        <v>100.00000000000001</v>
      </c>
      <c r="H44" s="2"/>
    </row>
  </sheetData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Oversikt</vt:lpstr>
      <vt:lpstr>Mannitol 1.50</vt:lpstr>
      <vt:lpstr>Mannitol 2.50</vt:lpstr>
      <vt:lpstr>Mannitol 3.50</vt:lpstr>
      <vt:lpstr>Mannitol 1.100</vt:lpstr>
      <vt:lpstr>Mannitol 2.100</vt:lpstr>
      <vt:lpstr>Mannitol 3.100</vt:lpstr>
      <vt:lpstr>Mannitol 1.250</vt:lpstr>
      <vt:lpstr>Mannitol 2.250</vt:lpstr>
      <vt:lpstr>Mannitol 3.250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2023-04-06T10:40:29Z</dcterms:created>
  <dcterms:modified xsi:type="dcterms:W3CDTF">2023-05-30T12:11:17Z</dcterms:modified>
</cp:coreProperties>
</file>