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331" documentId="8_{68383E1E-ACE6-45AC-8C21-D4FB9D6992F4}" xr6:coauthVersionLast="47" xr6:coauthVersionMax="47" xr10:uidLastSave="{6FB5EEAB-7211-4BAA-96A6-6354CEA54B03}"/>
  <bookViews>
    <workbookView xWindow="-120" yWindow="-120" windowWidth="29040" windowHeight="15720" xr2:uid="{6F4AC8B4-9B7C-4552-80E3-C64DD4E28706}"/>
  </bookViews>
  <sheets>
    <sheet name="Oversikt" sheetId="12" r:id="rId1"/>
    <sheet name="Succ 1.50" sheetId="4" r:id="rId2"/>
    <sheet name="Succ 2.50" sheetId="7" r:id="rId3"/>
    <sheet name="Succ 3.50" sheetId="11" r:id="rId4"/>
    <sheet name="Succ 1.100" sheetId="2" r:id="rId5"/>
    <sheet name="Succ 2.100" sheetId="5" r:id="rId6"/>
    <sheet name="Succ 3.100" sheetId="9" r:id="rId7"/>
    <sheet name="Succ 1.250" sheetId="3" r:id="rId8"/>
    <sheet name="Succ 2.250" sheetId="6" r:id="rId9"/>
    <sheet name="Succ 3.25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2" l="1"/>
  <c r="A120" i="12"/>
  <c r="A119" i="12"/>
  <c r="A118" i="12"/>
  <c r="B118" i="12"/>
  <c r="AB114" i="12"/>
  <c r="AC114" i="12" s="1"/>
  <c r="AD114" i="12" s="1"/>
  <c r="Y114" i="12"/>
  <c r="AA114" i="12" s="1"/>
  <c r="Y113" i="12"/>
  <c r="AA113" i="12" s="1"/>
  <c r="AB112" i="12"/>
  <c r="AC112" i="12" s="1"/>
  <c r="AD112" i="12" s="1"/>
  <c r="AB111" i="12"/>
  <c r="AC111" i="12" s="1"/>
  <c r="AD111" i="12" s="1"/>
  <c r="AB110" i="12"/>
  <c r="AC110" i="12" s="1"/>
  <c r="AD110" i="12" s="1"/>
  <c r="Y109" i="12"/>
  <c r="AA109" i="12" s="1"/>
  <c r="AB109" i="12"/>
  <c r="AC109" i="12" s="1"/>
  <c r="AD109" i="12" s="1"/>
  <c r="AB108" i="12"/>
  <c r="AC108" i="12" s="1"/>
  <c r="AD108" i="12" s="1"/>
  <c r="AB107" i="12"/>
  <c r="AC107" i="12" s="1"/>
  <c r="AD107" i="12" s="1"/>
  <c r="Y107" i="12"/>
  <c r="AA107" i="12" s="1"/>
  <c r="AB106" i="12"/>
  <c r="AC106" i="12" s="1"/>
  <c r="AD106" i="12" s="1"/>
  <c r="Y106" i="12"/>
  <c r="AA106" i="12" s="1"/>
  <c r="AB105" i="12"/>
  <c r="AC105" i="12" s="1"/>
  <c r="AD105" i="12" s="1"/>
  <c r="AB104" i="12"/>
  <c r="AC104" i="12" s="1"/>
  <c r="AD104" i="12" s="1"/>
  <c r="AB103" i="12"/>
  <c r="AC103" i="12" s="1"/>
  <c r="AD103" i="12" s="1"/>
  <c r="AB102" i="12"/>
  <c r="AC102" i="12" s="1"/>
  <c r="AD102" i="12" s="1"/>
  <c r="Y101" i="12"/>
  <c r="AA101" i="12" s="1"/>
  <c r="AB101" i="12"/>
  <c r="AC101" i="12" s="1"/>
  <c r="AD101" i="12" s="1"/>
  <c r="AB100" i="12"/>
  <c r="AC100" i="12" s="1"/>
  <c r="AD100" i="12" s="1"/>
  <c r="AB99" i="12"/>
  <c r="AC99" i="12" s="1"/>
  <c r="AD99" i="12" s="1"/>
  <c r="Y99" i="12"/>
  <c r="AA99" i="12" s="1"/>
  <c r="AB98" i="12"/>
  <c r="AC98" i="12" s="1"/>
  <c r="AD98" i="12" s="1"/>
  <c r="Y98" i="12"/>
  <c r="AA98" i="12" s="1"/>
  <c r="Y97" i="12"/>
  <c r="AA97" i="12" s="1"/>
  <c r="AB96" i="12"/>
  <c r="AC96" i="12" s="1"/>
  <c r="AD96" i="12" s="1"/>
  <c r="AB95" i="12"/>
  <c r="AC95" i="12" s="1"/>
  <c r="AD95" i="12" s="1"/>
  <c r="R114" i="12"/>
  <c r="S114" i="12" s="1"/>
  <c r="T114" i="12" s="1"/>
  <c r="O114" i="12"/>
  <c r="Q114" i="12" s="1"/>
  <c r="R113" i="12"/>
  <c r="S113" i="12" s="1"/>
  <c r="T113" i="12" s="1"/>
  <c r="R112" i="12"/>
  <c r="S112" i="12" s="1"/>
  <c r="T112" i="12" s="1"/>
  <c r="R111" i="12"/>
  <c r="S111" i="12" s="1"/>
  <c r="T111" i="12" s="1"/>
  <c r="R110" i="12"/>
  <c r="S110" i="12" s="1"/>
  <c r="T110" i="12" s="1"/>
  <c r="O109" i="12"/>
  <c r="Q109" i="12" s="1"/>
  <c r="R109" i="12"/>
  <c r="S109" i="12" s="1"/>
  <c r="T109" i="12" s="1"/>
  <c r="R108" i="12"/>
  <c r="S108" i="12" s="1"/>
  <c r="T108" i="12" s="1"/>
  <c r="R107" i="12"/>
  <c r="S107" i="12" s="1"/>
  <c r="T107" i="12" s="1"/>
  <c r="O107" i="12"/>
  <c r="Q107" i="12" s="1"/>
  <c r="R106" i="12"/>
  <c r="S106" i="12" s="1"/>
  <c r="T106" i="12" s="1"/>
  <c r="O106" i="12"/>
  <c r="Q106" i="12" s="1"/>
  <c r="O105" i="12"/>
  <c r="Q105" i="12" s="1"/>
  <c r="R104" i="12"/>
  <c r="S104" i="12" s="1"/>
  <c r="T104" i="12" s="1"/>
  <c r="R103" i="12"/>
  <c r="S103" i="12" s="1"/>
  <c r="T103" i="12" s="1"/>
  <c r="R102" i="12"/>
  <c r="S102" i="12" s="1"/>
  <c r="T102" i="12" s="1"/>
  <c r="O101" i="12"/>
  <c r="Q101" i="12" s="1"/>
  <c r="R101" i="12"/>
  <c r="S101" i="12" s="1"/>
  <c r="T101" i="12" s="1"/>
  <c r="R100" i="12"/>
  <c r="S100" i="12" s="1"/>
  <c r="T100" i="12" s="1"/>
  <c r="R99" i="12"/>
  <c r="S99" i="12" s="1"/>
  <c r="T99" i="12" s="1"/>
  <c r="O99" i="12"/>
  <c r="Q99" i="12" s="1"/>
  <c r="R98" i="12"/>
  <c r="S98" i="12" s="1"/>
  <c r="T98" i="12" s="1"/>
  <c r="O98" i="12"/>
  <c r="Q98" i="12" s="1"/>
  <c r="O97" i="12"/>
  <c r="Q97" i="12" s="1"/>
  <c r="R96" i="12"/>
  <c r="S96" i="12" s="1"/>
  <c r="T96" i="12" s="1"/>
  <c r="R95" i="12"/>
  <c r="S95" i="12" s="1"/>
  <c r="T95" i="12" s="1"/>
  <c r="H114" i="12"/>
  <c r="I114" i="12" s="1"/>
  <c r="J114" i="12" s="1"/>
  <c r="E113" i="12"/>
  <c r="G113" i="12" s="1"/>
  <c r="H113" i="12"/>
  <c r="I113" i="12" s="1"/>
  <c r="J113" i="12" s="1"/>
  <c r="H112" i="12"/>
  <c r="I112" i="12" s="1"/>
  <c r="J112" i="12" s="1"/>
  <c r="H111" i="12"/>
  <c r="I111" i="12" s="1"/>
  <c r="J111" i="12" s="1"/>
  <c r="H110" i="12"/>
  <c r="I110" i="12" s="1"/>
  <c r="J110" i="12" s="1"/>
  <c r="E109" i="12"/>
  <c r="G109" i="12" s="1"/>
  <c r="H109" i="12"/>
  <c r="I109" i="12" s="1"/>
  <c r="J109" i="12" s="1"/>
  <c r="E108" i="12"/>
  <c r="G108" i="12" s="1"/>
  <c r="H107" i="12"/>
  <c r="I107" i="12" s="1"/>
  <c r="J107" i="12" s="1"/>
  <c r="E107" i="12"/>
  <c r="G107" i="12" s="1"/>
  <c r="H106" i="12"/>
  <c r="I106" i="12" s="1"/>
  <c r="J106" i="12" s="1"/>
  <c r="H105" i="12"/>
  <c r="I105" i="12" s="1"/>
  <c r="J105" i="12" s="1"/>
  <c r="H104" i="12"/>
  <c r="I104" i="12" s="1"/>
  <c r="J104" i="12" s="1"/>
  <c r="H103" i="12"/>
  <c r="I103" i="12" s="1"/>
  <c r="J103" i="12" s="1"/>
  <c r="E102" i="12"/>
  <c r="G102" i="12" s="1"/>
  <c r="H102" i="12"/>
  <c r="I102" i="12" s="1"/>
  <c r="J102" i="12" s="1"/>
  <c r="E101" i="12"/>
  <c r="G101" i="12" s="1"/>
  <c r="H101" i="12"/>
  <c r="I101" i="12" s="1"/>
  <c r="J101" i="12" s="1"/>
  <c r="H100" i="12"/>
  <c r="I100" i="12" s="1"/>
  <c r="J100" i="12" s="1"/>
  <c r="H99" i="12"/>
  <c r="I99" i="12" s="1"/>
  <c r="J99" i="12" s="1"/>
  <c r="E99" i="12"/>
  <c r="G99" i="12" s="1"/>
  <c r="H98" i="12"/>
  <c r="I98" i="12" s="1"/>
  <c r="J98" i="12" s="1"/>
  <c r="H97" i="12"/>
  <c r="I97" i="12" s="1"/>
  <c r="J97" i="12" s="1"/>
  <c r="H96" i="12"/>
  <c r="I96" i="12" s="1"/>
  <c r="J96" i="12" s="1"/>
  <c r="H95" i="12"/>
  <c r="I95" i="12" s="1"/>
  <c r="J95" i="12" s="1"/>
  <c r="E56" i="12"/>
  <c r="D56" i="12"/>
  <c r="C56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G56" i="12"/>
  <c r="D50" i="12"/>
  <c r="C50" i="12"/>
  <c r="C49" i="12"/>
  <c r="D49" i="12"/>
  <c r="E49" i="12"/>
  <c r="E50" i="12"/>
  <c r="C51" i="12"/>
  <c r="D51" i="12"/>
  <c r="E51" i="12"/>
  <c r="G53" i="12"/>
  <c r="F53" i="12"/>
  <c r="D85" i="12" s="1"/>
  <c r="E85" i="12" s="1"/>
  <c r="G85" i="12" s="1"/>
  <c r="G54" i="12"/>
  <c r="E48" i="12"/>
  <c r="D48" i="12"/>
  <c r="C48" i="12"/>
  <c r="E46" i="12"/>
  <c r="D46" i="12"/>
  <c r="C46" i="12"/>
  <c r="E45" i="12"/>
  <c r="D45" i="12"/>
  <c r="C45" i="12"/>
  <c r="D44" i="12"/>
  <c r="C44" i="12"/>
  <c r="E44" i="12"/>
  <c r="E43" i="12"/>
  <c r="E42" i="12"/>
  <c r="C40" i="12"/>
  <c r="D47" i="12"/>
  <c r="E47" i="12"/>
  <c r="C47" i="12"/>
  <c r="D43" i="12"/>
  <c r="C43" i="12"/>
  <c r="D42" i="12"/>
  <c r="C42" i="12"/>
  <c r="G46" i="12"/>
  <c r="G47" i="12"/>
  <c r="G51" i="12"/>
  <c r="F52" i="12"/>
  <c r="D83" i="12" s="1"/>
  <c r="E41" i="12"/>
  <c r="D41" i="12"/>
  <c r="C41" i="12"/>
  <c r="E40" i="12"/>
  <c r="D40" i="12"/>
  <c r="I34" i="12"/>
  <c r="I33" i="12"/>
  <c r="H34" i="12"/>
  <c r="H33" i="12"/>
  <c r="H29" i="12"/>
  <c r="H28" i="12"/>
  <c r="J24" i="12"/>
  <c r="J23" i="12"/>
  <c r="I24" i="12"/>
  <c r="I23" i="12"/>
  <c r="H24" i="12"/>
  <c r="H23" i="12"/>
  <c r="D65" i="12"/>
  <c r="D82" i="12" s="1"/>
  <c r="D64" i="12"/>
  <c r="D87" i="12" s="1"/>
  <c r="D63" i="12"/>
  <c r="D84" i="12" s="1"/>
  <c r="D62" i="12"/>
  <c r="D74" i="12" s="1"/>
  <c r="G55" i="12"/>
  <c r="F55" i="12"/>
  <c r="D88" i="12" s="1"/>
  <c r="F51" i="12"/>
  <c r="D81" i="12" s="1"/>
  <c r="G50" i="12"/>
  <c r="F50" i="12"/>
  <c r="D80" i="12" s="1"/>
  <c r="G49" i="12"/>
  <c r="F49" i="12"/>
  <c r="D79" i="12" s="1"/>
  <c r="G48" i="12"/>
  <c r="F48" i="12"/>
  <c r="D78" i="12" s="1"/>
  <c r="G45" i="12"/>
  <c r="F45" i="12"/>
  <c r="D75" i="12" s="1"/>
  <c r="G44" i="12"/>
  <c r="F44" i="12"/>
  <c r="D73" i="12" s="1"/>
  <c r="G43" i="12"/>
  <c r="F43" i="12"/>
  <c r="D72" i="12" s="1"/>
  <c r="G42" i="12"/>
  <c r="F42" i="12"/>
  <c r="D71" i="12" s="1"/>
  <c r="G41" i="12"/>
  <c r="F41" i="12"/>
  <c r="D70" i="12" s="1"/>
  <c r="G40" i="12"/>
  <c r="F40" i="12"/>
  <c r="C35" i="12"/>
  <c r="D34" i="12" s="1"/>
  <c r="C30" i="12"/>
  <c r="D29" i="12" s="1"/>
  <c r="C25" i="12"/>
  <c r="D24" i="12" s="1"/>
  <c r="L35" i="3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D118" i="12" l="1"/>
  <c r="Y102" i="12"/>
  <c r="AA102" i="12" s="1"/>
  <c r="Y105" i="12"/>
  <c r="AA105" i="12" s="1"/>
  <c r="AB97" i="12"/>
  <c r="AC97" i="12" s="1"/>
  <c r="AD97" i="12" s="1"/>
  <c r="Y100" i="12"/>
  <c r="AA100" i="12" s="1"/>
  <c r="Y108" i="12"/>
  <c r="AA108" i="12" s="1"/>
  <c r="AB113" i="12"/>
  <c r="AC113" i="12" s="1"/>
  <c r="AD113" i="12" s="1"/>
  <c r="Y95" i="12"/>
  <c r="AA95" i="12" s="1"/>
  <c r="Y103" i="12"/>
  <c r="AA103" i="12" s="1"/>
  <c r="Y111" i="12"/>
  <c r="AA111" i="12" s="1"/>
  <c r="Y110" i="12"/>
  <c r="AA110" i="12" s="1"/>
  <c r="Y96" i="12"/>
  <c r="AA96" i="12" s="1"/>
  <c r="Y104" i="12"/>
  <c r="AA104" i="12" s="1"/>
  <c r="Y112" i="12"/>
  <c r="AA112" i="12" s="1"/>
  <c r="O113" i="12"/>
  <c r="Q113" i="12" s="1"/>
  <c r="O100" i="12"/>
  <c r="Q100" i="12" s="1"/>
  <c r="O108" i="12"/>
  <c r="Q108" i="12" s="1"/>
  <c r="O95" i="12"/>
  <c r="Q95" i="12" s="1"/>
  <c r="O103" i="12"/>
  <c r="Q103" i="12" s="1"/>
  <c r="O111" i="12"/>
  <c r="Q111" i="12" s="1"/>
  <c r="O102" i="12"/>
  <c r="Q102" i="12" s="1"/>
  <c r="R97" i="12"/>
  <c r="S97" i="12" s="1"/>
  <c r="T97" i="12" s="1"/>
  <c r="R105" i="12"/>
  <c r="S105" i="12" s="1"/>
  <c r="T105" i="12" s="1"/>
  <c r="O110" i="12"/>
  <c r="Q110" i="12" s="1"/>
  <c r="O96" i="12"/>
  <c r="Q96" i="12" s="1"/>
  <c r="O104" i="12"/>
  <c r="Q104" i="12" s="1"/>
  <c r="O112" i="12"/>
  <c r="Q112" i="12" s="1"/>
  <c r="E110" i="12"/>
  <c r="G110" i="12" s="1"/>
  <c r="E100" i="12"/>
  <c r="G100" i="12" s="1"/>
  <c r="E95" i="12"/>
  <c r="G95" i="12" s="1"/>
  <c r="E103" i="12"/>
  <c r="G103" i="12" s="1"/>
  <c r="H108" i="12"/>
  <c r="I108" i="12" s="1"/>
  <c r="J108" i="12" s="1"/>
  <c r="J115" i="12" s="1"/>
  <c r="E111" i="12"/>
  <c r="G111" i="12" s="1"/>
  <c r="E105" i="12"/>
  <c r="G105" i="12" s="1"/>
  <c r="E98" i="12"/>
  <c r="G98" i="12" s="1"/>
  <c r="E106" i="12"/>
  <c r="G106" i="12" s="1"/>
  <c r="E114" i="12"/>
  <c r="G114" i="12" s="1"/>
  <c r="E97" i="12"/>
  <c r="G97" i="12" s="1"/>
  <c r="E96" i="12"/>
  <c r="G96" i="12" s="1"/>
  <c r="E104" i="12"/>
  <c r="G104" i="12" s="1"/>
  <c r="E112" i="12"/>
  <c r="G112" i="12" s="1"/>
  <c r="F54" i="12"/>
  <c r="D86" i="12" s="1"/>
  <c r="G52" i="12"/>
  <c r="F46" i="12"/>
  <c r="D76" i="12" s="1"/>
  <c r="E76" i="12" s="1"/>
  <c r="G76" i="12" s="1"/>
  <c r="F47" i="12"/>
  <c r="D77" i="12" s="1"/>
  <c r="E77" i="12" s="1"/>
  <c r="G77" i="12" s="1"/>
  <c r="F56" i="12"/>
  <c r="D89" i="12" s="1"/>
  <c r="D33" i="12"/>
  <c r="D35" i="12" s="1"/>
  <c r="J29" i="12"/>
  <c r="I29" i="12"/>
  <c r="E84" i="12"/>
  <c r="G84" i="12" s="1"/>
  <c r="J34" i="12"/>
  <c r="E74" i="12"/>
  <c r="G74" i="12" s="1"/>
  <c r="E71" i="12"/>
  <c r="G71" i="12" s="1"/>
  <c r="E81" i="12"/>
  <c r="G81" i="12" s="1"/>
  <c r="E73" i="12"/>
  <c r="G73" i="12" s="1"/>
  <c r="E89" i="12"/>
  <c r="G89" i="12" s="1"/>
  <c r="E79" i="12"/>
  <c r="G79" i="12" s="1"/>
  <c r="E87" i="12"/>
  <c r="G87" i="12" s="1"/>
  <c r="E78" i="12"/>
  <c r="G78" i="12" s="1"/>
  <c r="E70" i="12"/>
  <c r="G70" i="12" s="1"/>
  <c r="E82" i="12"/>
  <c r="G82" i="12" s="1"/>
  <c r="E86" i="12"/>
  <c r="G86" i="12" s="1"/>
  <c r="E72" i="12"/>
  <c r="G72" i="12" s="1"/>
  <c r="E80" i="12"/>
  <c r="G80" i="12" s="1"/>
  <c r="E88" i="12"/>
  <c r="G88" i="12" s="1"/>
  <c r="J33" i="12"/>
  <c r="E75" i="12"/>
  <c r="G75" i="12" s="1"/>
  <c r="E83" i="12"/>
  <c r="G83" i="12" s="1"/>
  <c r="D23" i="12"/>
  <c r="D28" i="12"/>
  <c r="D3" i="10"/>
  <c r="D1" i="10"/>
  <c r="D3" i="9"/>
  <c r="D1" i="9"/>
  <c r="D3" i="6"/>
  <c r="D1" i="6"/>
  <c r="D3" i="5"/>
  <c r="D1" i="5"/>
  <c r="I43" i="10"/>
  <c r="J43" i="10" s="1"/>
  <c r="K43" i="10" s="1"/>
  <c r="L43" i="10" s="1"/>
  <c r="I42" i="10"/>
  <c r="J42" i="10" s="1"/>
  <c r="K42" i="10" s="1"/>
  <c r="L42" i="10" s="1"/>
  <c r="I41" i="10"/>
  <c r="J41" i="10" s="1"/>
  <c r="K41" i="10" s="1"/>
  <c r="L41" i="10" s="1"/>
  <c r="I40" i="10"/>
  <c r="J40" i="10" s="1"/>
  <c r="K40" i="10" s="1"/>
  <c r="L40" i="10" s="1"/>
  <c r="I39" i="10"/>
  <c r="J39" i="10" s="1"/>
  <c r="K39" i="10" s="1"/>
  <c r="L39" i="10" s="1"/>
  <c r="I38" i="10"/>
  <c r="J38" i="10" s="1"/>
  <c r="K38" i="10" s="1"/>
  <c r="L38" i="10" s="1"/>
  <c r="I37" i="10"/>
  <c r="J37" i="10" s="1"/>
  <c r="K37" i="10" s="1"/>
  <c r="L37" i="10" s="1"/>
  <c r="I36" i="10"/>
  <c r="J36" i="10" s="1"/>
  <c r="K36" i="10" s="1"/>
  <c r="L36" i="10" s="1"/>
  <c r="I35" i="10"/>
  <c r="J35" i="10" s="1"/>
  <c r="K35" i="10" s="1"/>
  <c r="L35" i="10" s="1"/>
  <c r="I34" i="10"/>
  <c r="J34" i="10" s="1"/>
  <c r="K34" i="10" s="1"/>
  <c r="L34" i="10" s="1"/>
  <c r="I33" i="10"/>
  <c r="J33" i="10" s="1"/>
  <c r="K33" i="10" s="1"/>
  <c r="L33" i="10" s="1"/>
  <c r="I32" i="10"/>
  <c r="J32" i="10" s="1"/>
  <c r="K32" i="10" s="1"/>
  <c r="L32" i="10" s="1"/>
  <c r="I31" i="10"/>
  <c r="J31" i="10" s="1"/>
  <c r="K31" i="10" s="1"/>
  <c r="L31" i="10" s="1"/>
  <c r="I30" i="10"/>
  <c r="J30" i="10" s="1"/>
  <c r="K30" i="10" s="1"/>
  <c r="L30" i="10" s="1"/>
  <c r="I29" i="10"/>
  <c r="J29" i="10" s="1"/>
  <c r="K29" i="10" s="1"/>
  <c r="L29" i="10" s="1"/>
  <c r="I28" i="10"/>
  <c r="J28" i="10" s="1"/>
  <c r="K28" i="10" s="1"/>
  <c r="L28" i="10" s="1"/>
  <c r="I27" i="10"/>
  <c r="J27" i="10" s="1"/>
  <c r="K27" i="10" s="1"/>
  <c r="L27" i="10" s="1"/>
  <c r="I43" i="6"/>
  <c r="J43" i="6" s="1"/>
  <c r="K43" i="6" s="1"/>
  <c r="I42" i="6"/>
  <c r="J42" i="6" s="1"/>
  <c r="K42" i="6" s="1"/>
  <c r="I41" i="6"/>
  <c r="J41" i="6" s="1"/>
  <c r="K41" i="6" s="1"/>
  <c r="L41" i="6" s="1"/>
  <c r="I40" i="6"/>
  <c r="J40" i="6" s="1"/>
  <c r="K40" i="6" s="1"/>
  <c r="L40" i="6" s="1"/>
  <c r="I39" i="6"/>
  <c r="J39" i="6" s="1"/>
  <c r="K39" i="6" s="1"/>
  <c r="L39" i="6" s="1"/>
  <c r="I38" i="6"/>
  <c r="J38" i="6" s="1"/>
  <c r="K38" i="6" s="1"/>
  <c r="L38" i="6" s="1"/>
  <c r="I37" i="6"/>
  <c r="J37" i="6" s="1"/>
  <c r="K37" i="6" s="1"/>
  <c r="L37" i="6" s="1"/>
  <c r="I36" i="6"/>
  <c r="J36" i="6" s="1"/>
  <c r="K36" i="6" s="1"/>
  <c r="L36" i="6" s="1"/>
  <c r="I35" i="6"/>
  <c r="J35" i="6" s="1"/>
  <c r="K35" i="6" s="1"/>
  <c r="L35" i="6" s="1"/>
  <c r="I34" i="6"/>
  <c r="J34" i="6" s="1"/>
  <c r="K34" i="6" s="1"/>
  <c r="L34" i="6" s="1"/>
  <c r="I33" i="6"/>
  <c r="J33" i="6" s="1"/>
  <c r="K33" i="6" s="1"/>
  <c r="L33" i="6" s="1"/>
  <c r="I32" i="6"/>
  <c r="J32" i="6" s="1"/>
  <c r="K32" i="6" s="1"/>
  <c r="I31" i="6"/>
  <c r="J31" i="6" s="1"/>
  <c r="K31" i="6" s="1"/>
  <c r="L31" i="6" s="1"/>
  <c r="I30" i="6"/>
  <c r="J30" i="6" s="1"/>
  <c r="K30" i="6" s="1"/>
  <c r="L30" i="6" s="1"/>
  <c r="I29" i="6"/>
  <c r="J29" i="6" s="1"/>
  <c r="K29" i="6" s="1"/>
  <c r="L29" i="6" s="1"/>
  <c r="I28" i="6"/>
  <c r="J28" i="6" s="1"/>
  <c r="K28" i="6" s="1"/>
  <c r="I27" i="6"/>
  <c r="J27" i="6" s="1"/>
  <c r="K27" i="6" s="1"/>
  <c r="L27" i="6" s="1"/>
  <c r="I43" i="3"/>
  <c r="J43" i="3" s="1"/>
  <c r="K43" i="3" s="1"/>
  <c r="L43" i="3" s="1"/>
  <c r="I42" i="3"/>
  <c r="J42" i="3" s="1"/>
  <c r="K42" i="3" s="1"/>
  <c r="L42" i="3" s="1"/>
  <c r="I41" i="3"/>
  <c r="J41" i="3" s="1"/>
  <c r="K41" i="3" s="1"/>
  <c r="L41" i="3" s="1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I27" i="3"/>
  <c r="J27" i="3" s="1"/>
  <c r="K27" i="3" s="1"/>
  <c r="L27" i="3" s="1"/>
  <c r="I43" i="5"/>
  <c r="J43" i="5" s="1"/>
  <c r="K43" i="5" s="1"/>
  <c r="L43" i="5" s="1"/>
  <c r="I42" i="5"/>
  <c r="J42" i="5" s="1"/>
  <c r="K42" i="5" s="1"/>
  <c r="L42" i="5" s="1"/>
  <c r="I41" i="5"/>
  <c r="J41" i="5" s="1"/>
  <c r="K41" i="5" s="1"/>
  <c r="L41" i="5" s="1"/>
  <c r="I40" i="5"/>
  <c r="J40" i="5" s="1"/>
  <c r="K40" i="5" s="1"/>
  <c r="L40" i="5" s="1"/>
  <c r="I39" i="5"/>
  <c r="J39" i="5" s="1"/>
  <c r="K39" i="5" s="1"/>
  <c r="L39" i="5" s="1"/>
  <c r="I38" i="5"/>
  <c r="J38" i="5" s="1"/>
  <c r="K38" i="5" s="1"/>
  <c r="L38" i="5" s="1"/>
  <c r="I37" i="5"/>
  <c r="J37" i="5" s="1"/>
  <c r="K37" i="5" s="1"/>
  <c r="L37" i="5" s="1"/>
  <c r="I36" i="5"/>
  <c r="J36" i="5" s="1"/>
  <c r="K36" i="5" s="1"/>
  <c r="L36" i="5" s="1"/>
  <c r="I35" i="5"/>
  <c r="J35" i="5" s="1"/>
  <c r="K35" i="5" s="1"/>
  <c r="L35" i="5" s="1"/>
  <c r="I34" i="5"/>
  <c r="J34" i="5" s="1"/>
  <c r="K34" i="5" s="1"/>
  <c r="L34" i="5" s="1"/>
  <c r="I33" i="5"/>
  <c r="J33" i="5" s="1"/>
  <c r="K33" i="5" s="1"/>
  <c r="L33" i="5" s="1"/>
  <c r="I32" i="5"/>
  <c r="J32" i="5" s="1"/>
  <c r="K32" i="5" s="1"/>
  <c r="L32" i="5" s="1"/>
  <c r="I31" i="5"/>
  <c r="J31" i="5" s="1"/>
  <c r="K31" i="5" s="1"/>
  <c r="L31" i="5" s="1"/>
  <c r="I30" i="5"/>
  <c r="J30" i="5" s="1"/>
  <c r="K30" i="5" s="1"/>
  <c r="L30" i="5" s="1"/>
  <c r="I29" i="5"/>
  <c r="J29" i="5" s="1"/>
  <c r="K29" i="5" s="1"/>
  <c r="L29" i="5" s="1"/>
  <c r="I28" i="5"/>
  <c r="J28" i="5" s="1"/>
  <c r="K28" i="5" s="1"/>
  <c r="L28" i="5" s="1"/>
  <c r="I27" i="5"/>
  <c r="J27" i="5" s="1"/>
  <c r="K27" i="5" s="1"/>
  <c r="L27" i="5" s="1"/>
  <c r="D3" i="3"/>
  <c r="D1" i="3"/>
  <c r="D3" i="2"/>
  <c r="D1" i="2"/>
  <c r="I43" i="2"/>
  <c r="J43" i="2" s="1"/>
  <c r="K43" i="2" s="1"/>
  <c r="L43" i="2" s="1"/>
  <c r="I42" i="2"/>
  <c r="J42" i="2" s="1"/>
  <c r="K42" i="2" s="1"/>
  <c r="L42" i="2" s="1"/>
  <c r="I41" i="2"/>
  <c r="J41" i="2" s="1"/>
  <c r="K41" i="2" s="1"/>
  <c r="L41" i="2" s="1"/>
  <c r="I40" i="2"/>
  <c r="J40" i="2" s="1"/>
  <c r="K40" i="2" s="1"/>
  <c r="L40" i="2" s="1"/>
  <c r="I39" i="2"/>
  <c r="J39" i="2" s="1"/>
  <c r="K39" i="2" s="1"/>
  <c r="L39" i="2" s="1"/>
  <c r="I38" i="2"/>
  <c r="J38" i="2" s="1"/>
  <c r="K38" i="2" s="1"/>
  <c r="L38" i="2" s="1"/>
  <c r="I37" i="2"/>
  <c r="J37" i="2" s="1"/>
  <c r="K37" i="2" s="1"/>
  <c r="L37" i="2" s="1"/>
  <c r="I36" i="2"/>
  <c r="J36" i="2" s="1"/>
  <c r="K36" i="2" s="1"/>
  <c r="L36" i="2" s="1"/>
  <c r="I35" i="2"/>
  <c r="J35" i="2" s="1"/>
  <c r="K35" i="2" s="1"/>
  <c r="L35" i="2" s="1"/>
  <c r="I34" i="2"/>
  <c r="J34" i="2" s="1"/>
  <c r="K34" i="2" s="1"/>
  <c r="L34" i="2" s="1"/>
  <c r="I33" i="2"/>
  <c r="J33" i="2" s="1"/>
  <c r="K33" i="2" s="1"/>
  <c r="L33" i="2" s="1"/>
  <c r="I32" i="2"/>
  <c r="J32" i="2" s="1"/>
  <c r="K32" i="2" s="1"/>
  <c r="L32" i="2" s="1"/>
  <c r="I31" i="2"/>
  <c r="J31" i="2" s="1"/>
  <c r="K31" i="2" s="1"/>
  <c r="L31" i="2" s="1"/>
  <c r="I30" i="2"/>
  <c r="J30" i="2" s="1"/>
  <c r="K30" i="2" s="1"/>
  <c r="L30" i="2" s="1"/>
  <c r="I29" i="2"/>
  <c r="J29" i="2" s="1"/>
  <c r="K29" i="2" s="1"/>
  <c r="L29" i="2" s="1"/>
  <c r="I28" i="2"/>
  <c r="J28" i="2" s="1"/>
  <c r="K28" i="2" s="1"/>
  <c r="L28" i="2" s="1"/>
  <c r="I27" i="2"/>
  <c r="J27" i="2" s="1"/>
  <c r="K27" i="2" s="1"/>
  <c r="L27" i="2" s="1"/>
  <c r="D1" i="11"/>
  <c r="D3" i="11"/>
  <c r="I43" i="11"/>
  <c r="I42" i="11"/>
  <c r="J42" i="11" s="1"/>
  <c r="K42" i="11" s="1"/>
  <c r="L42" i="11" s="1"/>
  <c r="I41" i="11"/>
  <c r="J41" i="11" s="1"/>
  <c r="K41" i="11" s="1"/>
  <c r="L41" i="11" s="1"/>
  <c r="I40" i="11"/>
  <c r="J40" i="11" s="1"/>
  <c r="K40" i="11" s="1"/>
  <c r="L40" i="11" s="1"/>
  <c r="I39" i="11"/>
  <c r="J39" i="11" s="1"/>
  <c r="K39" i="11" s="1"/>
  <c r="I38" i="11"/>
  <c r="J38" i="11" s="1"/>
  <c r="K38" i="11" s="1"/>
  <c r="I37" i="11"/>
  <c r="J37" i="11" s="1"/>
  <c r="K37" i="11" s="1"/>
  <c r="I36" i="11"/>
  <c r="J36" i="11" s="1"/>
  <c r="K36" i="11" s="1"/>
  <c r="I35" i="11"/>
  <c r="J35" i="11" s="1"/>
  <c r="K35" i="11" s="1"/>
  <c r="I34" i="11"/>
  <c r="J34" i="11" s="1"/>
  <c r="K34" i="11" s="1"/>
  <c r="L34" i="11" s="1"/>
  <c r="I33" i="11"/>
  <c r="J33" i="11" s="1"/>
  <c r="K33" i="11" s="1"/>
  <c r="L33" i="11" s="1"/>
  <c r="I32" i="11"/>
  <c r="J32" i="11" s="1"/>
  <c r="K32" i="11" s="1"/>
  <c r="L32" i="11" s="1"/>
  <c r="I31" i="11"/>
  <c r="J31" i="11" s="1"/>
  <c r="K31" i="11" s="1"/>
  <c r="I30" i="11"/>
  <c r="J30" i="11" s="1"/>
  <c r="K30" i="11" s="1"/>
  <c r="I29" i="11"/>
  <c r="I28" i="11"/>
  <c r="J28" i="11" s="1"/>
  <c r="K28" i="11" s="1"/>
  <c r="L28" i="11" s="1"/>
  <c r="I27" i="11"/>
  <c r="J27" i="11" s="1"/>
  <c r="K27" i="11" s="1"/>
  <c r="L27" i="11" s="1"/>
  <c r="D3" i="7"/>
  <c r="D1" i="7"/>
  <c r="I27" i="7"/>
  <c r="I43" i="7"/>
  <c r="J43" i="7" s="1"/>
  <c r="K43" i="7" s="1"/>
  <c r="L43" i="7" s="1"/>
  <c r="I42" i="7"/>
  <c r="J42" i="7" s="1"/>
  <c r="K42" i="7" s="1"/>
  <c r="L42" i="7" s="1"/>
  <c r="I41" i="7"/>
  <c r="J41" i="7" s="1"/>
  <c r="K41" i="7" s="1"/>
  <c r="L41" i="7" s="1"/>
  <c r="I40" i="7"/>
  <c r="J40" i="7" s="1"/>
  <c r="K40" i="7" s="1"/>
  <c r="L40" i="7" s="1"/>
  <c r="I39" i="7"/>
  <c r="J39" i="7" s="1"/>
  <c r="K39" i="7" s="1"/>
  <c r="L39" i="7" s="1"/>
  <c r="I38" i="7"/>
  <c r="J38" i="7" s="1"/>
  <c r="K38" i="7" s="1"/>
  <c r="L38" i="7" s="1"/>
  <c r="I37" i="7"/>
  <c r="J37" i="7" s="1"/>
  <c r="K37" i="7" s="1"/>
  <c r="I36" i="7"/>
  <c r="J36" i="7" s="1"/>
  <c r="K36" i="7" s="1"/>
  <c r="I35" i="7"/>
  <c r="J35" i="7" s="1"/>
  <c r="K35" i="7" s="1"/>
  <c r="I34" i="7"/>
  <c r="J34" i="7" s="1"/>
  <c r="K34" i="7" s="1"/>
  <c r="I33" i="7"/>
  <c r="J33" i="7" s="1"/>
  <c r="K33" i="7" s="1"/>
  <c r="I32" i="7"/>
  <c r="J32" i="7" s="1"/>
  <c r="K32" i="7" s="1"/>
  <c r="I31" i="7"/>
  <c r="J31" i="7" s="1"/>
  <c r="K31" i="7" s="1"/>
  <c r="I30" i="7"/>
  <c r="J30" i="7" s="1"/>
  <c r="K30" i="7" s="1"/>
  <c r="I29" i="7"/>
  <c r="J29" i="7" s="1"/>
  <c r="K29" i="7" s="1"/>
  <c r="L29" i="7" s="1"/>
  <c r="I28" i="7"/>
  <c r="J28" i="7" s="1"/>
  <c r="K28" i="7" s="1"/>
  <c r="L28" i="7" s="1"/>
  <c r="J27" i="7"/>
  <c r="K27" i="7" s="1"/>
  <c r="L27" i="7" s="1"/>
  <c r="D1" i="4"/>
  <c r="D3" i="4"/>
  <c r="I43" i="4"/>
  <c r="I42" i="4"/>
  <c r="J42" i="4" s="1"/>
  <c r="K42" i="4" s="1"/>
  <c r="L42" i="4" s="1"/>
  <c r="I41" i="4"/>
  <c r="I40" i="4"/>
  <c r="J40" i="4" s="1"/>
  <c r="K40" i="4" s="1"/>
  <c r="L40" i="4" s="1"/>
  <c r="I39" i="4"/>
  <c r="I38" i="4"/>
  <c r="I37" i="4"/>
  <c r="J37" i="4" s="1"/>
  <c r="K37" i="4" s="1"/>
  <c r="L37" i="4" s="1"/>
  <c r="I36" i="4"/>
  <c r="J36" i="4" s="1"/>
  <c r="K36" i="4" s="1"/>
  <c r="L36" i="4" s="1"/>
  <c r="I35" i="4"/>
  <c r="J35" i="4" s="1"/>
  <c r="K35" i="4" s="1"/>
  <c r="L35" i="4" s="1"/>
  <c r="I34" i="4"/>
  <c r="J34" i="4" s="1"/>
  <c r="K34" i="4" s="1"/>
  <c r="L34" i="4" s="1"/>
  <c r="I33" i="4"/>
  <c r="J33" i="4" s="1"/>
  <c r="K33" i="4" s="1"/>
  <c r="L33" i="4" s="1"/>
  <c r="I32" i="4"/>
  <c r="J32" i="4" s="1"/>
  <c r="K32" i="4" s="1"/>
  <c r="L32" i="4" s="1"/>
  <c r="I31" i="4"/>
  <c r="J31" i="4" s="1"/>
  <c r="K31" i="4" s="1"/>
  <c r="L31" i="4" s="1"/>
  <c r="I30" i="4"/>
  <c r="J30" i="4" s="1"/>
  <c r="K30" i="4" s="1"/>
  <c r="L30" i="4" s="1"/>
  <c r="I29" i="4"/>
  <c r="I28" i="4"/>
  <c r="J28" i="4" s="1"/>
  <c r="K28" i="4" s="1"/>
  <c r="I27" i="4"/>
  <c r="J27" i="4" s="1"/>
  <c r="K27" i="4" s="1"/>
  <c r="L27" i="4" s="1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27" i="9"/>
  <c r="D44" i="11"/>
  <c r="E44" i="11"/>
  <c r="F44" i="11"/>
  <c r="G44" i="11"/>
  <c r="D44" i="10"/>
  <c r="E44" i="10"/>
  <c r="F44" i="10"/>
  <c r="G44" i="10"/>
  <c r="D44" i="9"/>
  <c r="E44" i="9"/>
  <c r="F44" i="9"/>
  <c r="G44" i="9"/>
  <c r="D44" i="7"/>
  <c r="E44" i="7"/>
  <c r="F44" i="7"/>
  <c r="G44" i="7"/>
  <c r="D44" i="6"/>
  <c r="E44" i="6"/>
  <c r="F44" i="6"/>
  <c r="G44" i="6"/>
  <c r="D44" i="5"/>
  <c r="E44" i="5"/>
  <c r="F44" i="5"/>
  <c r="G44" i="5"/>
  <c r="D44" i="4"/>
  <c r="E44" i="4"/>
  <c r="F44" i="4"/>
  <c r="G44" i="4"/>
  <c r="D44" i="3"/>
  <c r="E44" i="3"/>
  <c r="F44" i="3"/>
  <c r="G44" i="3"/>
  <c r="D44" i="2"/>
  <c r="E44" i="2"/>
  <c r="F44" i="2"/>
  <c r="G44" i="2"/>
  <c r="AD115" i="12" l="1"/>
  <c r="T115" i="12"/>
  <c r="AA115" i="12"/>
  <c r="Q115" i="12"/>
  <c r="G115" i="12"/>
  <c r="G90" i="12"/>
  <c r="L34" i="12"/>
  <c r="K34" i="12"/>
  <c r="L33" i="12"/>
  <c r="K33" i="12"/>
  <c r="D30" i="12"/>
  <c r="J28" i="12"/>
  <c r="I28" i="12"/>
  <c r="L24" i="12"/>
  <c r="K24" i="12"/>
  <c r="L29" i="12"/>
  <c r="K29" i="12"/>
  <c r="D25" i="12"/>
  <c r="L42" i="6"/>
  <c r="L43" i="6"/>
  <c r="L28" i="6"/>
  <c r="L32" i="6"/>
  <c r="J43" i="11"/>
  <c r="K43" i="11" s="1"/>
  <c r="L43" i="11" s="1"/>
  <c r="J29" i="11"/>
  <c r="K29" i="11" s="1"/>
  <c r="L29" i="11" s="1"/>
  <c r="L30" i="11"/>
  <c r="L31" i="11"/>
  <c r="L38" i="11"/>
  <c r="L35" i="11"/>
  <c r="L36" i="11"/>
  <c r="L37" i="11"/>
  <c r="L39" i="11"/>
  <c r="L30" i="7"/>
  <c r="L31" i="7"/>
  <c r="L32" i="7"/>
  <c r="L33" i="7"/>
  <c r="L34" i="7"/>
  <c r="L35" i="7"/>
  <c r="L36" i="7"/>
  <c r="L37" i="7"/>
  <c r="J38" i="4"/>
  <c r="K38" i="4" s="1"/>
  <c r="L38" i="4" s="1"/>
  <c r="J39" i="4"/>
  <c r="K39" i="4" s="1"/>
  <c r="L39" i="4" s="1"/>
  <c r="J41" i="4"/>
  <c r="K41" i="4" s="1"/>
  <c r="L41" i="4" s="1"/>
  <c r="J43" i="4"/>
  <c r="K43" i="4" s="1"/>
  <c r="L43" i="4" s="1"/>
  <c r="J29" i="4"/>
  <c r="K29" i="4" s="1"/>
  <c r="L29" i="4" s="1"/>
  <c r="L28" i="4"/>
  <c r="J30" i="9"/>
  <c r="K30" i="9" s="1"/>
  <c r="L30" i="9" s="1"/>
  <c r="J32" i="9"/>
  <c r="K32" i="9" s="1"/>
  <c r="L32" i="9" s="1"/>
  <c r="J33" i="9"/>
  <c r="K33" i="9" s="1"/>
  <c r="L33" i="9" s="1"/>
  <c r="J34" i="9"/>
  <c r="K34" i="9" s="1"/>
  <c r="L34" i="9" s="1"/>
  <c r="J35" i="9"/>
  <c r="K35" i="9" s="1"/>
  <c r="L35" i="9" s="1"/>
  <c r="J36" i="9"/>
  <c r="K36" i="9" s="1"/>
  <c r="L36" i="9" s="1"/>
  <c r="J37" i="9"/>
  <c r="K37" i="9" s="1"/>
  <c r="L37" i="9" s="1"/>
  <c r="J38" i="9"/>
  <c r="K38" i="9" s="1"/>
  <c r="L38" i="9" s="1"/>
  <c r="J39" i="9"/>
  <c r="K39" i="9" s="1"/>
  <c r="L39" i="9" s="1"/>
  <c r="J31" i="9"/>
  <c r="K31" i="9" s="1"/>
  <c r="L31" i="9" s="1"/>
  <c r="J40" i="9"/>
  <c r="K40" i="9" s="1"/>
  <c r="L40" i="9" s="1"/>
  <c r="J41" i="9"/>
  <c r="K41" i="9" s="1"/>
  <c r="L41" i="9" s="1"/>
  <c r="J42" i="9"/>
  <c r="K42" i="9" s="1"/>
  <c r="L42" i="9" s="1"/>
  <c r="J27" i="9"/>
  <c r="K27" i="9" s="1"/>
  <c r="L27" i="9" s="1"/>
  <c r="J43" i="9"/>
  <c r="K43" i="9" s="1"/>
  <c r="L43" i="9" s="1"/>
  <c r="J28" i="9"/>
  <c r="K28" i="9" s="1"/>
  <c r="L28" i="9" s="1"/>
  <c r="J29" i="9"/>
  <c r="K29" i="9" s="1"/>
  <c r="L29" i="9" s="1"/>
  <c r="L28" i="12" l="1"/>
  <c r="K28" i="12"/>
  <c r="L23" i="12"/>
  <c r="K23" i="12"/>
  <c r="H73" i="12"/>
  <c r="I73" i="12" s="1"/>
  <c r="J73" i="12" s="1"/>
  <c r="H80" i="12"/>
  <c r="I80" i="12" s="1"/>
  <c r="J80" i="12" s="1"/>
  <c r="H75" i="12"/>
  <c r="I75" i="12" s="1"/>
  <c r="J75" i="12" s="1"/>
  <c r="H89" i="12"/>
  <c r="I89" i="12" s="1"/>
  <c r="J89" i="12" s="1"/>
  <c r="H76" i="12"/>
  <c r="I76" i="12" s="1"/>
  <c r="J76" i="12" s="1"/>
  <c r="H84" i="12"/>
  <c r="I84" i="12" s="1"/>
  <c r="J84" i="12" s="1"/>
  <c r="H79" i="12"/>
  <c r="I79" i="12" s="1"/>
  <c r="J79" i="12" s="1"/>
  <c r="H86" i="12"/>
  <c r="I86" i="12" s="1"/>
  <c r="J86" i="12" s="1"/>
  <c r="H82" i="12"/>
  <c r="I82" i="12" s="1"/>
  <c r="J82" i="12" s="1"/>
  <c r="H72" i="12"/>
  <c r="I72" i="12" s="1"/>
  <c r="J72" i="12" s="1"/>
  <c r="H87" i="12"/>
  <c r="I87" i="12" s="1"/>
  <c r="J87" i="12" s="1"/>
  <c r="H88" i="12"/>
  <c r="I88" i="12" s="1"/>
  <c r="J88" i="12" s="1"/>
  <c r="H83" i="12"/>
  <c r="I83" i="12" s="1"/>
  <c r="J83" i="12" s="1"/>
  <c r="H77" i="12"/>
  <c r="I77" i="12" s="1"/>
  <c r="J77" i="12" s="1"/>
  <c r="H78" i="12"/>
  <c r="I78" i="12" s="1"/>
  <c r="J78" i="12" s="1"/>
  <c r="H74" i="12"/>
  <c r="I74" i="12" s="1"/>
  <c r="J74" i="12" s="1"/>
  <c r="H85" i="12"/>
  <c r="I85" i="12" s="1"/>
  <c r="J85" i="12" s="1"/>
  <c r="H71" i="12"/>
  <c r="I71" i="12" s="1"/>
  <c r="J71" i="12" s="1"/>
  <c r="H70" i="12"/>
  <c r="I70" i="12" s="1"/>
  <c r="J70" i="12" s="1"/>
  <c r="H81" i="12"/>
  <c r="I81" i="12" s="1"/>
  <c r="J81" i="12" s="1"/>
  <c r="J90" i="12" l="1"/>
</calcChain>
</file>

<file path=xl/sharedStrings.xml><?xml version="1.0" encoding="utf-8"?>
<sst xmlns="http://schemas.openxmlformats.org/spreadsheetml/2006/main" count="819" uniqueCount="122">
  <si>
    <t>Total:</t>
  </si>
  <si>
    <t>Lys</t>
  </si>
  <si>
    <t>Leu</t>
  </si>
  <si>
    <t>Ile</t>
  </si>
  <si>
    <t>Phe</t>
  </si>
  <si>
    <t>Val</t>
  </si>
  <si>
    <t>Met</t>
  </si>
  <si>
    <t>Aba</t>
  </si>
  <si>
    <t>Tyr</t>
  </si>
  <si>
    <t>Ala</t>
  </si>
  <si>
    <t>Thr</t>
  </si>
  <si>
    <t>Gly/Arg</t>
  </si>
  <si>
    <t>Gln</t>
  </si>
  <si>
    <t>Ser</t>
  </si>
  <si>
    <t>His</t>
  </si>
  <si>
    <t>Asn</t>
  </si>
  <si>
    <t>Glu</t>
  </si>
  <si>
    <t>Asp</t>
  </si>
  <si>
    <t>Emission</t>
  </si>
  <si>
    <t>umol/l</t>
  </si>
  <si>
    <t>%</t>
  </si>
  <si>
    <t>mV</t>
  </si>
  <si>
    <t>mV*min</t>
  </si>
  <si>
    <t>min</t>
  </si>
  <si>
    <t/>
  </si>
  <si>
    <t xml:space="preserve">Amount </t>
  </si>
  <si>
    <t xml:space="preserve">Relative Height </t>
  </si>
  <si>
    <t xml:space="preserve">Relative Area </t>
  </si>
  <si>
    <t xml:space="preserve">Height </t>
  </si>
  <si>
    <t xml:space="preserve">Area </t>
  </si>
  <si>
    <t>Retention Time</t>
  </si>
  <si>
    <t>Peak Name</t>
  </si>
  <si>
    <t xml:space="preserve">No. </t>
  </si>
  <si>
    <t>µl</t>
  </si>
  <si>
    <t>Volum</t>
  </si>
  <si>
    <t>Dato</t>
  </si>
  <si>
    <t>succ 1 100</t>
  </si>
  <si>
    <t>Prøvenavn</t>
  </si>
  <si>
    <t>23.03.2023</t>
  </si>
  <si>
    <t>Sequence</t>
  </si>
  <si>
    <t>succ 1 250</t>
  </si>
  <si>
    <t>succ 1 50</t>
  </si>
  <si>
    <t>succ 2 100</t>
  </si>
  <si>
    <t>succ 2 250</t>
  </si>
  <si>
    <t>succ 2 50</t>
  </si>
  <si>
    <t>succ 3 100</t>
  </si>
  <si>
    <t>succ 3 250</t>
  </si>
  <si>
    <t>succ3 50</t>
  </si>
  <si>
    <t>umol</t>
  </si>
  <si>
    <t xml:space="preserve">mmol </t>
  </si>
  <si>
    <t>mmol/gDW</t>
  </si>
  <si>
    <t>org. sample</t>
  </si>
  <si>
    <t xml:space="preserve">org. sample </t>
  </si>
  <si>
    <t>Weight cells:</t>
  </si>
  <si>
    <t>Total volume sample (ml):</t>
  </si>
  <si>
    <t>Total volume sample (L):</t>
  </si>
  <si>
    <t>Fortynning:</t>
  </si>
  <si>
    <t>No.:</t>
  </si>
  <si>
    <t>Amino-acid:</t>
  </si>
  <si>
    <t>Dilution:</t>
  </si>
  <si>
    <t>mmol/gDW:</t>
  </si>
  <si>
    <t>Average (mmol/gDW):</t>
  </si>
  <si>
    <t>Std. Dev:</t>
  </si>
  <si>
    <t>1-250</t>
  </si>
  <si>
    <t>1-50</t>
  </si>
  <si>
    <t>1-100</t>
  </si>
  <si>
    <t>Molecular weight</t>
  </si>
  <si>
    <t>g/gDW:</t>
  </si>
  <si>
    <t>Fordeling:</t>
  </si>
  <si>
    <t>Normaliser:</t>
  </si>
  <si>
    <t>Avg:</t>
  </si>
  <si>
    <t>Asn:</t>
  </si>
  <si>
    <t>Asp:</t>
  </si>
  <si>
    <t>sum:</t>
  </si>
  <si>
    <t>Gln:</t>
  </si>
  <si>
    <t>Glu:</t>
  </si>
  <si>
    <t>Gly:</t>
  </si>
  <si>
    <t>Arg:</t>
  </si>
  <si>
    <t>Sum:</t>
  </si>
  <si>
    <t>No.</t>
  </si>
  <si>
    <t>Amino acid</t>
  </si>
  <si>
    <t>std. Dev:</t>
  </si>
  <si>
    <t>Alanine</t>
  </si>
  <si>
    <t>Arg</t>
  </si>
  <si>
    <t>Arginine</t>
  </si>
  <si>
    <t>Asparagine</t>
  </si>
  <si>
    <t>Aspartic acid</t>
  </si>
  <si>
    <t>Glutamic acid</t>
  </si>
  <si>
    <t>Glutamine</t>
  </si>
  <si>
    <t>Gly</t>
  </si>
  <si>
    <t>Glycine</t>
  </si>
  <si>
    <t>Histidine</t>
  </si>
  <si>
    <t>Isoleucine</t>
  </si>
  <si>
    <t>Leucine</t>
  </si>
  <si>
    <t>Lysine</t>
  </si>
  <si>
    <t>Phenylalanine</t>
  </si>
  <si>
    <t>Serine</t>
  </si>
  <si>
    <t>Threonine</t>
  </si>
  <si>
    <t>Tyrosine</t>
  </si>
  <si>
    <t>Valine</t>
  </si>
  <si>
    <t>Formel:</t>
  </si>
  <si>
    <t>a:</t>
  </si>
  <si>
    <t>Predikert andel av aminosyrene (mmol/gDW)::</t>
  </si>
  <si>
    <t>Predicted HPLC values (mmol/gDW):</t>
  </si>
  <si>
    <t>Cys:</t>
  </si>
  <si>
    <t>Pro:</t>
  </si>
  <si>
    <t>Trp:</t>
  </si>
  <si>
    <t>Met:</t>
  </si>
  <si>
    <t>Skalert:</t>
  </si>
  <si>
    <t>Aminoacid</t>
  </si>
  <si>
    <t>Avg. mmol/gDW:</t>
  </si>
  <si>
    <t>mol/gDW:</t>
  </si>
  <si>
    <t>Molar mass (g/mol):</t>
  </si>
  <si>
    <t>mol/DW:</t>
  </si>
  <si>
    <t>g/DW:</t>
  </si>
  <si>
    <t>Cys</t>
  </si>
  <si>
    <t>Pro</t>
  </si>
  <si>
    <t>Trp</t>
  </si>
  <si>
    <t>y=0,564</t>
  </si>
  <si>
    <t xml:space="preserve">Total protein content: </t>
  </si>
  <si>
    <t>Average:</t>
  </si>
  <si>
    <t>Relative std. Dev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</si>
</sst>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&quot; &quot;"/>
    <numFmt numFmtId="165" formatCode="0.000&quot; &quot;"/>
    <numFmt numFmtId="166" formatCode="0.00&quot;      &quot;"/>
    <numFmt numFmtId="167" formatCode="0.0000"/>
    <numFmt numFmtId="168" formatCode="0.000"/>
    <numFmt numFmtId="169" formatCode="0&quot;  &quot;"/>
    <numFmt numFmtId="170" formatCode="dd/mmm/yyyy\ hh:mm"/>
    <numFmt numFmtId="171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166" fontId="1" fillId="0" borderId="2" xfId="1" applyNumberFormat="1" applyBorder="1" applyAlignment="1">
      <alignment vertical="center"/>
    </xf>
    <xf numFmtId="0" fontId="2" fillId="0" borderId="3" xfId="1" applyFont="1" applyBorder="1" applyAlignment="1">
      <alignment vertical="center"/>
    </xf>
    <xf numFmtId="167" fontId="1" fillId="2" borderId="4" xfId="1" applyNumberFormat="1" applyFill="1" applyBorder="1" applyAlignment="1">
      <alignment horizontal="center"/>
    </xf>
    <xf numFmtId="2" fontId="1" fillId="2" borderId="4" xfId="1" applyNumberFormat="1" applyFill="1" applyBorder="1" applyAlignment="1">
      <alignment horizontal="center"/>
    </xf>
    <xf numFmtId="168" fontId="1" fillId="2" borderId="4" xfId="1" applyNumberFormat="1" applyFill="1" applyBorder="1" applyAlignment="1">
      <alignment horizontal="center"/>
    </xf>
    <xf numFmtId="0" fontId="1" fillId="2" borderId="4" xfId="1" applyFill="1" applyBorder="1"/>
    <xf numFmtId="169" fontId="1" fillId="2" borderId="4" xfId="1" applyNumberFormat="1" applyFill="1" applyBorder="1" applyAlignment="1">
      <alignment horizontal="left" vertical="center"/>
    </xf>
    <xf numFmtId="167" fontId="1" fillId="2" borderId="5" xfId="1" applyNumberFormat="1" applyFill="1" applyBorder="1" applyAlignment="1">
      <alignment horizontal="center"/>
    </xf>
    <xf numFmtId="2" fontId="1" fillId="2" borderId="5" xfId="1" applyNumberFormat="1" applyFill="1" applyBorder="1" applyAlignment="1">
      <alignment horizontal="center"/>
    </xf>
    <xf numFmtId="168" fontId="1" fillId="2" borderId="5" xfId="1" applyNumberFormat="1" applyFill="1" applyBorder="1" applyAlignment="1">
      <alignment horizontal="center"/>
    </xf>
    <xf numFmtId="0" fontId="1" fillId="2" borderId="5" xfId="1" applyFill="1" applyBorder="1"/>
    <xf numFmtId="169" fontId="1" fillId="2" borderId="5" xfId="1" applyNumberFormat="1" applyFill="1" applyBorder="1" applyAlignment="1">
      <alignment horizontal="left" vertical="center"/>
    </xf>
    <xf numFmtId="167" fontId="1" fillId="2" borderId="6" xfId="1" applyNumberFormat="1" applyFill="1" applyBorder="1" applyAlignment="1">
      <alignment horizontal="center"/>
    </xf>
    <xf numFmtId="2" fontId="1" fillId="2" borderId="6" xfId="1" applyNumberFormat="1" applyFill="1" applyBorder="1" applyAlignment="1">
      <alignment horizontal="center"/>
    </xf>
    <xf numFmtId="168" fontId="1" fillId="2" borderId="6" xfId="1" applyNumberFormat="1" applyFill="1" applyBorder="1" applyAlignment="1">
      <alignment horizontal="center"/>
    </xf>
    <xf numFmtId="0" fontId="1" fillId="2" borderId="6" xfId="1" applyFill="1" applyBorder="1"/>
    <xf numFmtId="169" fontId="1" fillId="2" borderId="6" xfId="1" applyNumberFormat="1" applyFill="1" applyBorder="1" applyAlignment="1">
      <alignment horizontal="left" vertical="center"/>
    </xf>
    <xf numFmtId="0" fontId="1" fillId="3" borderId="5" xfId="1" applyFill="1" applyBorder="1" applyAlignment="1">
      <alignment horizontal="center"/>
    </xf>
    <xf numFmtId="167" fontId="1" fillId="3" borderId="5" xfId="1" applyNumberFormat="1" applyFill="1" applyBorder="1" applyAlignment="1">
      <alignment horizontal="center"/>
    </xf>
    <xf numFmtId="2" fontId="1" fillId="3" borderId="5" xfId="1" applyNumberFormat="1" applyFill="1" applyBorder="1" applyAlignment="1">
      <alignment horizontal="center"/>
    </xf>
    <xf numFmtId="168" fontId="1" fillId="3" borderId="5" xfId="1" applyNumberFormat="1" applyFill="1" applyBorder="1" applyAlignment="1">
      <alignment horizontal="center"/>
    </xf>
    <xf numFmtId="0" fontId="1" fillId="3" borderId="5" xfId="1" applyFill="1" applyBorder="1" applyAlignment="1">
      <alignment horizontal="left" vertical="center"/>
    </xf>
    <xf numFmtId="0" fontId="1" fillId="3" borderId="6" xfId="1" applyFill="1" applyBorder="1" applyAlignment="1">
      <alignment horizontal="center"/>
    </xf>
    <xf numFmtId="0" fontId="1" fillId="3" borderId="6" xfId="1" applyFill="1" applyBorder="1" applyAlignment="1">
      <alignment horizontal="left"/>
    </xf>
    <xf numFmtId="0" fontId="1" fillId="3" borderId="6" xfId="1" applyFill="1" applyBorder="1" applyAlignment="1">
      <alignment horizontal="left" vertical="center"/>
    </xf>
    <xf numFmtId="2" fontId="1" fillId="0" borderId="0" xfId="1" applyNumberFormat="1"/>
    <xf numFmtId="170" fontId="1" fillId="0" borderId="0" xfId="1" applyNumberForma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0" borderId="0" xfId="1" applyFont="1"/>
    <xf numFmtId="0" fontId="0" fillId="0" borderId="0" xfId="0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1" applyFill="1" applyBorder="1" applyAlignment="1">
      <alignment horizontal="left" vertical="center"/>
    </xf>
    <xf numFmtId="0" fontId="1" fillId="5" borderId="6" xfId="1" applyFill="1" applyBorder="1" applyAlignment="1">
      <alignment horizontal="left"/>
    </xf>
    <xf numFmtId="0" fontId="1" fillId="5" borderId="6" xfId="1" applyFill="1" applyBorder="1" applyAlignment="1">
      <alignment horizontal="center"/>
    </xf>
    <xf numFmtId="0" fontId="1" fillId="5" borderId="5" xfId="1" applyFill="1" applyBorder="1" applyAlignment="1">
      <alignment horizontal="left" vertical="center"/>
    </xf>
    <xf numFmtId="0" fontId="1" fillId="5" borderId="5" xfId="1" applyFill="1" applyBorder="1" applyAlignment="1">
      <alignment horizontal="center"/>
    </xf>
    <xf numFmtId="0" fontId="3" fillId="0" borderId="0" xfId="1" applyFont="1"/>
    <xf numFmtId="169" fontId="1" fillId="0" borderId="0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7" fontId="1" fillId="0" borderId="0" xfId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0" applyFont="1"/>
    <xf numFmtId="168" fontId="0" fillId="0" borderId="0" xfId="0" applyNumberFormat="1"/>
    <xf numFmtId="0" fontId="3" fillId="4" borderId="0" xfId="0" applyFont="1" applyFill="1" applyAlignment="1">
      <alignment horizont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5" borderId="0" xfId="0" applyFont="1" applyFill="1"/>
    <xf numFmtId="168" fontId="3" fillId="0" borderId="0" xfId="0" applyNumberFormat="1" applyFont="1" applyAlignment="1">
      <alignment horizontal="center"/>
    </xf>
    <xf numFmtId="171" fontId="5" fillId="0" borderId="0" xfId="0" applyNumberFormat="1" applyFont="1"/>
    <xf numFmtId="0" fontId="3" fillId="5" borderId="0" xfId="0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71" fontId="5" fillId="0" borderId="0" xfId="2" applyNumberFormat="1" applyFont="1"/>
    <xf numFmtId="167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B57EFCEA-22CE-42B2-B057-3C9052132BC0}"/>
    <cellStyle name="Normal 3" xfId="2" xr:uid="{B9EC0A62-F68B-46E7-8A54-7C1A8BECD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753DB0-B114-400E-AE89-42C836E6B18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AE8-4A89-B0FC-E42BC35961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EB6A97-7397-4A6F-B21A-6BDC0188C04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E8-4A89-B0FC-E42BC35961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3F3314-0408-41AA-B7C7-519E494009E2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E8-4A89-B0FC-E42BC35961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50F947-2409-4601-B0DE-382BBB0547C2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E8-4A89-B0FC-E42BC35961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13B58A-62B9-458D-BDA7-BE810DCD58A0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E8-4A89-B0FC-E42BC35961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062BF1-FBF4-4127-AF9C-63FF2CD3CDCA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E8-4A89-B0FC-E42BC35961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8303B3-E330-4F9B-9A40-3DBDECC2C154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E8-4A89-B0FC-E42BC35961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A275EC-BA03-4AFC-9EF8-7BA8C4E3342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E8-4A89-B0FC-E42BC35961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22ED4A-44D0-49FC-A0ED-5C875A3055B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E8-4A89-B0FC-E42BC35961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297150-F3DE-485D-9F72-75D2041880E4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E8-4A89-B0FC-E42BC35961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97C4C7-9DEF-4874-804A-1965D1962978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E8-4A89-B0FC-E42BC35961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7C2409-6DAF-403B-858A-33B3223C1F77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E8-4A89-B0FC-E42BC35961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60D78F-31E7-4B40-861C-788E2B43187D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E8-4A89-B0FC-E42BC35961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388C11-1972-43AD-A402-3584D62167F5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AE8-4A89-B0FC-E42BC35961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3C36397-C1AB-4A8E-9565-78AA788F311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AE8-4A89-B0FC-E42BC35961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3E13F8-B9A6-4D4B-A7A6-91BE8858CA34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AE8-4A89-B0FC-E42BC35961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AE8-4A89-B0FC-E42BC35961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AE8-4A89-B0FC-E42BC35961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AE8-4A89-B0FC-E42BC35961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AE8-4A89-B0FC-E42BC35961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AE8-4A89-B0FC-E42BC35961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AE8-4A89-B0FC-E42BC35961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AE8-4A89-B0FC-E42BC35961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AE8-4A89-B0FC-E42BC35961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AE8-4A89-B0FC-E42BC35961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AE8-4A89-B0FC-E42BC35961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AE8-4A89-B0FC-E42BC35961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AE8-4A89-B0FC-E42BC35961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AE8-4A89-B0FC-E42BC35961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AE8-4A89-B0FC-E42BC359617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AE8-4A89-B0FC-E42BC359617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AE8-4A89-B0FC-E42BC359617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AE8-4A89-B0FC-E42BC359617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AE8-4A89-B0FC-E42BC359617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AE8-4A89-B0FC-E42BC359617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AE8-4A89-B0FC-E42BC359617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AE8-4A89-B0FC-E42BC359617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AE8-4A89-B0FC-E42BC359617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AE8-4A89-B0FC-E42BC35961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AE8-4A89-B0FC-E42BC359617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AE8-4A89-B0FC-E42BC359617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AE8-4A89-B0FC-E42BC359617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AE8-4A89-B0FC-E42BC359617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AE8-4A89-B0FC-E42BC359617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AE8-4A89-B0FC-E42BC359617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AE8-4A89-B0FC-E42BC359617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AE8-4A89-B0FC-E42BC359617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AE8-4A89-B0FC-E42BC3596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548709536307972"/>
                  <c:y val="-0.16428514144065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(Oversikt!$J$41:$J$56,Oversikt!$J$41:$J$56,Oversikt!$J$41:$J$56)</c:f>
              <c:numCache>
                <c:formatCode>0.000</c:formatCode>
                <c:ptCount val="48"/>
                <c:pt idx="0">
                  <c:v>0.59111127483237302</c:v>
                </c:pt>
                <c:pt idx="1">
                  <c:v>0.31503487394125002</c:v>
                </c:pt>
                <c:pt idx="2">
                  <c:v>0.304266422763671</c:v>
                </c:pt>
                <c:pt idx="3">
                  <c:v>0.39903752261785103</c:v>
                </c:pt>
                <c:pt idx="4">
                  <c:v>0.55857521331259297</c:v>
                </c:pt>
                <c:pt idx="5">
                  <c:v>0.29525634056817002</c:v>
                </c:pt>
                <c:pt idx="6">
                  <c:v>0.532031324104138</c:v>
                </c:pt>
                <c:pt idx="7">
                  <c:v>0.17465218151956499</c:v>
                </c:pt>
                <c:pt idx="8">
                  <c:v>0.56721117444805602</c:v>
                </c:pt>
                <c:pt idx="9">
                  <c:v>0.74367160775772401</c:v>
                </c:pt>
                <c:pt idx="10">
                  <c:v>0.54430249487281201</c:v>
                </c:pt>
                <c:pt idx="11">
                  <c:v>0.346567043949982</c:v>
                </c:pt>
                <c:pt idx="12">
                  <c:v>0.48340182165247397</c:v>
                </c:pt>
                <c:pt idx="13">
                  <c:v>0.41714498192285099</c:v>
                </c:pt>
                <c:pt idx="14">
                  <c:v>0.268749863465719</c:v>
                </c:pt>
                <c:pt idx="15">
                  <c:v>0.51935485552044502</c:v>
                </c:pt>
                <c:pt idx="16">
                  <c:v>0.59111127483237302</c:v>
                </c:pt>
                <c:pt idx="17">
                  <c:v>0.31503487394125002</c:v>
                </c:pt>
                <c:pt idx="18">
                  <c:v>0.304266422763671</c:v>
                </c:pt>
                <c:pt idx="19">
                  <c:v>0.39903752261785103</c:v>
                </c:pt>
                <c:pt idx="20">
                  <c:v>0.55857521331259297</c:v>
                </c:pt>
                <c:pt idx="21">
                  <c:v>0.29525634056817002</c:v>
                </c:pt>
                <c:pt idx="22">
                  <c:v>0.532031324104138</c:v>
                </c:pt>
                <c:pt idx="23">
                  <c:v>0.17465218151956499</c:v>
                </c:pt>
                <c:pt idx="24">
                  <c:v>0.56721117444805602</c:v>
                </c:pt>
                <c:pt idx="25">
                  <c:v>0.74367160775772401</c:v>
                </c:pt>
                <c:pt idx="26">
                  <c:v>0.54430249487281201</c:v>
                </c:pt>
                <c:pt idx="27">
                  <c:v>0.346567043949982</c:v>
                </c:pt>
                <c:pt idx="28">
                  <c:v>0.48340182165247397</c:v>
                </c:pt>
                <c:pt idx="29">
                  <c:v>0.41714498192285099</c:v>
                </c:pt>
                <c:pt idx="30">
                  <c:v>0.268749863465719</c:v>
                </c:pt>
                <c:pt idx="31">
                  <c:v>0.51935485552044502</c:v>
                </c:pt>
                <c:pt idx="32">
                  <c:v>0.59111127483237302</c:v>
                </c:pt>
                <c:pt idx="33">
                  <c:v>0.31503487394125002</c:v>
                </c:pt>
                <c:pt idx="34">
                  <c:v>0.304266422763671</c:v>
                </c:pt>
                <c:pt idx="35">
                  <c:v>0.39903752261785103</c:v>
                </c:pt>
                <c:pt idx="36">
                  <c:v>0.55857521331259297</c:v>
                </c:pt>
                <c:pt idx="37">
                  <c:v>0.29525634056817002</c:v>
                </c:pt>
                <c:pt idx="38">
                  <c:v>0.532031324104138</c:v>
                </c:pt>
                <c:pt idx="39">
                  <c:v>0.17465218151956499</c:v>
                </c:pt>
                <c:pt idx="40">
                  <c:v>0.56721117444805602</c:v>
                </c:pt>
                <c:pt idx="41">
                  <c:v>0.74367160775772401</c:v>
                </c:pt>
                <c:pt idx="42">
                  <c:v>0.54430249487281201</c:v>
                </c:pt>
                <c:pt idx="43">
                  <c:v>0.346567043949982</c:v>
                </c:pt>
                <c:pt idx="44">
                  <c:v>0.48340182165247397</c:v>
                </c:pt>
                <c:pt idx="45">
                  <c:v>0.41714498192285099</c:v>
                </c:pt>
                <c:pt idx="46">
                  <c:v>0.268749863465719</c:v>
                </c:pt>
                <c:pt idx="47">
                  <c:v>0.51935485552044502</c:v>
                </c:pt>
              </c:numCache>
            </c:numRef>
          </c:xVal>
          <c:yVal>
            <c:numRef>
              <c:f>(Oversikt!$C$41:$C$56,Oversikt!$D$41:$D$56,Oversikt!$E$41:$E$56)</c:f>
              <c:numCache>
                <c:formatCode>0.000</c:formatCode>
                <c:ptCount val="48"/>
                <c:pt idx="0">
                  <c:v>0.54748161899072023</c:v>
                </c:pt>
                <c:pt idx="1">
                  <c:v>0.24145414751300792</c:v>
                </c:pt>
                <c:pt idx="2">
                  <c:v>0.16470696118063619</c:v>
                </c:pt>
                <c:pt idx="3">
                  <c:v>0.21600890808278503</c:v>
                </c:pt>
                <c:pt idx="4">
                  <c:v>0.37769694099575779</c:v>
                </c:pt>
                <c:pt idx="5">
                  <c:v>0.19964619622280211</c:v>
                </c:pt>
                <c:pt idx="6">
                  <c:v>0.40776809311510648</c:v>
                </c:pt>
                <c:pt idx="7">
                  <c:v>5.7880376276398103E-2</c:v>
                </c:pt>
                <c:pt idx="8">
                  <c:v>0.23624485045761848</c:v>
                </c:pt>
                <c:pt idx="9">
                  <c:v>0.24963908714649627</c:v>
                </c:pt>
                <c:pt idx="10">
                  <c:v>0.30374526247150979</c:v>
                </c:pt>
                <c:pt idx="11">
                  <c:v>0.14746287073238856</c:v>
                </c:pt>
                <c:pt idx="12">
                  <c:v>0.19264436149576816</c:v>
                </c:pt>
                <c:pt idx="13">
                  <c:v>0.2152844752697059</c:v>
                </c:pt>
                <c:pt idx="14">
                  <c:v>0.10174146627555972</c:v>
                </c:pt>
                <c:pt idx="15">
                  <c:v>0.27611104318842478</c:v>
                </c:pt>
                <c:pt idx="16">
                  <c:v>0.56775649311261656</c:v>
                </c:pt>
                <c:pt idx="17">
                  <c:v>0.25048328678493387</c:v>
                </c:pt>
                <c:pt idx="18" formatCode="General">
                  <c:v>0.17569989275188033</c:v>
                </c:pt>
                <c:pt idx="19">
                  <c:v>0.23042585274809885</c:v>
                </c:pt>
                <c:pt idx="20">
                  <c:v>0.40076616868278381</c:v>
                </c:pt>
                <c:pt idx="21">
                  <c:v>0.21184032081743107</c:v>
                </c:pt>
                <c:pt idx="22">
                  <c:v>0.42301651581277672</c:v>
                </c:pt>
                <c:pt idx="23">
                  <c:v>6.250324634175955E-2</c:v>
                </c:pt>
                <c:pt idx="24">
                  <c:v>0.23004272336176576</c:v>
                </c:pt>
                <c:pt idx="25">
                  <c:v>0.26205582750348388</c:v>
                </c:pt>
                <c:pt idx="26">
                  <c:v>0.31834391609239793</c:v>
                </c:pt>
                <c:pt idx="27">
                  <c:v>0.14356292177845087</c:v>
                </c:pt>
                <c:pt idx="28">
                  <c:v>0.18840438860502939</c:v>
                </c:pt>
                <c:pt idx="29">
                  <c:v>0.23103671715581686</c:v>
                </c:pt>
                <c:pt idx="30">
                  <c:v>0.10953304836596008</c:v>
                </c:pt>
                <c:pt idx="31">
                  <c:v>0.29993079979146003</c:v>
                </c:pt>
                <c:pt idx="32">
                  <c:v>0.52877405452209925</c:v>
                </c:pt>
                <c:pt idx="33">
                  <c:v>0.24050143284382419</c:v>
                </c:pt>
                <c:pt idx="34">
                  <c:v>0.1638164691270754</c:v>
                </c:pt>
                <c:pt idx="35">
                  <c:v>0.2148410508485355</c:v>
                </c:pt>
                <c:pt idx="36">
                  <c:v>0.37456972296942387</c:v>
                </c:pt>
                <c:pt idx="37">
                  <c:v>0.19799318526096868</c:v>
                </c:pt>
                <c:pt idx="38">
                  <c:v>0.40615914728444968</c:v>
                </c:pt>
                <c:pt idx="39">
                  <c:v>6.1937648327064006E-2</c:v>
                </c:pt>
                <c:pt idx="40">
                  <c:v>0.23928767910199483</c:v>
                </c:pt>
                <c:pt idx="41">
                  <c:v>0.24916203522229124</c:v>
                </c:pt>
                <c:pt idx="42">
                  <c:v>0.2999408621538539</c:v>
                </c:pt>
                <c:pt idx="43">
                  <c:v>0.14861500399780475</c:v>
                </c:pt>
                <c:pt idx="44">
                  <c:v>0.19710872006286217</c:v>
                </c:pt>
                <c:pt idx="45">
                  <c:v>0.22114097476333824</c:v>
                </c:pt>
                <c:pt idx="46">
                  <c:v>0.10970043723760782</c:v>
                </c:pt>
                <c:pt idx="47">
                  <c:v>0.2818516256164828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Oversikt!$B$41:$B$56</c15:f>
                <c15:dlblRangeCache>
                  <c:ptCount val="16"/>
                  <c:pt idx="0">
                    <c:v>Ala</c:v>
                  </c:pt>
                  <c:pt idx="1">
                    <c:v>Arg</c:v>
                  </c:pt>
                  <c:pt idx="2">
                    <c:v>Asn</c:v>
                  </c:pt>
                  <c:pt idx="3">
                    <c:v>Asp</c:v>
                  </c:pt>
                  <c:pt idx="4">
                    <c:v>Glu</c:v>
                  </c:pt>
                  <c:pt idx="5">
                    <c:v>Gln</c:v>
                  </c:pt>
                  <c:pt idx="6">
                    <c:v>Gly</c:v>
                  </c:pt>
                  <c:pt idx="7">
                    <c:v>His</c:v>
                  </c:pt>
                  <c:pt idx="8">
                    <c:v>Ile</c:v>
                  </c:pt>
                  <c:pt idx="9">
                    <c:v>Leu</c:v>
                  </c:pt>
                  <c:pt idx="10">
                    <c:v>Lys</c:v>
                  </c:pt>
                  <c:pt idx="11">
                    <c:v>Phe</c:v>
                  </c:pt>
                  <c:pt idx="12">
                    <c:v>Ser</c:v>
                  </c:pt>
                  <c:pt idx="13">
                    <c:v>Thr</c:v>
                  </c:pt>
                  <c:pt idx="14">
                    <c:v>Tyr</c:v>
                  </c:pt>
                  <c:pt idx="15">
                    <c:v>Val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AE8-4A89-B0FC-E42BC35961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8382495"/>
        <c:axId val="1628391135"/>
      </c:scatterChart>
      <c:valAx>
        <c:axId val="16283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100" b="0" i="0" baseline="0">
                    <a:effectLst/>
                  </a:rPr>
                  <a:t>Predicted values (mmol/gDW)</a:t>
                </a:r>
                <a:endParaRPr lang="nb-NO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391135"/>
        <c:crosses val="autoZero"/>
        <c:crossBetween val="midCat"/>
      </c:valAx>
      <c:valAx>
        <c:axId val="16283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50" b="0" i="0" baseline="0">
                    <a:effectLst/>
                  </a:rPr>
                  <a:t>HPLC measurements (mmol/gDW)</a:t>
                </a:r>
                <a:endParaRPr lang="nb-NO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3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40</xdr:row>
      <xdr:rowOff>4762</xdr:rowOff>
    </xdr:from>
    <xdr:to>
      <xdr:col>19</xdr:col>
      <xdr:colOff>171450</xdr:colOff>
      <xdr:row>54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3CA2A-A88A-F897-B9A5-A90EF509D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7FEF8-9979-49FF-9F26-B0D29BA77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BAB909-2614-4A82-A1D6-AF919202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98664-1F4E-4F1B-8C70-26307FCD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C47ED-50C1-4EA6-84A1-067FCC561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A4992-190C-41E3-8256-064D8F0D1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D2964-518D-4272-9172-544396D56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60FDBD-807D-44C2-9E4B-515BF89E5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C7DC9-C9FA-443F-8305-D684D0E2F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70ECD-36A2-4835-9364-EB449C12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D092-DD45-4287-A5F1-50B68D63CEC7}">
  <dimension ref="A1:AD120"/>
  <sheetViews>
    <sheetView tabSelected="1" topLeftCell="A106" workbookViewId="0">
      <selection activeCell="H121" sqref="H121"/>
    </sheetView>
  </sheetViews>
  <sheetFormatPr defaultRowHeight="15" x14ac:dyDescent="0.25"/>
  <sheetData>
    <row r="1" spans="1:25" x14ac:dyDescent="0.25">
      <c r="A1" s="73" t="s">
        <v>57</v>
      </c>
      <c r="B1" s="73" t="s">
        <v>58</v>
      </c>
      <c r="C1" s="73" t="s">
        <v>59</v>
      </c>
      <c r="D1" s="74" t="s">
        <v>60</v>
      </c>
      <c r="E1" s="74"/>
      <c r="F1" s="74"/>
      <c r="G1" s="73" t="s">
        <v>61</v>
      </c>
      <c r="H1" s="73" t="s">
        <v>62</v>
      </c>
      <c r="I1" s="73" t="s">
        <v>66</v>
      </c>
      <c r="J1" s="73" t="s">
        <v>67</v>
      </c>
    </row>
    <row r="2" spans="1:25" x14ac:dyDescent="0.25">
      <c r="A2" s="73"/>
      <c r="B2" s="73"/>
      <c r="C2" s="73"/>
      <c r="D2" s="38">
        <v>1</v>
      </c>
      <c r="E2" s="38">
        <v>2</v>
      </c>
      <c r="F2" s="38">
        <v>3</v>
      </c>
      <c r="G2" s="73"/>
      <c r="H2" s="73"/>
      <c r="I2" s="73"/>
      <c r="J2" s="73"/>
      <c r="P2" t="s">
        <v>17</v>
      </c>
      <c r="Q2" t="s">
        <v>63</v>
      </c>
      <c r="R2">
        <v>0.38067706101612253</v>
      </c>
      <c r="S2">
        <v>0.40603408019832887</v>
      </c>
      <c r="T2">
        <v>0.37857929689567438</v>
      </c>
    </row>
    <row r="3" spans="1:25" x14ac:dyDescent="0.25">
      <c r="A3" s="49">
        <v>1</v>
      </c>
      <c r="B3" s="38" t="s">
        <v>7</v>
      </c>
      <c r="C3" t="s">
        <v>64</v>
      </c>
      <c r="D3">
        <v>7.9621080848996432E-4</v>
      </c>
      <c r="E3">
        <v>2.0023163915923454E-3</v>
      </c>
      <c r="F3">
        <v>1.4702080924114272E-3</v>
      </c>
      <c r="G3" s="52">
        <f t="shared" ref="G3:G13" si="0">AVERAGE(D3:F3)</f>
        <v>1.4229117641645788E-3</v>
      </c>
      <c r="H3" s="52">
        <f t="shared" ref="H3:H13" si="1">_xlfn.STDEV.S(D3:F3)</f>
        <v>6.0444220269344933E-4</v>
      </c>
      <c r="I3" s="38"/>
      <c r="J3" s="38"/>
      <c r="P3" t="s">
        <v>12</v>
      </c>
      <c r="Q3" t="s">
        <v>64</v>
      </c>
      <c r="R3">
        <v>3.6311048858099538E-5</v>
      </c>
      <c r="S3">
        <v>1.961097721938178E-5</v>
      </c>
      <c r="T3">
        <v>1.6285603273379149E-5</v>
      </c>
    </row>
    <row r="4" spans="1:25" x14ac:dyDescent="0.25">
      <c r="A4" s="49">
        <v>2</v>
      </c>
      <c r="B4" s="38" t="s">
        <v>9</v>
      </c>
      <c r="C4" s="50" t="s">
        <v>63</v>
      </c>
      <c r="D4" s="51">
        <v>0.54748161899072023</v>
      </c>
      <c r="E4" s="51">
        <v>0.56775649311261656</v>
      </c>
      <c r="F4" s="52">
        <v>0.52877405452209925</v>
      </c>
      <c r="G4" s="52">
        <f t="shared" si="0"/>
        <v>0.54800405554181209</v>
      </c>
      <c r="H4" s="52">
        <f t="shared" si="1"/>
        <v>1.9496469797845476E-2</v>
      </c>
      <c r="I4" s="38"/>
      <c r="J4" s="38"/>
      <c r="P4" t="s">
        <v>16</v>
      </c>
      <c r="Q4" t="s">
        <v>63</v>
      </c>
      <c r="R4">
        <v>0.57730682616970175</v>
      </c>
      <c r="S4">
        <v>0.61258687852299554</v>
      </c>
      <c r="T4">
        <v>0.57254662262711919</v>
      </c>
    </row>
    <row r="5" spans="1:25" x14ac:dyDescent="0.25">
      <c r="A5" s="49">
        <v>3</v>
      </c>
      <c r="B5" s="57" t="s">
        <v>15</v>
      </c>
      <c r="C5" s="50" t="s">
        <v>64</v>
      </c>
      <c r="D5" s="51">
        <v>3.8808247298604621E-5</v>
      </c>
      <c r="E5" s="52">
        <v>9.1665301650294177E-5</v>
      </c>
      <c r="F5" s="52">
        <v>7.8223079936482848E-5</v>
      </c>
      <c r="G5" s="52">
        <f t="shared" si="0"/>
        <v>6.9565542961793882E-5</v>
      </c>
      <c r="H5" s="52">
        <f t="shared" si="1"/>
        <v>2.7471471721322938E-5</v>
      </c>
      <c r="I5" s="38"/>
      <c r="J5" s="38"/>
      <c r="P5" t="s">
        <v>11</v>
      </c>
      <c r="Q5" t="s">
        <v>63</v>
      </c>
      <c r="R5">
        <v>0.6492222406281144</v>
      </c>
      <c r="S5">
        <v>0.67349980259771058</v>
      </c>
      <c r="T5">
        <v>0.64666058012827388</v>
      </c>
    </row>
    <row r="6" spans="1:25" x14ac:dyDescent="0.25">
      <c r="A6" s="49">
        <v>4</v>
      </c>
      <c r="B6" s="38" t="s">
        <v>17</v>
      </c>
      <c r="C6" s="50" t="s">
        <v>63</v>
      </c>
      <c r="D6" s="51">
        <v>0.38067706101612253</v>
      </c>
      <c r="E6" s="52">
        <v>0.40603408019832887</v>
      </c>
      <c r="F6" s="52">
        <v>0.37857929689567438</v>
      </c>
      <c r="G6" s="52">
        <f t="shared" si="0"/>
        <v>0.38843014603670856</v>
      </c>
      <c r="H6" s="52">
        <f t="shared" si="1"/>
        <v>1.5281492958845873E-2</v>
      </c>
      <c r="I6" s="38"/>
      <c r="J6" s="38"/>
      <c r="P6" t="s">
        <v>14</v>
      </c>
      <c r="Q6" t="s">
        <v>64</v>
      </c>
      <c r="R6">
        <v>5.7880376276398103E-2</v>
      </c>
      <c r="S6">
        <v>6.250324634175955E-2</v>
      </c>
      <c r="T6">
        <v>6.1937648327064006E-2</v>
      </c>
    </row>
    <row r="7" spans="1:25" x14ac:dyDescent="0.25">
      <c r="A7" s="49">
        <v>5</v>
      </c>
      <c r="B7" s="38" t="s">
        <v>12</v>
      </c>
      <c r="C7" s="50" t="s">
        <v>64</v>
      </c>
      <c r="D7" s="52">
        <v>3.6311048858099538E-5</v>
      </c>
      <c r="E7" s="51">
        <v>1.961097721938178E-5</v>
      </c>
      <c r="F7" s="52">
        <v>1.6285603273379149E-5</v>
      </c>
      <c r="G7" s="52">
        <f t="shared" si="0"/>
        <v>2.4069209783620155E-5</v>
      </c>
      <c r="H7" s="52">
        <f t="shared" si="1"/>
        <v>1.0731332438904124E-5</v>
      </c>
      <c r="I7" s="38"/>
      <c r="J7" s="38"/>
      <c r="U7" t="s">
        <v>3</v>
      </c>
      <c r="V7" t="s">
        <v>65</v>
      </c>
      <c r="W7">
        <v>0.23624485045761848</v>
      </c>
      <c r="X7">
        <v>0.23004272336176576</v>
      </c>
      <c r="Y7">
        <v>0.23928767910199483</v>
      </c>
    </row>
    <row r="8" spans="1:25" x14ac:dyDescent="0.25">
      <c r="A8" s="49">
        <v>6</v>
      </c>
      <c r="B8" s="38" t="s">
        <v>16</v>
      </c>
      <c r="C8" s="50" t="s">
        <v>63</v>
      </c>
      <c r="D8" s="51">
        <v>0.57730682616970175</v>
      </c>
      <c r="E8" s="52">
        <v>0.61258687852299554</v>
      </c>
      <c r="F8" s="52">
        <v>0.57254662262711919</v>
      </c>
      <c r="G8" s="52">
        <f t="shared" si="0"/>
        <v>0.58748010910660542</v>
      </c>
      <c r="H8" s="52">
        <f t="shared" si="1"/>
        <v>2.1872980760233338E-2</v>
      </c>
      <c r="I8" s="38"/>
      <c r="J8" s="38"/>
      <c r="U8" t="s">
        <v>2</v>
      </c>
      <c r="V8" t="s">
        <v>63</v>
      </c>
      <c r="W8">
        <v>0.24963908714649627</v>
      </c>
      <c r="X8">
        <v>0.26205582750348388</v>
      </c>
      <c r="Y8">
        <v>0.24916203522229124</v>
      </c>
    </row>
    <row r="9" spans="1:25" x14ac:dyDescent="0.25">
      <c r="A9" s="49">
        <v>7</v>
      </c>
      <c r="B9" s="38" t="s">
        <v>11</v>
      </c>
      <c r="C9" s="50" t="s">
        <v>63</v>
      </c>
      <c r="D9" s="51">
        <v>0.6492222406281144</v>
      </c>
      <c r="E9" s="51">
        <v>0.67349980259771058</v>
      </c>
      <c r="F9" s="52">
        <v>0.64666058012827388</v>
      </c>
      <c r="G9" s="52">
        <f t="shared" si="0"/>
        <v>0.65646087445136625</v>
      </c>
      <c r="H9" s="52">
        <f t="shared" si="1"/>
        <v>1.4811628216078194E-2</v>
      </c>
      <c r="I9" s="38"/>
      <c r="J9" s="38"/>
      <c r="U9" t="s">
        <v>1</v>
      </c>
      <c r="V9" t="s">
        <v>63</v>
      </c>
      <c r="W9">
        <v>0.30374526247150979</v>
      </c>
      <c r="X9">
        <v>0.31834391609239793</v>
      </c>
      <c r="Y9">
        <v>0.2999408621538539</v>
      </c>
    </row>
    <row r="10" spans="1:25" x14ac:dyDescent="0.25">
      <c r="A10" s="49">
        <v>8</v>
      </c>
      <c r="B10" s="57" t="s">
        <v>14</v>
      </c>
      <c r="C10" s="50" t="s">
        <v>64</v>
      </c>
      <c r="D10" s="51">
        <v>5.7880376276398103E-2</v>
      </c>
      <c r="E10" s="51">
        <v>6.250324634175955E-2</v>
      </c>
      <c r="F10" s="52">
        <v>6.1937648327064006E-2</v>
      </c>
      <c r="G10" s="52">
        <f t="shared" si="0"/>
        <v>6.0773756981740555E-2</v>
      </c>
      <c r="H10" s="52">
        <f t="shared" si="1"/>
        <v>2.5216491048702361E-3</v>
      </c>
      <c r="I10" s="38"/>
      <c r="J10" s="38"/>
      <c r="U10" t="s">
        <v>4</v>
      </c>
      <c r="V10" t="s">
        <v>65</v>
      </c>
      <c r="W10">
        <v>0.14746287073238856</v>
      </c>
      <c r="X10">
        <v>0.14356292177845087</v>
      </c>
      <c r="Y10">
        <v>0.14861500399780475</v>
      </c>
    </row>
    <row r="11" spans="1:25" x14ac:dyDescent="0.25">
      <c r="A11" s="49">
        <v>9</v>
      </c>
      <c r="B11" s="38" t="s">
        <v>3</v>
      </c>
      <c r="C11" s="50" t="s">
        <v>65</v>
      </c>
      <c r="D11" s="51">
        <v>0.23624485045761848</v>
      </c>
      <c r="E11" s="51">
        <v>0.23004272336176576</v>
      </c>
      <c r="F11" s="52">
        <v>0.23928767910199483</v>
      </c>
      <c r="G11" s="52">
        <f t="shared" si="0"/>
        <v>0.235191750973793</v>
      </c>
      <c r="H11" s="52">
        <f t="shared" si="1"/>
        <v>4.7115884319222628E-3</v>
      </c>
      <c r="I11" s="38"/>
      <c r="J11" s="38"/>
      <c r="P11" t="s">
        <v>10</v>
      </c>
      <c r="Q11" t="s">
        <v>65</v>
      </c>
      <c r="R11">
        <v>0.2152844752697059</v>
      </c>
      <c r="S11">
        <v>0.23103671715581686</v>
      </c>
      <c r="T11">
        <v>0.22114097476333824</v>
      </c>
      <c r="U11" t="s">
        <v>13</v>
      </c>
      <c r="V11" t="s">
        <v>65</v>
      </c>
      <c r="W11">
        <v>0.19264436149576816</v>
      </c>
      <c r="X11">
        <v>0.18840438860502939</v>
      </c>
      <c r="Y11">
        <v>0.19710872006286217</v>
      </c>
    </row>
    <row r="12" spans="1:25" x14ac:dyDescent="0.25">
      <c r="A12" s="49">
        <v>10</v>
      </c>
      <c r="B12" s="38" t="s">
        <v>2</v>
      </c>
      <c r="C12" s="50" t="s">
        <v>63</v>
      </c>
      <c r="D12" s="51">
        <v>0.24963908714649627</v>
      </c>
      <c r="E12" s="52">
        <v>0.26205582750348388</v>
      </c>
      <c r="F12" s="52">
        <v>0.24916203522229124</v>
      </c>
      <c r="G12" s="52">
        <f t="shared" si="0"/>
        <v>0.25361898329075716</v>
      </c>
      <c r="H12" s="52">
        <f t="shared" si="1"/>
        <v>7.3104137938260786E-3</v>
      </c>
      <c r="I12" s="38"/>
      <c r="J12" s="38"/>
    </row>
    <row r="13" spans="1:25" x14ac:dyDescent="0.25">
      <c r="A13" s="49">
        <v>11</v>
      </c>
      <c r="B13" s="38" t="s">
        <v>1</v>
      </c>
      <c r="C13" s="50" t="s">
        <v>63</v>
      </c>
      <c r="D13" s="51">
        <v>0.30374526247150979</v>
      </c>
      <c r="E13" s="52">
        <v>0.31834391609239793</v>
      </c>
      <c r="F13" s="52">
        <v>0.2999408621538539</v>
      </c>
      <c r="G13" s="52">
        <f t="shared" si="0"/>
        <v>0.30734334690592058</v>
      </c>
      <c r="H13" s="52">
        <f t="shared" si="1"/>
        <v>9.7148215250771261E-3</v>
      </c>
      <c r="I13" s="38"/>
      <c r="J13" s="38"/>
      <c r="P13" t="s">
        <v>8</v>
      </c>
      <c r="Q13" t="s">
        <v>64</v>
      </c>
      <c r="R13">
        <v>0.10174146627555972</v>
      </c>
      <c r="S13">
        <v>0.10953304836596008</v>
      </c>
      <c r="T13">
        <v>0.10970043723760782</v>
      </c>
    </row>
    <row r="14" spans="1:25" x14ac:dyDescent="0.25">
      <c r="A14" s="49">
        <v>12</v>
      </c>
      <c r="B14" s="38" t="s">
        <v>4</v>
      </c>
      <c r="C14" s="50" t="s">
        <v>65</v>
      </c>
      <c r="D14" s="51">
        <v>0.14746287073238856</v>
      </c>
      <c r="E14" s="52">
        <v>0.14356292177845087</v>
      </c>
      <c r="F14" s="52">
        <v>0.14861500399780475</v>
      </c>
      <c r="G14" s="52">
        <f t="shared" ref="G14" si="2">AVERAGE(D14:F14)</f>
        <v>0.14654693216954806</v>
      </c>
      <c r="H14" s="52">
        <f t="shared" ref="H14" si="3">_xlfn.STDEV.S(D14:F14)</f>
        <v>2.6476576961442077E-3</v>
      </c>
      <c r="I14" s="38"/>
      <c r="J14" s="38"/>
    </row>
    <row r="15" spans="1:25" x14ac:dyDescent="0.25">
      <c r="A15" s="49">
        <v>13</v>
      </c>
      <c r="B15" s="38" t="s">
        <v>13</v>
      </c>
      <c r="C15" s="50" t="s">
        <v>65</v>
      </c>
      <c r="D15" s="51">
        <v>0.19264436149576816</v>
      </c>
      <c r="E15" s="51">
        <v>0.18840438860502939</v>
      </c>
      <c r="F15" s="52">
        <v>0.19710872006286217</v>
      </c>
      <c r="G15" s="52">
        <f>AVERAGE(D15:F15)</f>
        <v>0.19271915672121989</v>
      </c>
      <c r="H15" s="52">
        <f>_xlfn.STDEV.S(D15:F15)</f>
        <v>4.3526477316993073E-3</v>
      </c>
      <c r="I15" s="38"/>
      <c r="J15" s="38"/>
      <c r="P15" t="s">
        <v>6</v>
      </c>
      <c r="Q15" t="s">
        <v>64</v>
      </c>
      <c r="R15">
        <v>1.6755294749472963E-2</v>
      </c>
      <c r="S15">
        <v>1.0807319380208878E-4</v>
      </c>
      <c r="T15">
        <v>1.5728143707338825E-4</v>
      </c>
    </row>
    <row r="16" spans="1:25" x14ac:dyDescent="0.25">
      <c r="A16" s="49">
        <v>14</v>
      </c>
      <c r="B16" s="38" t="s">
        <v>10</v>
      </c>
      <c r="C16" s="50" t="s">
        <v>65</v>
      </c>
      <c r="D16" s="52">
        <v>0.2152844752697059</v>
      </c>
      <c r="E16" s="51">
        <v>0.23103671715581686</v>
      </c>
      <c r="F16" s="52">
        <v>0.22114097476333824</v>
      </c>
      <c r="G16" s="52">
        <f>AVERAGE(D16:F16)</f>
        <v>0.22248738906295365</v>
      </c>
      <c r="H16" s="52">
        <f>_xlfn.STDEV.S(D16:F16)</f>
        <v>7.9619661333927959E-3</v>
      </c>
      <c r="I16" s="38"/>
      <c r="J16" s="38"/>
      <c r="P16" t="s">
        <v>5</v>
      </c>
      <c r="Q16" t="s">
        <v>63</v>
      </c>
      <c r="R16">
        <v>0.27611104318842478</v>
      </c>
      <c r="S16">
        <v>0.29993079979146003</v>
      </c>
      <c r="T16">
        <v>0.2818516256164828</v>
      </c>
    </row>
    <row r="17" spans="1:12" x14ac:dyDescent="0.25">
      <c r="A17" s="49">
        <v>15</v>
      </c>
      <c r="B17" s="38" t="s">
        <v>8</v>
      </c>
      <c r="C17" s="50" t="s">
        <v>64</v>
      </c>
      <c r="D17" s="52">
        <v>0.10174146627555972</v>
      </c>
      <c r="E17" s="51">
        <v>0.10953304836596008</v>
      </c>
      <c r="F17" s="52">
        <v>0.10970043723760782</v>
      </c>
      <c r="G17" s="52">
        <f>AVERAGE(D17:F17)</f>
        <v>0.10699165062637588</v>
      </c>
      <c r="H17" s="52">
        <f>_xlfn.STDEV.S(D17:F17)</f>
        <v>4.5475632537386448E-3</v>
      </c>
      <c r="I17" s="38"/>
      <c r="J17" s="38"/>
    </row>
    <row r="18" spans="1:12" x14ac:dyDescent="0.25">
      <c r="A18" s="49">
        <v>16</v>
      </c>
      <c r="B18" s="38" t="s">
        <v>5</v>
      </c>
      <c r="C18" s="50" t="s">
        <v>63</v>
      </c>
      <c r="D18" s="51">
        <v>0.27611104318842478</v>
      </c>
      <c r="E18" s="51">
        <v>0.29993079979146003</v>
      </c>
      <c r="F18" s="52">
        <v>0.2818516256164828</v>
      </c>
      <c r="G18" s="52">
        <f>AVERAGE(D18:F18)</f>
        <v>0.28596448953212256</v>
      </c>
      <c r="H18" s="52">
        <f>_xlfn.STDEV.S(D18:F18)</f>
        <v>1.243108757705411E-2</v>
      </c>
      <c r="I18" s="38"/>
      <c r="J18" s="38"/>
    </row>
    <row r="19" spans="1:12" x14ac:dyDescent="0.25">
      <c r="A19" s="49"/>
      <c r="B19" s="38"/>
      <c r="C19" s="50"/>
      <c r="D19" s="51"/>
      <c r="E19" s="51"/>
      <c r="F19" s="52"/>
      <c r="G19" s="52"/>
      <c r="H19" s="52"/>
      <c r="I19" s="38"/>
      <c r="J19" s="38"/>
    </row>
    <row r="22" spans="1:12" x14ac:dyDescent="0.25">
      <c r="B22" t="s">
        <v>68</v>
      </c>
      <c r="D22" s="53" t="s">
        <v>69</v>
      </c>
      <c r="H22">
        <v>1</v>
      </c>
      <c r="I22">
        <v>2</v>
      </c>
      <c r="J22">
        <v>3</v>
      </c>
      <c r="K22" s="1" t="s">
        <v>70</v>
      </c>
      <c r="L22" t="s">
        <v>62</v>
      </c>
    </row>
    <row r="23" spans="1:12" x14ac:dyDescent="0.25">
      <c r="B23" t="s">
        <v>71</v>
      </c>
      <c r="C23" s="54">
        <v>0.304266422763671</v>
      </c>
      <c r="D23" s="54">
        <f>C23/C25</f>
        <v>0.4326243649871967</v>
      </c>
      <c r="G23" t="s">
        <v>15</v>
      </c>
      <c r="H23" s="54">
        <f>(D5+D6)*$D$23</f>
        <v>0.16470696118063619</v>
      </c>
      <c r="I23" s="54">
        <f>(E5+E6)*$D$23</f>
        <v>0.17569989275188033</v>
      </c>
      <c r="J23" s="54">
        <f>(F5+F6)*$D$23</f>
        <v>0.1638164691270754</v>
      </c>
      <c r="K23" s="54">
        <f>AVERAGE(H23:J23)</f>
        <v>0.16807444101986399</v>
      </c>
      <c r="L23" s="54">
        <f>_xlfn.STDEV.S(H23:J23)</f>
        <v>6.6188276614780658E-3</v>
      </c>
    </row>
    <row r="24" spans="1:12" x14ac:dyDescent="0.25">
      <c r="B24" t="s">
        <v>72</v>
      </c>
      <c r="C24" s="54">
        <v>0.39903752261785103</v>
      </c>
      <c r="D24" s="54">
        <f>C24/C25</f>
        <v>0.56737563501280341</v>
      </c>
      <c r="E24" s="53"/>
      <c r="F24" s="53"/>
      <c r="G24" t="s">
        <v>17</v>
      </c>
      <c r="H24" s="54">
        <f>(D5+D6)*$D$24</f>
        <v>0.21600890808278503</v>
      </c>
      <c r="I24" s="54">
        <f>(E5+E6)*$D$24</f>
        <v>0.23042585274809885</v>
      </c>
      <c r="J24" s="54">
        <f>(F5+F6)*$D$24</f>
        <v>0.2148410508485355</v>
      </c>
      <c r="K24" s="54">
        <f t="shared" ref="K24:K33" si="4">AVERAGE(H24:J24)</f>
        <v>0.22042527055980643</v>
      </c>
      <c r="L24" s="54">
        <f t="shared" ref="L24:L33" si="5">_xlfn.STDEV.S(H24:J24)</f>
        <v>8.680420825541265E-3</v>
      </c>
    </row>
    <row r="25" spans="1:12" x14ac:dyDescent="0.25">
      <c r="B25" s="53" t="s">
        <v>73</v>
      </c>
      <c r="C25" s="54">
        <f>SUM(C23:C24)</f>
        <v>0.70330394538152197</v>
      </c>
      <c r="D25" s="54">
        <f>SUM(D23:D24)</f>
        <v>1</v>
      </c>
      <c r="E25" s="54"/>
      <c r="F25" s="54"/>
      <c r="H25" s="54"/>
      <c r="I25" s="54"/>
      <c r="J25" s="54"/>
      <c r="K25" s="54"/>
      <c r="L25" s="54"/>
    </row>
    <row r="26" spans="1:12" x14ac:dyDescent="0.25">
      <c r="E26" s="54"/>
      <c r="F26" s="54"/>
      <c r="H26" s="54"/>
      <c r="I26" s="54"/>
      <c r="J26" s="54"/>
      <c r="K26" s="54"/>
      <c r="L26" s="54"/>
    </row>
    <row r="27" spans="1:12" x14ac:dyDescent="0.25">
      <c r="B27" t="s">
        <v>68</v>
      </c>
      <c r="D27" s="53" t="s">
        <v>69</v>
      </c>
      <c r="E27" s="54"/>
      <c r="F27" s="54"/>
      <c r="H27" s="54"/>
      <c r="I27" s="54"/>
      <c r="J27" s="54"/>
      <c r="K27" s="54"/>
      <c r="L27" s="54"/>
    </row>
    <row r="28" spans="1:12" x14ac:dyDescent="0.25">
      <c r="B28" s="53" t="s">
        <v>12</v>
      </c>
      <c r="C28" s="54">
        <v>0.29525634056817002</v>
      </c>
      <c r="D28" s="54">
        <f>C28/C30</f>
        <v>0.34580162706121115</v>
      </c>
      <c r="G28" t="s">
        <v>74</v>
      </c>
      <c r="H28" s="54">
        <f>(D7+D8)*$D$28</f>
        <v>0.19964619622280211</v>
      </c>
      <c r="I28" s="54">
        <f>(E7+E8)*$D$28</f>
        <v>0.21184032081743107</v>
      </c>
      <c r="J28" s="54">
        <f>(F7+F8)*$D$28</f>
        <v>0.19799318526096868</v>
      </c>
      <c r="K28" s="54">
        <f t="shared" si="4"/>
        <v>0.20315990076706728</v>
      </c>
      <c r="L28" s="54">
        <f t="shared" si="5"/>
        <v>7.5627627556372236E-3</v>
      </c>
    </row>
    <row r="29" spans="1:12" x14ac:dyDescent="0.25">
      <c r="B29" s="53" t="s">
        <v>75</v>
      </c>
      <c r="C29" s="54">
        <v>0.55857521331259297</v>
      </c>
      <c r="D29" s="54">
        <f>C29/C30</f>
        <v>0.6541983729387888</v>
      </c>
      <c r="G29" t="s">
        <v>75</v>
      </c>
      <c r="H29" s="54">
        <f>(D7+D8)*$D$29</f>
        <v>0.37769694099575779</v>
      </c>
      <c r="I29" s="54">
        <f>(E7+E8)*$D$29</f>
        <v>0.40076616868278381</v>
      </c>
      <c r="J29" s="54">
        <f>(F7+F8)*$D$29</f>
        <v>0.37456972296942387</v>
      </c>
      <c r="K29" s="54">
        <f t="shared" si="4"/>
        <v>0.38434427754932182</v>
      </c>
      <c r="L29" s="54">
        <f t="shared" si="5"/>
        <v>1.4307471979546736E-2</v>
      </c>
    </row>
    <row r="30" spans="1:12" x14ac:dyDescent="0.25">
      <c r="B30" s="53" t="s">
        <v>73</v>
      </c>
      <c r="C30" s="54">
        <f>SUM(C28:C29)</f>
        <v>0.85383155388076304</v>
      </c>
      <c r="D30" s="54">
        <f>SUM(D28:D29)</f>
        <v>1</v>
      </c>
      <c r="H30" s="54"/>
      <c r="I30" s="54"/>
      <c r="J30" s="54"/>
      <c r="K30" s="54"/>
      <c r="L30" s="54"/>
    </row>
    <row r="31" spans="1:12" x14ac:dyDescent="0.25">
      <c r="H31" s="54"/>
      <c r="I31" s="54"/>
      <c r="J31" s="54"/>
      <c r="K31" s="54"/>
      <c r="L31" s="54"/>
    </row>
    <row r="32" spans="1:12" x14ac:dyDescent="0.25">
      <c r="B32" t="s">
        <v>68</v>
      </c>
      <c r="D32" s="53" t="s">
        <v>69</v>
      </c>
      <c r="G32" s="54"/>
      <c r="H32" s="54"/>
      <c r="I32" s="54"/>
      <c r="J32" s="54"/>
      <c r="K32" s="54"/>
      <c r="L32" s="54"/>
    </row>
    <row r="33" spans="1:12" x14ac:dyDescent="0.25">
      <c r="B33" t="s">
        <v>76</v>
      </c>
      <c r="C33" s="54">
        <v>0.532031324104138</v>
      </c>
      <c r="D33" s="54">
        <f>C33/C35</f>
        <v>0.62808706725850294</v>
      </c>
      <c r="G33" t="s">
        <v>76</v>
      </c>
      <c r="H33" s="54">
        <f>D9*D33</f>
        <v>0.40776809311510648</v>
      </c>
      <c r="I33" s="54">
        <f>E9*D33</f>
        <v>0.42301651581277672</v>
      </c>
      <c r="J33" s="54">
        <f>F9*D33</f>
        <v>0.40615914728444968</v>
      </c>
      <c r="K33" s="54">
        <f t="shared" si="4"/>
        <v>0.41231458540411098</v>
      </c>
      <c r="L33" s="54">
        <f t="shared" si="5"/>
        <v>9.3029921275598511E-3</v>
      </c>
    </row>
    <row r="34" spans="1:12" x14ac:dyDescent="0.25">
      <c r="B34" t="s">
        <v>77</v>
      </c>
      <c r="C34" s="54">
        <v>0.31503487394125002</v>
      </c>
      <c r="D34" s="54">
        <f>C34/C35</f>
        <v>0.37191293274149706</v>
      </c>
      <c r="G34" t="s">
        <v>77</v>
      </c>
      <c r="H34" s="54">
        <f>D9*$D$34</f>
        <v>0.24145414751300792</v>
      </c>
      <c r="I34" s="54">
        <f>E9*$D$34</f>
        <v>0.25048328678493387</v>
      </c>
      <c r="J34" s="54">
        <f>F9*$D$34</f>
        <v>0.24050143284382419</v>
      </c>
      <c r="K34" s="54">
        <f>AVERAGE(H34:J34)</f>
        <v>0.24414628904725533</v>
      </c>
      <c r="L34" s="54">
        <f>_xlfn.STDEV.S(H34:J34)</f>
        <v>5.5086360885183427E-3</v>
      </c>
    </row>
    <row r="35" spans="1:12" x14ac:dyDescent="0.25">
      <c r="B35" s="53" t="s">
        <v>78</v>
      </c>
      <c r="C35" s="54">
        <f>SUM(C33:C34)</f>
        <v>0.84706619804538796</v>
      </c>
      <c r="D35" s="54">
        <f>SUM(D33:D34)</f>
        <v>1</v>
      </c>
    </row>
    <row r="38" spans="1:12" x14ac:dyDescent="0.25">
      <c r="A38" s="67" t="s">
        <v>79</v>
      </c>
      <c r="B38" s="68" t="s">
        <v>80</v>
      </c>
      <c r="C38" s="70" t="s">
        <v>50</v>
      </c>
      <c r="D38" s="71"/>
      <c r="E38" s="71"/>
    </row>
    <row r="39" spans="1:12" x14ac:dyDescent="0.25">
      <c r="A39" s="67"/>
      <c r="B39" s="69"/>
      <c r="C39" s="55">
        <v>1</v>
      </c>
      <c r="D39" s="55">
        <v>2</v>
      </c>
      <c r="E39" s="55">
        <v>3</v>
      </c>
      <c r="F39" s="53" t="s">
        <v>70</v>
      </c>
      <c r="G39" t="s">
        <v>81</v>
      </c>
      <c r="H39" s="1"/>
    </row>
    <row r="40" spans="1:12" x14ac:dyDescent="0.25">
      <c r="B40" s="38" t="s">
        <v>7</v>
      </c>
      <c r="C40" s="56">
        <f t="shared" ref="C40:E41" si="6">D3</f>
        <v>7.9621080848996432E-4</v>
      </c>
      <c r="D40" s="56">
        <f t="shared" si="6"/>
        <v>2.0023163915923454E-3</v>
      </c>
      <c r="E40" s="56">
        <f t="shared" si="6"/>
        <v>1.4702080924114272E-3</v>
      </c>
      <c r="F40" s="56">
        <f>AVERAGE(C40:E40)</f>
        <v>1.4229117641645788E-3</v>
      </c>
      <c r="G40" s="56">
        <f>_xlfn.STDEV.S(C40:E40)</f>
        <v>6.0444220269344933E-4</v>
      </c>
      <c r="H40" s="1"/>
    </row>
    <row r="41" spans="1:12" x14ac:dyDescent="0.25">
      <c r="B41" s="38" t="s">
        <v>9</v>
      </c>
      <c r="C41" s="56">
        <f t="shared" si="6"/>
        <v>0.54748161899072023</v>
      </c>
      <c r="D41" s="56">
        <f t="shared" si="6"/>
        <v>0.56775649311261656</v>
      </c>
      <c r="E41" s="56">
        <f t="shared" si="6"/>
        <v>0.52877405452209925</v>
      </c>
      <c r="F41" s="56">
        <f t="shared" ref="F41:F56" si="7">AVERAGE(C41:E41)</f>
        <v>0.54800405554181209</v>
      </c>
      <c r="G41" s="56">
        <f t="shared" ref="G41:G56" si="8">_xlfn.STDEV.S(C41:E41)</f>
        <v>1.9496469797845476E-2</v>
      </c>
      <c r="H41" s="1"/>
      <c r="I41" s="1" t="s">
        <v>82</v>
      </c>
      <c r="J41" s="54">
        <v>0.59111127483237302</v>
      </c>
    </row>
    <row r="42" spans="1:12" x14ac:dyDescent="0.25">
      <c r="B42" s="57" t="s">
        <v>83</v>
      </c>
      <c r="C42" s="56">
        <f>H34</f>
        <v>0.24145414751300792</v>
      </c>
      <c r="D42" s="56">
        <f>I34</f>
        <v>0.25048328678493387</v>
      </c>
      <c r="E42" s="56">
        <f>J34</f>
        <v>0.24050143284382419</v>
      </c>
      <c r="F42" s="56">
        <f t="shared" si="7"/>
        <v>0.24414628904725533</v>
      </c>
      <c r="G42" s="56">
        <f t="shared" si="8"/>
        <v>5.5086360885183427E-3</v>
      </c>
      <c r="H42" s="1"/>
      <c r="I42" s="1" t="s">
        <v>84</v>
      </c>
      <c r="J42" s="54">
        <v>0.31503487394125002</v>
      </c>
    </row>
    <row r="43" spans="1:12" x14ac:dyDescent="0.25">
      <c r="B43" s="38" t="s">
        <v>15</v>
      </c>
      <c r="C43" s="56">
        <f t="shared" ref="C43:E44" si="9">H23</f>
        <v>0.16470696118063619</v>
      </c>
      <c r="D43">
        <f t="shared" si="9"/>
        <v>0.17569989275188033</v>
      </c>
      <c r="E43" s="54">
        <f t="shared" si="9"/>
        <v>0.1638164691270754</v>
      </c>
      <c r="F43" s="56">
        <f t="shared" si="7"/>
        <v>0.16807444101986399</v>
      </c>
      <c r="G43" s="56">
        <f t="shared" si="8"/>
        <v>6.6188276614780658E-3</v>
      </c>
      <c r="H43" s="1"/>
      <c r="I43" s="1" t="s">
        <v>85</v>
      </c>
      <c r="J43" s="54">
        <v>0.304266422763671</v>
      </c>
    </row>
    <row r="44" spans="1:12" x14ac:dyDescent="0.25">
      <c r="B44" s="38" t="s">
        <v>17</v>
      </c>
      <c r="C44" s="56">
        <f t="shared" si="9"/>
        <v>0.21600890808278503</v>
      </c>
      <c r="D44" s="56">
        <f t="shared" si="9"/>
        <v>0.23042585274809885</v>
      </c>
      <c r="E44" s="56">
        <f t="shared" si="9"/>
        <v>0.2148410508485355</v>
      </c>
      <c r="F44" s="56">
        <f>AVERAGE(C44:E44)</f>
        <v>0.22042527055980643</v>
      </c>
      <c r="G44" s="56">
        <f>_xlfn.STDEV.S(C44:E44)</f>
        <v>8.680420825541265E-3</v>
      </c>
      <c r="H44" s="1"/>
      <c r="I44" s="1" t="s">
        <v>86</v>
      </c>
      <c r="J44" s="54">
        <v>0.39903752261785103</v>
      </c>
    </row>
    <row r="45" spans="1:12" x14ac:dyDescent="0.25">
      <c r="B45" s="38" t="s">
        <v>16</v>
      </c>
      <c r="C45" s="56">
        <f>H29</f>
        <v>0.37769694099575779</v>
      </c>
      <c r="D45" s="56">
        <f>I29</f>
        <v>0.40076616868278381</v>
      </c>
      <c r="E45" s="56">
        <f>J29</f>
        <v>0.37456972296942387</v>
      </c>
      <c r="F45" s="56">
        <f t="shared" si="7"/>
        <v>0.38434427754932182</v>
      </c>
      <c r="G45" s="56">
        <f t="shared" si="8"/>
        <v>1.4307471979546736E-2</v>
      </c>
      <c r="H45" s="1"/>
      <c r="I45" s="1" t="s">
        <v>87</v>
      </c>
      <c r="J45" s="54">
        <v>0.55857521331259297</v>
      </c>
    </row>
    <row r="46" spans="1:12" x14ac:dyDescent="0.25">
      <c r="B46" s="38" t="s">
        <v>12</v>
      </c>
      <c r="C46" s="56">
        <f>H28</f>
        <v>0.19964619622280211</v>
      </c>
      <c r="D46" s="56">
        <f>I28</f>
        <v>0.21184032081743107</v>
      </c>
      <c r="E46" s="56">
        <f>J28</f>
        <v>0.19799318526096868</v>
      </c>
      <c r="F46" s="56">
        <f t="shared" si="7"/>
        <v>0.20315990076706728</v>
      </c>
      <c r="G46" s="56">
        <f t="shared" si="8"/>
        <v>7.5627627556372236E-3</v>
      </c>
      <c r="H46" s="1"/>
      <c r="I46" s="1" t="s">
        <v>88</v>
      </c>
      <c r="J46" s="54">
        <v>0.29525634056817002</v>
      </c>
    </row>
    <row r="47" spans="1:12" x14ac:dyDescent="0.25">
      <c r="B47" s="57" t="s">
        <v>89</v>
      </c>
      <c r="C47" s="56">
        <f>H33</f>
        <v>0.40776809311510648</v>
      </c>
      <c r="D47" s="56">
        <f t="shared" ref="D47:E47" si="10">I33</f>
        <v>0.42301651581277672</v>
      </c>
      <c r="E47" s="56">
        <f t="shared" si="10"/>
        <v>0.40615914728444968</v>
      </c>
      <c r="F47" s="56">
        <f t="shared" si="7"/>
        <v>0.41231458540411098</v>
      </c>
      <c r="G47" s="56">
        <f t="shared" si="8"/>
        <v>9.3029921275598511E-3</v>
      </c>
      <c r="H47" s="1"/>
      <c r="I47" s="1" t="s">
        <v>90</v>
      </c>
      <c r="J47" s="54">
        <v>0.532031324104138</v>
      </c>
    </row>
    <row r="48" spans="1:12" x14ac:dyDescent="0.25">
      <c r="B48" s="38" t="s">
        <v>14</v>
      </c>
      <c r="C48" s="56">
        <f>D10</f>
        <v>5.7880376276398103E-2</v>
      </c>
      <c r="D48" s="56">
        <f>E10</f>
        <v>6.250324634175955E-2</v>
      </c>
      <c r="E48" s="56">
        <f>F10</f>
        <v>6.1937648327064006E-2</v>
      </c>
      <c r="F48" s="56">
        <f t="shared" si="7"/>
        <v>6.0773756981740555E-2</v>
      </c>
      <c r="G48" s="56">
        <f t="shared" si="8"/>
        <v>2.5216491048702361E-3</v>
      </c>
      <c r="H48" s="1"/>
      <c r="I48" s="1" t="s">
        <v>91</v>
      </c>
      <c r="J48" s="54">
        <v>0.17465218151956499</v>
      </c>
    </row>
    <row r="49" spans="2:10" x14ac:dyDescent="0.25">
      <c r="B49" s="38" t="s">
        <v>3</v>
      </c>
      <c r="C49" s="56">
        <f t="shared" ref="C49:E49" si="11">D11</f>
        <v>0.23624485045761848</v>
      </c>
      <c r="D49" s="56">
        <f t="shared" si="11"/>
        <v>0.23004272336176576</v>
      </c>
      <c r="E49" s="56">
        <f t="shared" si="11"/>
        <v>0.23928767910199483</v>
      </c>
      <c r="F49" s="56">
        <f t="shared" si="7"/>
        <v>0.235191750973793</v>
      </c>
      <c r="G49" s="56">
        <f t="shared" si="8"/>
        <v>4.7115884319222628E-3</v>
      </c>
      <c r="H49" s="1"/>
      <c r="I49" s="1" t="s">
        <v>92</v>
      </c>
      <c r="J49" s="54">
        <v>0.56721117444805602</v>
      </c>
    </row>
    <row r="50" spans="2:10" x14ac:dyDescent="0.25">
      <c r="B50" s="38" t="s">
        <v>2</v>
      </c>
      <c r="C50" s="56">
        <f>D12</f>
        <v>0.24963908714649627</v>
      </c>
      <c r="D50" s="56">
        <f>E12</f>
        <v>0.26205582750348388</v>
      </c>
      <c r="E50" s="56">
        <f t="shared" ref="E50" si="12">F12</f>
        <v>0.24916203522229124</v>
      </c>
      <c r="F50" s="56">
        <f t="shared" si="7"/>
        <v>0.25361898329075716</v>
      </c>
      <c r="G50" s="56">
        <f t="shared" si="8"/>
        <v>7.3104137938260786E-3</v>
      </c>
      <c r="H50" s="1"/>
      <c r="I50" s="1" t="s">
        <v>93</v>
      </c>
      <c r="J50" s="54">
        <v>0.74367160775772401</v>
      </c>
    </row>
    <row r="51" spans="2:10" x14ac:dyDescent="0.25">
      <c r="B51" s="38" t="s">
        <v>1</v>
      </c>
      <c r="C51" s="56">
        <f t="shared" ref="C51:E51" si="13">D13</f>
        <v>0.30374526247150979</v>
      </c>
      <c r="D51" s="56">
        <f t="shared" si="13"/>
        <v>0.31834391609239793</v>
      </c>
      <c r="E51" s="56">
        <f t="shared" si="13"/>
        <v>0.2999408621538539</v>
      </c>
      <c r="F51" s="56">
        <f t="shared" si="7"/>
        <v>0.30734334690592058</v>
      </c>
      <c r="G51" s="56">
        <f t="shared" si="8"/>
        <v>9.7148215250771261E-3</v>
      </c>
      <c r="H51" s="1"/>
      <c r="I51" s="1" t="s">
        <v>94</v>
      </c>
      <c r="J51" s="54">
        <v>0.54430249487281201</v>
      </c>
    </row>
    <row r="52" spans="2:10" x14ac:dyDescent="0.25">
      <c r="B52" s="38" t="s">
        <v>4</v>
      </c>
      <c r="C52" s="56">
        <f t="shared" ref="C52:E52" si="14">D14</f>
        <v>0.14746287073238856</v>
      </c>
      <c r="D52" s="56">
        <f t="shared" si="14"/>
        <v>0.14356292177845087</v>
      </c>
      <c r="E52" s="56">
        <f t="shared" si="14"/>
        <v>0.14861500399780475</v>
      </c>
      <c r="F52" s="56">
        <f t="shared" si="7"/>
        <v>0.14654693216954806</v>
      </c>
      <c r="G52" s="56">
        <f t="shared" si="8"/>
        <v>2.6476576961442077E-3</v>
      </c>
      <c r="H52" s="1"/>
      <c r="I52" s="1" t="s">
        <v>95</v>
      </c>
      <c r="J52" s="54">
        <v>0.346567043949982</v>
      </c>
    </row>
    <row r="53" spans="2:10" x14ac:dyDescent="0.25">
      <c r="B53" s="38" t="s">
        <v>13</v>
      </c>
      <c r="C53" s="56">
        <f t="shared" ref="C53:E53" si="15">D15</f>
        <v>0.19264436149576816</v>
      </c>
      <c r="D53" s="56">
        <f t="shared" si="15"/>
        <v>0.18840438860502939</v>
      </c>
      <c r="E53" s="56">
        <f t="shared" si="15"/>
        <v>0.19710872006286217</v>
      </c>
      <c r="F53" s="56">
        <f t="shared" si="7"/>
        <v>0.19271915672121989</v>
      </c>
      <c r="G53" s="56">
        <f t="shared" si="8"/>
        <v>4.3526477316993073E-3</v>
      </c>
      <c r="H53" s="1"/>
      <c r="I53" s="1" t="s">
        <v>96</v>
      </c>
      <c r="J53" s="54">
        <v>0.48340182165247397</v>
      </c>
    </row>
    <row r="54" spans="2:10" x14ac:dyDescent="0.25">
      <c r="B54" s="38" t="s">
        <v>10</v>
      </c>
      <c r="C54" s="56">
        <f t="shared" ref="C54:E54" si="16">D16</f>
        <v>0.2152844752697059</v>
      </c>
      <c r="D54" s="56">
        <f t="shared" si="16"/>
        <v>0.23103671715581686</v>
      </c>
      <c r="E54" s="56">
        <f t="shared" si="16"/>
        <v>0.22114097476333824</v>
      </c>
      <c r="F54" s="56">
        <f t="shared" si="7"/>
        <v>0.22248738906295365</v>
      </c>
      <c r="G54" s="56">
        <f t="shared" si="8"/>
        <v>7.9619661333927959E-3</v>
      </c>
      <c r="H54" s="1"/>
      <c r="I54" s="1" t="s">
        <v>97</v>
      </c>
      <c r="J54" s="54">
        <v>0.41714498192285099</v>
      </c>
    </row>
    <row r="55" spans="2:10" x14ac:dyDescent="0.25">
      <c r="B55" s="38" t="s">
        <v>8</v>
      </c>
      <c r="C55" s="56">
        <f t="shared" ref="C55:E55" si="17">D17</f>
        <v>0.10174146627555972</v>
      </c>
      <c r="D55" s="56">
        <f t="shared" si="17"/>
        <v>0.10953304836596008</v>
      </c>
      <c r="E55" s="56">
        <f t="shared" si="17"/>
        <v>0.10970043723760782</v>
      </c>
      <c r="F55" s="56">
        <f t="shared" si="7"/>
        <v>0.10699165062637588</v>
      </c>
      <c r="G55" s="56">
        <f t="shared" si="8"/>
        <v>4.5475632537386448E-3</v>
      </c>
      <c r="I55" s="1" t="s">
        <v>98</v>
      </c>
      <c r="J55" s="54">
        <v>0.268749863465719</v>
      </c>
    </row>
    <row r="56" spans="2:10" x14ac:dyDescent="0.25">
      <c r="B56" s="38" t="s">
        <v>5</v>
      </c>
      <c r="C56" s="56">
        <f>D18</f>
        <v>0.27611104318842478</v>
      </c>
      <c r="D56" s="56">
        <f>E18</f>
        <v>0.29993079979146003</v>
      </c>
      <c r="E56" s="56">
        <f>F18</f>
        <v>0.2818516256164828</v>
      </c>
      <c r="F56" s="56">
        <f t="shared" si="7"/>
        <v>0.28596448953212256</v>
      </c>
      <c r="G56" s="56">
        <f t="shared" si="8"/>
        <v>1.243108757705411E-2</v>
      </c>
      <c r="I56" s="1" t="s">
        <v>99</v>
      </c>
      <c r="J56" s="54">
        <v>0.51935485552044502</v>
      </c>
    </row>
    <row r="58" spans="2:10" x14ac:dyDescent="0.25">
      <c r="B58" s="38" t="s">
        <v>100</v>
      </c>
      <c r="C58" t="s">
        <v>118</v>
      </c>
    </row>
    <row r="59" spans="2:10" x14ac:dyDescent="0.25">
      <c r="B59" s="38" t="s">
        <v>101</v>
      </c>
      <c r="C59" s="56">
        <v>0.56399999999999995</v>
      </c>
    </row>
    <row r="61" spans="2:10" x14ac:dyDescent="0.25">
      <c r="C61" s="58" t="s">
        <v>102</v>
      </c>
      <c r="D61" s="53" t="s">
        <v>103</v>
      </c>
    </row>
    <row r="62" spans="2:10" x14ac:dyDescent="0.25">
      <c r="B62" s="57" t="s">
        <v>104</v>
      </c>
      <c r="C62">
        <v>6.0601376372318501E-2</v>
      </c>
      <c r="D62" s="54">
        <f>C62*$C$59</f>
        <v>3.417917627398763E-2</v>
      </c>
    </row>
    <row r="63" spans="2:10" x14ac:dyDescent="0.25">
      <c r="B63" s="57" t="s">
        <v>105</v>
      </c>
      <c r="C63">
        <v>0.281993748990437</v>
      </c>
      <c r="D63" s="54">
        <f t="shared" ref="D63:D65" si="18">C63*$C$59</f>
        <v>0.15904447443060646</v>
      </c>
    </row>
    <row r="64" spans="2:10" x14ac:dyDescent="0.25">
      <c r="B64" s="57" t="s">
        <v>106</v>
      </c>
      <c r="C64">
        <v>7.9588020168359294E-2</v>
      </c>
      <c r="D64" s="54">
        <f t="shared" si="18"/>
        <v>4.4887643374954635E-2</v>
      </c>
    </row>
    <row r="65" spans="2:18" x14ac:dyDescent="0.25">
      <c r="B65" s="57" t="s">
        <v>107</v>
      </c>
      <c r="C65">
        <v>0.21462078143174501</v>
      </c>
      <c r="D65" s="54">
        <f t="shared" si="18"/>
        <v>0.12104612072750418</v>
      </c>
    </row>
    <row r="68" spans="2:18" x14ac:dyDescent="0.25">
      <c r="H68" s="72" t="s">
        <v>108</v>
      </c>
      <c r="I68" s="67"/>
      <c r="J68" s="67"/>
    </row>
    <row r="69" spans="2:18" x14ac:dyDescent="0.25">
      <c r="C69" s="57" t="s">
        <v>109</v>
      </c>
      <c r="D69" s="57" t="s">
        <v>110</v>
      </c>
      <c r="E69" s="53" t="s">
        <v>111</v>
      </c>
      <c r="F69" s="53" t="s">
        <v>112</v>
      </c>
      <c r="G69" s="53" t="s">
        <v>67</v>
      </c>
      <c r="H69" s="59" t="s">
        <v>60</v>
      </c>
      <c r="I69" s="53" t="s">
        <v>113</v>
      </c>
      <c r="J69" s="53" t="s">
        <v>114</v>
      </c>
    </row>
    <row r="70" spans="2:18" x14ac:dyDescent="0.25">
      <c r="B70">
        <v>1</v>
      </c>
      <c r="C70" s="53" t="s">
        <v>9</v>
      </c>
      <c r="D70" s="60">
        <f>F41</f>
        <v>0.54800405554181209</v>
      </c>
      <c r="E70" s="53">
        <f>D70/1000</f>
        <v>5.4800405554181208E-4</v>
      </c>
      <c r="F70" s="61">
        <v>89.092579999999998</v>
      </c>
      <c r="G70" s="53">
        <f>E70*F70</f>
        <v>4.8823095158683334E-2</v>
      </c>
      <c r="H70" s="62">
        <f>D70/$G$90</f>
        <v>0.97601832969508129</v>
      </c>
      <c r="I70" s="53">
        <f>H70/1000</f>
        <v>9.7601832969508129E-4</v>
      </c>
      <c r="J70" s="63">
        <f>I70*F70</f>
        <v>8.695599111982541E-2</v>
      </c>
      <c r="L70" t="s">
        <v>9</v>
      </c>
      <c r="M70">
        <v>0.54748161899072023</v>
      </c>
      <c r="N70">
        <v>0.56775649311261656</v>
      </c>
      <c r="O70">
        <v>0.52877405452209925</v>
      </c>
    </row>
    <row r="71" spans="2:18" x14ac:dyDescent="0.25">
      <c r="B71">
        <v>2</v>
      </c>
      <c r="C71" s="53" t="s">
        <v>83</v>
      </c>
      <c r="D71" s="60">
        <f>F42</f>
        <v>0.24414628904725533</v>
      </c>
      <c r="E71" s="53">
        <f t="shared" ref="E71:E89" si="19">D71/1000</f>
        <v>2.441462890472553E-4</v>
      </c>
      <c r="F71" s="61">
        <v>175.20839999999998</v>
      </c>
      <c r="G71" s="53">
        <f t="shared" ref="G71:G89" si="20">E71*F71</f>
        <v>4.2776480669907122E-2</v>
      </c>
      <c r="H71" s="62">
        <f t="shared" ref="H71:H89" si="21">D71/$G$90</f>
        <v>0.43483483530346484</v>
      </c>
      <c r="I71" s="53">
        <f t="shared" ref="I71:I89" si="22">H71/1000</f>
        <v>4.3483483530346484E-4</v>
      </c>
      <c r="J71" s="63">
        <f t="shared" ref="J71:J89" si="23">I71*F71</f>
        <v>7.6186715757783588E-2</v>
      </c>
      <c r="L71" t="s">
        <v>83</v>
      </c>
      <c r="M71">
        <v>0.24145414751300792</v>
      </c>
      <c r="N71">
        <v>0.25048328678493387</v>
      </c>
      <c r="O71">
        <v>0.24050143284382419</v>
      </c>
    </row>
    <row r="72" spans="2:18" x14ac:dyDescent="0.25">
      <c r="B72">
        <v>3</v>
      </c>
      <c r="C72" s="53" t="s">
        <v>15</v>
      </c>
      <c r="D72" s="60">
        <f>F43</f>
        <v>0.16807444101986399</v>
      </c>
      <c r="E72" s="53">
        <f t="shared" si="19"/>
        <v>1.6807444101986398E-4</v>
      </c>
      <c r="F72" s="61">
        <v>189.16834</v>
      </c>
      <c r="G72" s="53">
        <f t="shared" si="20"/>
        <v>3.1794363004155578E-2</v>
      </c>
      <c r="H72" s="62">
        <f t="shared" si="21"/>
        <v>0.29934766637165106</v>
      </c>
      <c r="I72" s="53">
        <f t="shared" si="22"/>
        <v>2.9934766637165105E-4</v>
      </c>
      <c r="J72" s="63">
        <f t="shared" si="23"/>
        <v>5.6627101130399052E-2</v>
      </c>
      <c r="L72" t="s">
        <v>15</v>
      </c>
      <c r="M72">
        <v>0.16470696118063619</v>
      </c>
      <c r="N72">
        <v>0.17569989275188033</v>
      </c>
      <c r="O72">
        <v>0.1638164691270754</v>
      </c>
    </row>
    <row r="73" spans="2:18" x14ac:dyDescent="0.25">
      <c r="B73">
        <v>4</v>
      </c>
      <c r="C73" s="53" t="s">
        <v>17</v>
      </c>
      <c r="D73" s="60">
        <f>F44</f>
        <v>0.22042527055980643</v>
      </c>
      <c r="E73" s="53">
        <f t="shared" si="19"/>
        <v>2.2042527055980644E-4</v>
      </c>
      <c r="F73" s="61">
        <v>132.09374</v>
      </c>
      <c r="G73" s="53">
        <f t="shared" si="20"/>
        <v>2.9116798378756727E-2</v>
      </c>
      <c r="H73" s="62">
        <f t="shared" si="21"/>
        <v>0.39258670117260436</v>
      </c>
      <c r="I73" s="53">
        <f t="shared" si="22"/>
        <v>3.9258670117260435E-4</v>
      </c>
      <c r="J73" s="63">
        <f t="shared" si="23"/>
        <v>5.1858245632151696E-2</v>
      </c>
      <c r="L73" t="s">
        <v>17</v>
      </c>
      <c r="M73">
        <v>0.21600890808278503</v>
      </c>
      <c r="N73">
        <v>0.23042585274809885</v>
      </c>
      <c r="O73">
        <v>0.2148410508485355</v>
      </c>
    </row>
    <row r="74" spans="2:18" x14ac:dyDescent="0.25">
      <c r="B74">
        <v>5</v>
      </c>
      <c r="C74" s="53" t="s">
        <v>115</v>
      </c>
      <c r="D74" s="60">
        <f>D62</f>
        <v>3.417917627398763E-2</v>
      </c>
      <c r="E74" s="53">
        <f t="shared" si="19"/>
        <v>3.4179176273987627E-5</v>
      </c>
      <c r="F74" s="64">
        <v>121.15758</v>
      </c>
      <c r="G74" s="53">
        <f t="shared" si="20"/>
        <v>4.1410662837497577E-3</v>
      </c>
      <c r="H74" s="62">
        <f t="shared" si="21"/>
        <v>6.0874554120422683E-2</v>
      </c>
      <c r="I74" s="53">
        <f t="shared" si="22"/>
        <v>6.0874554120422683E-5</v>
      </c>
      <c r="J74" s="63">
        <f t="shared" si="23"/>
        <v>7.375413660809441E-3</v>
      </c>
      <c r="L74" t="s">
        <v>115</v>
      </c>
      <c r="M74" s="54">
        <v>3.417917627398763E-2</v>
      </c>
      <c r="N74" s="54">
        <v>3.417917627398763E-2</v>
      </c>
      <c r="O74" s="54">
        <v>3.4179176273987602E-2</v>
      </c>
      <c r="Q74" s="57"/>
      <c r="R74" s="54"/>
    </row>
    <row r="75" spans="2:18" x14ac:dyDescent="0.25">
      <c r="B75">
        <v>6</v>
      </c>
      <c r="C75" s="53" t="s">
        <v>16</v>
      </c>
      <c r="D75" s="60">
        <f t="shared" ref="D75:D81" si="24">F45</f>
        <v>0.38434427754932182</v>
      </c>
      <c r="E75" s="53">
        <f t="shared" si="19"/>
        <v>3.843442775493218E-4</v>
      </c>
      <c r="F75" s="61">
        <v>146.12042</v>
      </c>
      <c r="G75" s="53">
        <f t="shared" si="20"/>
        <v>5.6160547260103472E-2</v>
      </c>
      <c r="H75" s="62">
        <f t="shared" si="21"/>
        <v>0.68453336432093259</v>
      </c>
      <c r="I75" s="53">
        <f t="shared" si="22"/>
        <v>6.8453336432093255E-4</v>
      </c>
      <c r="J75" s="63">
        <f t="shared" si="23"/>
        <v>0.10002430269858768</v>
      </c>
      <c r="L75" t="s">
        <v>16</v>
      </c>
      <c r="M75">
        <v>0.37769694099575779</v>
      </c>
      <c r="N75">
        <v>0.40076616868278381</v>
      </c>
      <c r="O75">
        <v>0.37456972296942387</v>
      </c>
      <c r="Q75" s="57"/>
      <c r="R75" s="54"/>
    </row>
    <row r="76" spans="2:18" x14ac:dyDescent="0.25">
      <c r="B76">
        <v>7</v>
      </c>
      <c r="C76" s="53" t="s">
        <v>12</v>
      </c>
      <c r="D76" s="60">
        <f t="shared" si="24"/>
        <v>0.20315990076706728</v>
      </c>
      <c r="E76" s="53">
        <f t="shared" si="19"/>
        <v>2.0315990076706728E-4</v>
      </c>
      <c r="F76" s="61">
        <v>146.1438</v>
      </c>
      <c r="G76" s="53">
        <f t="shared" si="20"/>
        <v>2.9690559905722128E-2</v>
      </c>
      <c r="H76" s="62">
        <f t="shared" si="21"/>
        <v>0.36183634957161798</v>
      </c>
      <c r="I76" s="53">
        <f t="shared" si="22"/>
        <v>3.61836349571618E-4</v>
      </c>
      <c r="J76" s="63">
        <f t="shared" si="23"/>
        <v>5.2880139104524625E-2</v>
      </c>
      <c r="L76" t="s">
        <v>12</v>
      </c>
      <c r="M76">
        <v>0.19964619622280211</v>
      </c>
      <c r="N76">
        <v>0.21184032081743107</v>
      </c>
      <c r="O76">
        <v>0.19799318526096868</v>
      </c>
      <c r="Q76" s="57"/>
      <c r="R76" s="54"/>
    </row>
    <row r="77" spans="2:18" x14ac:dyDescent="0.25">
      <c r="B77">
        <v>8</v>
      </c>
      <c r="C77" s="53" t="s">
        <v>89</v>
      </c>
      <c r="D77" s="60">
        <f t="shared" si="24"/>
        <v>0.41231458540411098</v>
      </c>
      <c r="E77" s="53">
        <f t="shared" si="19"/>
        <v>4.1231458540411098E-4</v>
      </c>
      <c r="F77" s="61">
        <v>75.065899999999999</v>
      </c>
      <c r="G77" s="53">
        <f t="shared" si="20"/>
        <v>3.0950765436486453E-2</v>
      </c>
      <c r="H77" s="62">
        <f t="shared" si="21"/>
        <v>0.73434966198773988</v>
      </c>
      <c r="I77" s="53">
        <f t="shared" si="22"/>
        <v>7.3434966198773982E-4</v>
      </c>
      <c r="J77" s="63">
        <f t="shared" si="23"/>
        <v>5.5124618291805476E-2</v>
      </c>
      <c r="L77" t="s">
        <v>89</v>
      </c>
      <c r="M77">
        <v>0.40776809311510648</v>
      </c>
      <c r="N77">
        <v>0.42301651581277672</v>
      </c>
      <c r="O77">
        <v>0.40615914728444968</v>
      </c>
      <c r="Q77" s="57"/>
      <c r="R77" s="54"/>
    </row>
    <row r="78" spans="2:18" x14ac:dyDescent="0.25">
      <c r="B78">
        <v>9</v>
      </c>
      <c r="C78" s="53" t="s">
        <v>14</v>
      </c>
      <c r="D78" s="60">
        <f t="shared" si="24"/>
        <v>6.0773756981740555E-2</v>
      </c>
      <c r="E78" s="53">
        <f>D78/1000</f>
        <v>6.0773756981740558E-5</v>
      </c>
      <c r="F78" s="61">
        <v>155.15466000000001</v>
      </c>
      <c r="G78" s="53">
        <f t="shared" si="20"/>
        <v>9.4293316014245829E-3</v>
      </c>
      <c r="H78" s="62">
        <f t="shared" si="21"/>
        <v>0.10824062373036113</v>
      </c>
      <c r="I78" s="53">
        <f t="shared" si="22"/>
        <v>1.0824062373036112E-4</v>
      </c>
      <c r="J78" s="63">
        <f t="shared" si="23"/>
        <v>1.6794037173072113E-2</v>
      </c>
      <c r="L78" t="s">
        <v>14</v>
      </c>
      <c r="M78">
        <v>5.7880376276398103E-2</v>
      </c>
      <c r="N78">
        <v>6.250324634175955E-2</v>
      </c>
      <c r="O78">
        <v>6.1937648327064006E-2</v>
      </c>
    </row>
    <row r="79" spans="2:18" x14ac:dyDescent="0.25">
      <c r="B79">
        <v>10</v>
      </c>
      <c r="C79" s="53" t="s">
        <v>3</v>
      </c>
      <c r="D79" s="60">
        <f t="shared" si="24"/>
        <v>0.235191750973793</v>
      </c>
      <c r="E79" s="53">
        <f t="shared" si="19"/>
        <v>2.3519175097379299E-4</v>
      </c>
      <c r="F79" s="64">
        <v>131.17261999999999</v>
      </c>
      <c r="G79" s="53">
        <f t="shared" si="20"/>
        <v>3.0850718177619977E-2</v>
      </c>
      <c r="H79" s="62">
        <f t="shared" si="21"/>
        <v>0.41888642542352211</v>
      </c>
      <c r="I79" s="53">
        <f t="shared" si="22"/>
        <v>4.1888642542352214E-4</v>
      </c>
      <c r="J79" s="63">
        <f t="shared" si="23"/>
        <v>5.4946429905238008E-2</v>
      </c>
      <c r="L79" t="s">
        <v>3</v>
      </c>
      <c r="M79">
        <v>0.23624485045761848</v>
      </c>
      <c r="N79">
        <v>0.23004272336176576</v>
      </c>
      <c r="O79">
        <v>0.23928767910199483</v>
      </c>
    </row>
    <row r="80" spans="2:18" x14ac:dyDescent="0.25">
      <c r="B80">
        <v>11</v>
      </c>
      <c r="C80" s="53" t="s">
        <v>2</v>
      </c>
      <c r="D80" s="60">
        <f t="shared" si="24"/>
        <v>0.25361898329075716</v>
      </c>
      <c r="E80" s="53">
        <f t="shared" si="19"/>
        <v>2.5361898329075714E-4</v>
      </c>
      <c r="F80" s="64">
        <v>131.17261999999999</v>
      </c>
      <c r="G80" s="53">
        <f t="shared" si="20"/>
        <v>3.3267866519984833E-2</v>
      </c>
      <c r="H80" s="62">
        <f t="shared" si="21"/>
        <v>0.45170610317047694</v>
      </c>
      <c r="I80" s="53">
        <f t="shared" si="22"/>
        <v>4.5170610317047695E-4</v>
      </c>
      <c r="J80" s="63">
        <f t="shared" si="23"/>
        <v>5.9251473022861767E-2</v>
      </c>
      <c r="L80" t="s">
        <v>2</v>
      </c>
      <c r="M80">
        <v>0.24963908714649627</v>
      </c>
      <c r="N80">
        <v>0.26205582750348388</v>
      </c>
      <c r="O80">
        <v>0.24916203522229124</v>
      </c>
    </row>
    <row r="81" spans="2:30" x14ac:dyDescent="0.25">
      <c r="B81">
        <v>12</v>
      </c>
      <c r="C81" s="53" t="s">
        <v>1</v>
      </c>
      <c r="D81" s="60">
        <f t="shared" si="24"/>
        <v>0.30734334690592058</v>
      </c>
      <c r="E81" s="53">
        <f t="shared" si="19"/>
        <v>3.0734334690592056E-4</v>
      </c>
      <c r="F81" s="64">
        <v>147.19499999999999</v>
      </c>
      <c r="G81" s="53">
        <f t="shared" si="20"/>
        <v>4.5239403947816975E-2</v>
      </c>
      <c r="H81" s="62">
        <f t="shared" si="21"/>
        <v>0.54739146007492445</v>
      </c>
      <c r="I81" s="53">
        <f t="shared" si="22"/>
        <v>5.4739146007492449E-4</v>
      </c>
      <c r="J81" s="63">
        <f t="shared" si="23"/>
        <v>8.0573285965728506E-2</v>
      </c>
      <c r="L81" t="s">
        <v>1</v>
      </c>
      <c r="M81">
        <v>0.30374526247150979</v>
      </c>
      <c r="N81">
        <v>0.31834391609239793</v>
      </c>
      <c r="O81">
        <v>0.2999408621538539</v>
      </c>
    </row>
    <row r="82" spans="2:30" x14ac:dyDescent="0.25">
      <c r="B82">
        <v>13</v>
      </c>
      <c r="C82" s="53" t="s">
        <v>6</v>
      </c>
      <c r="D82" s="60">
        <f>D65</f>
        <v>0.12104612072750418</v>
      </c>
      <c r="E82" s="53">
        <f t="shared" si="19"/>
        <v>1.2104612072750417E-4</v>
      </c>
      <c r="F82" s="64">
        <v>149.21093999999999</v>
      </c>
      <c r="G82" s="53">
        <f t="shared" si="20"/>
        <v>1.8061405457104381E-2</v>
      </c>
      <c r="H82" s="62">
        <f t="shared" si="21"/>
        <v>0.21558824496603307</v>
      </c>
      <c r="I82" s="53">
        <f t="shared" si="22"/>
        <v>2.1558824496603306E-4</v>
      </c>
      <c r="J82" s="63">
        <f t="shared" si="23"/>
        <v>3.2168124684332063E-2</v>
      </c>
      <c r="L82" t="s">
        <v>6</v>
      </c>
      <c r="M82" s="54">
        <v>0.12104612072750418</v>
      </c>
      <c r="N82" s="54">
        <v>0.12104612072750418</v>
      </c>
      <c r="O82" s="54">
        <v>0.12104612072750418</v>
      </c>
    </row>
    <row r="83" spans="2:30" x14ac:dyDescent="0.25">
      <c r="B83">
        <v>14</v>
      </c>
      <c r="C83" s="53" t="s">
        <v>4</v>
      </c>
      <c r="D83" s="60">
        <f>F52</f>
        <v>0.14654693216954806</v>
      </c>
      <c r="E83" s="53">
        <f t="shared" si="19"/>
        <v>1.4654693216954807E-4</v>
      </c>
      <c r="F83" s="64">
        <v>165.18993999999998</v>
      </c>
      <c r="G83" s="53">
        <f t="shared" si="20"/>
        <v>2.4208078932271712E-2</v>
      </c>
      <c r="H83" s="62">
        <f t="shared" si="21"/>
        <v>0.26100626539459515</v>
      </c>
      <c r="I83" s="53">
        <f t="shared" si="22"/>
        <v>2.6100626539459512E-4</v>
      </c>
      <c r="J83" s="63">
        <f t="shared" si="23"/>
        <v>4.311560932015724E-2</v>
      </c>
      <c r="L83" t="s">
        <v>4</v>
      </c>
      <c r="M83">
        <v>0.14746287073238856</v>
      </c>
      <c r="N83">
        <v>0.14356292177845087</v>
      </c>
      <c r="O83">
        <v>0.14861500399780475</v>
      </c>
    </row>
    <row r="84" spans="2:30" x14ac:dyDescent="0.25">
      <c r="B84">
        <v>15</v>
      </c>
      <c r="C84" s="53" t="s">
        <v>116</v>
      </c>
      <c r="D84" s="60">
        <f>D63</f>
        <v>0.15904447443060646</v>
      </c>
      <c r="E84" s="53">
        <f t="shared" si="19"/>
        <v>1.5904447443060646E-4</v>
      </c>
      <c r="F84" s="64">
        <v>114.12241999999999</v>
      </c>
      <c r="G84" s="53">
        <f t="shared" si="20"/>
        <v>1.8150540309648931E-2</v>
      </c>
      <c r="H84" s="62">
        <f t="shared" si="21"/>
        <v>0.28326491512460839</v>
      </c>
      <c r="I84" s="53">
        <f t="shared" si="22"/>
        <v>2.8326491512460839E-4</v>
      </c>
      <c r="J84" s="63">
        <f t="shared" si="23"/>
        <v>3.2326877615114907E-2</v>
      </c>
      <c r="L84" t="s">
        <v>116</v>
      </c>
      <c r="M84" s="54">
        <v>0.15904447443060646</v>
      </c>
      <c r="N84" s="54">
        <v>0.15904447443060646</v>
      </c>
      <c r="O84" s="54">
        <v>0.15904447443060646</v>
      </c>
    </row>
    <row r="85" spans="2:30" x14ac:dyDescent="0.25">
      <c r="B85">
        <v>16</v>
      </c>
      <c r="C85" s="53" t="s">
        <v>13</v>
      </c>
      <c r="D85" s="60">
        <f>F53</f>
        <v>0.19271915672121989</v>
      </c>
      <c r="E85" s="53">
        <f>D85/1000</f>
        <v>1.927191567212199E-4</v>
      </c>
      <c r="F85" s="61">
        <v>105.09157999999999</v>
      </c>
      <c r="G85" s="53">
        <f t="shared" si="20"/>
        <v>2.0253160676100619E-2</v>
      </c>
      <c r="H85" s="62">
        <f t="shared" si="21"/>
        <v>0.34324094418848333</v>
      </c>
      <c r="I85" s="53">
        <f t="shared" si="22"/>
        <v>3.4324094418848334E-4</v>
      </c>
      <c r="J85" s="63">
        <f t="shared" si="23"/>
        <v>3.6071733145459528E-2</v>
      </c>
      <c r="L85" t="s">
        <v>13</v>
      </c>
      <c r="M85">
        <v>0.19264436149576816</v>
      </c>
      <c r="N85">
        <v>0.18840438860502939</v>
      </c>
      <c r="O85">
        <v>0.19710872006286217</v>
      </c>
    </row>
    <row r="86" spans="2:30" x14ac:dyDescent="0.25">
      <c r="B86">
        <v>17</v>
      </c>
      <c r="C86" s="53" t="s">
        <v>10</v>
      </c>
      <c r="D86" s="60">
        <f>F54</f>
        <v>0.22248738906295365</v>
      </c>
      <c r="E86" s="53">
        <f t="shared" si="19"/>
        <v>2.2248738906295365E-4</v>
      </c>
      <c r="F86" s="61">
        <v>119.11825999999999</v>
      </c>
      <c r="G86" s="53">
        <f t="shared" si="20"/>
        <v>2.6502310657122066E-2</v>
      </c>
      <c r="H86" s="62">
        <f t="shared" si="21"/>
        <v>0.39625942117662905</v>
      </c>
      <c r="I86" s="53">
        <f t="shared" si="22"/>
        <v>3.9625942117662904E-4</v>
      </c>
      <c r="J86" s="63">
        <f t="shared" si="23"/>
        <v>4.7201732759167205E-2</v>
      </c>
      <c r="L86" t="s">
        <v>10</v>
      </c>
      <c r="M86">
        <v>0.2152844752697059</v>
      </c>
      <c r="N86">
        <v>0.23103671715581686</v>
      </c>
      <c r="O86">
        <v>0.22114097476333824</v>
      </c>
    </row>
    <row r="87" spans="2:30" x14ac:dyDescent="0.25">
      <c r="B87">
        <v>18</v>
      </c>
      <c r="C87" s="53" t="s">
        <v>117</v>
      </c>
      <c r="D87" s="60">
        <f>D64</f>
        <v>4.4887643374954635E-2</v>
      </c>
      <c r="E87" s="53">
        <f t="shared" si="19"/>
        <v>4.4887643374954636E-5</v>
      </c>
      <c r="F87" s="64">
        <v>204.22647999999995</v>
      </c>
      <c r="G87" s="53">
        <f t="shared" si="20"/>
        <v>9.1672454019623029E-3</v>
      </c>
      <c r="H87" s="62">
        <f t="shared" si="21"/>
        <v>7.9946785553357935E-2</v>
      </c>
      <c r="I87" s="53">
        <f t="shared" si="22"/>
        <v>7.9946785553357941E-5</v>
      </c>
      <c r="J87" s="63">
        <f t="shared" si="23"/>
        <v>1.6327250600877141E-2</v>
      </c>
      <c r="L87" t="s">
        <v>117</v>
      </c>
      <c r="M87" s="54">
        <v>4.4887643374954635E-2</v>
      </c>
      <c r="N87" s="54">
        <v>4.4887643374954635E-2</v>
      </c>
      <c r="O87" s="54">
        <v>4.4887643374954635E-2</v>
      </c>
    </row>
    <row r="88" spans="2:30" x14ac:dyDescent="0.25">
      <c r="B88">
        <v>19</v>
      </c>
      <c r="C88" s="53" t="s">
        <v>8</v>
      </c>
      <c r="D88" s="60">
        <f>F55</f>
        <v>0.10699165062637588</v>
      </c>
      <c r="E88" s="53">
        <f t="shared" si="19"/>
        <v>1.0699165062637587E-4</v>
      </c>
      <c r="F88" s="64">
        <v>181.18894</v>
      </c>
      <c r="G88" s="53">
        <f t="shared" si="20"/>
        <v>1.9385703765843382E-2</v>
      </c>
      <c r="H88" s="62">
        <f t="shared" si="21"/>
        <v>0.1905566411044699</v>
      </c>
      <c r="I88" s="53">
        <f t="shared" si="22"/>
        <v>1.905566411044699E-4</v>
      </c>
      <c r="J88" s="63">
        <f t="shared" si="23"/>
        <v>3.4526755811679327E-2</v>
      </c>
      <c r="L88" t="s">
        <v>8</v>
      </c>
      <c r="M88">
        <v>0.10174146627555972</v>
      </c>
      <c r="N88">
        <v>0.10953304836596008</v>
      </c>
      <c r="O88">
        <v>0.10970043723760782</v>
      </c>
    </row>
    <row r="89" spans="2:30" x14ac:dyDescent="0.25">
      <c r="B89">
        <v>20</v>
      </c>
      <c r="C89" s="53" t="s">
        <v>5</v>
      </c>
      <c r="D89" s="60">
        <f>F56</f>
        <v>0.28596448953212256</v>
      </c>
      <c r="E89" s="53">
        <f t="shared" si="19"/>
        <v>2.8596448953212256E-4</v>
      </c>
      <c r="F89" s="64">
        <v>117.14594</v>
      </c>
      <c r="G89" s="53">
        <f t="shared" si="20"/>
        <v>3.3499578932860659E-2</v>
      </c>
      <c r="H89" s="62">
        <f t="shared" si="21"/>
        <v>0.50931481364548647</v>
      </c>
      <c r="I89" s="53">
        <f t="shared" si="22"/>
        <v>5.0931481364548646E-4</v>
      </c>
      <c r="J89" s="63">
        <f t="shared" si="23"/>
        <v>5.9664162600425334E-2</v>
      </c>
      <c r="L89" t="s">
        <v>5</v>
      </c>
      <c r="M89">
        <v>0.27611104318842478</v>
      </c>
      <c r="N89">
        <v>0.29993079979146003</v>
      </c>
      <c r="O89">
        <v>0.2818516256164828</v>
      </c>
    </row>
    <row r="90" spans="2:30" x14ac:dyDescent="0.25">
      <c r="B90" s="53" t="s">
        <v>78</v>
      </c>
      <c r="C90" s="53"/>
      <c r="D90" s="53"/>
      <c r="E90" s="53"/>
      <c r="F90" s="53"/>
      <c r="G90" s="59">
        <f>SUM(G70:G89)</f>
        <v>0.56146902047732494</v>
      </c>
      <c r="H90" s="53"/>
      <c r="I90" s="53"/>
      <c r="J90" s="65">
        <f>SUM(J70:J89)</f>
        <v>1.0000000000000002</v>
      </c>
    </row>
    <row r="94" spans="2:30" x14ac:dyDescent="0.25">
      <c r="C94" s="57" t="s">
        <v>109</v>
      </c>
      <c r="D94" s="57" t="s">
        <v>110</v>
      </c>
      <c r="E94" s="53" t="s">
        <v>111</v>
      </c>
      <c r="F94" s="53" t="s">
        <v>112</v>
      </c>
      <c r="G94" s="53" t="s">
        <v>67</v>
      </c>
      <c r="H94" s="59" t="s">
        <v>60</v>
      </c>
      <c r="I94" s="53" t="s">
        <v>113</v>
      </c>
      <c r="J94" s="53" t="s">
        <v>114</v>
      </c>
      <c r="M94" s="57" t="s">
        <v>109</v>
      </c>
      <c r="N94" s="57" t="s">
        <v>110</v>
      </c>
      <c r="O94" s="53" t="s">
        <v>111</v>
      </c>
      <c r="P94" s="53" t="s">
        <v>112</v>
      </c>
      <c r="Q94" s="53" t="s">
        <v>67</v>
      </c>
      <c r="R94" s="59" t="s">
        <v>60</v>
      </c>
      <c r="S94" s="53" t="s">
        <v>113</v>
      </c>
      <c r="T94" s="53" t="s">
        <v>114</v>
      </c>
      <c r="W94" s="57" t="s">
        <v>109</v>
      </c>
      <c r="X94" s="57" t="s">
        <v>110</v>
      </c>
      <c r="Y94" s="53" t="s">
        <v>111</v>
      </c>
      <c r="Z94" s="53" t="s">
        <v>112</v>
      </c>
      <c r="AA94" s="53" t="s">
        <v>67</v>
      </c>
      <c r="AB94" s="59" t="s">
        <v>60</v>
      </c>
      <c r="AC94" s="53" t="s">
        <v>113</v>
      </c>
      <c r="AD94" s="53" t="s">
        <v>114</v>
      </c>
    </row>
    <row r="95" spans="2:30" x14ac:dyDescent="0.25">
      <c r="B95">
        <v>1</v>
      </c>
      <c r="C95" s="53" t="s">
        <v>9</v>
      </c>
      <c r="D95" s="60">
        <v>0.54748161899072023</v>
      </c>
      <c r="E95" s="53">
        <f>D95/1000</f>
        <v>5.4748161899072028E-4</v>
      </c>
      <c r="F95" s="61">
        <v>89.092579999999998</v>
      </c>
      <c r="G95" s="53">
        <f>E95*F95</f>
        <v>4.8776549938460263E-2</v>
      </c>
      <c r="H95" s="62">
        <f>D95/$G$90</f>
        <v>0.97508784816887395</v>
      </c>
      <c r="I95" s="53">
        <f>H95/1000</f>
        <v>9.7508784816887392E-4</v>
      </c>
      <c r="J95" s="63">
        <f>I95*F95</f>
        <v>8.6873092120013248E-2</v>
      </c>
      <c r="L95">
        <v>1</v>
      </c>
      <c r="M95" s="53" t="s">
        <v>9</v>
      </c>
      <c r="N95" s="60">
        <v>0.56775649311261656</v>
      </c>
      <c r="O95" s="53">
        <f>N95/1000</f>
        <v>5.6775649311261659E-4</v>
      </c>
      <c r="P95" s="61">
        <v>89.092579999999998</v>
      </c>
      <c r="Q95" s="53">
        <f>O95*P95</f>
        <v>5.058289078315524E-2</v>
      </c>
      <c r="R95" s="62">
        <f>N95/$G$90</f>
        <v>1.0111982538768505</v>
      </c>
      <c r="S95" s="53">
        <f>R95/1000</f>
        <v>1.0111982538768506E-3</v>
      </c>
      <c r="T95" s="63">
        <f>S95*P95</f>
        <v>9.0090261329383622E-2</v>
      </c>
      <c r="V95">
        <v>1</v>
      </c>
      <c r="W95" s="53" t="s">
        <v>9</v>
      </c>
      <c r="X95" s="60">
        <v>0.52877405452209925</v>
      </c>
      <c r="Y95" s="53">
        <f>X95/1000</f>
        <v>5.2877405452209927E-4</v>
      </c>
      <c r="Z95" s="61">
        <v>89.092579999999998</v>
      </c>
      <c r="AA95" s="53">
        <f>Y95*Z95</f>
        <v>4.7109844754434492E-2</v>
      </c>
      <c r="AB95" s="62">
        <f>X95/$G$90</f>
        <v>0.94176888703951911</v>
      </c>
      <c r="AC95" s="53">
        <f>AB95/1000</f>
        <v>9.4176888703951915E-4</v>
      </c>
      <c r="AD95" s="63">
        <f>AC95*Z95</f>
        <v>8.3904619910079317E-2</v>
      </c>
    </row>
    <row r="96" spans="2:30" x14ac:dyDescent="0.25">
      <c r="B96">
        <v>2</v>
      </c>
      <c r="C96" s="53" t="s">
        <v>83</v>
      </c>
      <c r="D96" s="60">
        <v>0.24145414751300792</v>
      </c>
      <c r="E96" s="53">
        <f t="shared" ref="E96:E102" si="25">D96/1000</f>
        <v>2.4145414751300794E-4</v>
      </c>
      <c r="F96" s="61">
        <v>175.20839999999998</v>
      </c>
      <c r="G96" s="53">
        <f t="shared" ref="G96:G114" si="26">E96*F96</f>
        <v>4.2304794859118096E-2</v>
      </c>
      <c r="H96" s="62">
        <f t="shared" ref="H96:H114" si="27">D96/$G$90</f>
        <v>0.43004001771591793</v>
      </c>
      <c r="I96" s="53">
        <f t="shared" ref="I96:I114" si="28">H96/1000</f>
        <v>4.3004001771591795E-4</v>
      </c>
      <c r="J96" s="63">
        <f t="shared" ref="J96:J114" si="29">I96*F96</f>
        <v>7.5346623439977625E-2</v>
      </c>
      <c r="L96">
        <v>2</v>
      </c>
      <c r="M96" s="53" t="s">
        <v>83</v>
      </c>
      <c r="N96" s="60">
        <v>0.25048328678493387</v>
      </c>
      <c r="O96" s="53">
        <f t="shared" ref="O96:O102" si="30">N96/1000</f>
        <v>2.5048328678493387E-4</v>
      </c>
      <c r="P96" s="61">
        <v>175.20839999999998</v>
      </c>
      <c r="Q96" s="53">
        <f t="shared" ref="Q96:Q114" si="31">O96*P96</f>
        <v>4.3886775904329406E-2</v>
      </c>
      <c r="R96" s="62">
        <f t="shared" ref="R96:R114" si="32">N96/$G$90</f>
        <v>0.44612129547590895</v>
      </c>
      <c r="S96" s="53">
        <f t="shared" ref="S96:S114" si="33">R96/1000</f>
        <v>4.4612129547590894E-4</v>
      </c>
      <c r="T96" s="63">
        <f t="shared" ref="T96:T114" si="34">S96*P96</f>
        <v>7.8164198386261236E-2</v>
      </c>
      <c r="V96">
        <v>2</v>
      </c>
      <c r="W96" s="53" t="s">
        <v>83</v>
      </c>
      <c r="X96" s="60">
        <v>0.24050143284382419</v>
      </c>
      <c r="Y96" s="53">
        <f t="shared" ref="Y96:Y102" si="35">X96/1000</f>
        <v>2.4050143284382419E-4</v>
      </c>
      <c r="Z96" s="61">
        <v>175.20839999999998</v>
      </c>
      <c r="AA96" s="53">
        <f t="shared" ref="AA96:AA114" si="36">Y96*Z96</f>
        <v>4.2137871246273884E-2</v>
      </c>
      <c r="AB96" s="62">
        <f t="shared" ref="AB96:AB114" si="37">X96/$G$90</f>
        <v>0.42834319271856763</v>
      </c>
      <c r="AC96" s="53">
        <f t="shared" ref="AC96:AC114" si="38">AB96/1000</f>
        <v>4.2834319271856764E-4</v>
      </c>
      <c r="AD96" s="63">
        <f t="shared" ref="AD96:AD114" si="39">AC96*Z96</f>
        <v>7.5049325447111875E-2</v>
      </c>
    </row>
    <row r="97" spans="2:30" x14ac:dyDescent="0.25">
      <c r="B97">
        <v>3</v>
      </c>
      <c r="C97" s="53" t="s">
        <v>15</v>
      </c>
      <c r="D97" s="60">
        <v>0.16470696118063619</v>
      </c>
      <c r="E97" s="53">
        <f t="shared" si="25"/>
        <v>1.6470696118063617E-4</v>
      </c>
      <c r="F97" s="61">
        <v>189.16834</v>
      </c>
      <c r="G97" s="53">
        <f t="shared" si="26"/>
        <v>3.1157342432985385E-2</v>
      </c>
      <c r="H97" s="62">
        <f t="shared" si="27"/>
        <v>0.29335004278706756</v>
      </c>
      <c r="I97" s="53">
        <f t="shared" si="28"/>
        <v>2.9335004278706756E-4</v>
      </c>
      <c r="J97" s="63">
        <f t="shared" si="29"/>
        <v>5.5492540632958547E-2</v>
      </c>
      <c r="L97">
        <v>3</v>
      </c>
      <c r="M97" s="53" t="s">
        <v>15</v>
      </c>
      <c r="N97" s="60">
        <v>0.17569989275188033</v>
      </c>
      <c r="O97" s="53">
        <f t="shared" si="30"/>
        <v>1.7569989275188034E-4</v>
      </c>
      <c r="P97" s="61">
        <v>189.16834</v>
      </c>
      <c r="Q97" s="53">
        <f t="shared" si="31"/>
        <v>3.3236857050051236E-2</v>
      </c>
      <c r="R97" s="62">
        <f t="shared" si="32"/>
        <v>0.31292891743610635</v>
      </c>
      <c r="S97" s="53">
        <f t="shared" si="33"/>
        <v>3.1292891743610633E-4</v>
      </c>
      <c r="T97" s="63">
        <f t="shared" si="34"/>
        <v>5.9196243849385294E-2</v>
      </c>
      <c r="V97">
        <v>3</v>
      </c>
      <c r="W97" s="53" t="s">
        <v>15</v>
      </c>
      <c r="X97" s="60">
        <v>0.1638164691270754</v>
      </c>
      <c r="Y97" s="53">
        <f t="shared" si="35"/>
        <v>1.6381646912707541E-4</v>
      </c>
      <c r="Z97" s="61">
        <v>189.16834</v>
      </c>
      <c r="AA97" s="53">
        <f t="shared" si="36"/>
        <v>3.0988889529430103E-2</v>
      </c>
      <c r="AB97" s="62">
        <f t="shared" si="37"/>
        <v>0.29176403889177921</v>
      </c>
      <c r="AC97" s="53">
        <f t="shared" si="38"/>
        <v>2.917640388917792E-4</v>
      </c>
      <c r="AD97" s="63">
        <f t="shared" si="39"/>
        <v>5.5192518908853308E-2</v>
      </c>
    </row>
    <row r="98" spans="2:30" x14ac:dyDescent="0.25">
      <c r="B98">
        <v>4</v>
      </c>
      <c r="C98" s="53" t="s">
        <v>17</v>
      </c>
      <c r="D98" s="60">
        <v>0.21600890808278503</v>
      </c>
      <c r="E98" s="53">
        <f t="shared" si="25"/>
        <v>2.1600890808278503E-4</v>
      </c>
      <c r="F98" s="61">
        <v>132.09374</v>
      </c>
      <c r="G98" s="53">
        <f t="shared" si="26"/>
        <v>2.8533424541971303E-2</v>
      </c>
      <c r="H98" s="62">
        <f t="shared" si="27"/>
        <v>0.3847209733836216</v>
      </c>
      <c r="I98" s="53">
        <f t="shared" si="28"/>
        <v>3.8472097338362161E-4</v>
      </c>
      <c r="J98" s="63">
        <f t="shared" si="29"/>
        <v>5.0819232230683034E-2</v>
      </c>
      <c r="L98">
        <v>4</v>
      </c>
      <c r="M98" s="53" t="s">
        <v>17</v>
      </c>
      <c r="N98" s="60">
        <v>0.23042585274809885</v>
      </c>
      <c r="O98" s="53">
        <f t="shared" si="30"/>
        <v>2.3042585274809884E-4</v>
      </c>
      <c r="P98" s="61">
        <v>132.09374</v>
      </c>
      <c r="Q98" s="53">
        <f t="shared" si="31"/>
        <v>3.0437812682185653E-2</v>
      </c>
      <c r="R98" s="62">
        <f t="shared" si="32"/>
        <v>0.41039815972786098</v>
      </c>
      <c r="S98" s="53">
        <f t="shared" si="33"/>
        <v>4.1039815972786095E-4</v>
      </c>
      <c r="T98" s="63">
        <f t="shared" si="34"/>
        <v>5.4211027807570533E-2</v>
      </c>
      <c r="V98">
        <v>4</v>
      </c>
      <c r="W98" s="53" t="s">
        <v>17</v>
      </c>
      <c r="X98" s="60">
        <v>0.2148410508485355</v>
      </c>
      <c r="Y98" s="53">
        <f t="shared" si="35"/>
        <v>2.1484105084853549E-4</v>
      </c>
      <c r="Z98" s="61">
        <v>132.09374</v>
      </c>
      <c r="AA98" s="53">
        <f t="shared" si="36"/>
        <v>2.8379157912113227E-2</v>
      </c>
      <c r="AB98" s="62">
        <f t="shared" si="37"/>
        <v>0.38264097040633055</v>
      </c>
      <c r="AC98" s="53">
        <f t="shared" si="38"/>
        <v>3.8264097040633055E-4</v>
      </c>
      <c r="AD98" s="63">
        <f t="shared" si="39"/>
        <v>5.0544476858201522E-2</v>
      </c>
    </row>
    <row r="99" spans="2:30" x14ac:dyDescent="0.25">
      <c r="B99">
        <v>5</v>
      </c>
      <c r="C99" s="53" t="s">
        <v>115</v>
      </c>
      <c r="D99" s="60">
        <v>3.417917627398763E-2</v>
      </c>
      <c r="E99" s="53">
        <f t="shared" si="25"/>
        <v>3.4179176273987627E-5</v>
      </c>
      <c r="F99" s="64">
        <v>121.15758</v>
      </c>
      <c r="G99" s="53">
        <f t="shared" si="26"/>
        <v>4.1410662837497577E-3</v>
      </c>
      <c r="H99" s="62">
        <f t="shared" si="27"/>
        <v>6.0874554120422683E-2</v>
      </c>
      <c r="I99" s="53">
        <f t="shared" si="28"/>
        <v>6.0874554120422683E-5</v>
      </c>
      <c r="J99" s="63">
        <f t="shared" si="29"/>
        <v>7.375413660809441E-3</v>
      </c>
      <c r="L99">
        <v>5</v>
      </c>
      <c r="M99" s="53" t="s">
        <v>115</v>
      </c>
      <c r="N99" s="60">
        <v>3.417917627398763E-2</v>
      </c>
      <c r="O99" s="53">
        <f t="shared" si="30"/>
        <v>3.4179176273987627E-5</v>
      </c>
      <c r="P99" s="64">
        <v>121.15758</v>
      </c>
      <c r="Q99" s="53">
        <f t="shared" si="31"/>
        <v>4.1410662837497577E-3</v>
      </c>
      <c r="R99" s="62">
        <f t="shared" si="32"/>
        <v>6.0874554120422683E-2</v>
      </c>
      <c r="S99" s="53">
        <f t="shared" si="33"/>
        <v>6.0874554120422683E-5</v>
      </c>
      <c r="T99" s="63">
        <f t="shared" si="34"/>
        <v>7.375413660809441E-3</v>
      </c>
      <c r="V99">
        <v>5</v>
      </c>
      <c r="W99" s="53" t="s">
        <v>115</v>
      </c>
      <c r="X99" s="60">
        <v>3.4179176273987602E-2</v>
      </c>
      <c r="Y99" s="53">
        <f t="shared" si="35"/>
        <v>3.41791762739876E-5</v>
      </c>
      <c r="Z99" s="64">
        <v>121.15758</v>
      </c>
      <c r="AA99" s="53">
        <f t="shared" si="36"/>
        <v>4.1410662837497543E-3</v>
      </c>
      <c r="AB99" s="62">
        <f t="shared" si="37"/>
        <v>6.0874554120422635E-2</v>
      </c>
      <c r="AC99" s="53">
        <f t="shared" si="38"/>
        <v>6.0874554120422636E-5</v>
      </c>
      <c r="AD99" s="63">
        <f t="shared" si="39"/>
        <v>7.3754136608094349E-3</v>
      </c>
    </row>
    <row r="100" spans="2:30" x14ac:dyDescent="0.25">
      <c r="B100">
        <v>6</v>
      </c>
      <c r="C100" s="53" t="s">
        <v>16</v>
      </c>
      <c r="D100" s="60">
        <v>0.37769694099575779</v>
      </c>
      <c r="E100" s="53">
        <f t="shared" si="25"/>
        <v>3.7769694099575778E-4</v>
      </c>
      <c r="F100" s="61">
        <v>146.12042</v>
      </c>
      <c r="G100" s="53">
        <f t="shared" si="26"/>
        <v>5.5189235651015342E-2</v>
      </c>
      <c r="H100" s="62">
        <f t="shared" si="27"/>
        <v>0.67269417763185591</v>
      </c>
      <c r="I100" s="53">
        <f t="shared" si="28"/>
        <v>6.7269417763185589E-4</v>
      </c>
      <c r="J100" s="63">
        <f t="shared" si="29"/>
        <v>9.829435576712138E-2</v>
      </c>
      <c r="L100">
        <v>6</v>
      </c>
      <c r="M100" s="53" t="s">
        <v>16</v>
      </c>
      <c r="N100" s="60">
        <v>0.40076616868278381</v>
      </c>
      <c r="O100" s="53">
        <f t="shared" si="30"/>
        <v>4.0076616868278382E-4</v>
      </c>
      <c r="P100" s="61">
        <v>146.12042</v>
      </c>
      <c r="Q100" s="53">
        <f t="shared" si="31"/>
        <v>5.8560120889719215E-2</v>
      </c>
      <c r="R100" s="62">
        <f t="shared" si="32"/>
        <v>0.71378144486418527</v>
      </c>
      <c r="S100" s="53">
        <f t="shared" si="33"/>
        <v>7.1378144486418523E-4</v>
      </c>
      <c r="T100" s="63">
        <f t="shared" si="34"/>
        <v>0.10429804451176158</v>
      </c>
      <c r="V100">
        <v>6</v>
      </c>
      <c r="W100" s="53" t="s">
        <v>16</v>
      </c>
      <c r="X100" s="60">
        <v>0.37456972296942387</v>
      </c>
      <c r="Y100" s="53">
        <f t="shared" si="35"/>
        <v>3.7456972296942385E-4</v>
      </c>
      <c r="Z100" s="61">
        <v>146.12042</v>
      </c>
      <c r="AA100" s="53">
        <f t="shared" si="36"/>
        <v>5.4732285239575858E-2</v>
      </c>
      <c r="AB100" s="62">
        <f t="shared" si="37"/>
        <v>0.66712447046675649</v>
      </c>
      <c r="AC100" s="53">
        <f t="shared" si="38"/>
        <v>6.6712447046675654E-4</v>
      </c>
      <c r="AD100" s="63">
        <f t="shared" si="39"/>
        <v>9.7480507816880058E-2</v>
      </c>
    </row>
    <row r="101" spans="2:30" x14ac:dyDescent="0.25">
      <c r="B101">
        <v>7</v>
      </c>
      <c r="C101" s="53" t="s">
        <v>12</v>
      </c>
      <c r="D101" s="60">
        <v>0.19964619622280211</v>
      </c>
      <c r="E101" s="53">
        <f t="shared" si="25"/>
        <v>1.9964619622280211E-4</v>
      </c>
      <c r="F101" s="61">
        <v>146.1438</v>
      </c>
      <c r="G101" s="53">
        <f t="shared" si="26"/>
        <v>2.9177053771545947E-2</v>
      </c>
      <c r="H101" s="62">
        <f t="shared" si="27"/>
        <v>0.35557829362174909</v>
      </c>
      <c r="I101" s="53">
        <f t="shared" si="28"/>
        <v>3.555782936217491E-4</v>
      </c>
      <c r="J101" s="63">
        <f t="shared" si="29"/>
        <v>5.1965563027398173E-2</v>
      </c>
      <c r="L101">
        <v>7</v>
      </c>
      <c r="M101" s="53" t="s">
        <v>12</v>
      </c>
      <c r="N101" s="60">
        <v>0.21184032081743107</v>
      </c>
      <c r="O101" s="53">
        <f t="shared" si="30"/>
        <v>2.1184032081743106E-4</v>
      </c>
      <c r="P101" s="61">
        <v>146.1438</v>
      </c>
      <c r="Q101" s="53">
        <f t="shared" si="31"/>
        <v>3.0959149477478482E-2</v>
      </c>
      <c r="R101" s="62">
        <f t="shared" si="32"/>
        <v>0.37729654369414367</v>
      </c>
      <c r="S101" s="53">
        <f t="shared" si="33"/>
        <v>3.7729654369414369E-4</v>
      </c>
      <c r="T101" s="63">
        <f t="shared" si="34"/>
        <v>5.5139550622328198E-2</v>
      </c>
      <c r="V101">
        <v>7</v>
      </c>
      <c r="W101" s="53" t="s">
        <v>12</v>
      </c>
      <c r="X101" s="60">
        <v>0.19799318526096868</v>
      </c>
      <c r="Y101" s="53">
        <f t="shared" si="35"/>
        <v>1.9799318526096869E-4</v>
      </c>
      <c r="Z101" s="61">
        <v>146.1438</v>
      </c>
      <c r="AA101" s="53">
        <f t="shared" si="36"/>
        <v>2.8935476468141954E-2</v>
      </c>
      <c r="AB101" s="62">
        <f t="shared" si="37"/>
        <v>0.35263421139896123</v>
      </c>
      <c r="AC101" s="53">
        <f t="shared" si="38"/>
        <v>3.5263421139896121E-4</v>
      </c>
      <c r="AD101" s="63">
        <f t="shared" si="39"/>
        <v>5.1535303663847509E-2</v>
      </c>
    </row>
    <row r="102" spans="2:30" x14ac:dyDescent="0.25">
      <c r="B102">
        <v>8</v>
      </c>
      <c r="C102" s="53" t="s">
        <v>89</v>
      </c>
      <c r="D102" s="60">
        <v>0.40776809311510648</v>
      </c>
      <c r="E102" s="53">
        <f t="shared" si="25"/>
        <v>4.0776809311510648E-4</v>
      </c>
      <c r="F102" s="61">
        <v>75.065899999999999</v>
      </c>
      <c r="G102" s="53">
        <f t="shared" si="26"/>
        <v>3.060947890096927E-2</v>
      </c>
      <c r="H102" s="62">
        <f t="shared" si="27"/>
        <v>0.72625216751664801</v>
      </c>
      <c r="I102" s="53">
        <f t="shared" si="28"/>
        <v>7.2625216751664805E-4</v>
      </c>
      <c r="J102" s="63">
        <f t="shared" si="29"/>
        <v>5.4516772581587949E-2</v>
      </c>
      <c r="L102">
        <v>8</v>
      </c>
      <c r="M102" s="53" t="s">
        <v>89</v>
      </c>
      <c r="N102" s="60">
        <v>0.42301651581277672</v>
      </c>
      <c r="O102" s="53">
        <f t="shared" si="30"/>
        <v>4.2301651581277673E-4</v>
      </c>
      <c r="P102" s="61">
        <v>75.065899999999999</v>
      </c>
      <c r="Q102" s="53">
        <f t="shared" si="31"/>
        <v>3.1754115474350315E-2</v>
      </c>
      <c r="R102" s="62">
        <f t="shared" si="32"/>
        <v>0.75341025129606476</v>
      </c>
      <c r="S102" s="53">
        <f t="shared" si="33"/>
        <v>7.5341025129606473E-4</v>
      </c>
      <c r="T102" s="63">
        <f t="shared" si="34"/>
        <v>5.6555418582765263E-2</v>
      </c>
      <c r="V102">
        <v>8</v>
      </c>
      <c r="W102" s="53" t="s">
        <v>89</v>
      </c>
      <c r="X102" s="60">
        <v>0.40615914728444968</v>
      </c>
      <c r="Y102" s="53">
        <f t="shared" si="35"/>
        <v>4.0615914728444968E-4</v>
      </c>
      <c r="Z102" s="61">
        <v>75.065899999999999</v>
      </c>
      <c r="AA102" s="53">
        <f t="shared" si="36"/>
        <v>3.0488701934139769E-2</v>
      </c>
      <c r="AB102" s="62">
        <f t="shared" si="37"/>
        <v>0.72338656715050675</v>
      </c>
      <c r="AC102" s="53">
        <f t="shared" si="38"/>
        <v>7.233865671505068E-4</v>
      </c>
      <c r="AD102" s="63">
        <f t="shared" si="39"/>
        <v>5.4301663711063229E-2</v>
      </c>
    </row>
    <row r="103" spans="2:30" x14ac:dyDescent="0.25">
      <c r="B103">
        <v>9</v>
      </c>
      <c r="C103" s="53" t="s">
        <v>14</v>
      </c>
      <c r="D103" s="60">
        <v>5.7880376276398103E-2</v>
      </c>
      <c r="E103" s="53">
        <f>D103/1000</f>
        <v>5.7880376276398103E-5</v>
      </c>
      <c r="F103" s="61">
        <v>155.15466000000001</v>
      </c>
      <c r="G103" s="53">
        <f t="shared" si="26"/>
        <v>8.9804101018366132E-3</v>
      </c>
      <c r="H103" s="62">
        <f t="shared" si="27"/>
        <v>0.10308739069377669</v>
      </c>
      <c r="I103" s="53">
        <f t="shared" si="28"/>
        <v>1.0308739069377669E-4</v>
      </c>
      <c r="J103" s="63">
        <f t="shared" si="29"/>
        <v>1.5994489053380086E-2</v>
      </c>
      <c r="L103">
        <v>9</v>
      </c>
      <c r="M103" s="53" t="s">
        <v>14</v>
      </c>
      <c r="N103" s="60">
        <v>6.250324634175955E-2</v>
      </c>
      <c r="O103" s="53">
        <f>N103/1000</f>
        <v>6.2503246341759553E-5</v>
      </c>
      <c r="P103" s="61">
        <v>155.15466000000001</v>
      </c>
      <c r="Q103" s="53">
        <f t="shared" si="31"/>
        <v>9.6976699350519481E-3</v>
      </c>
      <c r="R103" s="62">
        <f t="shared" si="32"/>
        <v>0.11132091720505487</v>
      </c>
      <c r="S103" s="53">
        <f t="shared" si="33"/>
        <v>1.1132091720505487E-4</v>
      </c>
      <c r="T103" s="63">
        <f t="shared" si="34"/>
        <v>1.727195905983844E-2</v>
      </c>
      <c r="V103">
        <v>9</v>
      </c>
      <c r="W103" s="53" t="s">
        <v>14</v>
      </c>
      <c r="X103" s="60">
        <v>6.1937648327064006E-2</v>
      </c>
      <c r="Y103" s="53">
        <f>X103/1000</f>
        <v>6.1937648327064005E-5</v>
      </c>
      <c r="Z103" s="61">
        <v>155.15466000000001</v>
      </c>
      <c r="AA103" s="53">
        <f t="shared" si="36"/>
        <v>9.6099147673851856E-3</v>
      </c>
      <c r="AB103" s="62">
        <f t="shared" si="37"/>
        <v>0.1103135632922518</v>
      </c>
      <c r="AC103" s="53">
        <f t="shared" si="38"/>
        <v>1.1031356329225179E-4</v>
      </c>
      <c r="AD103" s="63">
        <f t="shared" si="39"/>
        <v>1.7115663405997808E-2</v>
      </c>
    </row>
    <row r="104" spans="2:30" x14ac:dyDescent="0.25">
      <c r="B104">
        <v>10</v>
      </c>
      <c r="C104" s="53" t="s">
        <v>3</v>
      </c>
      <c r="D104" s="60">
        <v>0.23624485045761848</v>
      </c>
      <c r="E104" s="53">
        <f t="shared" ref="E104:E109" si="40">D104/1000</f>
        <v>2.3624485045761848E-4</v>
      </c>
      <c r="F104" s="64">
        <v>131.17261999999999</v>
      </c>
      <c r="G104" s="53">
        <f t="shared" si="26"/>
        <v>3.0988855996034015E-2</v>
      </c>
      <c r="H104" s="62">
        <f t="shared" si="27"/>
        <v>0.42076204000850886</v>
      </c>
      <c r="I104" s="53">
        <f t="shared" si="28"/>
        <v>4.2076204000850886E-4</v>
      </c>
      <c r="J104" s="63">
        <f t="shared" si="29"/>
        <v>5.5192459184460925E-2</v>
      </c>
      <c r="L104">
        <v>10</v>
      </c>
      <c r="M104" s="53" t="s">
        <v>3</v>
      </c>
      <c r="N104" s="60">
        <v>0.23004272336176576</v>
      </c>
      <c r="O104" s="53">
        <f t="shared" ref="O104:O109" si="41">N104/1000</f>
        <v>2.3004272336176577E-4</v>
      </c>
      <c r="P104" s="64">
        <v>131.17261999999999</v>
      </c>
      <c r="Q104" s="53">
        <f t="shared" si="31"/>
        <v>3.0175306735298023E-2</v>
      </c>
      <c r="R104" s="62">
        <f t="shared" si="32"/>
        <v>0.40971579013602244</v>
      </c>
      <c r="S104" s="53">
        <f t="shared" si="33"/>
        <v>4.0971579013602242E-4</v>
      </c>
      <c r="T104" s="63">
        <f t="shared" si="34"/>
        <v>5.3743493647512214E-2</v>
      </c>
      <c r="V104">
        <v>10</v>
      </c>
      <c r="W104" s="53" t="s">
        <v>3</v>
      </c>
      <c r="X104" s="60">
        <v>0.23928767910199483</v>
      </c>
      <c r="Y104" s="53">
        <f t="shared" ref="Y104:Y109" si="42">X104/1000</f>
        <v>2.3928767910199483E-4</v>
      </c>
      <c r="Z104" s="64">
        <v>131.17261999999999</v>
      </c>
      <c r="AA104" s="53">
        <f t="shared" si="36"/>
        <v>3.1387991801527911E-2</v>
      </c>
      <c r="AB104" s="62">
        <f t="shared" si="37"/>
        <v>0.42618144612603526</v>
      </c>
      <c r="AC104" s="53">
        <f t="shared" si="38"/>
        <v>4.2618144612603523E-4</v>
      </c>
      <c r="AD104" s="63">
        <f t="shared" si="39"/>
        <v>5.5903336883740891E-2</v>
      </c>
    </row>
    <row r="105" spans="2:30" x14ac:dyDescent="0.25">
      <c r="B105">
        <v>11</v>
      </c>
      <c r="C105" s="53" t="s">
        <v>2</v>
      </c>
      <c r="D105" s="60">
        <v>0.24963908714649627</v>
      </c>
      <c r="E105" s="53">
        <f t="shared" si="40"/>
        <v>2.4963908714649625E-4</v>
      </c>
      <c r="F105" s="64">
        <v>131.17261999999999</v>
      </c>
      <c r="G105" s="53">
        <f t="shared" si="26"/>
        <v>3.2745813115414232E-2</v>
      </c>
      <c r="H105" s="62">
        <f t="shared" si="27"/>
        <v>0.44461774032389023</v>
      </c>
      <c r="I105" s="53">
        <f t="shared" si="28"/>
        <v>4.4461774032389021E-4</v>
      </c>
      <c r="J105" s="63">
        <f t="shared" si="29"/>
        <v>5.8321673896764327E-2</v>
      </c>
      <c r="L105">
        <v>11</v>
      </c>
      <c r="M105" s="53" t="s">
        <v>2</v>
      </c>
      <c r="N105" s="60">
        <v>0.26205582750348388</v>
      </c>
      <c r="O105" s="53">
        <f t="shared" si="41"/>
        <v>2.6205582750348389E-4</v>
      </c>
      <c r="P105" s="64">
        <v>131.17261999999999</v>
      </c>
      <c r="Q105" s="53">
        <f t="shared" si="31"/>
        <v>3.4374549479900041E-2</v>
      </c>
      <c r="R105" s="62">
        <f t="shared" si="32"/>
        <v>0.46673247845571397</v>
      </c>
      <c r="S105" s="53">
        <f t="shared" si="33"/>
        <v>4.6673247845571399E-4</v>
      </c>
      <c r="T105" s="63">
        <f t="shared" si="34"/>
        <v>6.1222522038129557E-2</v>
      </c>
      <c r="V105">
        <v>11</v>
      </c>
      <c r="W105" s="53" t="s">
        <v>2</v>
      </c>
      <c r="X105" s="60">
        <v>0.24916203522229124</v>
      </c>
      <c r="Y105" s="53">
        <f t="shared" si="42"/>
        <v>2.4916203522229127E-4</v>
      </c>
      <c r="Z105" s="64">
        <v>131.17261999999999</v>
      </c>
      <c r="AA105" s="53">
        <f t="shared" si="36"/>
        <v>3.2683236964640226E-2</v>
      </c>
      <c r="AB105" s="62">
        <f t="shared" si="37"/>
        <v>0.44376809073182644</v>
      </c>
      <c r="AC105" s="53">
        <f t="shared" si="38"/>
        <v>4.4376809073182644E-4</v>
      </c>
      <c r="AD105" s="63">
        <f t="shared" si="39"/>
        <v>5.821022313369139E-2</v>
      </c>
    </row>
    <row r="106" spans="2:30" x14ac:dyDescent="0.25">
      <c r="B106">
        <v>12</v>
      </c>
      <c r="C106" s="53" t="s">
        <v>1</v>
      </c>
      <c r="D106" s="60">
        <v>0.30374526247150979</v>
      </c>
      <c r="E106" s="53">
        <f t="shared" si="40"/>
        <v>3.0374526247150982E-4</v>
      </c>
      <c r="F106" s="64">
        <v>147.19499999999999</v>
      </c>
      <c r="G106" s="53">
        <f t="shared" si="26"/>
        <v>4.4709783909493886E-2</v>
      </c>
      <c r="H106" s="62">
        <f t="shared" si="27"/>
        <v>0.54098311998279991</v>
      </c>
      <c r="I106" s="53">
        <f t="shared" si="28"/>
        <v>5.4098311998279993E-4</v>
      </c>
      <c r="J106" s="63">
        <f t="shared" si="29"/>
        <v>7.9630010345868238E-2</v>
      </c>
      <c r="L106">
        <v>12</v>
      </c>
      <c r="M106" s="53" t="s">
        <v>1</v>
      </c>
      <c r="N106" s="60">
        <v>0.31834391609239793</v>
      </c>
      <c r="O106" s="53">
        <f t="shared" si="41"/>
        <v>3.1834391609239792E-4</v>
      </c>
      <c r="P106" s="64">
        <v>147.19499999999999</v>
      </c>
      <c r="Q106" s="53">
        <f t="shared" si="31"/>
        <v>4.6858632729220508E-2</v>
      </c>
      <c r="R106" s="62">
        <f t="shared" si="32"/>
        <v>0.56698393763873622</v>
      </c>
      <c r="S106" s="53">
        <f t="shared" si="33"/>
        <v>5.6698393763873626E-4</v>
      </c>
      <c r="T106" s="63">
        <f t="shared" si="34"/>
        <v>8.3457200700733786E-2</v>
      </c>
      <c r="V106">
        <v>12</v>
      </c>
      <c r="W106" s="53" t="s">
        <v>1</v>
      </c>
      <c r="X106" s="60">
        <v>0.2999408621538539</v>
      </c>
      <c r="Y106" s="53">
        <f t="shared" si="42"/>
        <v>2.999408621538539E-4</v>
      </c>
      <c r="Z106" s="64">
        <v>147.19499999999999</v>
      </c>
      <c r="AA106" s="53">
        <f t="shared" si="36"/>
        <v>4.4149795204736525E-2</v>
      </c>
      <c r="AB106" s="62">
        <f t="shared" si="37"/>
        <v>0.53420732260323722</v>
      </c>
      <c r="AC106" s="53">
        <f t="shared" si="38"/>
        <v>5.3420732260323718E-4</v>
      </c>
      <c r="AD106" s="63">
        <f t="shared" si="39"/>
        <v>7.8632646850583493E-2</v>
      </c>
    </row>
    <row r="107" spans="2:30" x14ac:dyDescent="0.25">
      <c r="B107">
        <v>13</v>
      </c>
      <c r="C107" s="53" t="s">
        <v>6</v>
      </c>
      <c r="D107" s="60">
        <v>0.12104612072750418</v>
      </c>
      <c r="E107" s="53">
        <f t="shared" si="40"/>
        <v>1.2104612072750417E-4</v>
      </c>
      <c r="F107" s="64">
        <v>149.21093999999999</v>
      </c>
      <c r="G107" s="53">
        <f t="shared" si="26"/>
        <v>1.8061405457104381E-2</v>
      </c>
      <c r="H107" s="62">
        <f t="shared" si="27"/>
        <v>0.21558824496603307</v>
      </c>
      <c r="I107" s="53">
        <f t="shared" si="28"/>
        <v>2.1558824496603306E-4</v>
      </c>
      <c r="J107" s="63">
        <f t="shared" si="29"/>
        <v>3.2168124684332063E-2</v>
      </c>
      <c r="L107">
        <v>13</v>
      </c>
      <c r="M107" s="53" t="s">
        <v>6</v>
      </c>
      <c r="N107" s="60">
        <v>0.12104612072750418</v>
      </c>
      <c r="O107" s="53">
        <f t="shared" si="41"/>
        <v>1.2104612072750417E-4</v>
      </c>
      <c r="P107" s="64">
        <v>149.21093999999999</v>
      </c>
      <c r="Q107" s="53">
        <f t="shared" si="31"/>
        <v>1.8061405457104381E-2</v>
      </c>
      <c r="R107" s="62">
        <f t="shared" si="32"/>
        <v>0.21558824496603307</v>
      </c>
      <c r="S107" s="53">
        <f t="shared" si="33"/>
        <v>2.1558824496603306E-4</v>
      </c>
      <c r="T107" s="63">
        <f t="shared" si="34"/>
        <v>3.2168124684332063E-2</v>
      </c>
      <c r="V107">
        <v>13</v>
      </c>
      <c r="W107" s="53" t="s">
        <v>6</v>
      </c>
      <c r="X107" s="60">
        <v>0.12104612072750418</v>
      </c>
      <c r="Y107" s="53">
        <f t="shared" si="42"/>
        <v>1.2104612072750417E-4</v>
      </c>
      <c r="Z107" s="64">
        <v>149.21093999999999</v>
      </c>
      <c r="AA107" s="53">
        <f t="shared" si="36"/>
        <v>1.8061405457104381E-2</v>
      </c>
      <c r="AB107" s="62">
        <f t="shared" si="37"/>
        <v>0.21558824496603307</v>
      </c>
      <c r="AC107" s="53">
        <f t="shared" si="38"/>
        <v>2.1558824496603306E-4</v>
      </c>
      <c r="AD107" s="63">
        <f t="shared" si="39"/>
        <v>3.2168124684332063E-2</v>
      </c>
    </row>
    <row r="108" spans="2:30" x14ac:dyDescent="0.25">
      <c r="B108">
        <v>14</v>
      </c>
      <c r="C108" s="53" t="s">
        <v>4</v>
      </c>
      <c r="D108" s="60">
        <v>0.14746287073238856</v>
      </c>
      <c r="E108" s="53">
        <f t="shared" si="40"/>
        <v>1.4746287073238857E-4</v>
      </c>
      <c r="F108" s="64">
        <v>165.18993999999998</v>
      </c>
      <c r="G108" s="53">
        <f t="shared" si="26"/>
        <v>2.4359382768511021E-2</v>
      </c>
      <c r="H108" s="62">
        <f t="shared" si="27"/>
        <v>0.26263759059587133</v>
      </c>
      <c r="I108" s="53">
        <f t="shared" si="28"/>
        <v>2.6263759059587133E-4</v>
      </c>
      <c r="J108" s="63">
        <f t="shared" si="29"/>
        <v>4.3385087832276542E-2</v>
      </c>
      <c r="L108">
        <v>14</v>
      </c>
      <c r="M108" s="53" t="s">
        <v>4</v>
      </c>
      <c r="N108" s="60">
        <v>0.14356292177845087</v>
      </c>
      <c r="O108" s="53">
        <f t="shared" si="41"/>
        <v>1.4356292177845087E-4</v>
      </c>
      <c r="P108" s="64">
        <v>165.18993999999998</v>
      </c>
      <c r="Q108" s="53">
        <f t="shared" si="31"/>
        <v>2.371515043480699E-2</v>
      </c>
      <c r="R108" s="62">
        <f t="shared" si="32"/>
        <v>0.25569161706625038</v>
      </c>
      <c r="S108" s="53">
        <f t="shared" si="33"/>
        <v>2.5569161706625037E-4</v>
      </c>
      <c r="T108" s="63">
        <f t="shared" si="34"/>
        <v>4.2237682881676869E-2</v>
      </c>
      <c r="V108">
        <v>14</v>
      </c>
      <c r="W108" s="53" t="s">
        <v>4</v>
      </c>
      <c r="X108" s="60">
        <v>0.14861500399780475</v>
      </c>
      <c r="Y108" s="53">
        <f t="shared" si="42"/>
        <v>1.4861500399780474E-4</v>
      </c>
      <c r="Z108" s="64">
        <v>165.18993999999998</v>
      </c>
      <c r="AA108" s="53">
        <f t="shared" si="36"/>
        <v>2.4549703593497122E-2</v>
      </c>
      <c r="AB108" s="62">
        <f t="shared" si="37"/>
        <v>0.2646895885216638</v>
      </c>
      <c r="AC108" s="53">
        <f t="shared" si="38"/>
        <v>2.6468958852166378E-4</v>
      </c>
      <c r="AD108" s="63">
        <f t="shared" si="39"/>
        <v>4.3724057246518323E-2</v>
      </c>
    </row>
    <row r="109" spans="2:30" x14ac:dyDescent="0.25">
      <c r="B109">
        <v>15</v>
      </c>
      <c r="C109" s="53" t="s">
        <v>116</v>
      </c>
      <c r="D109" s="60">
        <v>0.15904447443060646</v>
      </c>
      <c r="E109" s="53">
        <f t="shared" si="40"/>
        <v>1.5904447443060646E-4</v>
      </c>
      <c r="F109" s="64">
        <v>114.12241999999999</v>
      </c>
      <c r="G109" s="53">
        <f t="shared" si="26"/>
        <v>1.8150540309648931E-2</v>
      </c>
      <c r="H109" s="62">
        <f t="shared" si="27"/>
        <v>0.28326491512460839</v>
      </c>
      <c r="I109" s="53">
        <f t="shared" si="28"/>
        <v>2.8326491512460839E-4</v>
      </c>
      <c r="J109" s="63">
        <f t="shared" si="29"/>
        <v>3.2326877615114907E-2</v>
      </c>
      <c r="L109">
        <v>15</v>
      </c>
      <c r="M109" s="53" t="s">
        <v>116</v>
      </c>
      <c r="N109" s="60">
        <v>0.15904447443060646</v>
      </c>
      <c r="O109" s="53">
        <f t="shared" si="41"/>
        <v>1.5904447443060646E-4</v>
      </c>
      <c r="P109" s="64">
        <v>114.12241999999999</v>
      </c>
      <c r="Q109" s="53">
        <f t="shared" si="31"/>
        <v>1.8150540309648931E-2</v>
      </c>
      <c r="R109" s="62">
        <f t="shared" si="32"/>
        <v>0.28326491512460839</v>
      </c>
      <c r="S109" s="53">
        <f t="shared" si="33"/>
        <v>2.8326491512460839E-4</v>
      </c>
      <c r="T109" s="63">
        <f t="shared" si="34"/>
        <v>3.2326877615114907E-2</v>
      </c>
      <c r="V109">
        <v>15</v>
      </c>
      <c r="W109" s="53" t="s">
        <v>116</v>
      </c>
      <c r="X109" s="60">
        <v>0.15904447443060646</v>
      </c>
      <c r="Y109" s="53">
        <f t="shared" si="42"/>
        <v>1.5904447443060646E-4</v>
      </c>
      <c r="Z109" s="64">
        <v>114.12241999999999</v>
      </c>
      <c r="AA109" s="53">
        <f t="shared" si="36"/>
        <v>1.8150540309648931E-2</v>
      </c>
      <c r="AB109" s="62">
        <f t="shared" si="37"/>
        <v>0.28326491512460839</v>
      </c>
      <c r="AC109" s="53">
        <f t="shared" si="38"/>
        <v>2.8326491512460839E-4</v>
      </c>
      <c r="AD109" s="63">
        <f t="shared" si="39"/>
        <v>3.2326877615114907E-2</v>
      </c>
    </row>
    <row r="110" spans="2:30" x14ac:dyDescent="0.25">
      <c r="B110">
        <v>16</v>
      </c>
      <c r="C110" s="53" t="s">
        <v>13</v>
      </c>
      <c r="D110" s="60">
        <v>0.19264436149576816</v>
      </c>
      <c r="E110" s="53">
        <f>D110/1000</f>
        <v>1.9264436149576817E-4</v>
      </c>
      <c r="F110" s="61">
        <v>105.09157999999999</v>
      </c>
      <c r="G110" s="53">
        <f t="shared" si="26"/>
        <v>2.0245300327681438E-2</v>
      </c>
      <c r="H110" s="62">
        <f t="shared" si="27"/>
        <v>0.34310773073818801</v>
      </c>
      <c r="I110" s="53">
        <f t="shared" si="28"/>
        <v>3.43107730738188E-4</v>
      </c>
      <c r="J110" s="63">
        <f t="shared" si="29"/>
        <v>3.6057733533490739E-2</v>
      </c>
      <c r="L110">
        <v>16</v>
      </c>
      <c r="M110" s="53" t="s">
        <v>13</v>
      </c>
      <c r="N110" s="60">
        <v>0.18840438860502939</v>
      </c>
      <c r="O110" s="53">
        <f>N110/1000</f>
        <v>1.884043886050294E-4</v>
      </c>
      <c r="P110" s="61">
        <v>105.09157999999999</v>
      </c>
      <c r="Q110" s="53">
        <f t="shared" si="31"/>
        <v>1.9799714877436536E-2</v>
      </c>
      <c r="R110" s="62">
        <f t="shared" si="32"/>
        <v>0.33555616023990081</v>
      </c>
      <c r="S110" s="53">
        <f t="shared" si="33"/>
        <v>3.3555616023990081E-4</v>
      </c>
      <c r="T110" s="63">
        <f t="shared" si="34"/>
        <v>3.5264127058344356E-2</v>
      </c>
      <c r="V110">
        <v>16</v>
      </c>
      <c r="W110" s="53" t="s">
        <v>13</v>
      </c>
      <c r="X110" s="60">
        <v>0.19710872006286217</v>
      </c>
      <c r="Y110" s="53">
        <f>X110/1000</f>
        <v>1.9710872006286218E-4</v>
      </c>
      <c r="Z110" s="61">
        <v>105.09157999999999</v>
      </c>
      <c r="AA110" s="53">
        <f t="shared" si="36"/>
        <v>2.0714466823183886E-2</v>
      </c>
      <c r="AB110" s="62">
        <f t="shared" si="37"/>
        <v>0.35105894158736128</v>
      </c>
      <c r="AC110" s="53">
        <f t="shared" si="38"/>
        <v>3.5105894158736126E-4</v>
      </c>
      <c r="AD110" s="63">
        <f t="shared" si="39"/>
        <v>3.6893338844543502E-2</v>
      </c>
    </row>
    <row r="111" spans="2:30" x14ac:dyDescent="0.25">
      <c r="B111">
        <v>17</v>
      </c>
      <c r="C111" s="53" t="s">
        <v>10</v>
      </c>
      <c r="D111" s="60">
        <v>0.2152844752697059</v>
      </c>
      <c r="E111" s="53">
        <f t="shared" ref="E111:E114" si="43">D111/1000</f>
        <v>2.1528447526970591E-4</v>
      </c>
      <c r="F111" s="61">
        <v>119.11825999999999</v>
      </c>
      <c r="G111" s="53">
        <f t="shared" si="26"/>
        <v>2.5644312099140396E-2</v>
      </c>
      <c r="H111" s="62">
        <f t="shared" si="27"/>
        <v>0.38343072799757472</v>
      </c>
      <c r="I111" s="53">
        <f t="shared" si="28"/>
        <v>3.8343072799757469E-4</v>
      </c>
      <c r="J111" s="63">
        <f t="shared" si="29"/>
        <v>4.5673601149604379E-2</v>
      </c>
      <c r="L111">
        <v>17</v>
      </c>
      <c r="M111" s="53" t="s">
        <v>10</v>
      </c>
      <c r="N111" s="60">
        <v>0.23103671715581686</v>
      </c>
      <c r="O111" s="53">
        <f t="shared" ref="O111:O114" si="44">N111/1000</f>
        <v>2.3103671715581686E-4</v>
      </c>
      <c r="P111" s="61">
        <v>119.11825999999999</v>
      </c>
      <c r="Q111" s="53">
        <f t="shared" si="31"/>
        <v>2.7520691743713049E-2</v>
      </c>
      <c r="R111" s="62">
        <f t="shared" si="32"/>
        <v>0.41148613499530973</v>
      </c>
      <c r="S111" s="53">
        <f t="shared" si="33"/>
        <v>4.1148613499530971E-4</v>
      </c>
      <c r="T111" s="63">
        <f t="shared" si="34"/>
        <v>4.9015512414766399E-2</v>
      </c>
      <c r="V111">
        <v>17</v>
      </c>
      <c r="W111" s="53" t="s">
        <v>10</v>
      </c>
      <c r="X111" s="60">
        <v>0.22114097476333824</v>
      </c>
      <c r="Y111" s="53">
        <f t="shared" ref="Y111:Y114" si="45">X111/1000</f>
        <v>2.2114097476333826E-4</v>
      </c>
      <c r="Z111" s="61">
        <v>119.11825999999999</v>
      </c>
      <c r="AA111" s="53">
        <f t="shared" si="36"/>
        <v>2.6341928128512763E-2</v>
      </c>
      <c r="AB111" s="62">
        <f t="shared" si="37"/>
        <v>0.39386140053700269</v>
      </c>
      <c r="AC111" s="53">
        <f t="shared" si="38"/>
        <v>3.9386140053700267E-4</v>
      </c>
      <c r="AD111" s="63">
        <f t="shared" si="39"/>
        <v>4.6916084713130822E-2</v>
      </c>
    </row>
    <row r="112" spans="2:30" x14ac:dyDescent="0.25">
      <c r="B112">
        <v>18</v>
      </c>
      <c r="C112" s="53" t="s">
        <v>117</v>
      </c>
      <c r="D112" s="60">
        <v>4.4887643374954635E-2</v>
      </c>
      <c r="E112" s="53">
        <f t="shared" si="43"/>
        <v>4.4887643374954636E-5</v>
      </c>
      <c r="F112" s="64">
        <v>204.22647999999995</v>
      </c>
      <c r="G112" s="53">
        <f t="shared" si="26"/>
        <v>9.1672454019623029E-3</v>
      </c>
      <c r="H112" s="62">
        <f t="shared" si="27"/>
        <v>7.9946785553357935E-2</v>
      </c>
      <c r="I112" s="53">
        <f t="shared" si="28"/>
        <v>7.9946785553357941E-5</v>
      </c>
      <c r="J112" s="63">
        <f t="shared" si="29"/>
        <v>1.6327250600877141E-2</v>
      </c>
      <c r="L112">
        <v>18</v>
      </c>
      <c r="M112" s="53" t="s">
        <v>117</v>
      </c>
      <c r="N112" s="60">
        <v>4.4887643374954635E-2</v>
      </c>
      <c r="O112" s="53">
        <f t="shared" si="44"/>
        <v>4.4887643374954636E-5</v>
      </c>
      <c r="P112" s="64">
        <v>204.22647999999995</v>
      </c>
      <c r="Q112" s="53">
        <f t="shared" si="31"/>
        <v>9.1672454019623029E-3</v>
      </c>
      <c r="R112" s="62">
        <f t="shared" si="32"/>
        <v>7.9946785553357935E-2</v>
      </c>
      <c r="S112" s="53">
        <f t="shared" si="33"/>
        <v>7.9946785553357941E-5</v>
      </c>
      <c r="T112" s="63">
        <f t="shared" si="34"/>
        <v>1.6327250600877141E-2</v>
      </c>
      <c r="V112">
        <v>18</v>
      </c>
      <c r="W112" s="53" t="s">
        <v>117</v>
      </c>
      <c r="X112" s="60">
        <v>4.4887643374954635E-2</v>
      </c>
      <c r="Y112" s="53">
        <f t="shared" si="45"/>
        <v>4.4887643374954636E-5</v>
      </c>
      <c r="Z112" s="64">
        <v>204.22647999999995</v>
      </c>
      <c r="AA112" s="53">
        <f t="shared" si="36"/>
        <v>9.1672454019623029E-3</v>
      </c>
      <c r="AB112" s="62">
        <f t="shared" si="37"/>
        <v>7.9946785553357935E-2</v>
      </c>
      <c r="AC112" s="53">
        <f t="shared" si="38"/>
        <v>7.9946785553357941E-5</v>
      </c>
      <c r="AD112" s="63">
        <f t="shared" si="39"/>
        <v>1.6327250600877141E-2</v>
      </c>
    </row>
    <row r="113" spans="1:30" x14ac:dyDescent="0.25">
      <c r="B113">
        <v>19</v>
      </c>
      <c r="C113" s="53" t="s">
        <v>8</v>
      </c>
      <c r="D113" s="60">
        <v>0.10174146627555972</v>
      </c>
      <c r="E113" s="53">
        <f t="shared" si="43"/>
        <v>1.0174146627555972E-4</v>
      </c>
      <c r="F113" s="64">
        <v>181.18894</v>
      </c>
      <c r="G113" s="53">
        <f t="shared" si="26"/>
        <v>1.8434428428514414E-2</v>
      </c>
      <c r="H113" s="62">
        <f t="shared" si="27"/>
        <v>0.18120584139987927</v>
      </c>
      <c r="I113" s="53">
        <f t="shared" si="28"/>
        <v>1.8120584139987928E-4</v>
      </c>
      <c r="J113" s="63">
        <f t="shared" si="29"/>
        <v>3.2832494325052246E-2</v>
      </c>
      <c r="L113">
        <v>19</v>
      </c>
      <c r="M113" s="53" t="s">
        <v>8</v>
      </c>
      <c r="N113" s="60">
        <v>0.10953304836596008</v>
      </c>
      <c r="O113" s="53">
        <f t="shared" si="44"/>
        <v>1.0953304836596008E-4</v>
      </c>
      <c r="P113" s="64">
        <v>181.18894</v>
      </c>
      <c r="Q113" s="53">
        <f t="shared" si="31"/>
        <v>1.984617692839704E-2</v>
      </c>
      <c r="R113" s="62">
        <f t="shared" si="32"/>
        <v>0.19508297763755889</v>
      </c>
      <c r="S113" s="53">
        <f t="shared" si="33"/>
        <v>1.9508297763755889E-4</v>
      </c>
      <c r="T113" s="63">
        <f t="shared" si="34"/>
        <v>3.5346877930192998E-2</v>
      </c>
      <c r="V113">
        <v>19</v>
      </c>
      <c r="W113" s="53" t="s">
        <v>8</v>
      </c>
      <c r="X113" s="60">
        <v>0.10970043723760782</v>
      </c>
      <c r="Y113" s="53">
        <f t="shared" si="45"/>
        <v>1.0970043723760782E-4</v>
      </c>
      <c r="Z113" s="64">
        <v>181.18894</v>
      </c>
      <c r="AA113" s="53">
        <f t="shared" si="36"/>
        <v>1.987650594061869E-2</v>
      </c>
      <c r="AB113" s="62">
        <f t="shared" si="37"/>
        <v>0.19538110427597152</v>
      </c>
      <c r="AC113" s="53">
        <f t="shared" si="38"/>
        <v>1.9538110427597152E-4</v>
      </c>
      <c r="AD113" s="63">
        <f t="shared" si="39"/>
        <v>3.5400895179792745E-2</v>
      </c>
    </row>
    <row r="114" spans="1:30" x14ac:dyDescent="0.25">
      <c r="B114">
        <v>20</v>
      </c>
      <c r="C114" s="53" t="s">
        <v>5</v>
      </c>
      <c r="D114" s="60">
        <v>0.27611104318842478</v>
      </c>
      <c r="E114" s="53">
        <f t="shared" si="43"/>
        <v>2.7611104318842479E-4</v>
      </c>
      <c r="F114" s="64">
        <v>117.14594</v>
      </c>
      <c r="G114" s="53">
        <f t="shared" si="26"/>
        <v>3.2345287698688614E-2</v>
      </c>
      <c r="H114" s="62">
        <f t="shared" si="27"/>
        <v>0.49176541023348513</v>
      </c>
      <c r="I114" s="53">
        <f t="shared" si="28"/>
        <v>4.9176541023348511E-4</v>
      </c>
      <c r="J114" s="63">
        <f t="shared" si="29"/>
        <v>5.760832124128723E-2</v>
      </c>
      <c r="L114">
        <v>20</v>
      </c>
      <c r="M114" s="53" t="s">
        <v>5</v>
      </c>
      <c r="N114" s="60">
        <v>0.29993079979146003</v>
      </c>
      <c r="O114" s="53">
        <f t="shared" si="44"/>
        <v>2.9993079979146001E-4</v>
      </c>
      <c r="P114" s="64">
        <v>117.14594</v>
      </c>
      <c r="Q114" s="53">
        <f t="shared" si="31"/>
        <v>3.5135675476522389E-2</v>
      </c>
      <c r="R114" s="62">
        <f t="shared" si="32"/>
        <v>0.53418940111153079</v>
      </c>
      <c r="S114" s="53">
        <f t="shared" si="33"/>
        <v>5.3418940111153084E-4</v>
      </c>
      <c r="T114" s="63">
        <f t="shared" si="34"/>
        <v>6.2578119531247325E-2</v>
      </c>
      <c r="V114">
        <v>20</v>
      </c>
      <c r="W114" s="53" t="s">
        <v>5</v>
      </c>
      <c r="X114" s="60">
        <v>0.2818516256164828</v>
      </c>
      <c r="Y114" s="53">
        <f t="shared" si="45"/>
        <v>2.8185162561648278E-4</v>
      </c>
      <c r="Z114" s="64">
        <v>117.14594</v>
      </c>
      <c r="AA114" s="53">
        <f t="shared" si="36"/>
        <v>3.3017773623370952E-2</v>
      </c>
      <c r="AB114" s="62">
        <f t="shared" si="37"/>
        <v>0.50198962959144322</v>
      </c>
      <c r="AC114" s="53">
        <f t="shared" si="38"/>
        <v>5.0198962959144321E-4</v>
      </c>
      <c r="AD114" s="63">
        <f t="shared" si="39"/>
        <v>5.8806047028741426E-2</v>
      </c>
    </row>
    <row r="115" spans="1:30" x14ac:dyDescent="0.25">
      <c r="B115" s="53" t="s">
        <v>78</v>
      </c>
      <c r="C115" s="53"/>
      <c r="D115" s="53"/>
      <c r="E115" s="53"/>
      <c r="F115" s="53"/>
      <c r="G115" s="59">
        <f>SUM(G95:G114)</f>
        <v>0.55372171199384557</v>
      </c>
      <c r="H115" s="53"/>
      <c r="I115" s="53"/>
      <c r="J115" s="65">
        <f>SUM(J95:J114)</f>
        <v>0.98620171692305825</v>
      </c>
      <c r="L115" s="53" t="s">
        <v>78</v>
      </c>
      <c r="M115" s="53"/>
      <c r="N115" s="53"/>
      <c r="O115" s="53"/>
      <c r="P115" s="53"/>
      <c r="Q115" s="59">
        <f>SUM(Q95:Q114)</f>
        <v>0.5760615480540815</v>
      </c>
      <c r="R115" s="53"/>
      <c r="S115" s="53"/>
      <c r="T115" s="65">
        <f>SUM(T95:T114)</f>
        <v>1.0259899069130312</v>
      </c>
      <c r="V115" s="53" t="s">
        <v>78</v>
      </c>
      <c r="W115" s="53"/>
      <c r="X115" s="53"/>
      <c r="Y115" s="53"/>
      <c r="Z115" s="53"/>
      <c r="AA115" s="59">
        <f>SUM(AA95:AA114)</f>
        <v>0.55462380138404799</v>
      </c>
      <c r="AB115" s="53"/>
      <c r="AC115" s="53"/>
      <c r="AD115" s="65">
        <f>SUM(AD95:AD114)</f>
        <v>0.98780837616391071</v>
      </c>
    </row>
    <row r="117" spans="1:30" x14ac:dyDescent="0.25">
      <c r="A117" s="66" t="s">
        <v>119</v>
      </c>
      <c r="B117" s="66" t="s">
        <v>120</v>
      </c>
      <c r="C117" s="66" t="s">
        <v>62</v>
      </c>
      <c r="D117" s="66" t="s">
        <v>121</v>
      </c>
    </row>
    <row r="118" spans="1:30" x14ac:dyDescent="0.25">
      <c r="A118">
        <f>G115</f>
        <v>0.55372171199384557</v>
      </c>
      <c r="B118">
        <f>AVERAGE(A118:A120)</f>
        <v>0.56146902047732494</v>
      </c>
      <c r="C118">
        <f>_xlfn.STDEV.S(A118:A120)</f>
        <v>1.2645546137900794E-2</v>
      </c>
      <c r="D118">
        <f>(C118/B118)*100</f>
        <v>2.2522250875302725</v>
      </c>
    </row>
    <row r="119" spans="1:30" x14ac:dyDescent="0.25">
      <c r="A119">
        <f>Q115</f>
        <v>0.5760615480540815</v>
      </c>
    </row>
    <row r="120" spans="1:30" x14ac:dyDescent="0.25">
      <c r="A120">
        <f>AA115</f>
        <v>0.55462380138404799</v>
      </c>
    </row>
  </sheetData>
  <mergeCells count="12">
    <mergeCell ref="A38:A39"/>
    <mergeCell ref="B38:B39"/>
    <mergeCell ref="C38:E38"/>
    <mergeCell ref="H68:J68"/>
    <mergeCell ref="I1:I2"/>
    <mergeCell ref="J1:J2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EBC1-F0EE-475F-AADF-59CD34129007}">
  <dimension ref="A1:L44"/>
  <sheetViews>
    <sheetView topLeftCell="A4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10.23/1000</f>
        <v>1.0230000000000001E-2</v>
      </c>
      <c r="F1" s="1" t="s">
        <v>56</v>
      </c>
      <c r="G1" s="1">
        <v>250</v>
      </c>
    </row>
    <row r="2" spans="1:7" x14ac:dyDescent="0.2">
      <c r="A2" s="1" t="s">
        <v>37</v>
      </c>
      <c r="B2" s="1" t="s">
        <v>46</v>
      </c>
      <c r="C2" s="1" t="s">
        <v>54</v>
      </c>
      <c r="D2" s="1">
        <v>10.156309090909087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1.0156309090909086E-2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43" t="s">
        <v>32</v>
      </c>
      <c r="B24" s="44" t="s">
        <v>31</v>
      </c>
      <c r="C24" s="45" t="s">
        <v>30</v>
      </c>
      <c r="D24" s="45" t="s">
        <v>29</v>
      </c>
      <c r="E24" s="45" t="s">
        <v>28</v>
      </c>
      <c r="F24" s="45" t="s">
        <v>27</v>
      </c>
      <c r="G24" s="45" t="s">
        <v>26</v>
      </c>
      <c r="H24" s="45" t="s">
        <v>25</v>
      </c>
      <c r="I24" s="39" t="s">
        <v>19</v>
      </c>
      <c r="J24" s="40" t="s">
        <v>48</v>
      </c>
      <c r="K24" s="40" t="s">
        <v>49</v>
      </c>
      <c r="L24" s="41" t="s">
        <v>50</v>
      </c>
    </row>
    <row r="25" spans="1:12" ht="15" x14ac:dyDescent="0.25">
      <c r="A25" s="46" t="s">
        <v>24</v>
      </c>
      <c r="B25" s="47" t="s">
        <v>24</v>
      </c>
      <c r="C25" s="47" t="s">
        <v>23</v>
      </c>
      <c r="D25" s="47" t="s">
        <v>22</v>
      </c>
      <c r="E25" s="47" t="s">
        <v>21</v>
      </c>
      <c r="F25" s="47" t="s">
        <v>20</v>
      </c>
      <c r="G25" s="47" t="s">
        <v>20</v>
      </c>
      <c r="H25" s="47" t="s">
        <v>19</v>
      </c>
      <c r="I25" s="42" t="s">
        <v>51</v>
      </c>
      <c r="J25" s="40" t="s">
        <v>51</v>
      </c>
      <c r="K25" s="40" t="s">
        <v>52</v>
      </c>
      <c r="L25" s="40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1.5699999999999998</v>
      </c>
      <c r="D27" s="20">
        <v>3.941847501452191</v>
      </c>
      <c r="E27" s="20">
        <v>34.706661326704442</v>
      </c>
      <c r="F27" s="19">
        <v>11.446844382125464</v>
      </c>
      <c r="G27" s="19">
        <v>16.037770632102323</v>
      </c>
      <c r="H27" s="18">
        <v>1.5253045855838918</v>
      </c>
      <c r="I27" s="1">
        <f>H27*$G$1</f>
        <v>381.32614639597296</v>
      </c>
      <c r="J27" s="1">
        <f>I27*$D$3</f>
        <v>3.8728662072427493</v>
      </c>
      <c r="K27" s="1">
        <f>J27/1000</f>
        <v>3.8728662072427494E-3</v>
      </c>
      <c r="L27" s="1">
        <f>K27/$D$1</f>
        <v>0.37857929689567438</v>
      </c>
    </row>
    <row r="28" spans="1:12" ht="12.75" customHeight="1" x14ac:dyDescent="0.2">
      <c r="A28" s="17">
        <v>2</v>
      </c>
      <c r="B28" s="16" t="s">
        <v>16</v>
      </c>
      <c r="C28" s="15">
        <v>2.4233333333333333</v>
      </c>
      <c r="D28" s="15">
        <v>6.1833929871537228</v>
      </c>
      <c r="E28" s="15">
        <v>22.280099441388749</v>
      </c>
      <c r="F28" s="14">
        <v>17.956132816248942</v>
      </c>
      <c r="G28" s="14">
        <v>10.295519961941361</v>
      </c>
      <c r="H28" s="13">
        <v>2.3068033463921127</v>
      </c>
      <c r="I28" s="1">
        <f t="shared" ref="I28:I43" si="0">H28*$G$1</f>
        <v>576.70083659802822</v>
      </c>
      <c r="J28" s="1">
        <f t="shared" ref="J28:J43" si="1">I28*$D$3</f>
        <v>5.8571519494754298</v>
      </c>
      <c r="K28" s="1">
        <f t="shared" ref="K28:K43" si="2">J28/1000</f>
        <v>5.8571519494754302E-3</v>
      </c>
      <c r="L28" s="1">
        <f t="shared" ref="L28:L42" si="3">K28/$D$1</f>
        <v>0.57254662262711919</v>
      </c>
    </row>
    <row r="29" spans="1:12" ht="12.75" customHeight="1" x14ac:dyDescent="0.2">
      <c r="A29" s="17">
        <v>3</v>
      </c>
      <c r="B29" s="16" t="s">
        <v>15</v>
      </c>
      <c r="C29" s="15">
        <v>3.55</v>
      </c>
      <c r="D29" s="15">
        <v>2.4301311104535719E-3</v>
      </c>
      <c r="E29" s="15">
        <v>3.0096027331346149E-2</v>
      </c>
      <c r="F29" s="14">
        <v>7.0569276562007493E-3</v>
      </c>
      <c r="G29" s="14">
        <v>1.3907220251872155E-2</v>
      </c>
      <c r="H29" s="13">
        <v>9.1033938636408962E-4</v>
      </c>
      <c r="I29" s="1">
        <f t="shared" si="0"/>
        <v>0.2275848465910224</v>
      </c>
      <c r="J29" s="1">
        <f t="shared" si="1"/>
        <v>2.3114220463855508E-3</v>
      </c>
      <c r="K29" s="1">
        <f t="shared" si="2"/>
        <v>2.3114220463855509E-6</v>
      </c>
      <c r="L29" s="1">
        <f t="shared" si="3"/>
        <v>2.2594545907972147E-4</v>
      </c>
    </row>
    <row r="30" spans="1:12" ht="12.75" customHeight="1" x14ac:dyDescent="0.2">
      <c r="A30" s="17">
        <v>4</v>
      </c>
      <c r="B30" s="16" t="s">
        <v>14</v>
      </c>
      <c r="C30" s="15">
        <v>4.456666666666667</v>
      </c>
      <c r="D30" s="15">
        <v>0.46099525077130099</v>
      </c>
      <c r="E30" s="15">
        <v>2.7400256019838336</v>
      </c>
      <c r="F30" s="14">
        <v>1.3386973733849272</v>
      </c>
      <c r="G30" s="14">
        <v>1.2661518120987609</v>
      </c>
      <c r="H30" s="13">
        <v>0.25036814424848031</v>
      </c>
      <c r="I30" s="1">
        <f t="shared" si="0"/>
        <v>62.59203606212008</v>
      </c>
      <c r="J30" s="37">
        <f t="shared" si="1"/>
        <v>0.63570406487621955</v>
      </c>
      <c r="K30" s="37">
        <f t="shared" si="2"/>
        <v>6.3570406487621959E-4</v>
      </c>
      <c r="L30" s="37">
        <f t="shared" si="3"/>
        <v>6.2141159811947164E-2</v>
      </c>
    </row>
    <row r="31" spans="1:12" ht="12.75" customHeight="1" x14ac:dyDescent="0.2">
      <c r="A31" s="17">
        <v>5</v>
      </c>
      <c r="B31" s="16" t="s">
        <v>13</v>
      </c>
      <c r="C31" s="15">
        <v>4.835</v>
      </c>
      <c r="D31" s="15">
        <v>1.4488603109775056</v>
      </c>
      <c r="E31" s="15">
        <v>8.1202390229773229</v>
      </c>
      <c r="F31" s="14">
        <v>4.2073871465315404</v>
      </c>
      <c r="G31" s="14">
        <v>3.7523209075761299</v>
      </c>
      <c r="H31" s="13">
        <v>0.72955571127261598</v>
      </c>
      <c r="I31" s="1">
        <f t="shared" si="0"/>
        <v>182.388927818154</v>
      </c>
      <c r="J31" s="1">
        <f t="shared" si="1"/>
        <v>1.8523983256806786</v>
      </c>
      <c r="K31" s="1">
        <f t="shared" si="2"/>
        <v>1.8523983256806787E-3</v>
      </c>
      <c r="L31" s="1">
        <f t="shared" si="3"/>
        <v>0.18107510514962644</v>
      </c>
    </row>
    <row r="32" spans="1:12" ht="12.75" customHeight="1" x14ac:dyDescent="0.2">
      <c r="A32" s="17">
        <v>6</v>
      </c>
      <c r="B32" s="16" t="s">
        <v>12</v>
      </c>
      <c r="C32" s="15">
        <v>5.2949999999999999</v>
      </c>
      <c r="D32" s="15">
        <v>7.7337028900895111E-4</v>
      </c>
      <c r="E32" s="15">
        <v>2.0454570170319278E-2</v>
      </c>
      <c r="F32" s="14">
        <v>2.2458122351977114E-3</v>
      </c>
      <c r="G32" s="14">
        <v>9.4519522255923135E-3</v>
      </c>
      <c r="H32" s="13">
        <v>3.8522872148871734E-4</v>
      </c>
      <c r="I32" s="1">
        <f t="shared" si="0"/>
        <v>9.6307180372179335E-2</v>
      </c>
      <c r="J32" s="37">
        <f t="shared" si="1"/>
        <v>9.7812549153378616E-4</v>
      </c>
      <c r="K32" s="37">
        <f t="shared" si="2"/>
        <v>9.7812549153378623E-7</v>
      </c>
      <c r="L32" s="37">
        <f t="shared" si="3"/>
        <v>9.5613440032628168E-5</v>
      </c>
    </row>
    <row r="33" spans="1:12" ht="12.75" customHeight="1" x14ac:dyDescent="0.2">
      <c r="A33" s="17">
        <v>7</v>
      </c>
      <c r="B33" s="16" t="s">
        <v>11</v>
      </c>
      <c r="C33" s="15">
        <v>8.2033333333333331</v>
      </c>
      <c r="D33" s="15">
        <v>4.0576623773596641</v>
      </c>
      <c r="E33" s="15">
        <v>11.856037097556632</v>
      </c>
      <c r="F33" s="14">
        <v>11.783162532728607</v>
      </c>
      <c r="G33" s="14">
        <v>5.4786140846686999</v>
      </c>
      <c r="H33" s="13">
        <v>2.6054101644596983</v>
      </c>
      <c r="I33" s="1">
        <f t="shared" si="0"/>
        <v>651.35254111492463</v>
      </c>
      <c r="J33" s="1">
        <f t="shared" si="1"/>
        <v>6.6153377347122433</v>
      </c>
      <c r="K33" s="1">
        <f t="shared" si="2"/>
        <v>6.6153377347122431E-3</v>
      </c>
      <c r="L33" s="1">
        <f t="shared" si="3"/>
        <v>0.64666058012827388</v>
      </c>
    </row>
    <row r="34" spans="1:12" ht="12.75" customHeight="1" x14ac:dyDescent="0.2">
      <c r="A34" s="17">
        <v>8</v>
      </c>
      <c r="B34" s="16" t="s">
        <v>10</v>
      </c>
      <c r="C34" s="15">
        <v>8.84</v>
      </c>
      <c r="D34" s="15">
        <v>1.5185554600599589</v>
      </c>
      <c r="E34" s="15">
        <v>6.2963104602672892</v>
      </c>
      <c r="F34" s="14">
        <v>4.4097768953592071</v>
      </c>
      <c r="G34" s="14">
        <v>2.9094928503703987</v>
      </c>
      <c r="H34" s="13">
        <v>0.85436994765845864</v>
      </c>
      <c r="I34" s="1">
        <f t="shared" si="0"/>
        <v>213.59248691461465</v>
      </c>
      <c r="J34" s="1">
        <f t="shared" si="1"/>
        <v>2.1693113166007807</v>
      </c>
      <c r="K34" s="1">
        <f t="shared" si="2"/>
        <v>2.1693113166007809E-3</v>
      </c>
      <c r="L34" s="1">
        <f t="shared" si="3"/>
        <v>0.21205389214083878</v>
      </c>
    </row>
    <row r="35" spans="1:12" ht="12.75" customHeight="1" x14ac:dyDescent="0.2">
      <c r="A35" s="17">
        <v>9</v>
      </c>
      <c r="B35" s="16" t="s">
        <v>9</v>
      </c>
      <c r="C35" s="15">
        <v>13.336666666666664</v>
      </c>
      <c r="D35" s="15">
        <v>3.9559997310972919</v>
      </c>
      <c r="E35" s="15">
        <v>20.613946693612654</v>
      </c>
      <c r="F35" s="14">
        <v>11.487941449007909</v>
      </c>
      <c r="G35" s="14">
        <v>9.5255993016005824</v>
      </c>
      <c r="H35" s="13">
        <v>2.1304426753230636</v>
      </c>
      <c r="I35" s="1">
        <f t="shared" si="0"/>
        <v>532.61066883076592</v>
      </c>
      <c r="J35" s="1">
        <f t="shared" si="1"/>
        <v>5.4093585777610764</v>
      </c>
      <c r="K35" s="1">
        <f t="shared" si="2"/>
        <v>5.4093585777610764E-3</v>
      </c>
      <c r="L35" s="1">
        <f t="shared" si="3"/>
        <v>0.52877405452209925</v>
      </c>
    </row>
    <row r="36" spans="1:12" ht="12.75" customHeight="1" x14ac:dyDescent="0.2">
      <c r="A36" s="17">
        <v>10</v>
      </c>
      <c r="B36" s="16" t="s">
        <v>8</v>
      </c>
      <c r="C36" s="15">
        <v>14.694999999999999</v>
      </c>
      <c r="D36" s="15">
        <v>0.84711688301315402</v>
      </c>
      <c r="E36" s="15">
        <v>6.1397575607397847</v>
      </c>
      <c r="F36" s="14">
        <v>2.4599670915098608</v>
      </c>
      <c r="G36" s="14">
        <v>2.8371505564580537</v>
      </c>
      <c r="H36" s="13">
        <v>0.42684824289842116</v>
      </c>
      <c r="I36" s="1">
        <f t="shared" si="0"/>
        <v>106.71206072460529</v>
      </c>
      <c r="J36" s="37">
        <f t="shared" si="1"/>
        <v>1.0838006724469511</v>
      </c>
      <c r="K36" s="37">
        <f t="shared" si="2"/>
        <v>1.0838006724469512E-3</v>
      </c>
      <c r="L36" s="37">
        <f t="shared" si="3"/>
        <v>0.10594336974065993</v>
      </c>
    </row>
    <row r="37" spans="1:12" ht="12.75" customHeight="1" x14ac:dyDescent="0.2">
      <c r="A37" s="17">
        <v>11</v>
      </c>
      <c r="B37" s="16" t="s">
        <v>7</v>
      </c>
      <c r="C37" s="15">
        <v>16.869999999999997</v>
      </c>
      <c r="D37" s="15">
        <v>7.2043391229015388E-2</v>
      </c>
      <c r="E37" s="15">
        <v>0.53425115468337181</v>
      </c>
      <c r="F37" s="14">
        <v>0.20920887676535194</v>
      </c>
      <c r="G37" s="14">
        <v>0.24687472523192786</v>
      </c>
      <c r="H37" s="13">
        <v>2.8541514022508818E-2</v>
      </c>
      <c r="I37" s="1">
        <f t="shared" si="0"/>
        <v>7.1353785056272043</v>
      </c>
      <c r="J37" s="37">
        <f>I37*$D$3</f>
        <v>7.2469109583778862E-2</v>
      </c>
      <c r="K37" s="37">
        <f t="shared" si="2"/>
        <v>7.246910958377886E-5</v>
      </c>
      <c r="L37" s="37">
        <f t="shared" si="3"/>
        <v>7.0839794314544327E-3</v>
      </c>
    </row>
    <row r="38" spans="1:12" ht="12.75" customHeight="1" x14ac:dyDescent="0.2">
      <c r="A38" s="17">
        <v>12</v>
      </c>
      <c r="B38" s="16" t="s">
        <v>6</v>
      </c>
      <c r="C38" s="15">
        <v>18.431666666666665</v>
      </c>
      <c r="D38" s="15">
        <v>5.1049937441427669E-2</v>
      </c>
      <c r="E38" s="15">
        <v>0.67216676813069531</v>
      </c>
      <c r="F38" s="14">
        <v>0.14824538224626452</v>
      </c>
      <c r="G38" s="14">
        <v>0.31060482459910566</v>
      </c>
      <c r="H38" s="13">
        <v>2.2525028585591578E-2</v>
      </c>
      <c r="I38" s="1">
        <f t="shared" si="0"/>
        <v>5.6312571463978944</v>
      </c>
      <c r="J38" s="37">
        <f>I38*$D$3</f>
        <v>5.7192788149207696E-2</v>
      </c>
      <c r="K38" s="37">
        <f t="shared" si="2"/>
        <v>5.7192788149207699E-5</v>
      </c>
      <c r="L38" s="37">
        <f t="shared" si="3"/>
        <v>5.5906928787104295E-3</v>
      </c>
    </row>
    <row r="39" spans="1:12" ht="12.75" customHeight="1" x14ac:dyDescent="0.2">
      <c r="A39" s="17">
        <v>13</v>
      </c>
      <c r="B39" s="16" t="s">
        <v>5</v>
      </c>
      <c r="C39" s="15">
        <v>18.543333333333333</v>
      </c>
      <c r="D39" s="15">
        <v>2.7655368032830583</v>
      </c>
      <c r="E39" s="15">
        <v>23.023041000170931</v>
      </c>
      <c r="F39" s="14">
        <v>8.0309218985664614</v>
      </c>
      <c r="G39" s="14">
        <v>10.638829455201011</v>
      </c>
      <c r="H39" s="13">
        <v>1.1355866010960614</v>
      </c>
      <c r="I39" s="1">
        <f t="shared" si="0"/>
        <v>283.89665027401531</v>
      </c>
      <c r="J39" s="1">
        <f>I39*$D$3</f>
        <v>2.8833421300566191</v>
      </c>
      <c r="K39" s="1">
        <f>J39/1000</f>
        <v>2.8833421300566192E-3</v>
      </c>
      <c r="L39" s="1">
        <f>K39/$D$1</f>
        <v>0.2818516256164828</v>
      </c>
    </row>
    <row r="40" spans="1:12" ht="12.75" customHeight="1" x14ac:dyDescent="0.2">
      <c r="A40" s="17">
        <v>14</v>
      </c>
      <c r="B40" s="16" t="s">
        <v>4</v>
      </c>
      <c r="C40" s="15">
        <v>19.029999999999998</v>
      </c>
      <c r="D40" s="15">
        <v>1.2429844080159045</v>
      </c>
      <c r="E40" s="15">
        <v>10.6569998578031</v>
      </c>
      <c r="F40" s="14">
        <v>3.6095381880513298</v>
      </c>
      <c r="G40" s="14">
        <v>4.9245451107187304</v>
      </c>
      <c r="H40" s="13">
        <v>0.6011336036349888</v>
      </c>
      <c r="I40" s="1">
        <f t="shared" si="0"/>
        <v>150.28340090874721</v>
      </c>
      <c r="J40" s="1">
        <f t="shared" si="1"/>
        <v>1.5263246708622442</v>
      </c>
      <c r="K40" s="1">
        <f t="shared" si="2"/>
        <v>1.5263246708622441E-3</v>
      </c>
      <c r="L40" s="1">
        <f t="shared" si="3"/>
        <v>0.1492008475916172</v>
      </c>
    </row>
    <row r="41" spans="1:12" ht="12.75" customHeight="1" x14ac:dyDescent="0.2">
      <c r="A41" s="17">
        <v>15</v>
      </c>
      <c r="B41" s="16" t="s">
        <v>3</v>
      </c>
      <c r="C41" s="15">
        <v>20.006666666666664</v>
      </c>
      <c r="D41" s="15">
        <v>2.3732662659577723</v>
      </c>
      <c r="E41" s="15">
        <v>19.903659933602455</v>
      </c>
      <c r="F41" s="14">
        <v>6.8917961980412494</v>
      </c>
      <c r="G41" s="14">
        <v>9.1973794237842821</v>
      </c>
      <c r="H41" s="13">
        <v>0.96193386682956306</v>
      </c>
      <c r="I41" s="1">
        <f t="shared" si="0"/>
        <v>240.48346670739076</v>
      </c>
      <c r="J41" s="1">
        <f t="shared" si="1"/>
        <v>2.4424244191336055</v>
      </c>
      <c r="K41" s="1">
        <f t="shared" si="2"/>
        <v>2.4424244191336053E-3</v>
      </c>
      <c r="L41" s="1">
        <f t="shared" si="3"/>
        <v>0.23875116511569941</v>
      </c>
    </row>
    <row r="42" spans="1:12" ht="12.75" customHeight="1" x14ac:dyDescent="0.2">
      <c r="A42" s="17">
        <v>16</v>
      </c>
      <c r="B42" s="16" t="s">
        <v>2</v>
      </c>
      <c r="C42" s="15">
        <v>20.353333333333332</v>
      </c>
      <c r="D42" s="15">
        <v>3.0573250023012664</v>
      </c>
      <c r="E42" s="15">
        <v>26.51594255277676</v>
      </c>
      <c r="F42" s="14">
        <v>8.8782540456045176</v>
      </c>
      <c r="G42" s="14">
        <v>12.252881392202051</v>
      </c>
      <c r="H42" s="13">
        <v>1.0038794989434046</v>
      </c>
      <c r="I42" s="1">
        <f t="shared" si="0"/>
        <v>250.96987473585114</v>
      </c>
      <c r="J42" s="1">
        <f t="shared" si="1"/>
        <v>2.5489276203240396</v>
      </c>
      <c r="K42" s="1">
        <f t="shared" si="2"/>
        <v>2.5489276203240398E-3</v>
      </c>
      <c r="L42" s="1">
        <f t="shared" si="3"/>
        <v>0.24916203522229124</v>
      </c>
    </row>
    <row r="43" spans="1:12" x14ac:dyDescent="0.2">
      <c r="A43" s="12">
        <v>17</v>
      </c>
      <c r="B43" s="11" t="s">
        <v>1</v>
      </c>
      <c r="C43" s="10">
        <v>22.044999999999998</v>
      </c>
      <c r="D43" s="10">
        <v>2.4562665062029989</v>
      </c>
      <c r="E43" s="10">
        <v>22.29608279737695</v>
      </c>
      <c r="F43" s="9">
        <v>7.132822983936979</v>
      </c>
      <c r="G43" s="9">
        <v>10.302905788969118</v>
      </c>
      <c r="H43" s="8">
        <v>1.2084685459525633</v>
      </c>
      <c r="I43" s="1">
        <f t="shared" si="0"/>
        <v>302.11713648814083</v>
      </c>
      <c r="J43" s="1">
        <f t="shared" si="1"/>
        <v>3.0683950198339258</v>
      </c>
      <c r="K43" s="1">
        <f t="shared" si="2"/>
        <v>3.068395019833926E-3</v>
      </c>
      <c r="L43" s="1">
        <f>K43/$D$1</f>
        <v>0.2999408621538539</v>
      </c>
    </row>
    <row r="44" spans="1:12" x14ac:dyDescent="0.2">
      <c r="A44" s="7" t="s">
        <v>0</v>
      </c>
      <c r="B44" s="6"/>
      <c r="C44" s="5"/>
      <c r="D44" s="4">
        <f>SUM(D27:D43)</f>
        <v>34.436106317715691</v>
      </c>
      <c r="E44" s="4">
        <f>SUM(E27:E43)</f>
        <v>216.40577186727663</v>
      </c>
      <c r="F44" s="3">
        <f>SUM(F27:F43)</f>
        <v>100.00000000000001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9C80-802E-47F5-8E98-E5AB982DEEE0}">
  <dimension ref="A1:L44"/>
  <sheetViews>
    <sheetView topLeftCell="A3" workbookViewId="0">
      <selection activeCell="L36" sqref="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ht="15" x14ac:dyDescent="0.2">
      <c r="A1" s="1" t="s">
        <v>39</v>
      </c>
      <c r="B1" s="1" t="s">
        <v>38</v>
      </c>
      <c r="C1" s="1" t="s">
        <v>53</v>
      </c>
      <c r="D1" s="38">
        <f>9.81/1000</f>
        <v>9.810000000000001E-3</v>
      </c>
      <c r="F1" s="1" t="s">
        <v>56</v>
      </c>
      <c r="G1" s="1">
        <v>50</v>
      </c>
    </row>
    <row r="2" spans="1:7" x14ac:dyDescent="0.2">
      <c r="A2" s="1" t="s">
        <v>37</v>
      </c>
      <c r="B2" s="1" t="s">
        <v>41</v>
      </c>
      <c r="C2" s="1" t="s">
        <v>54</v>
      </c>
      <c r="D2" s="1">
        <v>9.7327636363636376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9.7327636363636373E-3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1.5716666666666668</v>
      </c>
      <c r="D27" s="20">
        <v>18.222568727212245</v>
      </c>
      <c r="E27" s="20">
        <v>162.33525763220234</v>
      </c>
      <c r="F27" s="19">
        <v>11.144712286822488</v>
      </c>
      <c r="G27" s="19">
        <v>15.858651371818519</v>
      </c>
      <c r="H27" s="18">
        <v>7.0512539184975314</v>
      </c>
      <c r="I27" s="1">
        <f>H27*$G$1</f>
        <v>352.56269592487655</v>
      </c>
      <c r="J27" s="1">
        <f>I27*$D$3</f>
        <v>3.4314093864359689</v>
      </c>
      <c r="K27" s="1">
        <f>J27/1000</f>
        <v>3.431409386435969E-3</v>
      </c>
      <c r="L27" s="1">
        <f>K27/$D$1</f>
        <v>0.34978688954495091</v>
      </c>
    </row>
    <row r="28" spans="1:12" ht="12.75" customHeight="1" x14ac:dyDescent="0.2">
      <c r="A28" s="17">
        <v>2</v>
      </c>
      <c r="B28" s="16" t="s">
        <v>16</v>
      </c>
      <c r="C28" s="15">
        <v>2.4266666666666667</v>
      </c>
      <c r="D28" s="15">
        <v>28.836685781777472</v>
      </c>
      <c r="E28" s="15">
        <v>107.02673206577947</v>
      </c>
      <c r="F28" s="14">
        <v>17.63618352353884</v>
      </c>
      <c r="G28" s="14">
        <v>10.455520606261288</v>
      </c>
      <c r="H28" s="13">
        <v>10.757938788374213</v>
      </c>
      <c r="I28" s="1">
        <f t="shared" ref="I28:I43" si="0">H28*$G$1</f>
        <v>537.89693941871064</v>
      </c>
      <c r="J28" s="1">
        <f t="shared" ref="J28:J43" si="1">I28*$D$3</f>
        <v>5.2352237720857211</v>
      </c>
      <c r="K28" s="1">
        <f t="shared" ref="K28:K43" si="2">J28/1000</f>
        <v>5.2352237720857207E-3</v>
      </c>
      <c r="L28" s="1">
        <f t="shared" ref="L28:L42" si="3">K28/$D$1</f>
        <v>0.53366195434105201</v>
      </c>
    </row>
    <row r="29" spans="1:12" ht="12.75" customHeight="1" x14ac:dyDescent="0.2">
      <c r="A29" s="17">
        <v>3</v>
      </c>
      <c r="B29" s="16" t="s">
        <v>15</v>
      </c>
      <c r="C29" s="15">
        <v>3.5566666666666666</v>
      </c>
      <c r="D29" s="15">
        <v>2.088397803556831E-3</v>
      </c>
      <c r="E29" s="15">
        <v>2.7098826807276655E-2</v>
      </c>
      <c r="F29" s="14">
        <v>1.2772399440215223E-3</v>
      </c>
      <c r="G29" s="14">
        <v>2.6473044315213569E-3</v>
      </c>
      <c r="H29" s="13">
        <v>7.8232436381564519E-4</v>
      </c>
      <c r="I29" s="1">
        <f t="shared" si="0"/>
        <v>3.9116218190782259E-2</v>
      </c>
      <c r="J29" s="1">
        <f t="shared" si="1"/>
        <v>3.8070890599931138E-4</v>
      </c>
      <c r="K29" s="1">
        <f t="shared" si="2"/>
        <v>3.8070890599931139E-7</v>
      </c>
      <c r="L29" s="1">
        <f t="shared" si="3"/>
        <v>3.8808247298604621E-5</v>
      </c>
    </row>
    <row r="30" spans="1:12" ht="12.75" customHeight="1" x14ac:dyDescent="0.2">
      <c r="A30" s="17">
        <v>4</v>
      </c>
      <c r="B30" s="16" t="s">
        <v>14</v>
      </c>
      <c r="C30" s="15">
        <v>4.4550000000000001</v>
      </c>
      <c r="D30" s="15">
        <v>2.1483822385740519</v>
      </c>
      <c r="E30" s="15">
        <v>12.840793370971339</v>
      </c>
      <c r="F30" s="14">
        <v>1.3139257307490666</v>
      </c>
      <c r="G30" s="14">
        <v>1.2544266007152183</v>
      </c>
      <c r="H30" s="13">
        <v>1.1667939600423909</v>
      </c>
      <c r="I30" s="1">
        <f t="shared" si="0"/>
        <v>58.339698002119547</v>
      </c>
      <c r="J30" s="37">
        <f t="shared" si="1"/>
        <v>0.56780649127146543</v>
      </c>
      <c r="K30" s="37">
        <f t="shared" si="2"/>
        <v>5.6780649127146548E-4</v>
      </c>
      <c r="L30" s="37">
        <f t="shared" si="3"/>
        <v>5.7880376276398103E-2</v>
      </c>
    </row>
    <row r="31" spans="1:12" ht="12.75" customHeight="1" x14ac:dyDescent="0.2">
      <c r="A31" s="17">
        <v>5</v>
      </c>
      <c r="B31" s="16" t="s">
        <v>13</v>
      </c>
      <c r="C31" s="15">
        <v>4.833333333333333</v>
      </c>
      <c r="D31" s="15">
        <v>7.4338385616137481</v>
      </c>
      <c r="E31" s="15">
        <v>41.571684291747104</v>
      </c>
      <c r="F31" s="14">
        <v>4.5464496908250069</v>
      </c>
      <c r="G31" s="14">
        <v>4.0611685824641368</v>
      </c>
      <c r="H31" s="13">
        <v>3.7432175746776459</v>
      </c>
      <c r="I31" s="1">
        <f t="shared" si="0"/>
        <v>187.1608787338823</v>
      </c>
      <c r="J31" s="1">
        <f t="shared" si="1"/>
        <v>1.8215925946909941</v>
      </c>
      <c r="K31" s="1">
        <f t="shared" si="2"/>
        <v>1.8215925946909941E-3</v>
      </c>
      <c r="L31" s="1">
        <f t="shared" si="3"/>
        <v>0.18568731852099835</v>
      </c>
    </row>
    <row r="32" spans="1:12" ht="12.75" customHeight="1" x14ac:dyDescent="0.2">
      <c r="A32" s="17">
        <v>6</v>
      </c>
      <c r="B32" s="16" t="s">
        <v>12</v>
      </c>
      <c r="C32" s="15">
        <v>5.375</v>
      </c>
      <c r="D32" s="15">
        <v>1.4695028901945337E-3</v>
      </c>
      <c r="E32" s="15">
        <v>2.4884939935354566E-2</v>
      </c>
      <c r="F32" s="14">
        <v>8.987309726216419E-4</v>
      </c>
      <c r="G32" s="14">
        <v>2.4310281857411326E-3</v>
      </c>
      <c r="H32" s="13">
        <v>7.3198405428664959E-4</v>
      </c>
      <c r="I32" s="1">
        <f t="shared" si="0"/>
        <v>3.6599202714332479E-2</v>
      </c>
      <c r="J32" s="37">
        <f t="shared" si="1"/>
        <v>3.562113892979565E-4</v>
      </c>
      <c r="K32" s="37">
        <f t="shared" si="2"/>
        <v>3.5621138929795649E-7</v>
      </c>
      <c r="L32" s="37">
        <f t="shared" si="3"/>
        <v>3.6311048858099538E-5</v>
      </c>
    </row>
    <row r="33" spans="1:12" ht="12.75" customHeight="1" x14ac:dyDescent="0.2">
      <c r="A33" s="17">
        <v>7</v>
      </c>
      <c r="B33" s="16" t="s">
        <v>11</v>
      </c>
      <c r="C33" s="15">
        <v>8.2033333333333331</v>
      </c>
      <c r="D33" s="15">
        <v>20.548349140479079</v>
      </c>
      <c r="E33" s="15">
        <v>61.43076548147819</v>
      </c>
      <c r="F33" s="14">
        <v>12.567132689577162</v>
      </c>
      <c r="G33" s="14">
        <v>6.0012169105120678</v>
      </c>
      <c r="H33" s="13">
        <v>13.194019791342903</v>
      </c>
      <c r="I33" s="1">
        <f t="shared" si="0"/>
        <v>659.70098956714514</v>
      </c>
      <c r="J33" s="1">
        <f t="shared" si="1"/>
        <v>6.4207138021322177</v>
      </c>
      <c r="K33" s="1">
        <f t="shared" si="2"/>
        <v>6.4207138021322181E-3</v>
      </c>
      <c r="L33" s="1">
        <f t="shared" si="3"/>
        <v>0.65450701346913531</v>
      </c>
    </row>
    <row r="34" spans="1:12" ht="12.75" customHeight="1" x14ac:dyDescent="0.2">
      <c r="A34" s="17">
        <v>8</v>
      </c>
      <c r="B34" s="16" t="s">
        <v>10</v>
      </c>
      <c r="C34" s="15">
        <v>8.8433333333333319</v>
      </c>
      <c r="D34" s="15">
        <v>7.4350231102180651</v>
      </c>
      <c r="E34" s="15">
        <v>31.149120804193711</v>
      </c>
      <c r="F34" s="14">
        <v>4.5471741470519245</v>
      </c>
      <c r="G34" s="14">
        <v>3.042980647442397</v>
      </c>
      <c r="H34" s="13">
        <v>4.183094047329444</v>
      </c>
      <c r="I34" s="1">
        <f t="shared" si="0"/>
        <v>209.15470236647221</v>
      </c>
      <c r="J34" s="1">
        <f t="shared" si="1"/>
        <v>2.0356532815668604</v>
      </c>
      <c r="K34" s="1">
        <f t="shared" si="2"/>
        <v>2.0356532815668602E-3</v>
      </c>
      <c r="L34" s="1">
        <f t="shared" si="3"/>
        <v>0.20750797977236085</v>
      </c>
    </row>
    <row r="35" spans="1:12" ht="12.75" customHeight="1" x14ac:dyDescent="0.2">
      <c r="A35" s="17">
        <v>9</v>
      </c>
      <c r="B35" s="16" t="s">
        <v>9</v>
      </c>
      <c r="C35" s="15">
        <v>13.336666666666666</v>
      </c>
      <c r="D35" s="15">
        <v>19.360450754927243</v>
      </c>
      <c r="E35" s="15">
        <v>99.616266800590026</v>
      </c>
      <c r="F35" s="14">
        <v>11.840627775196658</v>
      </c>
      <c r="G35" s="14">
        <v>9.7315867741551951</v>
      </c>
      <c r="H35" s="13">
        <v>10.426272321901031</v>
      </c>
      <c r="I35" s="1">
        <f t="shared" si="0"/>
        <v>521.31361609505154</v>
      </c>
      <c r="J35" s="1">
        <f t="shared" si="1"/>
        <v>5.0738222058711511</v>
      </c>
      <c r="K35" s="1">
        <f t="shared" si="2"/>
        <v>5.0738222058711513E-3</v>
      </c>
      <c r="L35" s="1">
        <f t="shared" si="3"/>
        <v>0.51720919529777276</v>
      </c>
    </row>
    <row r="36" spans="1:12" ht="12.75" customHeight="1" x14ac:dyDescent="0.2">
      <c r="A36" s="17">
        <v>10</v>
      </c>
      <c r="B36" s="16" t="s">
        <v>8</v>
      </c>
      <c r="C36" s="15">
        <v>14.696666666666665</v>
      </c>
      <c r="D36" s="15">
        <v>4.0703397215507229</v>
      </c>
      <c r="E36" s="15">
        <v>29.424901025382145</v>
      </c>
      <c r="F36" s="14">
        <v>2.4893726996110344</v>
      </c>
      <c r="G36" s="14">
        <v>2.8745403421174833</v>
      </c>
      <c r="H36" s="13">
        <v>2.0509771354853239</v>
      </c>
      <c r="I36" s="1">
        <f t="shared" si="0"/>
        <v>102.5488567742662</v>
      </c>
      <c r="J36" s="37">
        <f t="shared" si="1"/>
        <v>0.99808378416324095</v>
      </c>
      <c r="K36" s="37">
        <f t="shared" si="2"/>
        <v>9.9808378416324094E-4</v>
      </c>
      <c r="L36" s="37">
        <f t="shared" si="3"/>
        <v>0.10174146627555972</v>
      </c>
    </row>
    <row r="37" spans="1:12" ht="12.75" customHeight="1" x14ac:dyDescent="0.2">
      <c r="A37" s="17">
        <v>11</v>
      </c>
      <c r="B37" s="16" t="s">
        <v>7</v>
      </c>
      <c r="C37" s="15">
        <v>16.88</v>
      </c>
      <c r="D37" s="15">
        <v>4.0514271671998475E-2</v>
      </c>
      <c r="E37" s="15">
        <v>0.34772769289542449</v>
      </c>
      <c r="F37" s="14">
        <v>2.477806000096567E-2</v>
      </c>
      <c r="G37" s="14">
        <v>3.3969775478160866E-2</v>
      </c>
      <c r="H37" s="13">
        <v>1.605058608862886E-2</v>
      </c>
      <c r="I37" s="1">
        <f t="shared" si="0"/>
        <v>0.80252930443144299</v>
      </c>
      <c r="J37" s="37">
        <f>I37*$D$3</f>
        <v>7.8108280312865512E-3</v>
      </c>
      <c r="K37" s="37">
        <f t="shared" si="2"/>
        <v>7.8108280312865508E-6</v>
      </c>
      <c r="L37" s="37">
        <f t="shared" si="3"/>
        <v>7.9621080848996432E-4</v>
      </c>
    </row>
    <row r="38" spans="1:12" ht="12.75" customHeight="1" x14ac:dyDescent="0.2">
      <c r="A38" s="17">
        <v>12</v>
      </c>
      <c r="B38" s="16" t="s">
        <v>6</v>
      </c>
      <c r="C38" s="15">
        <v>18.251666666666665</v>
      </c>
      <c r="D38" s="15">
        <v>0.76549923682450816</v>
      </c>
      <c r="E38" s="15">
        <v>5.8681574386097548</v>
      </c>
      <c r="F38" s="14">
        <v>0.46817048012837853</v>
      </c>
      <c r="G38" s="14">
        <v>0.57326463992622612</v>
      </c>
      <c r="H38" s="13">
        <v>0.3377651972934208</v>
      </c>
      <c r="I38" s="1">
        <f t="shared" si="0"/>
        <v>16.888259864671042</v>
      </c>
      <c r="J38" s="37">
        <f>I38*$D$3</f>
        <v>0.16436944149232979</v>
      </c>
      <c r="K38" s="37">
        <f t="shared" si="2"/>
        <v>1.6436944149232979E-4</v>
      </c>
      <c r="L38" s="37">
        <f t="shared" si="3"/>
        <v>1.6755294749472963E-2</v>
      </c>
    </row>
    <row r="39" spans="1:12" ht="12.75" customHeight="1" x14ac:dyDescent="0.2">
      <c r="A39" s="17">
        <v>13</v>
      </c>
      <c r="B39" s="16" t="s">
        <v>5</v>
      </c>
      <c r="C39" s="15">
        <v>18.544999999999998</v>
      </c>
      <c r="D39" s="15">
        <v>12.845031782372034</v>
      </c>
      <c r="E39" s="15">
        <v>107.5468426115591</v>
      </c>
      <c r="F39" s="14">
        <v>7.855872883379555</v>
      </c>
      <c r="G39" s="14">
        <v>10.506330590122055</v>
      </c>
      <c r="H39" s="13">
        <v>5.2744356775142034</v>
      </c>
      <c r="I39" s="1">
        <f t="shared" si="0"/>
        <v>263.72178387571017</v>
      </c>
      <c r="J39" s="1">
        <f>I39*$D$3</f>
        <v>2.5667417882224624</v>
      </c>
      <c r="K39" s="1">
        <f>J39/1000</f>
        <v>2.5667417882224625E-3</v>
      </c>
      <c r="L39" s="1">
        <f>K39/$D$1</f>
        <v>0.26164544222451197</v>
      </c>
    </row>
    <row r="40" spans="1:12" ht="12.75" customHeight="1" x14ac:dyDescent="0.2">
      <c r="A40" s="17">
        <v>14</v>
      </c>
      <c r="B40" s="16" t="s">
        <v>4</v>
      </c>
      <c r="C40" s="15">
        <v>19.024999999999999</v>
      </c>
      <c r="D40" s="15">
        <v>5.7210579046826142</v>
      </c>
      <c r="E40" s="15">
        <v>49.891586790776245</v>
      </c>
      <c r="F40" s="14">
        <v>3.4989328496111209</v>
      </c>
      <c r="G40" s="14">
        <v>4.8739460105109904</v>
      </c>
      <c r="H40" s="13">
        <v>2.7668248552980184</v>
      </c>
      <c r="I40" s="1">
        <f t="shared" si="0"/>
        <v>138.34124276490093</v>
      </c>
      <c r="J40" s="1">
        <f t="shared" si="1"/>
        <v>1.346442616991582</v>
      </c>
      <c r="K40" s="1">
        <f t="shared" si="2"/>
        <v>1.346442616991582E-3</v>
      </c>
      <c r="L40" s="1">
        <f t="shared" si="3"/>
        <v>0.13725205066173107</v>
      </c>
    </row>
    <row r="41" spans="1:12" ht="12.75" customHeight="1" x14ac:dyDescent="0.2">
      <c r="A41" s="17">
        <v>15</v>
      </c>
      <c r="B41" s="16" t="s">
        <v>3</v>
      </c>
      <c r="C41" s="15">
        <v>20.00333333333333</v>
      </c>
      <c r="D41" s="15">
        <v>10.984855189472897</v>
      </c>
      <c r="E41" s="15">
        <v>92.856832194353345</v>
      </c>
      <c r="F41" s="14">
        <v>6.7182103923837468</v>
      </c>
      <c r="G41" s="14">
        <v>9.0712526085866649</v>
      </c>
      <c r="H41" s="13">
        <v>4.4523888366601305</v>
      </c>
      <c r="I41" s="1">
        <f t="shared" si="0"/>
        <v>222.61944183300653</v>
      </c>
      <c r="J41" s="1">
        <f t="shared" si="1"/>
        <v>2.166702408219856</v>
      </c>
      <c r="K41" s="1">
        <f t="shared" si="2"/>
        <v>2.1667024082198559E-3</v>
      </c>
      <c r="L41" s="1">
        <f t="shared" si="3"/>
        <v>0.22086670827929211</v>
      </c>
    </row>
    <row r="42" spans="1:12" ht="12.75" customHeight="1" x14ac:dyDescent="0.2">
      <c r="A42" s="17">
        <v>16</v>
      </c>
      <c r="B42" s="16" t="s">
        <v>2</v>
      </c>
      <c r="C42" s="15">
        <v>20.348333333333333</v>
      </c>
      <c r="D42" s="15">
        <v>14.230541350356194</v>
      </c>
      <c r="E42" s="15">
        <v>123.58460075728213</v>
      </c>
      <c r="F42" s="14">
        <v>8.7032345115327026</v>
      </c>
      <c r="G42" s="14">
        <v>12.073071043972245</v>
      </c>
      <c r="H42" s="13">
        <v>4.6726300637766709</v>
      </c>
      <c r="I42" s="1">
        <f t="shared" si="0"/>
        <v>233.63150318883353</v>
      </c>
      <c r="J42" s="1">
        <f t="shared" si="1"/>
        <v>2.2738801985452541</v>
      </c>
      <c r="K42" s="1">
        <f t="shared" si="2"/>
        <v>2.2738801985452543E-3</v>
      </c>
      <c r="L42" s="1">
        <f t="shared" si="3"/>
        <v>0.2317920691687313</v>
      </c>
    </row>
    <row r="43" spans="1:12" x14ac:dyDescent="0.2">
      <c r="A43" s="12">
        <v>17</v>
      </c>
      <c r="B43" s="11" t="s">
        <v>1</v>
      </c>
      <c r="C43" s="10">
        <v>22.04</v>
      </c>
      <c r="D43" s="10">
        <v>10.861955410101709</v>
      </c>
      <c r="E43" s="10">
        <v>98.09522589587516</v>
      </c>
      <c r="F43" s="9">
        <v>6.6430463086747098</v>
      </c>
      <c r="G43" s="9">
        <v>9.5829951633000849</v>
      </c>
      <c r="H43" s="8">
        <v>5.3440176086341831</v>
      </c>
      <c r="I43" s="1">
        <f t="shared" si="0"/>
        <v>267.20088043170915</v>
      </c>
      <c r="J43" s="1">
        <f t="shared" si="1"/>
        <v>2.6006030126700872</v>
      </c>
      <c r="K43" s="1">
        <f t="shared" si="2"/>
        <v>2.6006030126700871E-3</v>
      </c>
      <c r="L43" s="1">
        <f>K43/$D$1</f>
        <v>0.26509714706117093</v>
      </c>
    </row>
    <row r="44" spans="1:12" x14ac:dyDescent="0.2">
      <c r="A44" s="7" t="s">
        <v>0</v>
      </c>
      <c r="B44" s="6"/>
      <c r="C44" s="5"/>
      <c r="D44" s="4">
        <f>SUM(D27:D43)</f>
        <v>163.50865108252833</v>
      </c>
      <c r="E44" s="4">
        <f>SUM(E27:E43)</f>
        <v>1023.6384786204381</v>
      </c>
      <c r="F44" s="3">
        <f>SUM(F27:F43)</f>
        <v>100.00000000000003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93F5-35C3-4DA3-880B-E7A55CAB8EAE}">
  <dimension ref="A1:L44"/>
  <sheetViews>
    <sheetView topLeftCell="A5" workbookViewId="0">
      <selection activeCell="L36" sqref="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10.26/1000</f>
        <v>1.026E-2</v>
      </c>
      <c r="F1" s="1" t="s">
        <v>56</v>
      </c>
      <c r="G1" s="1">
        <v>50</v>
      </c>
    </row>
    <row r="2" spans="1:7" x14ac:dyDescent="0.2">
      <c r="A2" s="1" t="s">
        <v>37</v>
      </c>
      <c r="B2" s="1" t="s">
        <v>44</v>
      </c>
      <c r="C2" s="1" t="s">
        <v>54</v>
      </c>
      <c r="D2" s="1">
        <v>10.210118181818181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1.0210118181818181E-2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1.5666666666666667</v>
      </c>
      <c r="D27" s="20">
        <v>20.536609854398488</v>
      </c>
      <c r="E27" s="20">
        <v>180.98468338024921</v>
      </c>
      <c r="F27" s="19">
        <v>11.330288290925896</v>
      </c>
      <c r="G27" s="19">
        <v>16.070144412360495</v>
      </c>
      <c r="H27" s="18">
        <v>7.9466760628667812</v>
      </c>
      <c r="I27" s="1">
        <f>H27*$G$1</f>
        <v>397.33380314333908</v>
      </c>
      <c r="J27" s="1">
        <f>I27*$D$3</f>
        <v>4.0568250877247722</v>
      </c>
      <c r="K27" s="1">
        <f>J27/1000</f>
        <v>4.0568250877247719E-3</v>
      </c>
      <c r="L27" s="1">
        <f>K27/$D$1</f>
        <v>0.39540205533379841</v>
      </c>
    </row>
    <row r="28" spans="1:12" ht="12.75" customHeight="1" x14ac:dyDescent="0.2">
      <c r="A28" s="17">
        <v>2</v>
      </c>
      <c r="B28" s="16" t="s">
        <v>16</v>
      </c>
      <c r="C28" s="15">
        <v>2.4216666666666669</v>
      </c>
      <c r="D28" s="15">
        <v>32.034485996797308</v>
      </c>
      <c r="E28" s="15">
        <v>118.50860736958671</v>
      </c>
      <c r="F28" s="14">
        <v>17.673801283107302</v>
      </c>
      <c r="G28" s="14">
        <v>10.522716060649913</v>
      </c>
      <c r="H28" s="13">
        <v>11.950923975055151</v>
      </c>
      <c r="I28" s="1">
        <f t="shared" ref="I28:I43" si="0">H28*$G$1</f>
        <v>597.5461987527575</v>
      </c>
      <c r="J28" s="1">
        <f t="shared" ref="J28:J43" si="1">I28*$D$3</f>
        <v>6.10101730836187</v>
      </c>
      <c r="K28" s="1">
        <f t="shared" ref="K28:K43" si="2">J28/1000</f>
        <v>6.1010173083618701E-3</v>
      </c>
      <c r="L28" s="1">
        <f t="shared" ref="L28:L42" si="3">K28/$D$1</f>
        <v>0.59464106319316468</v>
      </c>
    </row>
    <row r="29" spans="1:12" ht="12.75" customHeight="1" x14ac:dyDescent="0.2">
      <c r="A29" s="17">
        <v>3</v>
      </c>
      <c r="B29" s="16" t="s">
        <v>15</v>
      </c>
      <c r="C29" s="15">
        <v>3.5266666666666664</v>
      </c>
      <c r="D29" s="15">
        <v>4.9178800459070901E-3</v>
      </c>
      <c r="E29" s="15">
        <v>4.3536459357493562E-2</v>
      </c>
      <c r="F29" s="14">
        <v>2.7132520457550107E-3</v>
      </c>
      <c r="G29" s="14">
        <v>3.8657259609524287E-3</v>
      </c>
      <c r="H29" s="13">
        <v>1.8422627009485604E-3</v>
      </c>
      <c r="I29" s="1">
        <f t="shared" si="0"/>
        <v>9.2113135047428019E-2</v>
      </c>
      <c r="J29" s="1">
        <f t="shared" si="1"/>
        <v>9.404859949320183E-4</v>
      </c>
      <c r="K29" s="1">
        <f t="shared" si="2"/>
        <v>9.4048599493201825E-7</v>
      </c>
      <c r="L29" s="1">
        <f t="shared" si="3"/>
        <v>9.1665301650294177E-5</v>
      </c>
    </row>
    <row r="30" spans="1:12" ht="12.75" customHeight="1" x14ac:dyDescent="0.2">
      <c r="A30" s="17">
        <v>4</v>
      </c>
      <c r="B30" s="16" t="s">
        <v>14</v>
      </c>
      <c r="C30" s="15">
        <v>4.4483333333333333</v>
      </c>
      <c r="D30" s="15">
        <v>2.3129515893326764</v>
      </c>
      <c r="E30" s="15">
        <v>13.890910523708266</v>
      </c>
      <c r="F30" s="14">
        <v>1.2760824934540804</v>
      </c>
      <c r="G30" s="14">
        <v>1.2334134246386226</v>
      </c>
      <c r="H30" s="13">
        <v>1.2561721540274191</v>
      </c>
      <c r="I30" s="1">
        <f t="shared" si="0"/>
        <v>62.808607701370953</v>
      </c>
      <c r="J30" s="37">
        <f t="shared" si="1"/>
        <v>0.64128330746645301</v>
      </c>
      <c r="K30" s="37">
        <f t="shared" si="2"/>
        <v>6.4128330746645299E-4</v>
      </c>
      <c r="L30" s="37">
        <f t="shared" si="3"/>
        <v>6.250324634175955E-2</v>
      </c>
    </row>
    <row r="31" spans="1:12" ht="12.75" customHeight="1" x14ac:dyDescent="0.2">
      <c r="A31" s="17">
        <v>5</v>
      </c>
      <c r="B31" s="16" t="s">
        <v>13</v>
      </c>
      <c r="C31" s="15">
        <v>4.8233333333333333</v>
      </c>
      <c r="D31" s="15">
        <v>8.3230997268109519</v>
      </c>
      <c r="E31" s="15">
        <v>46.657768616338544</v>
      </c>
      <c r="F31" s="14">
        <v>4.5919516437956283</v>
      </c>
      <c r="G31" s="14">
        <v>4.1428758810917516</v>
      </c>
      <c r="H31" s="13">
        <v>4.19099404903276</v>
      </c>
      <c r="I31" s="1">
        <f t="shared" si="0"/>
        <v>209.54970245163798</v>
      </c>
      <c r="J31" s="1">
        <f t="shared" si="1"/>
        <v>2.139527226996059</v>
      </c>
      <c r="K31" s="1">
        <f t="shared" si="2"/>
        <v>2.1395272269960591E-3</v>
      </c>
      <c r="L31" s="1">
        <f t="shared" si="3"/>
        <v>0.20853091881053207</v>
      </c>
    </row>
    <row r="32" spans="1:12" ht="12.75" customHeight="1" x14ac:dyDescent="0.2">
      <c r="A32" s="17">
        <v>6</v>
      </c>
      <c r="B32" s="16" t="s">
        <v>12</v>
      </c>
      <c r="C32" s="15">
        <v>5.3666666666666663</v>
      </c>
      <c r="D32" s="15">
        <v>7.912516829744129E-4</v>
      </c>
      <c r="E32" s="15">
        <v>0</v>
      </c>
      <c r="F32" s="14">
        <v>4.3654282485481753E-4</v>
      </c>
      <c r="G32" s="14">
        <v>0</v>
      </c>
      <c r="H32" s="13">
        <v>3.9413574395086304E-4</v>
      </c>
      <c r="I32" s="1">
        <f t="shared" si="0"/>
        <v>1.9706787197543152E-2</v>
      </c>
      <c r="J32" s="37">
        <f t="shared" si="1"/>
        <v>2.0120862627085709E-4</v>
      </c>
      <c r="K32" s="37">
        <f t="shared" si="2"/>
        <v>2.0120862627085708E-7</v>
      </c>
      <c r="L32" s="37">
        <f t="shared" si="3"/>
        <v>1.961097721938178E-5</v>
      </c>
    </row>
    <row r="33" spans="1:12" ht="12.75" customHeight="1" x14ac:dyDescent="0.2">
      <c r="A33" s="17">
        <v>7</v>
      </c>
      <c r="B33" s="16" t="s">
        <v>11</v>
      </c>
      <c r="C33" s="15">
        <v>8.1883333333333326</v>
      </c>
      <c r="D33" s="15">
        <v>22.789764622527137</v>
      </c>
      <c r="E33" s="15">
        <v>68.040355458804001</v>
      </c>
      <c r="F33" s="14">
        <v>12.573380177462569</v>
      </c>
      <c r="G33" s="14">
        <v>6.041496538102324</v>
      </c>
      <c r="H33" s="13">
        <v>14.633224470443219</v>
      </c>
      <c r="I33" s="1">
        <f t="shared" si="0"/>
        <v>731.66122352216098</v>
      </c>
      <c r="J33" s="1">
        <f t="shared" si="1"/>
        <v>7.4703475612149521</v>
      </c>
      <c r="K33" s="1">
        <f t="shared" si="2"/>
        <v>7.4703475612149526E-3</v>
      </c>
      <c r="L33" s="1">
        <f t="shared" si="3"/>
        <v>0.72810405080067764</v>
      </c>
    </row>
    <row r="34" spans="1:12" ht="12.75" customHeight="1" x14ac:dyDescent="0.2">
      <c r="A34" s="17">
        <v>8</v>
      </c>
      <c r="B34" s="16" t="s">
        <v>10</v>
      </c>
      <c r="C34" s="15">
        <v>8.8283333333333331</v>
      </c>
      <c r="D34" s="15">
        <v>9.0837135777141249</v>
      </c>
      <c r="E34" s="15">
        <v>35.810593817746437</v>
      </c>
      <c r="F34" s="14">
        <v>5.011591217703125</v>
      </c>
      <c r="G34" s="14">
        <v>3.17972440206159</v>
      </c>
      <c r="H34" s="13">
        <v>5.1106805764141248</v>
      </c>
      <c r="I34" s="1">
        <f t="shared" si="0"/>
        <v>255.53402882070623</v>
      </c>
      <c r="J34" s="1">
        <f t="shared" si="1"/>
        <v>2.6090326337355436</v>
      </c>
      <c r="K34" s="1">
        <f t="shared" si="2"/>
        <v>2.6090326337355435E-3</v>
      </c>
      <c r="L34" s="1">
        <f t="shared" si="3"/>
        <v>0.25429167970132005</v>
      </c>
    </row>
    <row r="35" spans="1:12" ht="12.75" customHeight="1" x14ac:dyDescent="0.2">
      <c r="A35" s="17">
        <v>9</v>
      </c>
      <c r="B35" s="16" t="s">
        <v>9</v>
      </c>
      <c r="C35" s="15">
        <v>13.329999999999998</v>
      </c>
      <c r="D35" s="15">
        <v>21.371752989363937</v>
      </c>
      <c r="E35" s="15">
        <v>110.52656684374975</v>
      </c>
      <c r="F35" s="14">
        <v>11.791046544134836</v>
      </c>
      <c r="G35" s="14">
        <v>9.8139679966714102</v>
      </c>
      <c r="H35" s="13">
        <v>11.509428136987001</v>
      </c>
      <c r="I35" s="1">
        <f t="shared" si="0"/>
        <v>575.47140684935005</v>
      </c>
      <c r="J35" s="1">
        <f t="shared" si="1"/>
        <v>5.8756310741890365</v>
      </c>
      <c r="K35" s="1">
        <f t="shared" si="2"/>
        <v>5.8756310741890369E-3</v>
      </c>
      <c r="L35" s="1">
        <f t="shared" si="3"/>
        <v>0.57267359397553963</v>
      </c>
    </row>
    <row r="36" spans="1:12" ht="12.75" customHeight="1" x14ac:dyDescent="0.2">
      <c r="A36" s="17">
        <v>10</v>
      </c>
      <c r="B36" s="16" t="s">
        <v>8</v>
      </c>
      <c r="C36" s="15">
        <v>14.691666666666665</v>
      </c>
      <c r="D36" s="15">
        <v>4.3687943429388598</v>
      </c>
      <c r="E36" s="15">
        <v>30.926428926486523</v>
      </c>
      <c r="F36" s="14">
        <v>2.4103150296085367</v>
      </c>
      <c r="G36" s="14">
        <v>2.7460455201231571</v>
      </c>
      <c r="H36" s="13">
        <v>2.2013635027966476</v>
      </c>
      <c r="I36" s="1">
        <f t="shared" si="0"/>
        <v>110.06817513983238</v>
      </c>
      <c r="J36" s="37">
        <f t="shared" si="1"/>
        <v>1.1238090762347503</v>
      </c>
      <c r="K36" s="37">
        <f t="shared" si="2"/>
        <v>1.1238090762347504E-3</v>
      </c>
      <c r="L36" s="37">
        <f t="shared" si="3"/>
        <v>0.10953304836596008</v>
      </c>
    </row>
    <row r="37" spans="1:12" ht="12.75" customHeight="1" x14ac:dyDescent="0.2">
      <c r="A37" s="17">
        <v>11</v>
      </c>
      <c r="B37" s="16" t="s">
        <v>7</v>
      </c>
      <c r="C37" s="15">
        <v>16.895</v>
      </c>
      <c r="D37" s="15">
        <v>0.10157724524271178</v>
      </c>
      <c r="E37" s="15">
        <v>1.0191599831728051</v>
      </c>
      <c r="F37" s="14">
        <v>5.604135641460356E-2</v>
      </c>
      <c r="G37" s="14">
        <v>9.0494111451826856E-2</v>
      </c>
      <c r="H37" s="13">
        <v>4.0241975287457654E-2</v>
      </c>
      <c r="I37" s="1">
        <f t="shared" si="0"/>
        <v>2.0120987643728827</v>
      </c>
      <c r="J37" s="37">
        <f>I37*$D$3</f>
        <v>2.0543766177737465E-2</v>
      </c>
      <c r="K37" s="37">
        <f t="shared" si="2"/>
        <v>2.0543766177737465E-5</v>
      </c>
      <c r="L37" s="37">
        <f t="shared" si="3"/>
        <v>2.0023163915923454E-3</v>
      </c>
    </row>
    <row r="38" spans="1:12" ht="12.75" customHeight="1" x14ac:dyDescent="0.2">
      <c r="A38" s="17">
        <v>12</v>
      </c>
      <c r="B38" s="16" t="s">
        <v>6</v>
      </c>
      <c r="C38" s="15">
        <v>18.166666666666664</v>
      </c>
      <c r="D38" s="15">
        <v>4.9225987470921245E-3</v>
      </c>
      <c r="E38" s="15">
        <v>4.2186844281621338E-2</v>
      </c>
      <c r="F38" s="14">
        <v>2.7158554084893774E-3</v>
      </c>
      <c r="G38" s="14">
        <v>3.7458898026362141E-3</v>
      </c>
      <c r="H38" s="13">
        <v>2.1720237683124921E-3</v>
      </c>
      <c r="I38" s="1">
        <f t="shared" si="0"/>
        <v>0.10860118841562461</v>
      </c>
      <c r="J38" s="37">
        <f>I38*$D$3</f>
        <v>1.1088309684094309E-3</v>
      </c>
      <c r="K38" s="37">
        <f t="shared" si="2"/>
        <v>1.1088309684094309E-6</v>
      </c>
      <c r="L38" s="37">
        <f t="shared" si="3"/>
        <v>1.0807319380208878E-4</v>
      </c>
    </row>
    <row r="39" spans="1:12" ht="12.75" customHeight="1" x14ac:dyDescent="0.2">
      <c r="A39" s="17">
        <v>13</v>
      </c>
      <c r="B39" s="16" t="s">
        <v>5</v>
      </c>
      <c r="C39" s="15">
        <v>18.54</v>
      </c>
      <c r="D39" s="15">
        <v>14.265039762208904</v>
      </c>
      <c r="E39" s="15">
        <v>118.25068328721126</v>
      </c>
      <c r="F39" s="14">
        <v>7.8701895850025565</v>
      </c>
      <c r="G39" s="14">
        <v>10.499814248331957</v>
      </c>
      <c r="H39" s="13">
        <v>5.8575203189617273</v>
      </c>
      <c r="I39" s="1">
        <f t="shared" si="0"/>
        <v>292.87601594808638</v>
      </c>
      <c r="J39" s="1">
        <f>I39*$D$3</f>
        <v>2.9902987354500281</v>
      </c>
      <c r="K39" s="1">
        <f>J39/1000</f>
        <v>2.9902987354500283E-3</v>
      </c>
      <c r="L39" s="1">
        <f>K39/$D$1</f>
        <v>0.29145211846491503</v>
      </c>
    </row>
    <row r="40" spans="1:12" ht="12.75" customHeight="1" x14ac:dyDescent="0.2">
      <c r="A40" s="17">
        <v>14</v>
      </c>
      <c r="B40" s="16" t="s">
        <v>4</v>
      </c>
      <c r="C40" s="15">
        <v>19.028333333333332</v>
      </c>
      <c r="D40" s="15">
        <v>6.3076654243778414</v>
      </c>
      <c r="E40" s="15">
        <v>54.770011170615341</v>
      </c>
      <c r="F40" s="14">
        <v>3.4800129236325525</v>
      </c>
      <c r="G40" s="14">
        <v>4.8631849532215039</v>
      </c>
      <c r="H40" s="13">
        <v>3.0505206844328776</v>
      </c>
      <c r="I40" s="1">
        <f t="shared" si="0"/>
        <v>152.52603422164387</v>
      </c>
      <c r="J40" s="1">
        <f t="shared" si="1"/>
        <v>1.5573088352070281</v>
      </c>
      <c r="K40" s="1">
        <f t="shared" si="2"/>
        <v>1.5573088352070282E-3</v>
      </c>
      <c r="L40" s="1">
        <f t="shared" si="3"/>
        <v>0.15178448686228344</v>
      </c>
    </row>
    <row r="41" spans="1:12" ht="12.75" customHeight="1" x14ac:dyDescent="0.2">
      <c r="A41" s="17">
        <v>15</v>
      </c>
      <c r="B41" s="16" t="s">
        <v>3</v>
      </c>
      <c r="C41" s="15">
        <v>20.00333333333333</v>
      </c>
      <c r="D41" s="15">
        <v>12.099678975624164</v>
      </c>
      <c r="E41" s="15">
        <v>102.30725022955838</v>
      </c>
      <c r="F41" s="14">
        <v>6.6755346667947935</v>
      </c>
      <c r="G41" s="14">
        <v>9.0841515144475675</v>
      </c>
      <c r="H41" s="13">
        <v>4.9042499576933745</v>
      </c>
      <c r="I41" s="1">
        <f t="shared" si="0"/>
        <v>245.21249788466872</v>
      </c>
      <c r="J41" s="1">
        <f t="shared" si="1"/>
        <v>2.5036485830613082</v>
      </c>
      <c r="K41" s="1">
        <f t="shared" si="2"/>
        <v>2.5036485830613082E-3</v>
      </c>
      <c r="L41" s="1">
        <f t="shared" si="3"/>
        <v>0.24402032973307097</v>
      </c>
    </row>
    <row r="42" spans="1:12" ht="12.75" customHeight="1" x14ac:dyDescent="0.2">
      <c r="A42" s="17">
        <v>16</v>
      </c>
      <c r="B42" s="16" t="s">
        <v>2</v>
      </c>
      <c r="C42" s="15">
        <v>20.346666666666664</v>
      </c>
      <c r="D42" s="15">
        <v>15.65741938395368</v>
      </c>
      <c r="E42" s="15">
        <v>136.01300259495926</v>
      </c>
      <c r="F42" s="14">
        <v>8.6383817372919847</v>
      </c>
      <c r="G42" s="14">
        <v>12.076981061803419</v>
      </c>
      <c r="H42" s="13">
        <v>5.1411486557951873</v>
      </c>
      <c r="I42" s="1">
        <f t="shared" si="0"/>
        <v>257.05743278975939</v>
      </c>
      <c r="J42" s="1">
        <f t="shared" si="1"/>
        <v>2.6245867682982276</v>
      </c>
      <c r="K42" s="1">
        <f t="shared" si="2"/>
        <v>2.6245867682982275E-3</v>
      </c>
      <c r="L42" s="1">
        <f t="shared" si="3"/>
        <v>0.25580767722204945</v>
      </c>
    </row>
    <row r="43" spans="1:12" x14ac:dyDescent="0.2">
      <c r="A43" s="12">
        <v>17</v>
      </c>
      <c r="B43" s="11" t="s">
        <v>1</v>
      </c>
      <c r="C43" s="10">
        <v>22.041666666666664</v>
      </c>
      <c r="D43" s="10">
        <v>11.99089523129352</v>
      </c>
      <c r="E43" s="10">
        <v>108.42516167419457</v>
      </c>
      <c r="F43" s="9">
        <v>6.6155174003924424</v>
      </c>
      <c r="G43" s="9">
        <v>9.6273782592808583</v>
      </c>
      <c r="H43" s="8">
        <v>5.8994493017091285</v>
      </c>
      <c r="I43" s="1">
        <f t="shared" si="0"/>
        <v>294.97246508545641</v>
      </c>
      <c r="J43" s="1">
        <f t="shared" si="1"/>
        <v>3.011703728904747</v>
      </c>
      <c r="K43" s="1">
        <f t="shared" si="2"/>
        <v>3.011703728904747E-3</v>
      </c>
      <c r="L43" s="1">
        <f>K43/$D$1</f>
        <v>0.29353837513691489</v>
      </c>
    </row>
    <row r="44" spans="1:12" x14ac:dyDescent="0.2">
      <c r="A44" s="7" t="s">
        <v>0</v>
      </c>
      <c r="B44" s="6"/>
      <c r="C44" s="5"/>
      <c r="D44" s="4">
        <f>SUM(D27:D43)</f>
        <v>181.25408045306025</v>
      </c>
      <c r="E44" s="4">
        <f>SUM(E27:E43)</f>
        <v>1126.2169071800204</v>
      </c>
      <c r="F44" s="3">
        <f>SUM(F27:F43)</f>
        <v>100.00000000000004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C8B3-4331-4216-8C25-FAF95B4448F4}">
  <dimension ref="A1:L44"/>
  <sheetViews>
    <sheetView topLeftCell="A7" workbookViewId="0">
      <selection activeCell="L36" sqref="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10.23/1000</f>
        <v>1.0230000000000001E-2</v>
      </c>
      <c r="F1" s="1" t="s">
        <v>56</v>
      </c>
      <c r="G1" s="1">
        <v>50</v>
      </c>
    </row>
    <row r="2" spans="1:7" x14ac:dyDescent="0.2">
      <c r="A2" s="1" t="s">
        <v>37</v>
      </c>
      <c r="B2" s="1" t="s">
        <v>47</v>
      </c>
      <c r="C2" s="1" t="s">
        <v>54</v>
      </c>
      <c r="D2" s="1">
        <v>10.156309090909087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1.0156309090909086E-2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1.5683333333333334</v>
      </c>
      <c r="D27" s="20">
        <v>19.559820579285077</v>
      </c>
      <c r="E27" s="20">
        <v>174.33342687555725</v>
      </c>
      <c r="F27" s="19">
        <v>11.207977116101446</v>
      </c>
      <c r="G27" s="19">
        <v>15.964919660331747</v>
      </c>
      <c r="H27" s="18">
        <v>7.5687057938670881</v>
      </c>
      <c r="I27" s="1">
        <f>H27*$G$1</f>
        <v>378.43528969335438</v>
      </c>
      <c r="J27" s="1">
        <f>I27*$D$3</f>
        <v>3.8435057730334288</v>
      </c>
      <c r="K27" s="1">
        <f>J27/1000</f>
        <v>3.8435057730334286E-3</v>
      </c>
      <c r="L27" s="1">
        <f>K27/$D$1</f>
        <v>0.37570926422614154</v>
      </c>
    </row>
    <row r="28" spans="1:12" ht="12.75" customHeight="1" x14ac:dyDescent="0.2">
      <c r="A28" s="17">
        <v>2</v>
      </c>
      <c r="B28" s="16" t="s">
        <v>16</v>
      </c>
      <c r="C28" s="15">
        <v>2.4050000000000002</v>
      </c>
      <c r="D28" s="15">
        <v>31.011632760712462</v>
      </c>
      <c r="E28" s="15">
        <v>114.28982360034655</v>
      </c>
      <c r="F28" s="14">
        <v>17.769982546931491</v>
      </c>
      <c r="G28" s="14">
        <v>10.466310933447529</v>
      </c>
      <c r="H28" s="13">
        <v>11.56933392040869</v>
      </c>
      <c r="I28" s="1">
        <f t="shared" ref="I28:I43" si="0">H28*$G$1</f>
        <v>578.46669602043448</v>
      </c>
      <c r="J28" s="1">
        <f t="shared" ref="J28:J43" si="1">I28*$D$3</f>
        <v>5.8750865635804814</v>
      </c>
      <c r="K28" s="1">
        <f t="shared" ref="K28:K43" si="2">J28/1000</f>
        <v>5.8750865635804816E-3</v>
      </c>
      <c r="L28" s="1">
        <f t="shared" ref="L28:L42" si="3">K28/$D$1</f>
        <v>0.5742997618358241</v>
      </c>
    </row>
    <row r="29" spans="1:12" ht="12.75" customHeight="1" x14ac:dyDescent="0.2">
      <c r="A29" s="17">
        <v>3</v>
      </c>
      <c r="B29" s="16" t="s">
        <v>15</v>
      </c>
      <c r="C29" s="15">
        <v>3.5066666666666668</v>
      </c>
      <c r="D29" s="15">
        <v>4.2065979303895565E-3</v>
      </c>
      <c r="E29" s="15">
        <v>3.9952354203136253E-2</v>
      </c>
      <c r="F29" s="14">
        <v>2.4104236104485329E-3</v>
      </c>
      <c r="G29" s="14">
        <v>3.6587138595599806E-3</v>
      </c>
      <c r="H29" s="13">
        <v>1.575812828434886E-3</v>
      </c>
      <c r="I29" s="1">
        <f t="shared" si="0"/>
        <v>7.8790641421744301E-2</v>
      </c>
      <c r="J29" s="1">
        <f t="shared" si="1"/>
        <v>8.0022210775021962E-4</v>
      </c>
      <c r="K29" s="1">
        <f t="shared" si="2"/>
        <v>8.0022210775021964E-7</v>
      </c>
      <c r="L29" s="1">
        <f t="shared" si="3"/>
        <v>7.8223079936482848E-5</v>
      </c>
    </row>
    <row r="30" spans="1:12" ht="12.75" customHeight="1" x14ac:dyDescent="0.2">
      <c r="A30" s="17">
        <v>4</v>
      </c>
      <c r="B30" s="16" t="s">
        <v>14</v>
      </c>
      <c r="C30" s="15">
        <v>4.4433333333333334</v>
      </c>
      <c r="D30" s="15">
        <v>2.2974274867999789</v>
      </c>
      <c r="E30" s="15">
        <v>13.804600054162742</v>
      </c>
      <c r="F30" s="14">
        <v>1.3164494323238716</v>
      </c>
      <c r="G30" s="14">
        <v>1.2641828635941281</v>
      </c>
      <c r="H30" s="13">
        <v>1.2477409592684023</v>
      </c>
      <c r="I30" s="1">
        <f t="shared" si="0"/>
        <v>62.387047963420116</v>
      </c>
      <c r="J30" s="37">
        <f t="shared" si="1"/>
        <v>0.63362214238586489</v>
      </c>
      <c r="K30" s="37">
        <f t="shared" si="2"/>
        <v>6.3362214238586484E-4</v>
      </c>
      <c r="L30" s="37">
        <f t="shared" si="3"/>
        <v>6.1937648327064006E-2</v>
      </c>
    </row>
    <row r="31" spans="1:12" ht="12.75" customHeight="1" x14ac:dyDescent="0.2">
      <c r="A31" s="17">
        <v>5</v>
      </c>
      <c r="B31" s="16" t="s">
        <v>13</v>
      </c>
      <c r="C31" s="15">
        <v>4.8183333333333334</v>
      </c>
      <c r="D31" s="15">
        <v>8.0190458179229296</v>
      </c>
      <c r="E31" s="15">
        <v>44.928134826664177</v>
      </c>
      <c r="F31" s="14">
        <v>4.5949952176674955</v>
      </c>
      <c r="G31" s="14">
        <v>4.1143805628753638</v>
      </c>
      <c r="H31" s="13">
        <v>4.0378914593052784</v>
      </c>
      <c r="I31" s="1">
        <f t="shared" si="0"/>
        <v>201.89457296526393</v>
      </c>
      <c r="J31" s="1">
        <f t="shared" si="1"/>
        <v>2.0505036868123181</v>
      </c>
      <c r="K31" s="1">
        <f t="shared" si="2"/>
        <v>2.0505036868123179E-3</v>
      </c>
      <c r="L31" s="1">
        <f t="shared" si="3"/>
        <v>0.20044024309015812</v>
      </c>
    </row>
    <row r="32" spans="1:12" ht="12.75" customHeight="1" x14ac:dyDescent="0.2">
      <c r="A32" s="17">
        <v>6</v>
      </c>
      <c r="B32" s="16" t="s">
        <v>12</v>
      </c>
      <c r="C32" s="15">
        <v>5.3566666666666665</v>
      </c>
      <c r="D32" s="15">
        <v>6.586313443968303E-4</v>
      </c>
      <c r="E32" s="15">
        <v>1.3113022241384553E-2</v>
      </c>
      <c r="F32" s="14">
        <v>3.774024923196212E-4</v>
      </c>
      <c r="G32" s="14">
        <v>1.2008502921088385E-3</v>
      </c>
      <c r="H32" s="13">
        <v>3.280753273564585E-4</v>
      </c>
      <c r="I32" s="1">
        <f t="shared" si="0"/>
        <v>1.6403766367822925E-2</v>
      </c>
      <c r="J32" s="37">
        <f t="shared" si="1"/>
        <v>1.6660172148666869E-4</v>
      </c>
      <c r="K32" s="37">
        <f t="shared" si="2"/>
        <v>1.666017214866687E-7</v>
      </c>
      <c r="L32" s="37">
        <f t="shared" si="3"/>
        <v>1.6285603273379149E-5</v>
      </c>
    </row>
    <row r="33" spans="1:12" ht="12.75" customHeight="1" x14ac:dyDescent="0.2">
      <c r="A33" s="17">
        <v>7</v>
      </c>
      <c r="B33" s="16" t="s">
        <v>11</v>
      </c>
      <c r="C33" s="15">
        <v>8.1849999999999987</v>
      </c>
      <c r="D33" s="15">
        <v>22.106381726860558</v>
      </c>
      <c r="E33" s="15">
        <v>65.614704958221679</v>
      </c>
      <c r="F33" s="14">
        <v>12.66718268248616</v>
      </c>
      <c r="G33" s="14">
        <v>6.0087931039302696</v>
      </c>
      <c r="H33" s="13">
        <v>14.194426813811624</v>
      </c>
      <c r="I33" s="1">
        <f t="shared" si="0"/>
        <v>709.7213406905812</v>
      </c>
      <c r="J33" s="1">
        <f t="shared" si="1"/>
        <v>7.208149304467935</v>
      </c>
      <c r="K33" s="1">
        <f t="shared" si="2"/>
        <v>7.2081493044679349E-3</v>
      </c>
      <c r="L33" s="1">
        <f t="shared" si="3"/>
        <v>0.70460892516793094</v>
      </c>
    </row>
    <row r="34" spans="1:12" ht="12.75" customHeight="1" x14ac:dyDescent="0.2">
      <c r="A34" s="17">
        <v>8</v>
      </c>
      <c r="B34" s="16" t="s">
        <v>10</v>
      </c>
      <c r="C34" s="15">
        <v>8.8283333333333331</v>
      </c>
      <c r="D34" s="15">
        <v>8.0423719504108249</v>
      </c>
      <c r="E34" s="15">
        <v>33.259517303250639</v>
      </c>
      <c r="F34" s="14">
        <v>4.6083613300033299</v>
      </c>
      <c r="G34" s="14">
        <v>3.0458044174559729</v>
      </c>
      <c r="H34" s="13">
        <v>4.5248007616732355</v>
      </c>
      <c r="I34" s="1">
        <f t="shared" si="0"/>
        <v>226.24003808366177</v>
      </c>
      <c r="J34" s="1">
        <f t="shared" si="1"/>
        <v>2.2977637555167121</v>
      </c>
      <c r="K34" s="1">
        <f t="shared" si="2"/>
        <v>2.2977637555167121E-3</v>
      </c>
      <c r="L34" s="1">
        <f t="shared" si="3"/>
        <v>0.22461033778266978</v>
      </c>
    </row>
    <row r="35" spans="1:12" ht="12.75" customHeight="1" x14ac:dyDescent="0.2">
      <c r="A35" s="17">
        <v>9</v>
      </c>
      <c r="B35" s="16" t="s">
        <v>9</v>
      </c>
      <c r="C35" s="15">
        <v>13.329999999999998</v>
      </c>
      <c r="D35" s="15">
        <v>20.741810309280435</v>
      </c>
      <c r="E35" s="15">
        <v>107.0753756789768</v>
      </c>
      <c r="F35" s="14">
        <v>11.885269312701908</v>
      </c>
      <c r="G35" s="14">
        <v>9.8056339564468296</v>
      </c>
      <c r="H35" s="13">
        <v>11.170182216895642</v>
      </c>
      <c r="I35" s="1">
        <f t="shared" si="0"/>
        <v>558.50911084478207</v>
      </c>
      <c r="J35" s="1">
        <f t="shared" si="1"/>
        <v>5.6723911598284111</v>
      </c>
      <c r="K35" s="1">
        <f t="shared" si="2"/>
        <v>5.6723911598284115E-3</v>
      </c>
      <c r="L35" s="1">
        <f t="shared" si="3"/>
        <v>0.55448593937716628</v>
      </c>
    </row>
    <row r="36" spans="1:12" ht="12.75" customHeight="1" x14ac:dyDescent="0.2">
      <c r="A36" s="17">
        <v>10</v>
      </c>
      <c r="B36" s="16" t="s">
        <v>8</v>
      </c>
      <c r="C36" s="15">
        <v>14.693333333333332</v>
      </c>
      <c r="D36" s="15">
        <v>4.3857908562557872</v>
      </c>
      <c r="E36" s="15">
        <v>31.204055478274302</v>
      </c>
      <c r="F36" s="14">
        <v>2.5131029885305067</v>
      </c>
      <c r="G36" s="14">
        <v>2.8575715381467726</v>
      </c>
      <c r="H36" s="13">
        <v>2.2099277658755803</v>
      </c>
      <c r="I36" s="1">
        <f t="shared" si="0"/>
        <v>110.49638829377901</v>
      </c>
      <c r="J36" s="37">
        <f t="shared" si="1"/>
        <v>1.122235472940728</v>
      </c>
      <c r="K36" s="37">
        <f t="shared" si="2"/>
        <v>1.1222354729407281E-3</v>
      </c>
      <c r="L36" s="37">
        <f t="shared" si="3"/>
        <v>0.10970043723760782</v>
      </c>
    </row>
    <row r="37" spans="1:12" ht="12.75" customHeight="1" x14ac:dyDescent="0.2">
      <c r="A37" s="17">
        <v>11</v>
      </c>
      <c r="B37" s="16" t="s">
        <v>7</v>
      </c>
      <c r="C37" s="15">
        <v>16.889999999999997</v>
      </c>
      <c r="D37" s="15">
        <v>7.4759376290223167E-2</v>
      </c>
      <c r="E37" s="15">
        <v>0.61960364522927125</v>
      </c>
      <c r="F37" s="14">
        <v>4.2837886742285454E-2</v>
      </c>
      <c r="G37" s="14">
        <v>5.6741398334325552E-2</v>
      </c>
      <c r="H37" s="13">
        <v>2.9617508980366525E-2</v>
      </c>
      <c r="I37" s="1">
        <f t="shared" si="0"/>
        <v>1.4808754490183262</v>
      </c>
      <c r="J37" s="37">
        <f>I37*$D$3</f>
        <v>1.5040228785368903E-2</v>
      </c>
      <c r="K37" s="37">
        <f t="shared" si="2"/>
        <v>1.5040228785368903E-5</v>
      </c>
      <c r="L37" s="37">
        <f t="shared" si="3"/>
        <v>1.4702080924114272E-3</v>
      </c>
    </row>
    <row r="38" spans="1:12" ht="12.75" customHeight="1" x14ac:dyDescent="0.2">
      <c r="A38" s="17">
        <v>12</v>
      </c>
      <c r="B38" s="16" t="s">
        <v>6</v>
      </c>
      <c r="C38" s="15">
        <v>18.168333333333333</v>
      </c>
      <c r="D38" s="15">
        <v>7.180869793321755E-3</v>
      </c>
      <c r="E38" s="15">
        <v>0.11901466568618801</v>
      </c>
      <c r="F38" s="14">
        <v>4.1147117884348227E-3</v>
      </c>
      <c r="G38" s="14">
        <v>1.089899745639449E-2</v>
      </c>
      <c r="H38" s="13">
        <v>3.168452410927447E-3</v>
      </c>
      <c r="I38" s="1">
        <f t="shared" si="0"/>
        <v>0.15842262054637235</v>
      </c>
      <c r="J38" s="37">
        <f>I38*$D$3</f>
        <v>1.6089891012607621E-3</v>
      </c>
      <c r="K38" s="37">
        <f t="shared" si="2"/>
        <v>1.608989101260762E-6</v>
      </c>
      <c r="L38" s="37">
        <f t="shared" si="3"/>
        <v>1.5728143707338825E-4</v>
      </c>
    </row>
    <row r="39" spans="1:12" ht="12.75" customHeight="1" x14ac:dyDescent="0.2">
      <c r="A39" s="17">
        <v>13</v>
      </c>
      <c r="B39" s="16" t="s">
        <v>5</v>
      </c>
      <c r="C39" s="15">
        <v>18.53833333333333</v>
      </c>
      <c r="D39" s="15">
        <v>13.751201041647757</v>
      </c>
      <c r="E39" s="15">
        <v>115.20146649379376</v>
      </c>
      <c r="F39" s="14">
        <v>7.8795787501713237</v>
      </c>
      <c r="G39" s="14">
        <v>10.549796388954499</v>
      </c>
      <c r="H39" s="13">
        <v>5.6465275144180023</v>
      </c>
      <c r="I39" s="1">
        <f t="shared" si="0"/>
        <v>282.3263757209001</v>
      </c>
      <c r="J39" s="1">
        <f>I39*$D$3</f>
        <v>2.8673939363375922</v>
      </c>
      <c r="K39" s="1">
        <f>J39/1000</f>
        <v>2.8673939363375923E-3</v>
      </c>
      <c r="L39" s="1">
        <f>K39/$D$1</f>
        <v>0.28029266239859157</v>
      </c>
    </row>
    <row r="40" spans="1:12" ht="12.75" customHeight="1" x14ac:dyDescent="0.2">
      <c r="A40" s="17">
        <v>14</v>
      </c>
      <c r="B40" s="16" t="s">
        <v>4</v>
      </c>
      <c r="C40" s="15">
        <v>19.02333333333333</v>
      </c>
      <c r="D40" s="15">
        <v>5.9728940739784049</v>
      </c>
      <c r="E40" s="15">
        <v>53.006146923994542</v>
      </c>
      <c r="F40" s="14">
        <v>3.4225293543308539</v>
      </c>
      <c r="G40" s="14">
        <v>4.8541400941391242</v>
      </c>
      <c r="H40" s="13">
        <v>2.8886181642069042</v>
      </c>
      <c r="I40" s="1">
        <f t="shared" si="0"/>
        <v>144.43090821034522</v>
      </c>
      <c r="J40" s="1">
        <f t="shared" si="1"/>
        <v>1.4668849460649849</v>
      </c>
      <c r="K40" s="1">
        <f t="shared" si="2"/>
        <v>1.4668849460649849E-3</v>
      </c>
      <c r="L40" s="1">
        <f t="shared" si="3"/>
        <v>0.14339051281182646</v>
      </c>
    </row>
    <row r="41" spans="1:12" ht="12.75" customHeight="1" x14ac:dyDescent="0.2">
      <c r="A41" s="17">
        <v>15</v>
      </c>
      <c r="B41" s="16" t="s">
        <v>3</v>
      </c>
      <c r="C41" s="15">
        <v>20.00333333333333</v>
      </c>
      <c r="D41" s="15">
        <v>11.60639485808545</v>
      </c>
      <c r="E41" s="15">
        <v>99.377938989913403</v>
      </c>
      <c r="F41" s="14">
        <v>6.6505828845702979</v>
      </c>
      <c r="G41" s="14">
        <v>9.1007263518994375</v>
      </c>
      <c r="H41" s="13">
        <v>4.7043117099560821</v>
      </c>
      <c r="I41" s="1">
        <f t="shared" si="0"/>
        <v>235.21558549780411</v>
      </c>
      <c r="J41" s="1">
        <f t="shared" si="1"/>
        <v>2.3889221893148513</v>
      </c>
      <c r="K41" s="1">
        <f t="shared" si="2"/>
        <v>2.3889221893148515E-3</v>
      </c>
      <c r="L41" s="1">
        <f t="shared" si="3"/>
        <v>0.23352123062706268</v>
      </c>
    </row>
    <row r="42" spans="1:12" ht="12.75" customHeight="1" x14ac:dyDescent="0.2">
      <c r="A42" s="17">
        <v>16</v>
      </c>
      <c r="B42" s="16" t="s">
        <v>2</v>
      </c>
      <c r="C42" s="15">
        <v>20.348333333333333</v>
      </c>
      <c r="D42" s="15">
        <v>15.17327207786369</v>
      </c>
      <c r="E42" s="15">
        <v>132.35642779466571</v>
      </c>
      <c r="F42" s="14">
        <v>8.6944399891470336</v>
      </c>
      <c r="G42" s="14">
        <v>12.120795042815759</v>
      </c>
      <c r="H42" s="13">
        <v>4.9821778055628485</v>
      </c>
      <c r="I42" s="1">
        <f t="shared" si="0"/>
        <v>249.10889027814244</v>
      </c>
      <c r="J42" s="1">
        <f t="shared" si="1"/>
        <v>2.5300268869581721</v>
      </c>
      <c r="K42" s="1">
        <f t="shared" si="2"/>
        <v>2.5300268869581722E-3</v>
      </c>
      <c r="L42" s="1">
        <f t="shared" si="3"/>
        <v>0.24731445620314485</v>
      </c>
    </row>
    <row r="43" spans="1:12" x14ac:dyDescent="0.2">
      <c r="A43" s="12">
        <v>17</v>
      </c>
      <c r="B43" s="11" t="s">
        <v>1</v>
      </c>
      <c r="C43" s="10">
        <v>22.036666666666665</v>
      </c>
      <c r="D43" s="10">
        <v>11.762107762558513</v>
      </c>
      <c r="E43" s="10">
        <v>106.73480048009064</v>
      </c>
      <c r="F43" s="9">
        <v>6.7398079704007916</v>
      </c>
      <c r="G43" s="9">
        <v>9.7744451260201775</v>
      </c>
      <c r="H43" s="8">
        <v>5.7868872246803784</v>
      </c>
      <c r="I43" s="1">
        <f t="shared" si="0"/>
        <v>289.34436123401895</v>
      </c>
      <c r="J43" s="1">
        <f t="shared" si="1"/>
        <v>2.9386707664043494</v>
      </c>
      <c r="K43" s="1">
        <f t="shared" si="2"/>
        <v>2.9386707664043493E-3</v>
      </c>
      <c r="L43" s="1">
        <f>K43/$D$1</f>
        <v>0.28726009446767831</v>
      </c>
    </row>
    <row r="44" spans="1:12" x14ac:dyDescent="0.2">
      <c r="A44" s="7" t="s">
        <v>0</v>
      </c>
      <c r="B44" s="6"/>
      <c r="C44" s="5"/>
      <c r="D44" s="4">
        <f>SUM(D27:D43)</f>
        <v>174.5169567770202</v>
      </c>
      <c r="E44" s="4">
        <f>SUM(E27:E43)</f>
        <v>1091.9781031452721</v>
      </c>
      <c r="F44" s="3">
        <f>SUM(F27:F43)</f>
        <v>99.999999999999986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2741-29FF-4A86-A361-C70FEDE21AC7}">
  <dimension ref="A1:L44"/>
  <sheetViews>
    <sheetView topLeftCell="A8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ht="15" x14ac:dyDescent="0.2">
      <c r="A1" s="1" t="s">
        <v>39</v>
      </c>
      <c r="B1" s="1" t="s">
        <v>38</v>
      </c>
      <c r="C1" s="1" t="s">
        <v>53</v>
      </c>
      <c r="D1" s="38">
        <f>9.81/1000</f>
        <v>9.810000000000001E-3</v>
      </c>
      <c r="F1" s="1" t="s">
        <v>56</v>
      </c>
      <c r="G1" s="1">
        <v>100</v>
      </c>
    </row>
    <row r="2" spans="1:7" x14ac:dyDescent="0.2">
      <c r="A2" s="1" t="s">
        <v>37</v>
      </c>
      <c r="B2" s="1" t="s">
        <v>36</v>
      </c>
      <c r="C2" s="1" t="s">
        <v>54</v>
      </c>
      <c r="D2" s="1">
        <v>9.7327636363636376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9.7327636363636373E-3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1.5649999999999999</v>
      </c>
      <c r="D27" s="20">
        <v>9.7415631435780874</v>
      </c>
      <c r="E27" s="20">
        <v>85.477894095343586</v>
      </c>
      <c r="F27" s="19">
        <v>11.160880272302162</v>
      </c>
      <c r="G27" s="19">
        <v>15.612562867019529</v>
      </c>
      <c r="H27" s="18">
        <v>3.7695144036344979</v>
      </c>
      <c r="I27" s="1">
        <f>H27*$G$1</f>
        <v>376.95144036344976</v>
      </c>
      <c r="J27" s="1">
        <f>I27*$D$3</f>
        <v>3.6687792714442802</v>
      </c>
      <c r="K27" s="1">
        <f>J27/1000</f>
        <v>3.6687792714442803E-3</v>
      </c>
      <c r="L27" s="1">
        <f>K27/$D$1</f>
        <v>0.37398361584549233</v>
      </c>
    </row>
    <row r="28" spans="1:12" ht="12.75" customHeight="1" x14ac:dyDescent="0.2">
      <c r="A28" s="17">
        <v>2</v>
      </c>
      <c r="B28" s="16" t="s">
        <v>16</v>
      </c>
      <c r="C28" s="15">
        <v>2.4216666666666669</v>
      </c>
      <c r="D28" s="15">
        <v>15.498163764620728</v>
      </c>
      <c r="E28" s="15">
        <v>56.94302623461256</v>
      </c>
      <c r="F28" s="14">
        <v>17.75620069059373</v>
      </c>
      <c r="G28" s="14">
        <v>10.400660736150035</v>
      </c>
      <c r="H28" s="13">
        <v>5.7818120422613992</v>
      </c>
      <c r="I28" s="1">
        <f t="shared" ref="I28:I43" si="0">H28*$G$1</f>
        <v>578.18120422613993</v>
      </c>
      <c r="J28" s="1">
        <f t="shared" ref="J28:J43" si="1">I28*$D$3</f>
        <v>5.6273009997211121</v>
      </c>
      <c r="K28" s="1">
        <f t="shared" ref="K28:K43" si="2">J28/1000</f>
        <v>5.6273009997211123E-3</v>
      </c>
      <c r="L28" s="1">
        <f t="shared" ref="L28:L42" si="3">K28/$D$1</f>
        <v>0.57362905195933855</v>
      </c>
    </row>
    <row r="29" spans="1:12" ht="12.75" customHeight="1" x14ac:dyDescent="0.2">
      <c r="A29" s="17">
        <v>3</v>
      </c>
      <c r="B29" s="16" t="s">
        <v>15</v>
      </c>
      <c r="C29" s="15">
        <v>3.5533333333333332</v>
      </c>
      <c r="D29" s="15">
        <v>1.8671155532334928E-3</v>
      </c>
      <c r="E29" s="15">
        <v>2.669819364927431E-2</v>
      </c>
      <c r="F29" s="14">
        <v>2.1391488036424269E-3</v>
      </c>
      <c r="G29" s="14">
        <v>4.8764330379995101E-3</v>
      </c>
      <c r="H29" s="13">
        <v>6.9943091534852009E-4</v>
      </c>
      <c r="I29" s="1">
        <f t="shared" si="0"/>
        <v>6.9943091534852009E-2</v>
      </c>
      <c r="J29" s="1">
        <f t="shared" si="1"/>
        <v>6.8073957790526095E-4</v>
      </c>
      <c r="K29" s="1">
        <f t="shared" si="2"/>
        <v>6.8073957790526095E-7</v>
      </c>
      <c r="L29" s="1">
        <f t="shared" si="3"/>
        <v>6.9392413649873688E-5</v>
      </c>
    </row>
    <row r="30" spans="1:12" ht="12.75" customHeight="1" x14ac:dyDescent="0.2">
      <c r="A30" s="17">
        <v>4</v>
      </c>
      <c r="B30" s="16" t="s">
        <v>14</v>
      </c>
      <c r="C30" s="15">
        <v>4.4550000000000001</v>
      </c>
      <c r="D30" s="15">
        <v>1.2188985974700026</v>
      </c>
      <c r="E30" s="15">
        <v>7.2674595670609143</v>
      </c>
      <c r="F30" s="14">
        <v>1.3964885419243884</v>
      </c>
      <c r="G30" s="14">
        <v>1.327403658865316</v>
      </c>
      <c r="H30" s="13">
        <v>0.66198812105991967</v>
      </c>
      <c r="I30" s="1">
        <f t="shared" si="0"/>
        <v>66.198812105991962</v>
      </c>
      <c r="J30" s="37">
        <f t="shared" si="1"/>
        <v>0.64429739123566754</v>
      </c>
      <c r="K30" s="37">
        <f t="shared" si="2"/>
        <v>6.4429739123566751E-4</v>
      </c>
      <c r="L30" s="37">
        <f t="shared" si="3"/>
        <v>6.5677613785491071E-2</v>
      </c>
    </row>
    <row r="31" spans="1:12" ht="12.75" customHeight="1" x14ac:dyDescent="0.2">
      <c r="A31" s="17">
        <v>5</v>
      </c>
      <c r="B31" s="16" t="s">
        <v>13</v>
      </c>
      <c r="C31" s="15">
        <v>4.831666666666667</v>
      </c>
      <c r="D31" s="15">
        <v>3.8561790179622664</v>
      </c>
      <c r="E31" s="15">
        <v>21.50414948177783</v>
      </c>
      <c r="F31" s="14">
        <v>4.4180129711947389</v>
      </c>
      <c r="G31" s="14">
        <v>3.9277393206664297</v>
      </c>
      <c r="H31" s="13">
        <v>1.9417313076551499</v>
      </c>
      <c r="I31" s="1">
        <f t="shared" si="0"/>
        <v>194.173130765515</v>
      </c>
      <c r="J31" s="1">
        <f t="shared" si="1"/>
        <v>1.8898411862734859</v>
      </c>
      <c r="K31" s="1">
        <f t="shared" si="2"/>
        <v>1.8898411862734857E-3</v>
      </c>
      <c r="L31" s="1">
        <f t="shared" si="3"/>
        <v>0.19264436149576816</v>
      </c>
    </row>
    <row r="32" spans="1:12" ht="12.75" customHeight="1" x14ac:dyDescent="0.2">
      <c r="A32" s="17">
        <v>6</v>
      </c>
      <c r="B32" s="16" t="s">
        <v>12</v>
      </c>
      <c r="C32" s="15">
        <v>5.39</v>
      </c>
      <c r="D32" s="15">
        <v>5.3296488125021552E-4</v>
      </c>
      <c r="E32" s="15">
        <v>1.0301669745693631E-2</v>
      </c>
      <c r="F32" s="14">
        <v>6.1061629856566906E-4</v>
      </c>
      <c r="G32" s="14">
        <v>1.8816030535393879E-3</v>
      </c>
      <c r="H32" s="13">
        <v>2.6547875283067235E-4</v>
      </c>
      <c r="I32" s="1">
        <f t="shared" si="0"/>
        <v>2.6547875283067235E-2</v>
      </c>
      <c r="J32" s="37">
        <f t="shared" si="1"/>
        <v>2.583841951777538E-4</v>
      </c>
      <c r="K32" s="37">
        <f t="shared" si="2"/>
        <v>2.5838419517775382E-7</v>
      </c>
      <c r="L32" s="37">
        <f t="shared" si="3"/>
        <v>2.6338857816284789E-5</v>
      </c>
    </row>
    <row r="33" spans="1:12" ht="12.75" customHeight="1" x14ac:dyDescent="0.2">
      <c r="A33" s="17">
        <v>7</v>
      </c>
      <c r="B33" s="16" t="s">
        <v>11</v>
      </c>
      <c r="C33" s="15">
        <v>8.1933333333333316</v>
      </c>
      <c r="D33" s="15">
        <v>10.658117186161959</v>
      </c>
      <c r="E33" s="15">
        <v>31.698881749675628</v>
      </c>
      <c r="F33" s="14">
        <v>12.2109735459999</v>
      </c>
      <c r="G33" s="14">
        <v>5.7898102119713846</v>
      </c>
      <c r="H33" s="13">
        <v>6.8435380444092555</v>
      </c>
      <c r="I33" s="1">
        <f t="shared" si="0"/>
        <v>684.3538044409255</v>
      </c>
      <c r="J33" s="1">
        <f t="shared" si="1"/>
        <v>6.6606538222697518</v>
      </c>
      <c r="K33" s="1">
        <f t="shared" si="2"/>
        <v>6.6606538222697522E-3</v>
      </c>
      <c r="L33" s="1">
        <f t="shared" si="3"/>
        <v>0.67896573111822134</v>
      </c>
    </row>
    <row r="34" spans="1:12" ht="12.75" customHeight="1" x14ac:dyDescent="0.2">
      <c r="A34" s="17">
        <v>8</v>
      </c>
      <c r="B34" s="16" t="s">
        <v>10</v>
      </c>
      <c r="C34" s="15">
        <v>8.8383333333333329</v>
      </c>
      <c r="D34" s="15">
        <v>3.8568277004512375</v>
      </c>
      <c r="E34" s="15">
        <v>16.177565563372799</v>
      </c>
      <c r="F34" s="14">
        <v>4.4187561648164841</v>
      </c>
      <c r="G34" s="14">
        <v>2.9548371782739906</v>
      </c>
      <c r="H34" s="13">
        <v>2.1699290985606221</v>
      </c>
      <c r="I34" s="1">
        <f t="shared" si="0"/>
        <v>216.9929098560622</v>
      </c>
      <c r="J34" s="1">
        <f t="shared" si="1"/>
        <v>2.111940702395815</v>
      </c>
      <c r="K34" s="1">
        <f t="shared" si="2"/>
        <v>2.1119407023958152E-3</v>
      </c>
      <c r="L34" s="1">
        <f t="shared" si="3"/>
        <v>0.2152844752697059</v>
      </c>
    </row>
    <row r="35" spans="1:12" ht="12.75" customHeight="1" x14ac:dyDescent="0.2">
      <c r="A35" s="17">
        <v>9</v>
      </c>
      <c r="B35" s="16" t="s">
        <v>9</v>
      </c>
      <c r="C35" s="15">
        <v>13.328333333333333</v>
      </c>
      <c r="D35" s="15">
        <v>10.204884366929546</v>
      </c>
      <c r="E35" s="15">
        <v>52.927718569036863</v>
      </c>
      <c r="F35" s="14">
        <v>11.691706036630459</v>
      </c>
      <c r="G35" s="14">
        <v>9.6672635926815573</v>
      </c>
      <c r="H35" s="13">
        <v>5.4956831723579311</v>
      </c>
      <c r="I35" s="1">
        <f t="shared" si="0"/>
        <v>549.56831723579307</v>
      </c>
      <c r="J35" s="1">
        <f t="shared" si="1"/>
        <v>5.348818533690082</v>
      </c>
      <c r="K35" s="1">
        <f t="shared" si="2"/>
        <v>5.3488185336900817E-3</v>
      </c>
      <c r="L35" s="1">
        <f t="shared" si="3"/>
        <v>0.54524144074312753</v>
      </c>
    </row>
    <row r="36" spans="1:12" ht="12.75" customHeight="1" x14ac:dyDescent="0.2">
      <c r="A36" s="17">
        <v>10</v>
      </c>
      <c r="B36" s="16" t="s">
        <v>8</v>
      </c>
      <c r="C36" s="15">
        <v>14.69</v>
      </c>
      <c r="D36" s="15">
        <v>2.2144636178353378</v>
      </c>
      <c r="E36" s="15">
        <v>15.564667412147779</v>
      </c>
      <c r="F36" s="14">
        <v>2.5371044607273689</v>
      </c>
      <c r="G36" s="14">
        <v>2.842891148035958</v>
      </c>
      <c r="H36" s="13">
        <v>1.1158317384412428</v>
      </c>
      <c r="I36" s="1">
        <f t="shared" si="0"/>
        <v>111.58317384412429</v>
      </c>
      <c r="J36" s="37">
        <f t="shared" si="1"/>
        <v>1.0860126568201349</v>
      </c>
      <c r="K36" s="37">
        <f t="shared" si="2"/>
        <v>1.0860126568201349E-3</v>
      </c>
      <c r="L36" s="37">
        <f t="shared" si="3"/>
        <v>0.11070465411010548</v>
      </c>
    </row>
    <row r="37" spans="1:12" ht="12.75" customHeight="1" x14ac:dyDescent="0.2">
      <c r="A37" s="17">
        <v>11</v>
      </c>
      <c r="B37" s="16" t="s">
        <v>7</v>
      </c>
      <c r="C37" s="15">
        <v>16.86333333333333</v>
      </c>
      <c r="D37" s="15">
        <v>4.088456553870129E-2</v>
      </c>
      <c r="E37" s="15">
        <v>0.36599736509712788</v>
      </c>
      <c r="F37" s="14">
        <v>4.6841326616390816E-2</v>
      </c>
      <c r="G37" s="14">
        <v>6.6849527965309199E-2</v>
      </c>
      <c r="H37" s="13">
        <v>1.6197285840107045E-2</v>
      </c>
      <c r="I37" s="1">
        <f t="shared" si="0"/>
        <v>1.6197285840107045</v>
      </c>
      <c r="J37" s="37">
        <f>I37*$D$3</f>
        <v>1.5764435463238149E-2</v>
      </c>
      <c r="K37" s="37">
        <f t="shared" si="2"/>
        <v>1.5764435463238148E-5</v>
      </c>
      <c r="L37" s="37">
        <f t="shared" si="3"/>
        <v>1.6069760920732056E-3</v>
      </c>
    </row>
    <row r="38" spans="1:12" ht="12.75" customHeight="1" x14ac:dyDescent="0.2">
      <c r="A38" s="17">
        <v>12</v>
      </c>
      <c r="B38" s="16" t="s">
        <v>6</v>
      </c>
      <c r="C38" s="15">
        <v>18.241666666666664</v>
      </c>
      <c r="D38" s="15">
        <v>0.36204822644952239</v>
      </c>
      <c r="E38" s="15">
        <v>2.8817414699268777</v>
      </c>
      <c r="F38" s="14">
        <v>0.4147975893238709</v>
      </c>
      <c r="G38" s="14">
        <v>0.52635093952532874</v>
      </c>
      <c r="H38" s="13">
        <v>0.15974841613655399</v>
      </c>
      <c r="I38" s="1">
        <f t="shared" si="0"/>
        <v>15.9748416136554</v>
      </c>
      <c r="J38" s="37">
        <f>I38*$D$3</f>
        <v>0.1554793575540539</v>
      </c>
      <c r="K38" s="37">
        <f t="shared" si="2"/>
        <v>1.5547935755405389E-4</v>
      </c>
      <c r="L38" s="37">
        <f t="shared" si="3"/>
        <v>1.5849068048323534E-2</v>
      </c>
    </row>
    <row r="39" spans="1:12" ht="12.75" customHeight="1" x14ac:dyDescent="0.2">
      <c r="A39" s="17">
        <v>13</v>
      </c>
      <c r="B39" s="16" t="s">
        <v>5</v>
      </c>
      <c r="C39" s="15">
        <v>18.53833333333333</v>
      </c>
      <c r="D39" s="15">
        <v>6.8612163457404138</v>
      </c>
      <c r="E39" s="15">
        <v>57.590283074312893</v>
      </c>
      <c r="F39" s="14">
        <v>7.8608754086507329</v>
      </c>
      <c r="G39" s="14">
        <v>10.518882391092285</v>
      </c>
      <c r="H39" s="13">
        <v>2.8173573174634834</v>
      </c>
      <c r="I39" s="1">
        <f t="shared" si="0"/>
        <v>281.73573174634834</v>
      </c>
      <c r="J39" s="1">
        <f>I39*$D$3</f>
        <v>2.7420672850051595</v>
      </c>
      <c r="K39" s="1">
        <f>J39/1000</f>
        <v>2.7420672850051596E-3</v>
      </c>
      <c r="L39" s="1">
        <f>K39/$D$1</f>
        <v>0.27951756218197343</v>
      </c>
    </row>
    <row r="40" spans="1:12" ht="12.75" customHeight="1" x14ac:dyDescent="0.2">
      <c r="A40" s="17">
        <v>14</v>
      </c>
      <c r="B40" s="16" t="s">
        <v>4</v>
      </c>
      <c r="C40" s="15">
        <v>19.02</v>
      </c>
      <c r="D40" s="15">
        <v>3.0733370400780062</v>
      </c>
      <c r="E40" s="15">
        <v>26.409391635191191</v>
      </c>
      <c r="F40" s="14">
        <v>3.5211132171693023</v>
      </c>
      <c r="G40" s="14">
        <v>4.8236832639355258</v>
      </c>
      <c r="H40" s="13">
        <v>1.4863309291513997</v>
      </c>
      <c r="I40" s="1">
        <f t="shared" si="0"/>
        <v>148.63309291513997</v>
      </c>
      <c r="J40" s="1">
        <f t="shared" si="1"/>
        <v>1.4466107618847321</v>
      </c>
      <c r="K40" s="1">
        <f t="shared" si="2"/>
        <v>1.446610761884732E-3</v>
      </c>
      <c r="L40" s="1">
        <f t="shared" si="3"/>
        <v>0.14746287073238856</v>
      </c>
    </row>
    <row r="41" spans="1:12" ht="12.75" customHeight="1" x14ac:dyDescent="0.2">
      <c r="A41" s="17">
        <v>15</v>
      </c>
      <c r="B41" s="16" t="s">
        <v>3</v>
      </c>
      <c r="C41" s="15">
        <v>20.001666666666665</v>
      </c>
      <c r="D41" s="15">
        <v>5.8748452669789044</v>
      </c>
      <c r="E41" s="15">
        <v>49.795547858501152</v>
      </c>
      <c r="F41" s="14">
        <v>6.7307929617309057</v>
      </c>
      <c r="G41" s="14">
        <v>9.0951716776195095</v>
      </c>
      <c r="H41" s="13">
        <v>2.3811962044679089</v>
      </c>
      <c r="I41" s="1">
        <f t="shared" si="0"/>
        <v>238.11962044679089</v>
      </c>
      <c r="J41" s="1">
        <f t="shared" si="1"/>
        <v>2.3175619829892375</v>
      </c>
      <c r="K41" s="1">
        <f t="shared" si="2"/>
        <v>2.3175619829892374E-3</v>
      </c>
      <c r="L41" s="1">
        <f t="shared" si="3"/>
        <v>0.23624485045761848</v>
      </c>
    </row>
    <row r="42" spans="1:12" ht="12.75" customHeight="1" x14ac:dyDescent="0.2">
      <c r="A42" s="17">
        <v>16</v>
      </c>
      <c r="B42" s="16" t="s">
        <v>2</v>
      </c>
      <c r="C42" s="15">
        <v>20.346666666666664</v>
      </c>
      <c r="D42" s="15">
        <v>7.5953896080117502</v>
      </c>
      <c r="E42" s="15">
        <v>66.224520031708707</v>
      </c>
      <c r="F42" s="14">
        <v>8.7020155581900394</v>
      </c>
      <c r="G42" s="14">
        <v>12.095928348211027</v>
      </c>
      <c r="H42" s="13">
        <v>2.493963156756807</v>
      </c>
      <c r="I42" s="1">
        <f t="shared" si="0"/>
        <v>249.39631567568071</v>
      </c>
      <c r="J42" s="1">
        <f t="shared" si="1"/>
        <v>2.427315392251332</v>
      </c>
      <c r="K42" s="1">
        <f t="shared" si="2"/>
        <v>2.4273153922513319E-3</v>
      </c>
      <c r="L42" s="1">
        <f t="shared" si="3"/>
        <v>0.24743276169738346</v>
      </c>
    </row>
    <row r="43" spans="1:12" x14ac:dyDescent="0.2">
      <c r="A43" s="12">
        <v>17</v>
      </c>
      <c r="B43" s="11" t="s">
        <v>1</v>
      </c>
      <c r="C43" s="10">
        <v>22.034999999999997</v>
      </c>
      <c r="D43" s="10">
        <v>6.2238891290790797</v>
      </c>
      <c r="E43" s="10">
        <v>56.62847085340767</v>
      </c>
      <c r="F43" s="9">
        <v>7.1306914890273294</v>
      </c>
      <c r="G43" s="9">
        <v>10.343207101895279</v>
      </c>
      <c r="H43" s="8">
        <v>3.0621165199272373</v>
      </c>
      <c r="I43" s="1">
        <f t="shared" si="0"/>
        <v>306.21165199272372</v>
      </c>
      <c r="J43" s="1">
        <f t="shared" si="1"/>
        <v>2.9802856315456183</v>
      </c>
      <c r="K43" s="1">
        <f t="shared" si="2"/>
        <v>2.9802856315456184E-3</v>
      </c>
      <c r="L43" s="1">
        <f>K43/$D$1</f>
        <v>0.30380077793533311</v>
      </c>
    </row>
    <row r="44" spans="1:12" x14ac:dyDescent="0.2">
      <c r="A44" s="7" t="s">
        <v>0</v>
      </c>
      <c r="B44" s="6"/>
      <c r="C44" s="5"/>
      <c r="D44" s="4">
        <f>SUM(D27:D43)</f>
        <v>87.283107657320016</v>
      </c>
      <c r="E44" s="4">
        <f>SUM(E27:E43)</f>
        <v>547.49431482456851</v>
      </c>
      <c r="F44" s="3">
        <f>SUM(F27:F43)</f>
        <v>99.999999999999986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413A-98ED-4EA3-AC89-4CB0E98F82C5}">
  <dimension ref="A1:L44"/>
  <sheetViews>
    <sheetView topLeftCell="A8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10.26/1000</f>
        <v>1.026E-2</v>
      </c>
      <c r="F1" s="1" t="s">
        <v>56</v>
      </c>
      <c r="G1" s="1">
        <v>100</v>
      </c>
    </row>
    <row r="2" spans="1:7" x14ac:dyDescent="0.2">
      <c r="A2" s="1" t="s">
        <v>37</v>
      </c>
      <c r="B2" s="1" t="s">
        <v>42</v>
      </c>
      <c r="C2" s="1" t="s">
        <v>54</v>
      </c>
      <c r="D2" s="1">
        <v>10.210118181818181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1.0210118181818181E-2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1.5633333333333335</v>
      </c>
      <c r="D27" s="20">
        <v>9.6551540391193225</v>
      </c>
      <c r="E27" s="20">
        <v>85.609052266428947</v>
      </c>
      <c r="F27" s="19">
        <v>11.390400585890507</v>
      </c>
      <c r="G27" s="19">
        <v>16.176594036921422</v>
      </c>
      <c r="H27" s="18">
        <v>3.7360782539055708</v>
      </c>
      <c r="I27" s="1">
        <f>H27*$G$1</f>
        <v>373.60782539055708</v>
      </c>
      <c r="J27" s="1">
        <f>I27*$D$3</f>
        <v>3.814580050889679</v>
      </c>
      <c r="K27" s="1">
        <f>J27/1000</f>
        <v>3.8145800508896789E-3</v>
      </c>
      <c r="L27" s="1">
        <f>K27/$D$1</f>
        <v>0.37179142796195702</v>
      </c>
    </row>
    <row r="28" spans="1:12" ht="12.75" customHeight="1" x14ac:dyDescent="0.2">
      <c r="A28" s="17">
        <v>2</v>
      </c>
      <c r="B28" s="16" t="s">
        <v>16</v>
      </c>
      <c r="C28" s="15">
        <v>2.4116666666666666</v>
      </c>
      <c r="D28" s="15">
        <v>15.11563554750785</v>
      </c>
      <c r="E28" s="15">
        <v>54.616438608351466</v>
      </c>
      <c r="F28" s="14">
        <v>17.832252421748546</v>
      </c>
      <c r="G28" s="14">
        <v>10.320263239921479</v>
      </c>
      <c r="H28" s="13">
        <v>5.6391044101961789</v>
      </c>
      <c r="I28" s="1">
        <f t="shared" ref="I28:I43" si="0">H28*$G$1</f>
        <v>563.91044101961791</v>
      </c>
      <c r="J28" s="1">
        <f t="shared" ref="J28:J43" si="1">I28*$D$3</f>
        <v>5.7575922467715097</v>
      </c>
      <c r="K28" s="1">
        <f t="shared" ref="K28:K43" si="2">J28/1000</f>
        <v>5.7575922467715101E-3</v>
      </c>
      <c r="L28" s="1">
        <f t="shared" ref="L28:L42" si="3">K28/$D$1</f>
        <v>0.56116883496798342</v>
      </c>
    </row>
    <row r="29" spans="1:12" ht="12.75" customHeight="1" x14ac:dyDescent="0.2">
      <c r="A29" s="17">
        <v>3</v>
      </c>
      <c r="B29" s="16" t="s">
        <v>15</v>
      </c>
      <c r="C29" s="15">
        <v>3.5</v>
      </c>
      <c r="D29" s="15">
        <v>4.4157108987086524E-3</v>
      </c>
      <c r="E29" s="15">
        <v>2.8379502680767527E-2</v>
      </c>
      <c r="F29" s="14">
        <v>5.2093126431737241E-3</v>
      </c>
      <c r="G29" s="14">
        <v>5.3625601695456012E-3</v>
      </c>
      <c r="H29" s="13">
        <v>1.6541476024071189E-3</v>
      </c>
      <c r="I29" s="1">
        <f t="shared" si="0"/>
        <v>0.16541476024071189</v>
      </c>
      <c r="J29" s="1">
        <f t="shared" si="1"/>
        <v>1.6889042510747877E-3</v>
      </c>
      <c r="K29" s="1">
        <f t="shared" si="2"/>
        <v>1.6889042510747876E-6</v>
      </c>
      <c r="L29" s="1">
        <f t="shared" si="3"/>
        <v>1.6461055078701635E-4</v>
      </c>
    </row>
    <row r="30" spans="1:12" ht="12.75" customHeight="1" x14ac:dyDescent="0.2">
      <c r="A30" s="17">
        <v>4</v>
      </c>
      <c r="B30" s="16" t="s">
        <v>14</v>
      </c>
      <c r="C30" s="15">
        <v>4.4516666666666662</v>
      </c>
      <c r="D30" s="15">
        <v>1.0659077770687639</v>
      </c>
      <c r="E30" s="15">
        <v>6.3990653111551188</v>
      </c>
      <c r="F30" s="14">
        <v>1.2574751805344295</v>
      </c>
      <c r="G30" s="14">
        <v>1.2091604685932891</v>
      </c>
      <c r="H30" s="13">
        <v>0.57889826768979624</v>
      </c>
      <c r="I30" s="1">
        <f t="shared" si="0"/>
        <v>57.889826768979624</v>
      </c>
      <c r="J30" s="37">
        <f t="shared" si="1"/>
        <v>0.59106197283626372</v>
      </c>
      <c r="K30" s="37">
        <f t="shared" si="2"/>
        <v>5.9106197283626373E-4</v>
      </c>
      <c r="L30" s="37">
        <f t="shared" si="3"/>
        <v>5.7608379418739156E-2</v>
      </c>
    </row>
    <row r="31" spans="1:12" ht="12.75" customHeight="1" x14ac:dyDescent="0.2">
      <c r="A31" s="17">
        <v>5</v>
      </c>
      <c r="B31" s="16" t="s">
        <v>13</v>
      </c>
      <c r="C31" s="15">
        <v>4.8250000000000002</v>
      </c>
      <c r="D31" s="15">
        <v>3.7598945141398037</v>
      </c>
      <c r="E31" s="15">
        <v>21.009550735209434</v>
      </c>
      <c r="F31" s="14">
        <v>4.4356314257883023</v>
      </c>
      <c r="G31" s="14">
        <v>3.9699420113176758</v>
      </c>
      <c r="H31" s="13">
        <v>1.8932484351942875</v>
      </c>
      <c r="I31" s="1">
        <f t="shared" si="0"/>
        <v>189.32484351942875</v>
      </c>
      <c r="J31" s="1">
        <f t="shared" si="1"/>
        <v>1.9330290270876016</v>
      </c>
      <c r="K31" s="1">
        <f t="shared" si="2"/>
        <v>1.9330290270876016E-3</v>
      </c>
      <c r="L31" s="1">
        <f t="shared" si="3"/>
        <v>0.18840438860502939</v>
      </c>
    </row>
    <row r="32" spans="1:12" ht="12.75" customHeight="1" x14ac:dyDescent="0.2">
      <c r="A32" s="17">
        <v>6</v>
      </c>
      <c r="B32" s="16" t="s">
        <v>12</v>
      </c>
      <c r="C32" s="15">
        <v>5.416666666666667</v>
      </c>
      <c r="D32" s="15">
        <v>1.7260512230609162E-4</v>
      </c>
      <c r="E32" s="15">
        <v>1.1706352582763146E-2</v>
      </c>
      <c r="F32" s="14">
        <v>2.0362611287994922E-4</v>
      </c>
      <c r="G32" s="14">
        <v>2.2120197382290824E-3</v>
      </c>
      <c r="H32" s="13">
        <v>8.5977508488932486E-5</v>
      </c>
      <c r="I32" s="1">
        <f t="shared" si="0"/>
        <v>8.5977508488932486E-3</v>
      </c>
      <c r="J32" s="37">
        <f t="shared" si="1"/>
        <v>8.7784052265027658E-5</v>
      </c>
      <c r="K32" s="37">
        <f t="shared" si="2"/>
        <v>8.7784052265027653E-8</v>
      </c>
      <c r="L32" s="37">
        <f t="shared" si="3"/>
        <v>8.5559505131605901E-6</v>
      </c>
    </row>
    <row r="33" spans="1:12" ht="12.75" customHeight="1" x14ac:dyDescent="0.2">
      <c r="A33" s="17">
        <v>7</v>
      </c>
      <c r="B33" s="16" t="s">
        <v>11</v>
      </c>
      <c r="C33" s="15">
        <v>8.1949999999999985</v>
      </c>
      <c r="D33" s="15">
        <v>10.283048255241846</v>
      </c>
      <c r="E33" s="15">
        <v>30.678634391956191</v>
      </c>
      <c r="F33" s="14">
        <v>12.131141398333478</v>
      </c>
      <c r="G33" s="14">
        <v>5.7970016140503677</v>
      </c>
      <c r="H33" s="13">
        <v>6.602707656340308</v>
      </c>
      <c r="I33" s="1">
        <f t="shared" si="0"/>
        <v>660.27076563403079</v>
      </c>
      <c r="J33" s="1">
        <f t="shared" si="1"/>
        <v>6.741442549123029</v>
      </c>
      <c r="K33" s="1">
        <f t="shared" si="2"/>
        <v>6.7414425491230286E-3</v>
      </c>
      <c r="L33" s="1">
        <f t="shared" si="3"/>
        <v>0.65706067730243944</v>
      </c>
    </row>
    <row r="34" spans="1:12" ht="12.75" customHeight="1" x14ac:dyDescent="0.2">
      <c r="A34" s="17">
        <v>8</v>
      </c>
      <c r="B34" s="16" t="s">
        <v>10</v>
      </c>
      <c r="C34" s="15">
        <v>8.8266666666666662</v>
      </c>
      <c r="D34" s="15">
        <v>4.1265041920439547</v>
      </c>
      <c r="E34" s="15">
        <v>16.459698696003045</v>
      </c>
      <c r="F34" s="14">
        <v>4.8681290403342281</v>
      </c>
      <c r="G34" s="14">
        <v>3.1102068849756335</v>
      </c>
      <c r="H34" s="13">
        <v>2.3216545350472746</v>
      </c>
      <c r="I34" s="1">
        <f t="shared" si="0"/>
        <v>232.16545350472745</v>
      </c>
      <c r="J34" s="1">
        <f t="shared" si="1"/>
        <v>2.3704367180186812</v>
      </c>
      <c r="K34" s="1">
        <f t="shared" si="2"/>
        <v>2.370436718018681E-3</v>
      </c>
      <c r="L34" s="1">
        <f t="shared" si="3"/>
        <v>0.23103671715581686</v>
      </c>
    </row>
    <row r="35" spans="1:12" ht="12.75" customHeight="1" x14ac:dyDescent="0.2">
      <c r="A35" s="17">
        <v>9</v>
      </c>
      <c r="B35" s="16" t="s">
        <v>9</v>
      </c>
      <c r="C35" s="15">
        <v>13.326666666666666</v>
      </c>
      <c r="D35" s="15">
        <v>9.9671714481486617</v>
      </c>
      <c r="E35" s="15">
        <v>51.523037718828334</v>
      </c>
      <c r="F35" s="14">
        <v>11.75849448312055</v>
      </c>
      <c r="G35" s="14">
        <v>9.7357375494894356</v>
      </c>
      <c r="H35" s="13">
        <v>5.3676665441803735</v>
      </c>
      <c r="I35" s="1">
        <f t="shared" si="0"/>
        <v>536.76665441803732</v>
      </c>
      <c r="J35" s="1">
        <f t="shared" si="1"/>
        <v>5.4804509776673189</v>
      </c>
      <c r="K35" s="1">
        <f t="shared" si="2"/>
        <v>5.4804509776673191E-3</v>
      </c>
      <c r="L35" s="1">
        <f t="shared" si="3"/>
        <v>0.53415701536718507</v>
      </c>
    </row>
    <row r="36" spans="1:12" ht="12.75" customHeight="1" x14ac:dyDescent="0.2">
      <c r="A36" s="17">
        <v>10</v>
      </c>
      <c r="B36" s="16" t="s">
        <v>8</v>
      </c>
      <c r="C36" s="15">
        <v>14.688333333333333</v>
      </c>
      <c r="D36" s="15">
        <v>2.0505779102616755</v>
      </c>
      <c r="E36" s="15">
        <v>14.563964781009055</v>
      </c>
      <c r="F36" s="14">
        <v>2.4191125005178247</v>
      </c>
      <c r="G36" s="14">
        <v>2.7519910522685689</v>
      </c>
      <c r="H36" s="13">
        <v>1.033252430063917</v>
      </c>
      <c r="I36" s="1">
        <f t="shared" si="0"/>
        <v>103.3252430063917</v>
      </c>
      <c r="J36" s="37">
        <f t="shared" si="1"/>
        <v>1.0549629422603417</v>
      </c>
      <c r="K36" s="37">
        <f t="shared" si="2"/>
        <v>1.0549629422603418E-3</v>
      </c>
      <c r="L36" s="37">
        <f t="shared" si="3"/>
        <v>0.1028228988557838</v>
      </c>
    </row>
    <row r="37" spans="1:12" ht="12.75" customHeight="1" x14ac:dyDescent="0.2">
      <c r="A37" s="17">
        <v>11</v>
      </c>
      <c r="B37" s="16" t="s">
        <v>7</v>
      </c>
      <c r="C37" s="15">
        <v>16.886666666666667</v>
      </c>
      <c r="D37" s="15">
        <v>8.4316733012102046E-2</v>
      </c>
      <c r="E37" s="15">
        <v>0.74779797290768946</v>
      </c>
      <c r="F37" s="14">
        <v>9.9470330686616579E-2</v>
      </c>
      <c r="G37" s="14">
        <v>0.14130309715044176</v>
      </c>
      <c r="H37" s="13">
        <v>3.3403858099170347E-2</v>
      </c>
      <c r="I37" s="1">
        <f t="shared" si="0"/>
        <v>3.3403858099170347</v>
      </c>
      <c r="J37" s="37">
        <f>I37*$D$3</f>
        <v>3.4105733892121369E-2</v>
      </c>
      <c r="K37" s="37">
        <f t="shared" si="2"/>
        <v>3.410573389212137E-5</v>
      </c>
      <c r="L37" s="37">
        <f t="shared" si="3"/>
        <v>3.3241456035206013E-3</v>
      </c>
    </row>
    <row r="38" spans="1:12" ht="12.75" customHeight="1" x14ac:dyDescent="0.2">
      <c r="A38" s="17">
        <v>12</v>
      </c>
      <c r="B38" s="16" t="s">
        <v>6</v>
      </c>
      <c r="C38" s="15">
        <v>18.158333333333331</v>
      </c>
      <c r="D38" s="15">
        <v>2.8481086943977461E-3</v>
      </c>
      <c r="E38" s="15">
        <v>4.1723252586224058E-2</v>
      </c>
      <c r="F38" s="14">
        <v>3.3599773561258472E-3</v>
      </c>
      <c r="G38" s="14">
        <v>7.8839807370692256E-3</v>
      </c>
      <c r="H38" s="13">
        <v>1.2566857663594E-3</v>
      </c>
      <c r="I38" s="1">
        <f t="shared" si="0"/>
        <v>0.12566857663594</v>
      </c>
      <c r="J38" s="37">
        <f>I38*$D$3</f>
        <v>1.2830910191938224E-3</v>
      </c>
      <c r="K38" s="37">
        <f t="shared" si="2"/>
        <v>1.2830910191938225E-6</v>
      </c>
      <c r="L38" s="37">
        <f t="shared" si="3"/>
        <v>1.2505760420992423E-4</v>
      </c>
    </row>
    <row r="39" spans="1:12" ht="12.75" customHeight="1" x14ac:dyDescent="0.2">
      <c r="A39" s="17">
        <v>13</v>
      </c>
      <c r="B39" s="16" t="s">
        <v>5</v>
      </c>
      <c r="C39" s="15">
        <v>18.543333333333333</v>
      </c>
      <c r="D39" s="15">
        <v>6.6960333127994778</v>
      </c>
      <c r="E39" s="15">
        <v>55.708581422882368</v>
      </c>
      <c r="F39" s="14">
        <v>7.8994598594939038</v>
      </c>
      <c r="G39" s="14">
        <v>10.526633366365868</v>
      </c>
      <c r="H39" s="13">
        <v>2.7495297482503549</v>
      </c>
      <c r="I39" s="1">
        <f t="shared" si="0"/>
        <v>274.95297482503548</v>
      </c>
      <c r="J39" s="1">
        <f>I39*$D$3</f>
        <v>2.8073023674060913</v>
      </c>
      <c r="K39" s="1">
        <f>J39/1000</f>
        <v>2.8073023674060915E-3</v>
      </c>
      <c r="L39" s="1">
        <f>K39/$D$1</f>
        <v>0.27361621514679252</v>
      </c>
    </row>
    <row r="40" spans="1:12" ht="12.75" customHeight="1" x14ac:dyDescent="0.2">
      <c r="A40" s="17">
        <v>14</v>
      </c>
      <c r="B40" s="16" t="s">
        <v>4</v>
      </c>
      <c r="C40" s="15">
        <v>19.024999999999999</v>
      </c>
      <c r="D40" s="15">
        <v>2.9830020730188735</v>
      </c>
      <c r="E40" s="15">
        <v>25.808846813425127</v>
      </c>
      <c r="F40" s="14">
        <v>3.5191140837900061</v>
      </c>
      <c r="G40" s="14">
        <v>4.8768118138085148</v>
      </c>
      <c r="H40" s="13">
        <v>1.4426430245145383</v>
      </c>
      <c r="I40" s="1">
        <f t="shared" si="0"/>
        <v>144.26430245145383</v>
      </c>
      <c r="J40" s="1">
        <f t="shared" si="1"/>
        <v>1.4729555774469059</v>
      </c>
      <c r="K40" s="1">
        <f t="shared" si="2"/>
        <v>1.4729555774469058E-3</v>
      </c>
      <c r="L40" s="1">
        <f t="shared" si="3"/>
        <v>0.14356292177845087</v>
      </c>
    </row>
    <row r="41" spans="1:12" ht="12.75" customHeight="1" x14ac:dyDescent="0.2">
      <c r="A41" s="17">
        <v>15</v>
      </c>
      <c r="B41" s="16" t="s">
        <v>3</v>
      </c>
      <c r="C41" s="15">
        <v>20.001666666666665</v>
      </c>
      <c r="D41" s="15">
        <v>5.7033016601535538</v>
      </c>
      <c r="E41" s="15">
        <v>48.30183227886846</v>
      </c>
      <c r="F41" s="14">
        <v>6.7283121851931451</v>
      </c>
      <c r="G41" s="14">
        <v>9.127062049267975</v>
      </c>
      <c r="H41" s="13">
        <v>2.3116660352617133</v>
      </c>
      <c r="I41" s="1">
        <f t="shared" si="0"/>
        <v>231.16660352617134</v>
      </c>
      <c r="J41" s="1">
        <f t="shared" si="1"/>
        <v>2.360238341691717</v>
      </c>
      <c r="K41" s="1">
        <f t="shared" si="2"/>
        <v>2.3602383416917168E-3</v>
      </c>
      <c r="L41" s="1">
        <f t="shared" si="3"/>
        <v>0.23004272336176576</v>
      </c>
    </row>
    <row r="42" spans="1:12" ht="12.75" customHeight="1" x14ac:dyDescent="0.2">
      <c r="A42" s="17">
        <v>16</v>
      </c>
      <c r="B42" s="16" t="s">
        <v>2</v>
      </c>
      <c r="C42" s="15">
        <v>20.346666666666664</v>
      </c>
      <c r="D42" s="15">
        <v>7.3677514594776712</v>
      </c>
      <c r="E42" s="15">
        <v>64.118715341971154</v>
      </c>
      <c r="F42" s="14">
        <v>8.6919007403412554</v>
      </c>
      <c r="G42" s="14">
        <v>12.115803186653579</v>
      </c>
      <c r="H42" s="13">
        <v>2.419217661816365</v>
      </c>
      <c r="I42" s="1">
        <f t="shared" si="0"/>
        <v>241.92176618163649</v>
      </c>
      <c r="J42" s="1">
        <f t="shared" si="1"/>
        <v>2.4700498234686936</v>
      </c>
      <c r="K42" s="1">
        <f t="shared" si="2"/>
        <v>2.4700498234686936E-3</v>
      </c>
      <c r="L42" s="1">
        <f t="shared" si="3"/>
        <v>0.24074559682930738</v>
      </c>
    </row>
    <row r="43" spans="1:12" x14ac:dyDescent="0.2">
      <c r="A43" s="12">
        <v>17</v>
      </c>
      <c r="B43" s="11" t="s">
        <v>1</v>
      </c>
      <c r="C43" s="10">
        <v>22.04</v>
      </c>
      <c r="D43" s="10">
        <v>5.8999756246798114</v>
      </c>
      <c r="E43" s="10">
        <v>53.588531740501459</v>
      </c>
      <c r="F43" s="9">
        <v>6.9603328481150211</v>
      </c>
      <c r="G43" s="9">
        <v>10.126031068570908</v>
      </c>
      <c r="H43" s="8">
        <v>2.9027529978146118</v>
      </c>
      <c r="I43" s="1">
        <f t="shared" si="0"/>
        <v>290.27529978146117</v>
      </c>
      <c r="J43" s="1">
        <f t="shared" si="1"/>
        <v>2.9637451160314199</v>
      </c>
      <c r="K43" s="1">
        <f t="shared" si="2"/>
        <v>2.96374511603142E-3</v>
      </c>
      <c r="L43" s="1">
        <f>K43/$D$1</f>
        <v>0.28886404639682456</v>
      </c>
    </row>
    <row r="44" spans="1:12" x14ac:dyDescent="0.2">
      <c r="A44" s="7" t="s">
        <v>0</v>
      </c>
      <c r="B44" s="6"/>
      <c r="C44" s="5"/>
      <c r="D44" s="4">
        <f>SUM(D27:D43)</f>
        <v>84.765710971388785</v>
      </c>
      <c r="E44" s="4">
        <f>SUM(E27:E43)</f>
        <v>529.2155571873476</v>
      </c>
      <c r="F44" s="3">
        <f>SUM(F27:F43)</f>
        <v>99.999999999999972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F04-9D48-4EB1-885B-45E7F167D7D7}">
  <dimension ref="A1:L44"/>
  <sheetViews>
    <sheetView topLeftCell="A6" workbookViewId="0">
      <selection activeCell="L40" sqref="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10.23/1000</f>
        <v>1.0230000000000001E-2</v>
      </c>
      <c r="F1" s="1" t="s">
        <v>56</v>
      </c>
      <c r="G1" s="1">
        <v>100</v>
      </c>
    </row>
    <row r="2" spans="1:7" x14ac:dyDescent="0.2">
      <c r="A2" s="1" t="s">
        <v>37</v>
      </c>
      <c r="B2" s="1" t="s">
        <v>45</v>
      </c>
      <c r="C2" s="1" t="s">
        <v>54</v>
      </c>
      <c r="D2" s="1">
        <v>10.156309090909087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1.0156309090909086E-2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</v>
      </c>
      <c r="D27" s="20">
        <v>9.9449749274544583</v>
      </c>
      <c r="E27" s="20">
        <v>87.925450234536072</v>
      </c>
      <c r="F27" s="19">
        <v>11.217375179806897</v>
      </c>
      <c r="G27" s="19">
        <v>15.863463182125752</v>
      </c>
      <c r="H27" s="18">
        <v>3.848224938883293</v>
      </c>
      <c r="I27" s="1">
        <f>H27*$G$1</f>
        <v>384.82249388832929</v>
      </c>
      <c r="J27" s="1">
        <f>I27*$D$3</f>
        <v>3.908376193064345</v>
      </c>
      <c r="K27" s="1">
        <f>J27/1000</f>
        <v>3.9083761930643448E-3</v>
      </c>
      <c r="L27" s="1">
        <f>K27/$D$1</f>
        <v>0.38205045875506788</v>
      </c>
    </row>
    <row r="28" spans="1:12" ht="12.75" customHeight="1" x14ac:dyDescent="0.2">
      <c r="A28" s="17">
        <v>2</v>
      </c>
      <c r="B28" s="16" t="s">
        <v>16</v>
      </c>
      <c r="C28" s="15">
        <v>2.415</v>
      </c>
      <c r="D28" s="15">
        <v>15.745611958074893</v>
      </c>
      <c r="E28" s="15">
        <v>57.402952482908255</v>
      </c>
      <c r="F28" s="14">
        <v>17.760169136453442</v>
      </c>
      <c r="G28" s="14">
        <v>10.35661029689277</v>
      </c>
      <c r="H28" s="13">
        <v>5.8741261361423227</v>
      </c>
      <c r="I28" s="1">
        <f t="shared" ref="I28:I43" si="0">H28*$G$1</f>
        <v>587.41261361423221</v>
      </c>
      <c r="J28" s="1">
        <f t="shared" ref="J28:J43" si="1">I28*$D$3</f>
        <v>5.9659440677648927</v>
      </c>
      <c r="K28" s="1">
        <f t="shared" ref="K28:K43" si="2">J28/1000</f>
        <v>5.9659440677648926E-3</v>
      </c>
      <c r="L28" s="1">
        <f t="shared" ref="L28:L42" si="3">K28/$D$1</f>
        <v>0.58318123829568835</v>
      </c>
    </row>
    <row r="29" spans="1:12" ht="12.75" customHeight="1" x14ac:dyDescent="0.2">
      <c r="A29" s="17">
        <v>3</v>
      </c>
      <c r="B29" s="16" t="s">
        <v>15</v>
      </c>
      <c r="C29" s="15">
        <v>3.5150000000000001</v>
      </c>
      <c r="D29" s="15">
        <v>8.1931553739255508E-4</v>
      </c>
      <c r="E29" s="15">
        <v>0</v>
      </c>
      <c r="F29" s="14">
        <v>9.2414207583425649E-4</v>
      </c>
      <c r="G29" s="14">
        <v>0</v>
      </c>
      <c r="H29" s="13">
        <v>3.0691973792695837E-4</v>
      </c>
      <c r="I29" s="1">
        <f t="shared" si="0"/>
        <v>3.0691973792695837E-2</v>
      </c>
      <c r="J29" s="1">
        <f t="shared" si="1"/>
        <v>3.1171717244870016E-4</v>
      </c>
      <c r="K29" s="1">
        <f t="shared" si="2"/>
        <v>3.1171717244870014E-7</v>
      </c>
      <c r="L29" s="1">
        <f t="shared" si="3"/>
        <v>3.0470886847380263E-5</v>
      </c>
    </row>
    <row r="30" spans="1:12" ht="12.75" customHeight="1" x14ac:dyDescent="0.2">
      <c r="A30" s="17">
        <v>4</v>
      </c>
      <c r="B30" s="16" t="s">
        <v>14</v>
      </c>
      <c r="C30" s="15">
        <v>4.4450000000000003</v>
      </c>
      <c r="D30" s="15">
        <v>1.2299007899740526</v>
      </c>
      <c r="E30" s="15">
        <v>7.3685310196928029</v>
      </c>
      <c r="F30" s="14">
        <v>1.3872592636702765</v>
      </c>
      <c r="G30" s="14">
        <v>1.3294264655506436</v>
      </c>
      <c r="H30" s="13">
        <v>0.66796345055690409</v>
      </c>
      <c r="I30" s="1">
        <f t="shared" si="0"/>
        <v>66.796345055690409</v>
      </c>
      <c r="J30" s="37">
        <f t="shared" si="1"/>
        <v>0.67840432652860871</v>
      </c>
      <c r="K30" s="37">
        <f t="shared" si="2"/>
        <v>6.784043265286087E-4</v>
      </c>
      <c r="L30" s="37">
        <f t="shared" si="3"/>
        <v>6.6315183433881583E-2</v>
      </c>
    </row>
    <row r="31" spans="1:12" ht="12.75" customHeight="1" x14ac:dyDescent="0.2">
      <c r="A31" s="17">
        <v>5</v>
      </c>
      <c r="B31" s="16" t="s">
        <v>13</v>
      </c>
      <c r="C31" s="15">
        <v>4.82</v>
      </c>
      <c r="D31" s="15">
        <v>3.9428805137331402</v>
      </c>
      <c r="E31" s="15">
        <v>21.982349332062793</v>
      </c>
      <c r="F31" s="14">
        <v>4.4473485689335277</v>
      </c>
      <c r="G31" s="14">
        <v>3.9660438286710424</v>
      </c>
      <c r="H31" s="13">
        <v>1.9853887747941621</v>
      </c>
      <c r="I31" s="1">
        <f t="shared" si="0"/>
        <v>198.53887747941621</v>
      </c>
      <c r="J31" s="1">
        <f t="shared" si="1"/>
        <v>2.0164222062430803</v>
      </c>
      <c r="K31" s="1">
        <f t="shared" si="2"/>
        <v>2.0164222062430803E-3</v>
      </c>
      <c r="L31" s="1">
        <f t="shared" si="3"/>
        <v>0.19710872006286217</v>
      </c>
    </row>
    <row r="32" spans="1:12" ht="12.75" customHeight="1" x14ac:dyDescent="0.2">
      <c r="A32" s="17">
        <v>6</v>
      </c>
      <c r="B32" s="16" t="s">
        <v>12</v>
      </c>
      <c r="C32" s="15">
        <v>5.4416666666666664</v>
      </c>
      <c r="D32" s="15">
        <v>1.3411045474143179E-5</v>
      </c>
      <c r="E32" s="15">
        <v>1.2874603655177619E-2</v>
      </c>
      <c r="F32" s="14">
        <v>1.5126908789042217E-5</v>
      </c>
      <c r="G32" s="14">
        <v>2.32282917543879E-3</v>
      </c>
      <c r="H32" s="13">
        <v>6.6802668465815174E-6</v>
      </c>
      <c r="I32" s="1">
        <f t="shared" si="0"/>
        <v>6.6802668465815174E-4</v>
      </c>
      <c r="J32" s="37">
        <f t="shared" si="1"/>
        <v>6.7846854903634442E-6</v>
      </c>
      <c r="K32" s="37">
        <f t="shared" si="2"/>
        <v>6.7846854903634442E-9</v>
      </c>
      <c r="L32" s="37">
        <f t="shared" si="3"/>
        <v>6.6321461293875298E-7</v>
      </c>
    </row>
    <row r="33" spans="1:12" ht="12.75" customHeight="1" x14ac:dyDescent="0.2">
      <c r="A33" s="17">
        <v>7</v>
      </c>
      <c r="B33" s="16" t="s">
        <v>11</v>
      </c>
      <c r="C33" s="15">
        <v>8.1833333333333336</v>
      </c>
      <c r="D33" s="15">
        <v>10.878675079522958</v>
      </c>
      <c r="E33" s="15">
        <v>32.133980104798027</v>
      </c>
      <c r="F33" s="14">
        <v>12.270536699830558</v>
      </c>
      <c r="G33" s="14">
        <v>5.7975956782465099</v>
      </c>
      <c r="H33" s="13">
        <v>6.9851574606576046</v>
      </c>
      <c r="I33" s="1">
        <f t="shared" si="0"/>
        <v>698.51574606576048</v>
      </c>
      <c r="J33" s="1">
        <f t="shared" si="1"/>
        <v>7.0943418219108256</v>
      </c>
      <c r="K33" s="1">
        <f t="shared" si="2"/>
        <v>7.0943418219108255E-3</v>
      </c>
      <c r="L33" s="1">
        <f t="shared" si="3"/>
        <v>0.69348404906264172</v>
      </c>
    </row>
    <row r="34" spans="1:12" ht="12.75" customHeight="1" x14ac:dyDescent="0.2">
      <c r="A34" s="17">
        <v>8</v>
      </c>
      <c r="B34" s="16" t="s">
        <v>10</v>
      </c>
      <c r="C34" s="15">
        <v>8.831666666666667</v>
      </c>
      <c r="D34" s="15">
        <v>3.9590741683582533</v>
      </c>
      <c r="E34" s="15">
        <v>16.474751183180004</v>
      </c>
      <c r="F34" s="14">
        <v>4.465614105125141</v>
      </c>
      <c r="G34" s="14">
        <v>2.9723658864632667</v>
      </c>
      <c r="H34" s="13">
        <v>2.227455024831718</v>
      </c>
      <c r="I34" s="1">
        <f t="shared" si="0"/>
        <v>222.7455024831718</v>
      </c>
      <c r="J34" s="1">
        <f t="shared" si="1"/>
        <v>2.2622721718289505</v>
      </c>
      <c r="K34" s="1">
        <f t="shared" si="2"/>
        <v>2.2622721718289504E-3</v>
      </c>
      <c r="L34" s="1">
        <f t="shared" si="3"/>
        <v>0.22114097476333824</v>
      </c>
    </row>
    <row r="35" spans="1:12" ht="12.75" customHeight="1" x14ac:dyDescent="0.2">
      <c r="A35" s="17">
        <v>9</v>
      </c>
      <c r="B35" s="16" t="s">
        <v>9</v>
      </c>
      <c r="C35" s="15">
        <v>13.321666666666665</v>
      </c>
      <c r="D35" s="15">
        <v>10.462335613622862</v>
      </c>
      <c r="E35" s="15">
        <v>53.648467566326751</v>
      </c>
      <c r="F35" s="14">
        <v>11.8009290813871</v>
      </c>
      <c r="G35" s="14">
        <v>9.6792281159296181</v>
      </c>
      <c r="H35" s="13">
        <v>5.6343295727757674</v>
      </c>
      <c r="I35" s="1">
        <f t="shared" si="0"/>
        <v>563.43295727757675</v>
      </c>
      <c r="J35" s="1">
        <f t="shared" si="1"/>
        <v>5.7223992661160432</v>
      </c>
      <c r="K35" s="1">
        <f t="shared" si="2"/>
        <v>5.7223992661160428E-3</v>
      </c>
      <c r="L35" s="1">
        <f t="shared" si="3"/>
        <v>0.55937431731339615</v>
      </c>
    </row>
    <row r="36" spans="1:12" ht="12.75" customHeight="1" x14ac:dyDescent="0.2">
      <c r="A36" s="17">
        <v>10</v>
      </c>
      <c r="B36" s="16" t="s">
        <v>8</v>
      </c>
      <c r="C36" s="15">
        <v>14.683333333333332</v>
      </c>
      <c r="D36" s="15">
        <v>2.2215749488743493</v>
      </c>
      <c r="E36" s="15">
        <v>15.843862251233309</v>
      </c>
      <c r="F36" s="14">
        <v>2.5058122190723866</v>
      </c>
      <c r="G36" s="14">
        <v>2.8585412393644907</v>
      </c>
      <c r="H36" s="13">
        <v>1.1194150210077218</v>
      </c>
      <c r="I36" s="1">
        <f t="shared" si="0"/>
        <v>111.94150210077218</v>
      </c>
      <c r="J36" s="37">
        <f t="shared" si="1"/>
        <v>1.1369124954360912</v>
      </c>
      <c r="K36" s="37">
        <f t="shared" si="2"/>
        <v>1.1369124954360911E-3</v>
      </c>
      <c r="L36" s="37">
        <f t="shared" si="3"/>
        <v>0.11113514129385053</v>
      </c>
    </row>
    <row r="37" spans="1:12" ht="12.75" customHeight="1" x14ac:dyDescent="0.2">
      <c r="A37" s="17">
        <v>11</v>
      </c>
      <c r="B37" s="16" t="s">
        <v>7</v>
      </c>
      <c r="C37" s="15">
        <v>16.864999999999998</v>
      </c>
      <c r="D37" s="15">
        <v>7.7757490011776287E-2</v>
      </c>
      <c r="E37" s="15">
        <v>0.59596663786584436</v>
      </c>
      <c r="F37" s="14">
        <v>8.7706097286807505E-2</v>
      </c>
      <c r="G37" s="14">
        <v>0.10752398528914937</v>
      </c>
      <c r="H37" s="13">
        <v>3.080527517744569E-2</v>
      </c>
      <c r="I37" s="1">
        <f t="shared" si="0"/>
        <v>3.080527517744569</v>
      </c>
      <c r="J37" s="37">
        <f>I37*$D$3</f>
        <v>3.1286789633264769E-2</v>
      </c>
      <c r="K37" s="37">
        <f t="shared" si="2"/>
        <v>3.1286789633264772E-5</v>
      </c>
      <c r="L37" s="37">
        <f t="shared" si="3"/>
        <v>3.0583372075527631E-3</v>
      </c>
    </row>
    <row r="38" spans="1:12" ht="12.75" customHeight="1" x14ac:dyDescent="0.2">
      <c r="A38" s="17">
        <v>12</v>
      </c>
      <c r="B38" s="16" t="s">
        <v>6</v>
      </c>
      <c r="C38" s="15">
        <v>18.148333333333333</v>
      </c>
      <c r="D38" s="15">
        <v>7.69322140097288E-3</v>
      </c>
      <c r="E38" s="15">
        <v>0.11132973944949459</v>
      </c>
      <c r="F38" s="14">
        <v>8.6775232140400612E-3</v>
      </c>
      <c r="G38" s="14">
        <v>2.0086052651670322E-2</v>
      </c>
      <c r="H38" s="13">
        <v>3.3945199672580362E-3</v>
      </c>
      <c r="I38" s="1">
        <f t="shared" si="0"/>
        <v>0.33945199672580362</v>
      </c>
      <c r="J38" s="37">
        <f>I38*$D$3</f>
        <v>3.4475794002735206E-3</v>
      </c>
      <c r="K38" s="37">
        <f t="shared" si="2"/>
        <v>3.4475794002735205E-6</v>
      </c>
      <c r="L38" s="37">
        <f t="shared" si="3"/>
        <v>3.3700678399545649E-4</v>
      </c>
    </row>
    <row r="39" spans="1:12" ht="12.75" customHeight="1" x14ac:dyDescent="0.2">
      <c r="A39" s="17">
        <v>13</v>
      </c>
      <c r="B39" s="16" t="s">
        <v>5</v>
      </c>
      <c r="C39" s="15">
        <v>18.533333333333331</v>
      </c>
      <c r="D39" s="15">
        <v>7.0701877027984219</v>
      </c>
      <c r="E39" s="15">
        <v>58.400999740076728</v>
      </c>
      <c r="F39" s="14">
        <v>7.974776068565423</v>
      </c>
      <c r="G39" s="14">
        <v>10.536677454648363</v>
      </c>
      <c r="H39" s="13">
        <v>2.9031652780757673</v>
      </c>
      <c r="I39" s="1">
        <f t="shared" si="0"/>
        <v>290.31652780757673</v>
      </c>
      <c r="J39" s="1">
        <f>I39*$D$3</f>
        <v>2.948544390613252</v>
      </c>
      <c r="K39" s="1">
        <f>J39/1000</f>
        <v>2.9485443906132518E-3</v>
      </c>
      <c r="L39" s="1">
        <f>K39/$D$1</f>
        <v>0.28822525812446248</v>
      </c>
    </row>
    <row r="40" spans="1:12" ht="12.75" customHeight="1" x14ac:dyDescent="0.2">
      <c r="A40" s="17">
        <v>14</v>
      </c>
      <c r="B40" s="16" t="s">
        <v>4</v>
      </c>
      <c r="C40" s="15">
        <v>19.016666666666666</v>
      </c>
      <c r="D40" s="15">
        <v>3.0952594396801438</v>
      </c>
      <c r="E40" s="15">
        <v>26.922736926787209</v>
      </c>
      <c r="F40" s="14">
        <v>3.4912794317741178</v>
      </c>
      <c r="G40" s="14">
        <v>4.857385942988226</v>
      </c>
      <c r="H40" s="13">
        <v>1.4969330662242168</v>
      </c>
      <c r="I40" s="1">
        <f t="shared" si="0"/>
        <v>149.69330662242169</v>
      </c>
      <c r="J40" s="1">
        <f t="shared" si="1"/>
        <v>1.5203314908975427</v>
      </c>
      <c r="K40" s="1">
        <f t="shared" si="2"/>
        <v>1.5203314908975427E-3</v>
      </c>
      <c r="L40" s="1">
        <f t="shared" si="3"/>
        <v>0.14861500399780475</v>
      </c>
    </row>
    <row r="41" spans="1:12" ht="12.75" customHeight="1" x14ac:dyDescent="0.2">
      <c r="A41" s="17">
        <v>15</v>
      </c>
      <c r="B41" s="16" t="s">
        <v>3</v>
      </c>
      <c r="C41" s="15">
        <v>19.994999999999997</v>
      </c>
      <c r="D41" s="15">
        <v>5.9464984851161908</v>
      </c>
      <c r="E41" s="15">
        <v>50.607099418014712</v>
      </c>
      <c r="F41" s="14">
        <v>6.7073175146531447</v>
      </c>
      <c r="G41" s="14">
        <v>9.1305060847618176</v>
      </c>
      <c r="H41" s="13">
        <v>2.41023873466448</v>
      </c>
      <c r="I41" s="1">
        <f t="shared" si="0"/>
        <v>241.02387346644801</v>
      </c>
      <c r="J41" s="1">
        <f t="shared" si="1"/>
        <v>2.4479129572134073</v>
      </c>
      <c r="K41" s="1">
        <f t="shared" si="2"/>
        <v>2.4479129572134075E-3</v>
      </c>
      <c r="L41" s="1">
        <f t="shared" si="3"/>
        <v>0.23928767910199483</v>
      </c>
    </row>
    <row r="42" spans="1:12" ht="12.75" customHeight="1" x14ac:dyDescent="0.2">
      <c r="A42" s="17">
        <v>16</v>
      </c>
      <c r="B42" s="16" t="s">
        <v>2</v>
      </c>
      <c r="C42" s="15">
        <v>20.341666666666665</v>
      </c>
      <c r="D42" s="15">
        <v>7.726859745084683</v>
      </c>
      <c r="E42" s="15">
        <v>67.249721680473627</v>
      </c>
      <c r="F42" s="14">
        <v>8.7154653837370262</v>
      </c>
      <c r="G42" s="14">
        <v>12.133159182474856</v>
      </c>
      <c r="H42" s="13">
        <v>2.5371316701570681</v>
      </c>
      <c r="I42" s="1">
        <f t="shared" si="0"/>
        <v>253.7131670157068</v>
      </c>
      <c r="J42" s="1">
        <f t="shared" si="1"/>
        <v>2.5767893446449581</v>
      </c>
      <c r="K42" s="1">
        <f t="shared" si="2"/>
        <v>2.5767893446449583E-3</v>
      </c>
      <c r="L42" s="1">
        <f t="shared" si="3"/>
        <v>0.25188556643645726</v>
      </c>
    </row>
    <row r="43" spans="1:12" x14ac:dyDescent="0.2">
      <c r="A43" s="12">
        <v>17</v>
      </c>
      <c r="B43" s="11" t="s">
        <v>1</v>
      </c>
      <c r="C43" s="10">
        <v>22.033333333333331</v>
      </c>
      <c r="D43" s="10">
        <v>6.346763859592822</v>
      </c>
      <c r="E43" s="10">
        <v>57.582830396132806</v>
      </c>
      <c r="F43" s="9">
        <v>7.1587944575054818</v>
      </c>
      <c r="G43" s="9">
        <v>10.389063774766397</v>
      </c>
      <c r="H43" s="8">
        <v>3.1225701582206637</v>
      </c>
      <c r="I43" s="1">
        <f t="shared" si="0"/>
        <v>312.25701582206636</v>
      </c>
      <c r="J43" s="1">
        <f t="shared" si="1"/>
        <v>3.1713787684937951</v>
      </c>
      <c r="K43" s="1">
        <f t="shared" si="2"/>
        <v>3.1713787684937949E-3</v>
      </c>
      <c r="L43" s="1">
        <f>K43/$D$1</f>
        <v>0.31000769975501413</v>
      </c>
    </row>
    <row r="44" spans="1:12" x14ac:dyDescent="0.2">
      <c r="A44" s="7" t="s">
        <v>0</v>
      </c>
      <c r="B44" s="6"/>
      <c r="C44" s="5"/>
      <c r="D44" s="4">
        <f>SUM(D27:D43)</f>
        <v>88.656880669882852</v>
      </c>
      <c r="E44" s="4">
        <f>SUM(E27:E43)</f>
        <v>554.26390331719358</v>
      </c>
      <c r="F44" s="3">
        <f>SUM(F27:F43)</f>
        <v>99.999999999999986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8E6E-C2FE-463D-AD95-6B2DC13FB582}">
  <dimension ref="A1:L44"/>
  <sheetViews>
    <sheetView topLeftCell="A9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ht="15" x14ac:dyDescent="0.2">
      <c r="A1" s="1" t="s">
        <v>39</v>
      </c>
      <c r="B1" s="1" t="s">
        <v>38</v>
      </c>
      <c r="C1" s="1" t="s">
        <v>53</v>
      </c>
      <c r="D1" s="38">
        <f>9.81/1000</f>
        <v>9.810000000000001E-3</v>
      </c>
      <c r="F1" s="1" t="s">
        <v>56</v>
      </c>
      <c r="G1" s="1">
        <v>250</v>
      </c>
    </row>
    <row r="2" spans="1:7" x14ac:dyDescent="0.2">
      <c r="A2" s="1" t="s">
        <v>37</v>
      </c>
      <c r="B2" s="1" t="s">
        <v>40</v>
      </c>
      <c r="C2" s="1" t="s">
        <v>54</v>
      </c>
      <c r="D2" s="1">
        <v>9.7327636363636376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9.7327636363636373E-3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1.5649999999999999</v>
      </c>
      <c r="D27" s="20">
        <v>3.9663658728112523</v>
      </c>
      <c r="E27" s="20">
        <v>35.201670652245816</v>
      </c>
      <c r="F27" s="19">
        <v>11.39177174290452</v>
      </c>
      <c r="G27" s="19">
        <v>16.001689454818759</v>
      </c>
      <c r="H27" s="18">
        <v>1.5347920110236757</v>
      </c>
      <c r="I27" s="48">
        <f>H27*$G$1</f>
        <v>383.69800275591894</v>
      </c>
      <c r="J27" s="48">
        <f>I27*$D$3</f>
        <v>3.7344419685681625</v>
      </c>
      <c r="K27" s="48">
        <f>J27/1000</f>
        <v>3.7344419685681625E-3</v>
      </c>
      <c r="L27" s="48">
        <f>K27/$D$1</f>
        <v>0.38067706101612253</v>
      </c>
    </row>
    <row r="28" spans="1:12" ht="12.75" customHeight="1" x14ac:dyDescent="0.2">
      <c r="A28" s="17">
        <v>2</v>
      </c>
      <c r="B28" s="16" t="s">
        <v>16</v>
      </c>
      <c r="C28" s="15">
        <v>2.4233333333333333</v>
      </c>
      <c r="D28" s="15">
        <v>6.239011572967323</v>
      </c>
      <c r="E28" s="15">
        <v>22.890270438500359</v>
      </c>
      <c r="F28" s="14">
        <v>17.919021598027353</v>
      </c>
      <c r="G28" s="14">
        <v>10.405273167633949</v>
      </c>
      <c r="H28" s="13">
        <v>2.3275526567049072</v>
      </c>
      <c r="I28" s="48">
        <f t="shared" ref="I28:I43" si="0">H28*$G$1</f>
        <v>581.88816417622684</v>
      </c>
      <c r="J28" s="48">
        <f t="shared" ref="J28:J43" si="1">I28*$D$3</f>
        <v>5.6633799647247747</v>
      </c>
      <c r="K28" s="48">
        <f t="shared" ref="K28:K43" si="2">J28/1000</f>
        <v>5.6633799647247745E-3</v>
      </c>
      <c r="L28" s="48">
        <f t="shared" ref="L28:L42" si="3">K28/$D$1</f>
        <v>0.57730682616970175</v>
      </c>
    </row>
    <row r="29" spans="1:12" ht="12.75" customHeight="1" x14ac:dyDescent="0.2">
      <c r="A29" s="17">
        <v>3</v>
      </c>
      <c r="B29" s="16" t="s">
        <v>15</v>
      </c>
      <c r="C29" s="15">
        <v>3.5783333333333331</v>
      </c>
      <c r="D29" s="15">
        <v>2.3081899377164206E-3</v>
      </c>
      <c r="E29" s="15">
        <v>3.2142977654506938E-2</v>
      </c>
      <c r="F29" s="14">
        <v>6.6293362117644805E-3</v>
      </c>
      <c r="G29" s="14">
        <v>1.4611293641763119E-2</v>
      </c>
      <c r="H29" s="13">
        <v>8.6465960724246838E-4</v>
      </c>
      <c r="I29" s="48">
        <f t="shared" si="0"/>
        <v>0.21616490181061709</v>
      </c>
      <c r="J29" s="48">
        <f t="shared" si="1"/>
        <v>2.1038818958004904E-3</v>
      </c>
      <c r="K29" s="48">
        <f t="shared" si="2"/>
        <v>2.1038818958004906E-6</v>
      </c>
      <c r="L29" s="48">
        <f t="shared" si="3"/>
        <v>2.1446298632013153E-4</v>
      </c>
    </row>
    <row r="30" spans="1:12" ht="12.75" customHeight="1" x14ac:dyDescent="0.2">
      <c r="A30" s="17">
        <v>4</v>
      </c>
      <c r="B30" s="16" t="s">
        <v>14</v>
      </c>
      <c r="C30" s="15">
        <v>4.45</v>
      </c>
      <c r="D30" s="15">
        <v>0.50883716867875517</v>
      </c>
      <c r="E30" s="15">
        <v>3.0495882943149892</v>
      </c>
      <c r="F30" s="14">
        <v>1.4614276810993592</v>
      </c>
      <c r="G30" s="14">
        <v>1.386257070942899</v>
      </c>
      <c r="H30" s="13">
        <v>0.27635125835591778</v>
      </c>
      <c r="I30" s="48">
        <f t="shared" si="0"/>
        <v>69.087814588979441</v>
      </c>
      <c r="J30" s="48">
        <f t="shared" si="1"/>
        <v>0.67241536954745229</v>
      </c>
      <c r="K30" s="48">
        <f t="shared" si="2"/>
        <v>6.7241536954745231E-4</v>
      </c>
      <c r="L30" s="48">
        <f t="shared" si="3"/>
        <v>6.8543870494133768E-2</v>
      </c>
    </row>
    <row r="31" spans="1:12" ht="12.75" customHeight="1" x14ac:dyDescent="0.2">
      <c r="A31" s="17">
        <v>5</v>
      </c>
      <c r="B31" s="16" t="s">
        <v>13</v>
      </c>
      <c r="C31" s="15">
        <v>4.8183333333333334</v>
      </c>
      <c r="D31" s="15">
        <v>1.480992927580856</v>
      </c>
      <c r="E31" s="15">
        <v>8.3609941113291413</v>
      </c>
      <c r="F31" s="14">
        <v>4.2535494517804615</v>
      </c>
      <c r="G31" s="14">
        <v>3.8006727755837821</v>
      </c>
      <c r="H31" s="13">
        <v>0.74573569341685153</v>
      </c>
      <c r="I31" s="48">
        <f t="shared" si="0"/>
        <v>186.43392335421288</v>
      </c>
      <c r="J31" s="48">
        <f t="shared" si="1"/>
        <v>1.8145173098064886</v>
      </c>
      <c r="K31" s="48">
        <f t="shared" si="2"/>
        <v>1.8145173098064887E-3</v>
      </c>
      <c r="L31" s="48">
        <f t="shared" si="3"/>
        <v>0.18496608662655337</v>
      </c>
    </row>
    <row r="32" spans="1:12" ht="12.75" customHeight="1" x14ac:dyDescent="0.2">
      <c r="A32" s="17">
        <v>6</v>
      </c>
      <c r="B32" s="16" t="s">
        <v>12</v>
      </c>
      <c r="C32" s="15">
        <v>5.3449999999999998</v>
      </c>
      <c r="D32" s="15">
        <v>7.2022281250010839E-6</v>
      </c>
      <c r="E32" s="15">
        <v>1.5842287636124719E-3</v>
      </c>
      <c r="F32" s="14">
        <v>2.0685469135046656E-5</v>
      </c>
      <c r="G32" s="14">
        <v>7.201458405526256E-4</v>
      </c>
      <c r="H32" s="13">
        <v>3.5875507139460083E-6</v>
      </c>
      <c r="I32" s="48">
        <f t="shared" si="0"/>
        <v>8.9688767848650208E-4</v>
      </c>
      <c r="J32" s="48">
        <f t="shared" si="1"/>
        <v>8.7291957830760295E-6</v>
      </c>
      <c r="K32" s="48">
        <f t="shared" si="2"/>
        <v>8.7291957830760297E-9</v>
      </c>
      <c r="L32" s="48">
        <f t="shared" si="3"/>
        <v>8.8982627758165431E-7</v>
      </c>
    </row>
    <row r="33" spans="1:12" ht="12.75" customHeight="1" x14ac:dyDescent="0.2">
      <c r="A33" s="17">
        <v>7</v>
      </c>
      <c r="B33" s="16" t="s">
        <v>11</v>
      </c>
      <c r="C33" s="15">
        <v>8.1866666666666656</v>
      </c>
      <c r="D33" s="15">
        <v>4.0764865755925825</v>
      </c>
      <c r="E33" s="15">
        <v>12.026317776033812</v>
      </c>
      <c r="F33" s="14">
        <v>11.70804864485457</v>
      </c>
      <c r="G33" s="14">
        <v>5.4668258287560043</v>
      </c>
      <c r="H33" s="13">
        <v>2.6174971132624139</v>
      </c>
      <c r="I33" s="48">
        <f t="shared" si="0"/>
        <v>654.37427831560342</v>
      </c>
      <c r="J33" s="48">
        <f t="shared" si="1"/>
        <v>6.3688701805618031</v>
      </c>
      <c r="K33" s="48">
        <f t="shared" si="2"/>
        <v>6.3688701805618029E-3</v>
      </c>
      <c r="L33" s="48">
        <f t="shared" si="3"/>
        <v>0.6492222406281144</v>
      </c>
    </row>
    <row r="34" spans="1:12" ht="12.75" customHeight="1" x14ac:dyDescent="0.2">
      <c r="A34" s="17">
        <v>8</v>
      </c>
      <c r="B34" s="16" t="s">
        <v>10</v>
      </c>
      <c r="C34" s="15">
        <v>8.8333333333333321</v>
      </c>
      <c r="D34" s="15">
        <v>1.5193796852101307</v>
      </c>
      <c r="E34" s="15">
        <v>6.3725620751680889</v>
      </c>
      <c r="F34" s="14">
        <v>4.3637997904747472</v>
      </c>
      <c r="G34" s="14">
        <v>2.8967874952801287</v>
      </c>
      <c r="H34" s="13">
        <v>0.85483367336155758</v>
      </c>
      <c r="I34" s="48">
        <f t="shared" si="0"/>
        <v>213.70841834038939</v>
      </c>
      <c r="J34" s="48">
        <f t="shared" si="1"/>
        <v>2.0799735228081295</v>
      </c>
      <c r="K34" s="48">
        <f t="shared" si="2"/>
        <v>2.0799735228081294E-3</v>
      </c>
      <c r="L34" s="48">
        <f t="shared" si="3"/>
        <v>0.21202584330358096</v>
      </c>
    </row>
    <row r="35" spans="1:12" ht="12.75" customHeight="1" x14ac:dyDescent="0.2">
      <c r="A35" s="17">
        <v>9</v>
      </c>
      <c r="B35" s="16" t="s">
        <v>9</v>
      </c>
      <c r="C35" s="15">
        <v>13.324999999999999</v>
      </c>
      <c r="D35" s="15">
        <v>4.098724856426899</v>
      </c>
      <c r="E35" s="15">
        <v>20.810151252177054</v>
      </c>
      <c r="F35" s="14">
        <v>11.77191905604273</v>
      </c>
      <c r="G35" s="14">
        <v>9.4597094875069576</v>
      </c>
      <c r="H35" s="13">
        <v>2.2073050915292161</v>
      </c>
      <c r="I35" s="48">
        <f t="shared" si="0"/>
        <v>551.82627288230401</v>
      </c>
      <c r="J35" s="48">
        <f t="shared" si="1"/>
        <v>5.3707946822989658</v>
      </c>
      <c r="K35" s="48">
        <f t="shared" si="2"/>
        <v>5.3707946822989655E-3</v>
      </c>
      <c r="L35" s="48">
        <f t="shared" si="3"/>
        <v>0.54748161899072023</v>
      </c>
    </row>
    <row r="36" spans="1:12" ht="12.75" customHeight="1" x14ac:dyDescent="0.2">
      <c r="A36" s="17">
        <v>10</v>
      </c>
      <c r="B36" s="16" t="s">
        <v>8</v>
      </c>
      <c r="C36" s="15">
        <v>14.688333333333333</v>
      </c>
      <c r="D36" s="15">
        <v>0.87514621640680756</v>
      </c>
      <c r="E36" s="15">
        <v>6.3576596972031769</v>
      </c>
      <c r="F36" s="14">
        <v>2.5135013406886713</v>
      </c>
      <c r="G36" s="14">
        <v>2.8900132933767981</v>
      </c>
      <c r="H36" s="13">
        <v>0.44097176227173196</v>
      </c>
      <c r="I36" s="48">
        <f t="shared" si="0"/>
        <v>110.24294056793299</v>
      </c>
      <c r="J36" s="48">
        <f t="shared" si="1"/>
        <v>1.0729684831253758</v>
      </c>
      <c r="K36" s="48">
        <f t="shared" si="2"/>
        <v>1.0729684831253757E-3</v>
      </c>
      <c r="L36" s="48">
        <f t="shared" si="3"/>
        <v>0.10937497279565501</v>
      </c>
    </row>
    <row r="37" spans="1:12" ht="12.75" customHeight="1" x14ac:dyDescent="0.2">
      <c r="A37" s="17">
        <v>11</v>
      </c>
      <c r="B37" s="16" t="s">
        <v>7</v>
      </c>
      <c r="C37" s="15">
        <v>16.854999999999997</v>
      </c>
      <c r="D37" s="15">
        <v>6.7308298765866942E-2</v>
      </c>
      <c r="E37" s="15">
        <v>0.47171182780664617</v>
      </c>
      <c r="F37" s="14">
        <v>0.19331569515560576</v>
      </c>
      <c r="G37" s="14">
        <v>0.21442693033790228</v>
      </c>
      <c r="H37" s="13">
        <v>2.6665606938884534E-2</v>
      </c>
      <c r="I37" s="48">
        <f t="shared" si="0"/>
        <v>6.6664017347211333</v>
      </c>
      <c r="J37" s="48">
        <f>I37*$D$3</f>
        <v>6.4882512389085323E-2</v>
      </c>
      <c r="K37" s="48">
        <f t="shared" si="2"/>
        <v>6.4882512389085323E-5</v>
      </c>
      <c r="L37" s="48">
        <f t="shared" si="3"/>
        <v>6.613915635992387E-3</v>
      </c>
    </row>
    <row r="38" spans="1:12" ht="12.75" customHeight="1" x14ac:dyDescent="0.2">
      <c r="A38" s="17">
        <v>12</v>
      </c>
      <c r="B38" s="16" t="s">
        <v>6</v>
      </c>
      <c r="C38" s="15">
        <v>18.23833333333333</v>
      </c>
      <c r="D38" s="15">
        <v>0.15140773728169715</v>
      </c>
      <c r="E38" s="15">
        <v>1.160707020672282</v>
      </c>
      <c r="F38" s="14">
        <v>0.43485710560540292</v>
      </c>
      <c r="G38" s="14">
        <v>0.52762476748076759</v>
      </c>
      <c r="H38" s="13">
        <v>6.6806420953267276E-2</v>
      </c>
      <c r="I38" s="48">
        <f t="shared" si="0"/>
        <v>16.701605238316819</v>
      </c>
      <c r="J38" s="48">
        <f>I38*$D$3</f>
        <v>0.16255277613239039</v>
      </c>
      <c r="K38" s="48">
        <f t="shared" si="2"/>
        <v>1.625527761323904E-4</v>
      </c>
      <c r="L38" s="48">
        <f t="shared" si="3"/>
        <v>1.6570109697491373E-2</v>
      </c>
    </row>
    <row r="39" spans="1:12" ht="12.75" customHeight="1" x14ac:dyDescent="0.2">
      <c r="A39" s="17">
        <v>13</v>
      </c>
      <c r="B39" s="16" t="s">
        <v>5</v>
      </c>
      <c r="C39" s="15">
        <v>18.536666666666665</v>
      </c>
      <c r="D39" s="15">
        <v>2.7110391031966925</v>
      </c>
      <c r="E39" s="15">
        <v>22.999661898061039</v>
      </c>
      <c r="F39" s="14">
        <v>7.7863564885444818</v>
      </c>
      <c r="G39" s="14">
        <v>10.454999448587824</v>
      </c>
      <c r="H39" s="13">
        <v>1.1132087184603427</v>
      </c>
      <c r="I39" s="48">
        <f t="shared" si="0"/>
        <v>278.30217961508566</v>
      </c>
      <c r="J39" s="48">
        <f>I39*$D$3</f>
        <v>2.7086493336784474</v>
      </c>
      <c r="K39" s="48">
        <f>J39/1000</f>
        <v>2.7086493336784473E-3</v>
      </c>
      <c r="L39" s="48">
        <f>K39/$D$1</f>
        <v>0.27611104318842478</v>
      </c>
    </row>
    <row r="40" spans="1:12" ht="12.75" customHeight="1" x14ac:dyDescent="0.2">
      <c r="A40" s="17">
        <v>14</v>
      </c>
      <c r="B40" s="16" t="s">
        <v>4</v>
      </c>
      <c r="C40" s="15">
        <v>19.018333333333331</v>
      </c>
      <c r="D40" s="15">
        <v>1.199620997894437</v>
      </c>
      <c r="E40" s="15">
        <v>10.669230780611901</v>
      </c>
      <c r="F40" s="14">
        <v>3.4454230961610248</v>
      </c>
      <c r="G40" s="14">
        <v>4.8499322478108899</v>
      </c>
      <c r="H40" s="13">
        <v>0.58016213945240169</v>
      </c>
      <c r="I40" s="48">
        <f t="shared" si="0"/>
        <v>145.04053486310042</v>
      </c>
      <c r="J40" s="48">
        <f t="shared" si="1"/>
        <v>1.4116452435143161</v>
      </c>
      <c r="K40" s="48">
        <f t="shared" si="2"/>
        <v>1.4116452435143161E-3</v>
      </c>
      <c r="L40" s="48">
        <f t="shared" si="3"/>
        <v>0.14389859770788135</v>
      </c>
    </row>
    <row r="41" spans="1:12" ht="12.75" customHeight="1" x14ac:dyDescent="0.2">
      <c r="A41" s="17">
        <v>15</v>
      </c>
      <c r="B41" s="16" t="s">
        <v>3</v>
      </c>
      <c r="C41" s="15">
        <v>19.996666666666666</v>
      </c>
      <c r="D41" s="15">
        <v>2.3668299857609267</v>
      </c>
      <c r="E41" s="15">
        <v>20.093813734659559</v>
      </c>
      <c r="F41" s="14">
        <v>6.7977558845170849</v>
      </c>
      <c r="G41" s="14">
        <v>9.134082598562145</v>
      </c>
      <c r="H41" s="13">
        <v>0.95932510944462146</v>
      </c>
      <c r="I41" s="48">
        <f t="shared" si="0"/>
        <v>239.83127736115537</v>
      </c>
      <c r="J41" s="48">
        <f t="shared" si="1"/>
        <v>2.3342211351632947</v>
      </c>
      <c r="K41" s="48">
        <f t="shared" si="2"/>
        <v>2.3342211351632947E-3</v>
      </c>
      <c r="L41" s="48">
        <f t="shared" si="3"/>
        <v>0.23794303110736947</v>
      </c>
    </row>
    <row r="42" spans="1:12" ht="12.75" customHeight="1" x14ac:dyDescent="0.2">
      <c r="A42" s="17">
        <v>16</v>
      </c>
      <c r="B42" s="16" t="s">
        <v>2</v>
      </c>
      <c r="C42" s="15">
        <v>20.339999999999996</v>
      </c>
      <c r="D42" s="15">
        <v>3.0652466799607136</v>
      </c>
      <c r="E42" s="15">
        <v>26.716292700657032</v>
      </c>
      <c r="F42" s="14">
        <v>8.8036735978315086</v>
      </c>
      <c r="G42" s="14">
        <v>12.144475283666139</v>
      </c>
      <c r="H42" s="13">
        <v>1.0064805995112447</v>
      </c>
      <c r="I42" s="48">
        <f t="shared" si="0"/>
        <v>251.62014987781117</v>
      </c>
      <c r="J42" s="48">
        <f t="shared" si="1"/>
        <v>2.4489594449071288</v>
      </c>
      <c r="K42" s="48">
        <f t="shared" si="2"/>
        <v>2.4489594449071286E-3</v>
      </c>
      <c r="L42" s="48">
        <f t="shared" si="3"/>
        <v>0.24963908714649627</v>
      </c>
    </row>
    <row r="43" spans="1:12" x14ac:dyDescent="0.2">
      <c r="A43" s="12">
        <v>17</v>
      </c>
      <c r="B43" s="11" t="s">
        <v>1</v>
      </c>
      <c r="C43" s="10">
        <v>22.031666666666666</v>
      </c>
      <c r="D43" s="10">
        <v>2.4891007191668315</v>
      </c>
      <c r="E43" s="10">
        <v>22.772853457118675</v>
      </c>
      <c r="F43" s="9">
        <v>7.1489288046315771</v>
      </c>
      <c r="G43" s="9">
        <v>10.351898710172735</v>
      </c>
      <c r="H43" s="8">
        <v>1.2246227838977108</v>
      </c>
      <c r="I43" s="48">
        <f t="shared" si="0"/>
        <v>306.15569597442772</v>
      </c>
      <c r="J43" s="48">
        <f t="shared" si="1"/>
        <v>2.9797410248455112</v>
      </c>
      <c r="K43" s="48">
        <f t="shared" si="2"/>
        <v>2.9797410248455112E-3</v>
      </c>
      <c r="L43" s="48">
        <f>K43/$D$1</f>
        <v>0.30374526247150979</v>
      </c>
    </row>
    <row r="44" spans="1:12" x14ac:dyDescent="0.2">
      <c r="A44" s="7" t="s">
        <v>0</v>
      </c>
      <c r="B44" s="6"/>
      <c r="C44" s="5"/>
      <c r="D44" s="4">
        <f>SUM(D27:D43)</f>
        <v>34.817813789867614</v>
      </c>
      <c r="E44" s="4">
        <f>SUM(E27:E43)</f>
        <v>219.9872129229777</v>
      </c>
      <c r="F44" s="3">
        <f>SUM(F27:F43)</f>
        <v>100.00000000000001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BFAB-A2B7-4079-931C-0112BC7F828F}">
  <dimension ref="A1:L44"/>
  <sheetViews>
    <sheetView topLeftCell="A10" workbookViewId="0">
      <selection activeCell="L42" sqref="L42:L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10.26/1000</f>
        <v>1.026E-2</v>
      </c>
      <c r="F1" s="1" t="s">
        <v>56</v>
      </c>
      <c r="G1" s="1">
        <v>250</v>
      </c>
    </row>
    <row r="2" spans="1:7" x14ac:dyDescent="0.2">
      <c r="A2" s="1" t="s">
        <v>37</v>
      </c>
      <c r="B2" s="1" t="s">
        <v>43</v>
      </c>
      <c r="C2" s="1" t="s">
        <v>54</v>
      </c>
      <c r="D2" s="1">
        <v>10.210118181818181</v>
      </c>
    </row>
    <row r="3" spans="1:7" x14ac:dyDescent="0.2">
      <c r="A3" s="1" t="s">
        <v>35</v>
      </c>
      <c r="B3" s="32">
        <v>45008.382501932872</v>
      </c>
      <c r="C3" s="1" t="s">
        <v>55</v>
      </c>
      <c r="D3" s="1">
        <f>D2/1000</f>
        <v>1.0210118181818181E-2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1.5666666666666667</v>
      </c>
      <c r="D27" s="20">
        <v>4.2177643642156646</v>
      </c>
      <c r="E27" s="20">
        <v>36.944743159698795</v>
      </c>
      <c r="F27" s="19">
        <v>11.534590113183702</v>
      </c>
      <c r="G27" s="19">
        <v>16.128737167289792</v>
      </c>
      <c r="H27" s="18">
        <v>1.6320710842518396</v>
      </c>
      <c r="I27" s="1">
        <f>H27*$G$1</f>
        <v>408.01777106295987</v>
      </c>
      <c r="J27" s="1">
        <f>I27*$D$3</f>
        <v>4.1659096628348546</v>
      </c>
      <c r="K27" s="1">
        <f>J27/1000</f>
        <v>4.1659096628348545E-3</v>
      </c>
      <c r="L27" s="1">
        <f>K27/$D$1</f>
        <v>0.40603408019832887</v>
      </c>
    </row>
    <row r="28" spans="1:12" ht="12.75" customHeight="1" x14ac:dyDescent="0.2">
      <c r="A28" s="17">
        <v>2</v>
      </c>
      <c r="B28" s="16" t="s">
        <v>16</v>
      </c>
      <c r="C28" s="15">
        <v>2.4233333333333333</v>
      </c>
      <c r="D28" s="15">
        <v>6.6002524872696178</v>
      </c>
      <c r="E28" s="15">
        <v>24.127242141486612</v>
      </c>
      <c r="F28" s="14">
        <v>18.050132845278952</v>
      </c>
      <c r="G28" s="14">
        <v>10.533080319153267</v>
      </c>
      <c r="H28" s="13">
        <v>2.4623187554629067</v>
      </c>
      <c r="I28" s="1">
        <f t="shared" ref="I28:I43" si="0">H28*$G$1</f>
        <v>615.57968886572667</v>
      </c>
      <c r="J28" s="1">
        <f t="shared" ref="J28:J43" si="1">I28*$D$3</f>
        <v>6.2851413736459349</v>
      </c>
      <c r="K28" s="1">
        <f t="shared" ref="K28:K43" si="2">J28/1000</f>
        <v>6.2851413736459347E-3</v>
      </c>
      <c r="L28" s="1">
        <f t="shared" ref="L28:L42" si="3">K28/$D$1</f>
        <v>0.61258687852299554</v>
      </c>
    </row>
    <row r="29" spans="1:12" ht="12.75" customHeight="1" x14ac:dyDescent="0.2">
      <c r="A29" s="17">
        <v>3</v>
      </c>
      <c r="B29" s="16" t="s">
        <v>15</v>
      </c>
      <c r="C29" s="15">
        <v>3.5166666666666666</v>
      </c>
      <c r="D29" s="15">
        <v>1.61677603771615E-3</v>
      </c>
      <c r="E29" s="15">
        <v>1.2151981030128697E-2</v>
      </c>
      <c r="F29" s="14">
        <v>4.4215008922958085E-3</v>
      </c>
      <c r="G29" s="14">
        <v>5.3051149185045559E-3</v>
      </c>
      <c r="H29" s="13">
        <v>6.0565246859789479E-4</v>
      </c>
      <c r="I29" s="1">
        <f t="shared" si="0"/>
        <v>0.1514131171494737</v>
      </c>
      <c r="J29" s="1">
        <f t="shared" si="1"/>
        <v>1.5459458203736075E-3</v>
      </c>
      <c r="K29" s="1">
        <f t="shared" si="2"/>
        <v>1.5459458203736075E-6</v>
      </c>
      <c r="L29" s="1">
        <f t="shared" si="3"/>
        <v>1.5067698054323659E-4</v>
      </c>
    </row>
    <row r="30" spans="1:12" ht="12.75" customHeight="1" x14ac:dyDescent="0.2">
      <c r="A30" s="17">
        <v>4</v>
      </c>
      <c r="B30" s="16" t="s">
        <v>14</v>
      </c>
      <c r="C30" s="15">
        <v>4.4550000000000001</v>
      </c>
      <c r="D30" s="15">
        <v>0.51607969371176543</v>
      </c>
      <c r="E30" s="15">
        <v>3.0847253570394462</v>
      </c>
      <c r="F30" s="14">
        <v>1.4113561637551508</v>
      </c>
      <c r="G30" s="14">
        <v>1.3466793990663386</v>
      </c>
      <c r="H30" s="13">
        <v>0.28028469920840837</v>
      </c>
      <c r="I30" s="1">
        <f t="shared" si="0"/>
        <v>70.071174802102092</v>
      </c>
      <c r="J30" s="37">
        <f t="shared" si="1"/>
        <v>0.71543497586830251</v>
      </c>
      <c r="K30" s="37">
        <f t="shared" si="2"/>
        <v>7.1543497586830254E-4</v>
      </c>
      <c r="L30" s="37">
        <f t="shared" si="3"/>
        <v>6.9730504470594784E-2</v>
      </c>
    </row>
    <row r="31" spans="1:12" ht="12.75" customHeight="1" x14ac:dyDescent="0.2">
      <c r="A31" s="17">
        <v>5</v>
      </c>
      <c r="B31" s="16" t="s">
        <v>13</v>
      </c>
      <c r="C31" s="15">
        <v>4.8283333333333331</v>
      </c>
      <c r="D31" s="15">
        <v>1.5358157275914071</v>
      </c>
      <c r="E31" s="15">
        <v>8.5776105726621665</v>
      </c>
      <c r="F31" s="14">
        <v>4.200093551324354</v>
      </c>
      <c r="G31" s="14">
        <v>3.7446741976744624</v>
      </c>
      <c r="H31" s="13">
        <v>0.77334103711535451</v>
      </c>
      <c r="I31" s="1">
        <f t="shared" si="0"/>
        <v>193.33525927883863</v>
      </c>
      <c r="J31" s="1">
        <f t="shared" si="1"/>
        <v>1.9739758459494026</v>
      </c>
      <c r="K31" s="1">
        <f t="shared" si="2"/>
        <v>1.9739758459494028E-3</v>
      </c>
      <c r="L31" s="1">
        <f t="shared" si="3"/>
        <v>0.19239530662274881</v>
      </c>
    </row>
    <row r="32" spans="1:12" ht="12.75" customHeight="1" x14ac:dyDescent="0.2">
      <c r="A32" s="17">
        <v>6</v>
      </c>
      <c r="B32" s="16" t="s">
        <v>12</v>
      </c>
      <c r="C32" s="15">
        <v>5.3650000000000002</v>
      </c>
      <c r="D32" s="15">
        <v>6.6558521982784669E-4</v>
      </c>
      <c r="E32" s="15">
        <v>5.5921213337875308E-3</v>
      </c>
      <c r="F32" s="14">
        <v>1.8202184932953559E-3</v>
      </c>
      <c r="G32" s="14">
        <v>2.4413176946548962E-3</v>
      </c>
      <c r="H32" s="13">
        <v>3.3153916942507689E-4</v>
      </c>
      <c r="I32" s="1">
        <f t="shared" si="0"/>
        <v>8.2884792356269221E-2</v>
      </c>
      <c r="J32" s="37">
        <f t="shared" si="1"/>
        <v>8.4626352543296893E-4</v>
      </c>
      <c r="K32" s="37">
        <f t="shared" si="2"/>
        <v>8.4626352543296892E-7</v>
      </c>
      <c r="L32" s="37">
        <f t="shared" si="3"/>
        <v>8.2481825090932641E-5</v>
      </c>
    </row>
    <row r="33" spans="1:12" ht="12.75" customHeight="1" x14ac:dyDescent="0.2">
      <c r="A33" s="17">
        <v>7</v>
      </c>
      <c r="B33" s="16" t="s">
        <v>11</v>
      </c>
      <c r="C33" s="15">
        <v>8.1916666666666664</v>
      </c>
      <c r="D33" s="15">
        <v>4.2161287133731831</v>
      </c>
      <c r="E33" s="15">
        <v>12.550056354703198</v>
      </c>
      <c r="F33" s="14">
        <v>11.530116994154964</v>
      </c>
      <c r="G33" s="14">
        <v>5.4789001916919311</v>
      </c>
      <c r="H33" s="13">
        <v>2.707160818944403</v>
      </c>
      <c r="I33" s="1">
        <f t="shared" si="0"/>
        <v>676.79020473610069</v>
      </c>
      <c r="J33" s="1">
        <f t="shared" si="1"/>
        <v>6.9101079746525107</v>
      </c>
      <c r="K33" s="1">
        <f t="shared" si="2"/>
        <v>6.910107974652511E-3</v>
      </c>
      <c r="L33" s="1">
        <f t="shared" si="3"/>
        <v>0.67349980259771058</v>
      </c>
    </row>
    <row r="34" spans="1:12" ht="12.75" customHeight="1" x14ac:dyDescent="0.2">
      <c r="A34" s="17">
        <v>8</v>
      </c>
      <c r="B34" s="16" t="s">
        <v>10</v>
      </c>
      <c r="C34" s="15">
        <v>8.8333333333333321</v>
      </c>
      <c r="D34" s="15">
        <v>1.7515346929888276</v>
      </c>
      <c r="E34" s="15">
        <v>6.870031561554419</v>
      </c>
      <c r="F34" s="14">
        <v>4.7900340104476591</v>
      </c>
      <c r="G34" s="14">
        <v>2.9992070294906892</v>
      </c>
      <c r="H34" s="13">
        <v>0.98544876583681218</v>
      </c>
      <c r="I34" s="1">
        <f t="shared" si="0"/>
        <v>246.36219145920305</v>
      </c>
      <c r="J34" s="1">
        <f t="shared" si="1"/>
        <v>2.5153870903301807</v>
      </c>
      <c r="K34" s="1">
        <f t="shared" si="2"/>
        <v>2.5153870903301808E-3</v>
      </c>
      <c r="L34" s="1">
        <f t="shared" si="3"/>
        <v>0.24516443375537825</v>
      </c>
    </row>
    <row r="35" spans="1:12" ht="12.75" customHeight="1" x14ac:dyDescent="0.2">
      <c r="A35" s="17">
        <v>9</v>
      </c>
      <c r="B35" s="16" t="s">
        <v>9</v>
      </c>
      <c r="C35" s="15">
        <v>13.334999999999999</v>
      </c>
      <c r="D35" s="15">
        <v>4.237650087784079</v>
      </c>
      <c r="E35" s="15">
        <v>21.992302611963424</v>
      </c>
      <c r="F35" s="14">
        <v>11.588972873968489</v>
      </c>
      <c r="G35" s="14">
        <v>9.6010430225102343</v>
      </c>
      <c r="H35" s="13">
        <v>2.2821211334100813</v>
      </c>
      <c r="I35" s="1">
        <f t="shared" si="0"/>
        <v>570.53028335252031</v>
      </c>
      <c r="J35" s="1">
        <f t="shared" si="1"/>
        <v>5.8251816193354466</v>
      </c>
      <c r="K35" s="1">
        <f t="shared" si="2"/>
        <v>5.8251816193354462E-3</v>
      </c>
      <c r="L35" s="1">
        <f t="shared" si="3"/>
        <v>0.56775649311261656</v>
      </c>
    </row>
    <row r="36" spans="1:12" ht="12.75" customHeight="1" x14ac:dyDescent="0.2">
      <c r="A36" s="17">
        <v>10</v>
      </c>
      <c r="B36" s="16" t="s">
        <v>8</v>
      </c>
      <c r="C36" s="15">
        <v>14.694999999999999</v>
      </c>
      <c r="D36" s="15">
        <v>0.86521657899667326</v>
      </c>
      <c r="E36" s="15">
        <v>6.2884016855483331</v>
      </c>
      <c r="F36" s="14">
        <v>2.3661631461750754</v>
      </c>
      <c r="G36" s="14">
        <v>2.7452884852963226</v>
      </c>
      <c r="H36" s="13">
        <v>0.43596838155045736</v>
      </c>
      <c r="I36" s="1">
        <f t="shared" si="0"/>
        <v>108.99209538761434</v>
      </c>
      <c r="J36" s="37">
        <f t="shared" si="1"/>
        <v>1.1128221747915428</v>
      </c>
      <c r="K36" s="37">
        <f t="shared" si="2"/>
        <v>1.1128221747915429E-3</v>
      </c>
      <c r="L36" s="37">
        <f t="shared" si="3"/>
        <v>0.1084622002720802</v>
      </c>
    </row>
    <row r="37" spans="1:12" ht="12.75" customHeight="1" x14ac:dyDescent="0.2">
      <c r="A37" s="17">
        <v>11</v>
      </c>
      <c r="B37" s="16" t="s">
        <v>7</v>
      </c>
      <c r="C37" s="15">
        <v>16.883333333333333</v>
      </c>
      <c r="D37" s="15">
        <v>8.6340310762533914E-2</v>
      </c>
      <c r="E37" s="15">
        <v>0.63762947187651775</v>
      </c>
      <c r="F37" s="14">
        <v>0.23612037299668581</v>
      </c>
      <c r="G37" s="14">
        <v>0.27836594011655319</v>
      </c>
      <c r="H37" s="13">
        <v>3.4205541248093607E-2</v>
      </c>
      <c r="I37" s="1">
        <f t="shared" si="0"/>
        <v>8.5513853120234025</v>
      </c>
      <c r="J37" s="37">
        <f>I37*$D$3</f>
        <v>8.7310654654023073E-2</v>
      </c>
      <c r="K37" s="37">
        <f t="shared" si="2"/>
        <v>8.7310654654023078E-5</v>
      </c>
      <c r="L37" s="37">
        <f t="shared" si="3"/>
        <v>8.5098103951289552E-3</v>
      </c>
    </row>
    <row r="38" spans="1:12" ht="12.75" customHeight="1" x14ac:dyDescent="0.2">
      <c r="A38" s="17">
        <v>12</v>
      </c>
      <c r="B38" s="16" t="s">
        <v>6</v>
      </c>
      <c r="C38" s="15">
        <v>18.153333333333332</v>
      </c>
      <c r="D38" s="15">
        <v>9.7428761842712625E-4</v>
      </c>
      <c r="E38" s="15">
        <v>2.2917986599147094E-2</v>
      </c>
      <c r="F38" s="14">
        <v>2.6644466974618782E-3</v>
      </c>
      <c r="G38" s="14">
        <v>1.0005163134124405E-2</v>
      </c>
      <c r="H38" s="13">
        <v>4.2988997745274649E-4</v>
      </c>
      <c r="I38" s="1">
        <f t="shared" si="0"/>
        <v>0.10747249436318662</v>
      </c>
      <c r="J38" s="37">
        <f>I38*$D$3</f>
        <v>1.0973068687429237E-3</v>
      </c>
      <c r="K38" s="37">
        <f t="shared" si="2"/>
        <v>1.0973068687429237E-6</v>
      </c>
      <c r="L38" s="37">
        <f t="shared" si="3"/>
        <v>1.0694998720691263E-4</v>
      </c>
    </row>
    <row r="39" spans="1:12" ht="12.75" customHeight="1" x14ac:dyDescent="0.2">
      <c r="A39" s="17">
        <v>13</v>
      </c>
      <c r="B39" s="16" t="s">
        <v>5</v>
      </c>
      <c r="C39" s="15">
        <v>18.544999999999998</v>
      </c>
      <c r="D39" s="15">
        <v>2.9360052741914404</v>
      </c>
      <c r="E39" s="15">
        <v>24.284246688190819</v>
      </c>
      <c r="F39" s="14">
        <v>8.0292815063985792</v>
      </c>
      <c r="G39" s="14">
        <v>10.601622819419557</v>
      </c>
      <c r="H39" s="13">
        <v>1.2055844804383595</v>
      </c>
      <c r="I39" s="1">
        <f t="shared" si="0"/>
        <v>301.3961201095899</v>
      </c>
      <c r="J39" s="1">
        <f>I39*$D$3</f>
        <v>3.0772900058603803</v>
      </c>
      <c r="K39" s="1">
        <f>J39/1000</f>
        <v>3.0772900058603802E-3</v>
      </c>
      <c r="L39" s="1">
        <f>K39/$D$1</f>
        <v>0.29993079979146003</v>
      </c>
    </row>
    <row r="40" spans="1:12" ht="12.75" customHeight="1" x14ac:dyDescent="0.2">
      <c r="A40" s="17">
        <v>14</v>
      </c>
      <c r="B40" s="16" t="s">
        <v>4</v>
      </c>
      <c r="C40" s="15">
        <v>19.026666666666664</v>
      </c>
      <c r="D40" s="15">
        <v>1.3105531013625993</v>
      </c>
      <c r="E40" s="15">
        <v>11.224823563848911</v>
      </c>
      <c r="F40" s="14">
        <v>3.5840534322003017</v>
      </c>
      <c r="G40" s="14">
        <v>4.9003515392687929</v>
      </c>
      <c r="H40" s="13">
        <v>0.63381125579415121</v>
      </c>
      <c r="I40" s="1">
        <f t="shared" si="0"/>
        <v>158.45281394853779</v>
      </c>
      <c r="J40" s="1">
        <f t="shared" si="1"/>
        <v>1.6178219566562193</v>
      </c>
      <c r="K40" s="1">
        <f t="shared" si="2"/>
        <v>1.6178219566562193E-3</v>
      </c>
      <c r="L40" s="1">
        <f t="shared" si="3"/>
        <v>0.15768245191581085</v>
      </c>
    </row>
    <row r="41" spans="1:12" ht="12.75" customHeight="1" x14ac:dyDescent="0.2">
      <c r="A41" s="17">
        <v>15</v>
      </c>
      <c r="B41" s="16" t="s">
        <v>3</v>
      </c>
      <c r="C41" s="15">
        <v>20.00333333333333</v>
      </c>
      <c r="D41" s="15">
        <v>2.4808201913376395</v>
      </c>
      <c r="E41" s="15">
        <v>21.023661594557225</v>
      </c>
      <c r="F41" s="14">
        <v>6.7844577317706394</v>
      </c>
      <c r="G41" s="14">
        <v>9.178169426890193</v>
      </c>
      <c r="H41" s="13">
        <v>1.0055276956457331</v>
      </c>
      <c r="I41" s="1">
        <f t="shared" si="0"/>
        <v>251.38192391143326</v>
      </c>
      <c r="J41" s="1">
        <f t="shared" si="1"/>
        <v>2.5666391519085594</v>
      </c>
      <c r="K41" s="1">
        <f t="shared" si="2"/>
        <v>2.5666391519085594E-3</v>
      </c>
      <c r="L41" s="1">
        <f t="shared" si="3"/>
        <v>0.25015976139459645</v>
      </c>
    </row>
    <row r="42" spans="1:12" ht="12.75" customHeight="1" x14ac:dyDescent="0.2">
      <c r="A42" s="17">
        <v>16</v>
      </c>
      <c r="B42" s="16" t="s">
        <v>2</v>
      </c>
      <c r="C42" s="15">
        <v>20.346666666666664</v>
      </c>
      <c r="D42" s="15">
        <v>3.2079709552027476</v>
      </c>
      <c r="E42" s="15">
        <v>27.926237711896906</v>
      </c>
      <c r="F42" s="14">
        <v>8.7730434580934915</v>
      </c>
      <c r="G42" s="14">
        <v>12.191584231062595</v>
      </c>
      <c r="H42" s="13">
        <v>1.053344434337175</v>
      </c>
      <c r="I42" s="1">
        <f t="shared" si="0"/>
        <v>263.33610858429375</v>
      </c>
      <c r="J42" s="1">
        <f t="shared" si="1"/>
        <v>2.6886927901857445</v>
      </c>
      <c r="K42" s="1">
        <f t="shared" si="2"/>
        <v>2.6886927901857444E-3</v>
      </c>
      <c r="L42" s="1">
        <f t="shared" si="3"/>
        <v>0.26205582750348388</v>
      </c>
    </row>
    <row r="43" spans="1:12" x14ac:dyDescent="0.2">
      <c r="A43" s="12">
        <v>17</v>
      </c>
      <c r="B43" s="11" t="s">
        <v>1</v>
      </c>
      <c r="C43" s="10">
        <v>22.03833333333333</v>
      </c>
      <c r="D43" s="10">
        <v>2.6008378247669803</v>
      </c>
      <c r="E43" s="10">
        <v>23.489223851943922</v>
      </c>
      <c r="F43" s="9">
        <v>7.1126776341689126</v>
      </c>
      <c r="G43" s="9">
        <v>10.254544635321983</v>
      </c>
      <c r="H43" s="8">
        <v>1.2795967768225649</v>
      </c>
      <c r="I43" s="1">
        <f t="shared" si="0"/>
        <v>319.89919420564121</v>
      </c>
      <c r="J43" s="1">
        <f t="shared" si="1"/>
        <v>3.2662085791080027</v>
      </c>
      <c r="K43" s="1">
        <f t="shared" si="2"/>
        <v>3.2662085791080025E-3</v>
      </c>
      <c r="L43" s="1">
        <f>K43/$D$1</f>
        <v>0.31834391609239793</v>
      </c>
    </row>
    <row r="44" spans="1:12" x14ac:dyDescent="0.2">
      <c r="A44" s="7" t="s">
        <v>0</v>
      </c>
      <c r="B44" s="6"/>
      <c r="C44" s="5"/>
      <c r="D44" s="4">
        <f>SUM(D27:D43)</f>
        <v>36.566226652431126</v>
      </c>
      <c r="E44" s="4">
        <f>SUM(E27:E43)</f>
        <v>229.06159841593376</v>
      </c>
      <c r="F44" s="3">
        <f>SUM(F27:F43)</f>
        <v>100.00000000000001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Oversikt</vt:lpstr>
      <vt:lpstr>Succ 1.50</vt:lpstr>
      <vt:lpstr>Succ 2.50</vt:lpstr>
      <vt:lpstr>Succ 3.50</vt:lpstr>
      <vt:lpstr>Succ 1.100</vt:lpstr>
      <vt:lpstr>Succ 2.100</vt:lpstr>
      <vt:lpstr>Succ 3.100</vt:lpstr>
      <vt:lpstr>Succ 1.250</vt:lpstr>
      <vt:lpstr>Succ 2.250</vt:lpstr>
      <vt:lpstr>Succ 3.250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2023-04-06T12:38:56Z</dcterms:created>
  <dcterms:modified xsi:type="dcterms:W3CDTF">2023-05-11T11:59:26Z</dcterms:modified>
</cp:coreProperties>
</file>