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ebda2db8a49eb/Documents/Master - Data/"/>
    </mc:Choice>
  </mc:AlternateContent>
  <xr:revisionPtr revIDLastSave="318" documentId="8_{B1E9F059-017C-44AB-941E-14E7AE32DC95}" xr6:coauthVersionLast="47" xr6:coauthVersionMax="47" xr10:uidLastSave="{62D8619A-53CF-405E-A810-17C6F71A4C1F}"/>
  <bookViews>
    <workbookView xWindow="-120" yWindow="-18120" windowWidth="29040" windowHeight="17520" tabRatio="655" xr2:uid="{0A391BB5-5156-444F-97C8-5EB681FA889D}"/>
  </bookViews>
  <sheets>
    <sheet name="Oversikt" sheetId="11" r:id="rId1"/>
    <sheet name="Xylose 1.50" sheetId="2" r:id="rId2"/>
    <sheet name="Xylose 2.50" sheetId="5" r:id="rId3"/>
    <sheet name="Xylose 3.50" sheetId="8" r:id="rId4"/>
    <sheet name="Xylose 1.100" sheetId="3" r:id="rId5"/>
    <sheet name="Xylose 2.100" sheetId="6" r:id="rId6"/>
    <sheet name="Xylose 3.100" sheetId="9" r:id="rId7"/>
    <sheet name="Xylose 1.250" sheetId="4" r:id="rId8"/>
    <sheet name="Xylose 2.250" sheetId="7" r:id="rId9"/>
    <sheet name="Xylose 3.25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5" i="11" l="1"/>
  <c r="D143" i="11"/>
  <c r="E143" i="11" s="1"/>
  <c r="C143" i="11"/>
  <c r="D122" i="11" l="1"/>
  <c r="F122" i="11" s="1"/>
  <c r="AA137" i="11"/>
  <c r="AB137" i="11" s="1"/>
  <c r="AC137" i="11" s="1"/>
  <c r="X137" i="11"/>
  <c r="Z137" i="11" s="1"/>
  <c r="AA136" i="11"/>
  <c r="AB136" i="11" s="1"/>
  <c r="AC136" i="11" s="1"/>
  <c r="AA135" i="11"/>
  <c r="AB135" i="11" s="1"/>
  <c r="AC135" i="11" s="1"/>
  <c r="X134" i="11"/>
  <c r="Z134" i="11" s="1"/>
  <c r="AA134" i="11"/>
  <c r="AB134" i="11" s="1"/>
  <c r="AC134" i="11" s="1"/>
  <c r="AA133" i="11"/>
  <c r="AB133" i="11" s="1"/>
  <c r="AC133" i="11" s="1"/>
  <c r="AA132" i="11"/>
  <c r="AB132" i="11" s="1"/>
  <c r="AC132" i="11" s="1"/>
  <c r="AA131" i="11"/>
  <c r="AB131" i="11" s="1"/>
  <c r="AC131" i="11" s="1"/>
  <c r="AA130" i="11"/>
  <c r="AB130" i="11" s="1"/>
  <c r="AC130" i="11" s="1"/>
  <c r="X130" i="11"/>
  <c r="Z130" i="11" s="1"/>
  <c r="AA129" i="11"/>
  <c r="AB129" i="11" s="1"/>
  <c r="AC129" i="11" s="1"/>
  <c r="X129" i="11"/>
  <c r="Z129" i="11" s="1"/>
  <c r="X128" i="11"/>
  <c r="Z128" i="11" s="1"/>
  <c r="AA127" i="11"/>
  <c r="AB127" i="11" s="1"/>
  <c r="AC127" i="11" s="1"/>
  <c r="X126" i="11"/>
  <c r="Z126" i="11" s="1"/>
  <c r="AA126" i="11"/>
  <c r="AB126" i="11" s="1"/>
  <c r="AC126" i="11" s="1"/>
  <c r="AA125" i="11"/>
  <c r="AB125" i="11" s="1"/>
  <c r="AC125" i="11" s="1"/>
  <c r="X124" i="11"/>
  <c r="Z124" i="11" s="1"/>
  <c r="AA123" i="11"/>
  <c r="AB123" i="11" s="1"/>
  <c r="AC123" i="11" s="1"/>
  <c r="AA122" i="11"/>
  <c r="AB122" i="11" s="1"/>
  <c r="AC122" i="11" s="1"/>
  <c r="X122" i="11"/>
  <c r="Z122" i="11" s="1"/>
  <c r="AA121" i="11"/>
  <c r="AB121" i="11" s="1"/>
  <c r="AC121" i="11" s="1"/>
  <c r="X121" i="11"/>
  <c r="Z121" i="11" s="1"/>
  <c r="X120" i="11"/>
  <c r="Z120" i="11" s="1"/>
  <c r="AA119" i="11"/>
  <c r="AB119" i="11" s="1"/>
  <c r="AC119" i="11" s="1"/>
  <c r="X118" i="11"/>
  <c r="Z118" i="11" s="1"/>
  <c r="AA118" i="11"/>
  <c r="AB118" i="11" s="1"/>
  <c r="AC118" i="11" s="1"/>
  <c r="Q137" i="11"/>
  <c r="R137" i="11" s="1"/>
  <c r="S137" i="11" s="1"/>
  <c r="N137" i="11"/>
  <c r="P137" i="11" s="1"/>
  <c r="Q136" i="11"/>
  <c r="R136" i="11" s="1"/>
  <c r="S136" i="11" s="1"/>
  <c r="Q135" i="11"/>
  <c r="R135" i="11" s="1"/>
  <c r="S135" i="11" s="1"/>
  <c r="Q134" i="11"/>
  <c r="R134" i="11" s="1"/>
  <c r="S134" i="11" s="1"/>
  <c r="Q133" i="11"/>
  <c r="R133" i="11" s="1"/>
  <c r="S133" i="11" s="1"/>
  <c r="Q132" i="11"/>
  <c r="R132" i="11" s="1"/>
  <c r="S132" i="11" s="1"/>
  <c r="Q131" i="11"/>
  <c r="R131" i="11" s="1"/>
  <c r="S131" i="11" s="1"/>
  <c r="Q130" i="11"/>
  <c r="R130" i="11" s="1"/>
  <c r="S130" i="11" s="1"/>
  <c r="N130" i="11"/>
  <c r="P130" i="11" s="1"/>
  <c r="Q129" i="11"/>
  <c r="R129" i="11" s="1"/>
  <c r="S129" i="11" s="1"/>
  <c r="N129" i="11"/>
  <c r="P129" i="11" s="1"/>
  <c r="Q128" i="11"/>
  <c r="R128" i="11" s="1"/>
  <c r="S128" i="11" s="1"/>
  <c r="Q127" i="11"/>
  <c r="R127" i="11" s="1"/>
  <c r="S127" i="11" s="1"/>
  <c r="Q126" i="11"/>
  <c r="R126" i="11" s="1"/>
  <c r="S126" i="11" s="1"/>
  <c r="Q125" i="11"/>
  <c r="R125" i="11" s="1"/>
  <c r="S125" i="11" s="1"/>
  <c r="N124" i="11"/>
  <c r="P124" i="11" s="1"/>
  <c r="Q123" i="11"/>
  <c r="R123" i="11" s="1"/>
  <c r="S123" i="11" s="1"/>
  <c r="Q122" i="11"/>
  <c r="R122" i="11" s="1"/>
  <c r="S122" i="11" s="1"/>
  <c r="N122" i="11"/>
  <c r="P122" i="11" s="1"/>
  <c r="Q121" i="11"/>
  <c r="R121" i="11" s="1"/>
  <c r="S121" i="11" s="1"/>
  <c r="N121" i="11"/>
  <c r="P121" i="11" s="1"/>
  <c r="Q120" i="11"/>
  <c r="R120" i="11" s="1"/>
  <c r="S120" i="11" s="1"/>
  <c r="Q119" i="11"/>
  <c r="R119" i="11" s="1"/>
  <c r="S119" i="11" s="1"/>
  <c r="Q118" i="11"/>
  <c r="R118" i="11" s="1"/>
  <c r="S118" i="11" s="1"/>
  <c r="G137" i="11"/>
  <c r="H137" i="11" s="1"/>
  <c r="I137" i="11" s="1"/>
  <c r="G136" i="11"/>
  <c r="H136" i="11" s="1"/>
  <c r="I136" i="11" s="1"/>
  <c r="G135" i="11"/>
  <c r="H135" i="11" s="1"/>
  <c r="I135" i="11" s="1"/>
  <c r="D135" i="11"/>
  <c r="F135" i="11" s="1"/>
  <c r="G134" i="11"/>
  <c r="H134" i="11" s="1"/>
  <c r="I134" i="11" s="1"/>
  <c r="G133" i="11"/>
  <c r="H133" i="11" s="1"/>
  <c r="I133" i="11" s="1"/>
  <c r="G132" i="11"/>
  <c r="H132" i="11" s="1"/>
  <c r="I132" i="11" s="1"/>
  <c r="D132" i="11"/>
  <c r="F132" i="11" s="1"/>
  <c r="G131" i="11"/>
  <c r="H131" i="11" s="1"/>
  <c r="I131" i="11" s="1"/>
  <c r="D130" i="11"/>
  <c r="F130" i="11" s="1"/>
  <c r="G129" i="11"/>
  <c r="H129" i="11" s="1"/>
  <c r="I129" i="11" s="1"/>
  <c r="G128" i="11"/>
  <c r="H128" i="11" s="1"/>
  <c r="I128" i="11" s="1"/>
  <c r="G127" i="11"/>
  <c r="H127" i="11" s="1"/>
  <c r="I127" i="11" s="1"/>
  <c r="D127" i="11"/>
  <c r="F127" i="11" s="1"/>
  <c r="G126" i="11"/>
  <c r="H126" i="11" s="1"/>
  <c r="I126" i="11" s="1"/>
  <c r="D125" i="11"/>
  <c r="F125" i="11" s="1"/>
  <c r="G124" i="11"/>
  <c r="H124" i="11" s="1"/>
  <c r="I124" i="11" s="1"/>
  <c r="D124" i="11"/>
  <c r="F124" i="11" s="1"/>
  <c r="G123" i="11"/>
  <c r="H123" i="11" s="1"/>
  <c r="I123" i="11" s="1"/>
  <c r="G121" i="11"/>
  <c r="H121" i="11" s="1"/>
  <c r="I121" i="11" s="1"/>
  <c r="D120" i="11"/>
  <c r="F120" i="11" s="1"/>
  <c r="G119" i="11"/>
  <c r="H119" i="11" s="1"/>
  <c r="I119" i="11" s="1"/>
  <c r="D119" i="11"/>
  <c r="F119" i="11" s="1"/>
  <c r="G118" i="11"/>
  <c r="H118" i="11" s="1"/>
  <c r="I118" i="11" s="1"/>
  <c r="D7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F41" i="11"/>
  <c r="G41" i="11"/>
  <c r="F42" i="11"/>
  <c r="G42" i="11"/>
  <c r="F43" i="11"/>
  <c r="G43" i="11"/>
  <c r="F44" i="11"/>
  <c r="G44" i="11"/>
  <c r="F45" i="11"/>
  <c r="G45" i="11"/>
  <c r="F46" i="11"/>
  <c r="G46" i="11"/>
  <c r="F47" i="11"/>
  <c r="G47" i="11"/>
  <c r="F48" i="11"/>
  <c r="G48" i="11"/>
  <c r="F49" i="11"/>
  <c r="G49" i="11"/>
  <c r="F50" i="11"/>
  <c r="G50" i="11"/>
  <c r="F51" i="11"/>
  <c r="G51" i="11"/>
  <c r="F52" i="11"/>
  <c r="G52" i="11"/>
  <c r="F53" i="11"/>
  <c r="G53" i="11"/>
  <c r="F54" i="11"/>
  <c r="G54" i="11"/>
  <c r="F55" i="11"/>
  <c r="G55" i="11"/>
  <c r="F56" i="11"/>
  <c r="G56" i="11"/>
  <c r="H34" i="11"/>
  <c r="H33" i="11"/>
  <c r="H29" i="11"/>
  <c r="H28" i="11"/>
  <c r="H24" i="11"/>
  <c r="H23" i="11"/>
  <c r="E89" i="11"/>
  <c r="G89" i="11" s="1"/>
  <c r="E88" i="11"/>
  <c r="G88" i="11" s="1"/>
  <c r="E87" i="11"/>
  <c r="G87" i="11" s="1"/>
  <c r="E86" i="11"/>
  <c r="G86" i="11" s="1"/>
  <c r="E85" i="11"/>
  <c r="G85" i="11" s="1"/>
  <c r="E84" i="11"/>
  <c r="G84" i="11" s="1"/>
  <c r="E83" i="11"/>
  <c r="G83" i="11" s="1"/>
  <c r="E82" i="11"/>
  <c r="G82" i="11" s="1"/>
  <c r="E81" i="11"/>
  <c r="G81" i="11" s="1"/>
  <c r="E80" i="11"/>
  <c r="G80" i="11" s="1"/>
  <c r="E79" i="11"/>
  <c r="G79" i="11" s="1"/>
  <c r="E78" i="11"/>
  <c r="G78" i="11" s="1"/>
  <c r="E77" i="11"/>
  <c r="G77" i="11" s="1"/>
  <c r="E76" i="11"/>
  <c r="G76" i="11" s="1"/>
  <c r="E75" i="11"/>
  <c r="G75" i="11" s="1"/>
  <c r="E74" i="11"/>
  <c r="G74" i="11" s="1"/>
  <c r="E73" i="11"/>
  <c r="G73" i="11" s="1"/>
  <c r="E72" i="11"/>
  <c r="G72" i="11" s="1"/>
  <c r="E71" i="11"/>
  <c r="G71" i="11" s="1"/>
  <c r="E70" i="11"/>
  <c r="G70" i="11" s="1"/>
  <c r="D65" i="11"/>
  <c r="D64" i="11"/>
  <c r="D63" i="11"/>
  <c r="D62" i="11"/>
  <c r="G40" i="11"/>
  <c r="F40" i="11"/>
  <c r="C35" i="11"/>
  <c r="D33" i="11" s="1"/>
  <c r="D34" i="11"/>
  <c r="I34" i="11" s="1"/>
  <c r="C30" i="11"/>
  <c r="D29" i="11" s="1"/>
  <c r="J29" i="11" s="1"/>
  <c r="C25" i="11"/>
  <c r="D24" i="11" s="1"/>
  <c r="H15" i="11"/>
  <c r="H18" i="11"/>
  <c r="H17" i="11"/>
  <c r="H16" i="11"/>
  <c r="H14" i="11"/>
  <c r="H13" i="11"/>
  <c r="H12" i="11"/>
  <c r="H11" i="11"/>
  <c r="H10" i="11"/>
  <c r="H9" i="11"/>
  <c r="H8" i="11"/>
  <c r="H7" i="11"/>
  <c r="H6" i="11"/>
  <c r="H5" i="11"/>
  <c r="H4" i="11"/>
  <c r="H3" i="11"/>
  <c r="G18" i="11"/>
  <c r="G17" i="11"/>
  <c r="G16" i="11"/>
  <c r="G14" i="11"/>
  <c r="G13" i="11"/>
  <c r="G12" i="11"/>
  <c r="G11" i="11"/>
  <c r="G10" i="11"/>
  <c r="G9" i="11"/>
  <c r="G8" i="11"/>
  <c r="G7" i="11"/>
  <c r="G6" i="11"/>
  <c r="G5" i="11"/>
  <c r="G4" i="11"/>
  <c r="G3" i="11"/>
  <c r="L31" i="2"/>
  <c r="L32" i="2"/>
  <c r="D3" i="10"/>
  <c r="D1" i="10"/>
  <c r="D3" i="9"/>
  <c r="D1" i="9"/>
  <c r="D3" i="7"/>
  <c r="D1" i="7"/>
  <c r="D3" i="6"/>
  <c r="D1" i="6"/>
  <c r="D3" i="4"/>
  <c r="D1" i="4"/>
  <c r="D3" i="3"/>
  <c r="D1" i="3"/>
  <c r="D1" i="8"/>
  <c r="D1" i="5"/>
  <c r="D1" i="2"/>
  <c r="D3" i="8"/>
  <c r="D3" i="5"/>
  <c r="D3" i="2"/>
  <c r="I43" i="10"/>
  <c r="I42" i="10"/>
  <c r="I41" i="10"/>
  <c r="I40" i="10"/>
  <c r="J40" i="10" s="1"/>
  <c r="K40" i="10" s="1"/>
  <c r="L40" i="10" s="1"/>
  <c r="I39" i="10"/>
  <c r="I38" i="10"/>
  <c r="I37" i="10"/>
  <c r="I36" i="10"/>
  <c r="I35" i="10"/>
  <c r="I34" i="10"/>
  <c r="I33" i="10"/>
  <c r="I32" i="10"/>
  <c r="I31" i="10"/>
  <c r="I30" i="10"/>
  <c r="I29" i="10"/>
  <c r="J29" i="10" s="1"/>
  <c r="K29" i="10" s="1"/>
  <c r="L29" i="10" s="1"/>
  <c r="I28" i="10"/>
  <c r="I27" i="10"/>
  <c r="J27" i="10" s="1"/>
  <c r="K27" i="10" s="1"/>
  <c r="L27" i="10" s="1"/>
  <c r="I43" i="9"/>
  <c r="J43" i="9" s="1"/>
  <c r="K43" i="9" s="1"/>
  <c r="L43" i="9" s="1"/>
  <c r="I42" i="9"/>
  <c r="J42" i="9" s="1"/>
  <c r="K42" i="9" s="1"/>
  <c r="L42" i="9" s="1"/>
  <c r="I41" i="9"/>
  <c r="J41" i="9" s="1"/>
  <c r="K41" i="9" s="1"/>
  <c r="L41" i="9" s="1"/>
  <c r="I40" i="9"/>
  <c r="J40" i="9" s="1"/>
  <c r="K40" i="9" s="1"/>
  <c r="L40" i="9" s="1"/>
  <c r="I39" i="9"/>
  <c r="J39" i="9" s="1"/>
  <c r="K39" i="9" s="1"/>
  <c r="L39" i="9" s="1"/>
  <c r="I38" i="9"/>
  <c r="J38" i="9" s="1"/>
  <c r="K38" i="9" s="1"/>
  <c r="L38" i="9" s="1"/>
  <c r="I37" i="9"/>
  <c r="J37" i="9" s="1"/>
  <c r="K37" i="9" s="1"/>
  <c r="L37" i="9" s="1"/>
  <c r="I36" i="9"/>
  <c r="J36" i="9" s="1"/>
  <c r="K36" i="9" s="1"/>
  <c r="L36" i="9" s="1"/>
  <c r="I35" i="9"/>
  <c r="J35" i="9" s="1"/>
  <c r="K35" i="9" s="1"/>
  <c r="L35" i="9" s="1"/>
  <c r="I34" i="9"/>
  <c r="J34" i="9" s="1"/>
  <c r="K34" i="9" s="1"/>
  <c r="L34" i="9" s="1"/>
  <c r="I33" i="9"/>
  <c r="J33" i="9" s="1"/>
  <c r="K33" i="9" s="1"/>
  <c r="L33" i="9" s="1"/>
  <c r="I32" i="9"/>
  <c r="J32" i="9" s="1"/>
  <c r="K32" i="9" s="1"/>
  <c r="L32" i="9" s="1"/>
  <c r="I31" i="9"/>
  <c r="J31" i="9" s="1"/>
  <c r="K31" i="9" s="1"/>
  <c r="L31" i="9" s="1"/>
  <c r="I30" i="9"/>
  <c r="J30" i="9" s="1"/>
  <c r="K30" i="9" s="1"/>
  <c r="L30" i="9" s="1"/>
  <c r="I29" i="9"/>
  <c r="J29" i="9" s="1"/>
  <c r="K29" i="9" s="1"/>
  <c r="L29" i="9" s="1"/>
  <c r="I28" i="9"/>
  <c r="J28" i="9" s="1"/>
  <c r="K28" i="9" s="1"/>
  <c r="L28" i="9" s="1"/>
  <c r="I27" i="9"/>
  <c r="J27" i="9" s="1"/>
  <c r="K27" i="9" s="1"/>
  <c r="L27" i="9" s="1"/>
  <c r="I43" i="8"/>
  <c r="J43" i="8" s="1"/>
  <c r="K43" i="8" s="1"/>
  <c r="L43" i="8" s="1"/>
  <c r="I42" i="8"/>
  <c r="J42" i="8" s="1"/>
  <c r="K42" i="8" s="1"/>
  <c r="L42" i="8" s="1"/>
  <c r="I41" i="8"/>
  <c r="J41" i="8" s="1"/>
  <c r="K41" i="8" s="1"/>
  <c r="L41" i="8" s="1"/>
  <c r="I40" i="8"/>
  <c r="J40" i="8" s="1"/>
  <c r="K40" i="8" s="1"/>
  <c r="L40" i="8" s="1"/>
  <c r="I39" i="8"/>
  <c r="J39" i="8" s="1"/>
  <c r="K39" i="8" s="1"/>
  <c r="L39" i="8" s="1"/>
  <c r="I38" i="8"/>
  <c r="J38" i="8" s="1"/>
  <c r="K38" i="8" s="1"/>
  <c r="L38" i="8" s="1"/>
  <c r="I37" i="8"/>
  <c r="I36" i="8"/>
  <c r="I35" i="8"/>
  <c r="I34" i="8"/>
  <c r="J34" i="8" s="1"/>
  <c r="K34" i="8" s="1"/>
  <c r="L34" i="8" s="1"/>
  <c r="I33" i="8"/>
  <c r="J33" i="8" s="1"/>
  <c r="K33" i="8" s="1"/>
  <c r="L33" i="8" s="1"/>
  <c r="I32" i="8"/>
  <c r="J32" i="8" s="1"/>
  <c r="K32" i="8" s="1"/>
  <c r="L32" i="8" s="1"/>
  <c r="I31" i="8"/>
  <c r="J31" i="8" s="1"/>
  <c r="K31" i="8" s="1"/>
  <c r="L31" i="8" s="1"/>
  <c r="I30" i="8"/>
  <c r="J30" i="8" s="1"/>
  <c r="K30" i="8" s="1"/>
  <c r="L30" i="8" s="1"/>
  <c r="I29" i="8"/>
  <c r="J29" i="8" s="1"/>
  <c r="K29" i="8" s="1"/>
  <c r="L29" i="8" s="1"/>
  <c r="I28" i="8"/>
  <c r="J28" i="8" s="1"/>
  <c r="K28" i="8" s="1"/>
  <c r="L28" i="8" s="1"/>
  <c r="I27" i="8"/>
  <c r="J27" i="8" s="1"/>
  <c r="K27" i="8" s="1"/>
  <c r="L27" i="8" s="1"/>
  <c r="I43" i="7"/>
  <c r="J43" i="7" s="1"/>
  <c r="K43" i="7" s="1"/>
  <c r="L43" i="7" s="1"/>
  <c r="I42" i="7"/>
  <c r="J42" i="7" s="1"/>
  <c r="K42" i="7" s="1"/>
  <c r="L42" i="7" s="1"/>
  <c r="I41" i="7"/>
  <c r="J41" i="7" s="1"/>
  <c r="K41" i="7" s="1"/>
  <c r="L41" i="7" s="1"/>
  <c r="I40" i="7"/>
  <c r="J40" i="7" s="1"/>
  <c r="K40" i="7" s="1"/>
  <c r="L40" i="7" s="1"/>
  <c r="I39" i="7"/>
  <c r="J39" i="7" s="1"/>
  <c r="K39" i="7" s="1"/>
  <c r="L39" i="7" s="1"/>
  <c r="I38" i="7"/>
  <c r="J38" i="7" s="1"/>
  <c r="K38" i="7" s="1"/>
  <c r="L38" i="7" s="1"/>
  <c r="I37" i="7"/>
  <c r="J37" i="7" s="1"/>
  <c r="K37" i="7" s="1"/>
  <c r="L37" i="7" s="1"/>
  <c r="I36" i="7"/>
  <c r="J36" i="7" s="1"/>
  <c r="K36" i="7" s="1"/>
  <c r="L36" i="7" s="1"/>
  <c r="I35" i="7"/>
  <c r="J35" i="7" s="1"/>
  <c r="K35" i="7" s="1"/>
  <c r="L35" i="7" s="1"/>
  <c r="I34" i="7"/>
  <c r="J34" i="7" s="1"/>
  <c r="K34" i="7" s="1"/>
  <c r="L34" i="7" s="1"/>
  <c r="I33" i="7"/>
  <c r="J33" i="7" s="1"/>
  <c r="K33" i="7" s="1"/>
  <c r="L33" i="7" s="1"/>
  <c r="I32" i="7"/>
  <c r="J32" i="7" s="1"/>
  <c r="K32" i="7" s="1"/>
  <c r="L32" i="7" s="1"/>
  <c r="I31" i="7"/>
  <c r="J31" i="7" s="1"/>
  <c r="K31" i="7" s="1"/>
  <c r="L31" i="7" s="1"/>
  <c r="I30" i="7"/>
  <c r="J30" i="7" s="1"/>
  <c r="K30" i="7" s="1"/>
  <c r="L30" i="7" s="1"/>
  <c r="I29" i="7"/>
  <c r="J29" i="7" s="1"/>
  <c r="K29" i="7" s="1"/>
  <c r="L29" i="7" s="1"/>
  <c r="I28" i="7"/>
  <c r="J28" i="7" s="1"/>
  <c r="K28" i="7" s="1"/>
  <c r="L28" i="7" s="1"/>
  <c r="J27" i="7"/>
  <c r="K27" i="7" s="1"/>
  <c r="L27" i="7" s="1"/>
  <c r="I27" i="7"/>
  <c r="I43" i="6"/>
  <c r="J43" i="6" s="1"/>
  <c r="K43" i="6" s="1"/>
  <c r="L43" i="6" s="1"/>
  <c r="I42" i="6"/>
  <c r="J42" i="6" s="1"/>
  <c r="K42" i="6" s="1"/>
  <c r="L42" i="6" s="1"/>
  <c r="I41" i="6"/>
  <c r="J41" i="6" s="1"/>
  <c r="K41" i="6" s="1"/>
  <c r="L41" i="6" s="1"/>
  <c r="I40" i="6"/>
  <c r="J40" i="6" s="1"/>
  <c r="K40" i="6" s="1"/>
  <c r="L40" i="6" s="1"/>
  <c r="I39" i="6"/>
  <c r="J39" i="6" s="1"/>
  <c r="K39" i="6" s="1"/>
  <c r="L39" i="6" s="1"/>
  <c r="I38" i="6"/>
  <c r="J38" i="6" s="1"/>
  <c r="K38" i="6" s="1"/>
  <c r="L38" i="6" s="1"/>
  <c r="I37" i="6"/>
  <c r="J37" i="6" s="1"/>
  <c r="K37" i="6" s="1"/>
  <c r="L37" i="6" s="1"/>
  <c r="I36" i="6"/>
  <c r="J36" i="6" s="1"/>
  <c r="K36" i="6" s="1"/>
  <c r="L36" i="6" s="1"/>
  <c r="I35" i="6"/>
  <c r="J35" i="6" s="1"/>
  <c r="K35" i="6" s="1"/>
  <c r="L35" i="6" s="1"/>
  <c r="I34" i="6"/>
  <c r="J34" i="6" s="1"/>
  <c r="K34" i="6" s="1"/>
  <c r="L34" i="6" s="1"/>
  <c r="I33" i="6"/>
  <c r="J33" i="6" s="1"/>
  <c r="K33" i="6" s="1"/>
  <c r="L33" i="6" s="1"/>
  <c r="I32" i="6"/>
  <c r="J32" i="6" s="1"/>
  <c r="K32" i="6" s="1"/>
  <c r="L32" i="6" s="1"/>
  <c r="I31" i="6"/>
  <c r="J31" i="6" s="1"/>
  <c r="K31" i="6" s="1"/>
  <c r="L31" i="6" s="1"/>
  <c r="I30" i="6"/>
  <c r="J30" i="6" s="1"/>
  <c r="K30" i="6" s="1"/>
  <c r="L30" i="6" s="1"/>
  <c r="I29" i="6"/>
  <c r="J29" i="6" s="1"/>
  <c r="K29" i="6" s="1"/>
  <c r="L29" i="6" s="1"/>
  <c r="I28" i="6"/>
  <c r="J28" i="6" s="1"/>
  <c r="K28" i="6" s="1"/>
  <c r="L28" i="6" s="1"/>
  <c r="I27" i="6"/>
  <c r="J27" i="6" s="1"/>
  <c r="K27" i="6" s="1"/>
  <c r="L27" i="6" s="1"/>
  <c r="I43" i="5"/>
  <c r="I42" i="5"/>
  <c r="I41" i="5"/>
  <c r="I40" i="5"/>
  <c r="I39" i="5"/>
  <c r="J39" i="5" s="1"/>
  <c r="K39" i="5" s="1"/>
  <c r="I38" i="5"/>
  <c r="I37" i="5"/>
  <c r="I36" i="5"/>
  <c r="I35" i="5"/>
  <c r="I34" i="5"/>
  <c r="I33" i="5"/>
  <c r="J33" i="5" s="1"/>
  <c r="K33" i="5" s="1"/>
  <c r="L33" i="5" s="1"/>
  <c r="I32" i="5"/>
  <c r="J32" i="5" s="1"/>
  <c r="K32" i="5" s="1"/>
  <c r="L32" i="5" s="1"/>
  <c r="I31" i="5"/>
  <c r="J31" i="5" s="1"/>
  <c r="K31" i="5" s="1"/>
  <c r="I30" i="5"/>
  <c r="J30" i="5" s="1"/>
  <c r="K30" i="5" s="1"/>
  <c r="I29" i="5"/>
  <c r="I28" i="5"/>
  <c r="I27" i="5"/>
  <c r="J27" i="5" s="1"/>
  <c r="K27" i="5" s="1"/>
  <c r="L27" i="5" s="1"/>
  <c r="I43" i="4"/>
  <c r="J43" i="4" s="1"/>
  <c r="K43" i="4" s="1"/>
  <c r="L43" i="4" s="1"/>
  <c r="I42" i="4"/>
  <c r="J42" i="4" s="1"/>
  <c r="K42" i="4" s="1"/>
  <c r="L42" i="4" s="1"/>
  <c r="I41" i="4"/>
  <c r="J41" i="4" s="1"/>
  <c r="K41" i="4" s="1"/>
  <c r="L41" i="4" s="1"/>
  <c r="I40" i="4"/>
  <c r="J40" i="4" s="1"/>
  <c r="K40" i="4" s="1"/>
  <c r="L40" i="4" s="1"/>
  <c r="I39" i="4"/>
  <c r="J39" i="4" s="1"/>
  <c r="K39" i="4" s="1"/>
  <c r="L39" i="4" s="1"/>
  <c r="I38" i="4"/>
  <c r="J38" i="4" s="1"/>
  <c r="K38" i="4" s="1"/>
  <c r="L38" i="4" s="1"/>
  <c r="I37" i="4"/>
  <c r="J37" i="4" s="1"/>
  <c r="K37" i="4" s="1"/>
  <c r="L37" i="4" s="1"/>
  <c r="I36" i="4"/>
  <c r="J36" i="4" s="1"/>
  <c r="K36" i="4" s="1"/>
  <c r="L36" i="4" s="1"/>
  <c r="I35" i="4"/>
  <c r="J35" i="4" s="1"/>
  <c r="K35" i="4" s="1"/>
  <c r="L35" i="4" s="1"/>
  <c r="I34" i="4"/>
  <c r="J34" i="4" s="1"/>
  <c r="K34" i="4" s="1"/>
  <c r="L34" i="4" s="1"/>
  <c r="I33" i="4"/>
  <c r="J33" i="4" s="1"/>
  <c r="K33" i="4" s="1"/>
  <c r="L33" i="4" s="1"/>
  <c r="I32" i="4"/>
  <c r="J32" i="4" s="1"/>
  <c r="K32" i="4" s="1"/>
  <c r="L32" i="4" s="1"/>
  <c r="I31" i="4"/>
  <c r="J31" i="4" s="1"/>
  <c r="K31" i="4" s="1"/>
  <c r="L31" i="4" s="1"/>
  <c r="I30" i="4"/>
  <c r="J30" i="4" s="1"/>
  <c r="K30" i="4" s="1"/>
  <c r="L30" i="4" s="1"/>
  <c r="I29" i="4"/>
  <c r="J29" i="4" s="1"/>
  <c r="K29" i="4" s="1"/>
  <c r="L29" i="4" s="1"/>
  <c r="I28" i="4"/>
  <c r="J28" i="4" s="1"/>
  <c r="K28" i="4" s="1"/>
  <c r="L28" i="4" s="1"/>
  <c r="I27" i="4"/>
  <c r="J27" i="4" s="1"/>
  <c r="K27" i="4" s="1"/>
  <c r="L27" i="4" s="1"/>
  <c r="I43" i="3"/>
  <c r="J43" i="3" s="1"/>
  <c r="K43" i="3" s="1"/>
  <c r="L43" i="3" s="1"/>
  <c r="I42" i="3"/>
  <c r="J42" i="3" s="1"/>
  <c r="K42" i="3" s="1"/>
  <c r="L42" i="3" s="1"/>
  <c r="I41" i="3"/>
  <c r="J41" i="3" s="1"/>
  <c r="K41" i="3" s="1"/>
  <c r="L41" i="3" s="1"/>
  <c r="I40" i="3"/>
  <c r="J40" i="3" s="1"/>
  <c r="K40" i="3" s="1"/>
  <c r="L40" i="3" s="1"/>
  <c r="I39" i="3"/>
  <c r="J39" i="3" s="1"/>
  <c r="K39" i="3" s="1"/>
  <c r="L39" i="3" s="1"/>
  <c r="I38" i="3"/>
  <c r="J38" i="3" s="1"/>
  <c r="K38" i="3" s="1"/>
  <c r="L38" i="3" s="1"/>
  <c r="I37" i="3"/>
  <c r="J37" i="3" s="1"/>
  <c r="K37" i="3" s="1"/>
  <c r="L37" i="3" s="1"/>
  <c r="I36" i="3"/>
  <c r="J36" i="3" s="1"/>
  <c r="K36" i="3" s="1"/>
  <c r="L36" i="3" s="1"/>
  <c r="I35" i="3"/>
  <c r="J35" i="3" s="1"/>
  <c r="K35" i="3" s="1"/>
  <c r="L35" i="3" s="1"/>
  <c r="I34" i="3"/>
  <c r="J34" i="3" s="1"/>
  <c r="K34" i="3" s="1"/>
  <c r="L34" i="3" s="1"/>
  <c r="I33" i="3"/>
  <c r="J33" i="3" s="1"/>
  <c r="K33" i="3" s="1"/>
  <c r="L33" i="3" s="1"/>
  <c r="I32" i="3"/>
  <c r="J32" i="3" s="1"/>
  <c r="K32" i="3" s="1"/>
  <c r="L32" i="3" s="1"/>
  <c r="I31" i="3"/>
  <c r="J31" i="3" s="1"/>
  <c r="K31" i="3" s="1"/>
  <c r="L31" i="3" s="1"/>
  <c r="I30" i="3"/>
  <c r="J30" i="3" s="1"/>
  <c r="K30" i="3" s="1"/>
  <c r="L30" i="3" s="1"/>
  <c r="I29" i="3"/>
  <c r="J29" i="3" s="1"/>
  <c r="K29" i="3" s="1"/>
  <c r="L29" i="3" s="1"/>
  <c r="I28" i="3"/>
  <c r="J28" i="3" s="1"/>
  <c r="K28" i="3" s="1"/>
  <c r="L28" i="3" s="1"/>
  <c r="I27" i="3"/>
  <c r="J27" i="3" s="1"/>
  <c r="K27" i="3" s="1"/>
  <c r="L27" i="3" s="1"/>
  <c r="I43" i="2"/>
  <c r="J43" i="2" s="1"/>
  <c r="K43" i="2" s="1"/>
  <c r="L43" i="2" s="1"/>
  <c r="I42" i="2"/>
  <c r="J42" i="2" s="1"/>
  <c r="K42" i="2" s="1"/>
  <c r="L42" i="2" s="1"/>
  <c r="I41" i="2"/>
  <c r="J41" i="2" s="1"/>
  <c r="K41" i="2" s="1"/>
  <c r="L41" i="2" s="1"/>
  <c r="I40" i="2"/>
  <c r="J40" i="2" s="1"/>
  <c r="K40" i="2" s="1"/>
  <c r="L40" i="2" s="1"/>
  <c r="I39" i="2"/>
  <c r="J39" i="2" s="1"/>
  <c r="K39" i="2" s="1"/>
  <c r="L39" i="2" s="1"/>
  <c r="I38" i="2"/>
  <c r="J38" i="2" s="1"/>
  <c r="K38" i="2" s="1"/>
  <c r="L38" i="2" s="1"/>
  <c r="I37" i="2"/>
  <c r="J37" i="2" s="1"/>
  <c r="K37" i="2" s="1"/>
  <c r="L37" i="2" s="1"/>
  <c r="I36" i="2"/>
  <c r="J36" i="2" s="1"/>
  <c r="K36" i="2" s="1"/>
  <c r="L36" i="2" s="1"/>
  <c r="I35" i="2"/>
  <c r="J35" i="2" s="1"/>
  <c r="K35" i="2" s="1"/>
  <c r="L35" i="2" s="1"/>
  <c r="I34" i="2"/>
  <c r="J34" i="2" s="1"/>
  <c r="K34" i="2" s="1"/>
  <c r="L34" i="2" s="1"/>
  <c r="I33" i="2"/>
  <c r="J33" i="2" s="1"/>
  <c r="K33" i="2" s="1"/>
  <c r="L33" i="2" s="1"/>
  <c r="I32" i="2"/>
  <c r="J32" i="2" s="1"/>
  <c r="K32" i="2" s="1"/>
  <c r="I31" i="2"/>
  <c r="J31" i="2" s="1"/>
  <c r="K31" i="2" s="1"/>
  <c r="I30" i="2"/>
  <c r="J30" i="2" s="1"/>
  <c r="K30" i="2" s="1"/>
  <c r="L30" i="2" s="1"/>
  <c r="J29" i="2"/>
  <c r="K29" i="2" s="1"/>
  <c r="L29" i="2" s="1"/>
  <c r="I29" i="2"/>
  <c r="I28" i="2"/>
  <c r="J28" i="2" s="1"/>
  <c r="K28" i="2" s="1"/>
  <c r="L28" i="2" s="1"/>
  <c r="I27" i="2"/>
  <c r="J27" i="2" s="1"/>
  <c r="K27" i="2" s="1"/>
  <c r="L27" i="2" s="1"/>
  <c r="D44" i="10"/>
  <c r="E44" i="10"/>
  <c r="F44" i="10"/>
  <c r="G44" i="10"/>
  <c r="D44" i="9"/>
  <c r="E44" i="9"/>
  <c r="F44" i="9"/>
  <c r="G44" i="9"/>
  <c r="D44" i="8"/>
  <c r="E44" i="8"/>
  <c r="F44" i="8"/>
  <c r="G44" i="8"/>
  <c r="D44" i="7"/>
  <c r="E44" i="7"/>
  <c r="F44" i="7"/>
  <c r="G44" i="7"/>
  <c r="D44" i="6"/>
  <c r="E44" i="6"/>
  <c r="F44" i="6"/>
  <c r="G44" i="6"/>
  <c r="D44" i="5"/>
  <c r="E44" i="5"/>
  <c r="F44" i="5"/>
  <c r="G44" i="5"/>
  <c r="D44" i="4"/>
  <c r="E44" i="4"/>
  <c r="F44" i="4"/>
  <c r="G44" i="4"/>
  <c r="D44" i="3"/>
  <c r="E44" i="3"/>
  <c r="F44" i="3"/>
  <c r="G44" i="3"/>
  <c r="D44" i="2"/>
  <c r="E44" i="2"/>
  <c r="F44" i="2"/>
  <c r="G44" i="2"/>
  <c r="X125" i="11" l="1"/>
  <c r="Z125" i="11" s="1"/>
  <c r="X133" i="11"/>
  <c r="Z133" i="11" s="1"/>
  <c r="X136" i="11"/>
  <c r="Z136" i="11" s="1"/>
  <c r="AA120" i="11"/>
  <c r="AB120" i="11" s="1"/>
  <c r="AC120" i="11" s="1"/>
  <c r="X123" i="11"/>
  <c r="Z123" i="11" s="1"/>
  <c r="AA128" i="11"/>
  <c r="AB128" i="11" s="1"/>
  <c r="AC128" i="11" s="1"/>
  <c r="X131" i="11"/>
  <c r="Z131" i="11" s="1"/>
  <c r="X132" i="11"/>
  <c r="Z132" i="11" s="1"/>
  <c r="X119" i="11"/>
  <c r="Z119" i="11" s="1"/>
  <c r="AA124" i="11"/>
  <c r="AB124" i="11" s="1"/>
  <c r="AC124" i="11" s="1"/>
  <c r="X127" i="11"/>
  <c r="Z127" i="11" s="1"/>
  <c r="X135" i="11"/>
  <c r="Z135" i="11" s="1"/>
  <c r="N125" i="11"/>
  <c r="P125" i="11" s="1"/>
  <c r="N133" i="11"/>
  <c r="P133" i="11" s="1"/>
  <c r="N120" i="11"/>
  <c r="P120" i="11" s="1"/>
  <c r="N128" i="11"/>
  <c r="P128" i="11" s="1"/>
  <c r="N136" i="11"/>
  <c r="P136" i="11" s="1"/>
  <c r="N123" i="11"/>
  <c r="P123" i="11" s="1"/>
  <c r="N131" i="11"/>
  <c r="P131" i="11" s="1"/>
  <c r="N118" i="11"/>
  <c r="P118" i="11" s="1"/>
  <c r="N126" i="11"/>
  <c r="P126" i="11" s="1"/>
  <c r="N134" i="11"/>
  <c r="P134" i="11" s="1"/>
  <c r="N132" i="11"/>
  <c r="P132" i="11" s="1"/>
  <c r="N119" i="11"/>
  <c r="P119" i="11" s="1"/>
  <c r="Q124" i="11"/>
  <c r="R124" i="11" s="1"/>
  <c r="S124" i="11" s="1"/>
  <c r="S138" i="11" s="1"/>
  <c r="N127" i="11"/>
  <c r="P127" i="11" s="1"/>
  <c r="N135" i="11"/>
  <c r="P135" i="11" s="1"/>
  <c r="D133" i="11"/>
  <c r="F133" i="11" s="1"/>
  <c r="D128" i="11"/>
  <c r="F128" i="11" s="1"/>
  <c r="G122" i="11"/>
  <c r="H122" i="11" s="1"/>
  <c r="I122" i="11" s="1"/>
  <c r="G125" i="11"/>
  <c r="H125" i="11" s="1"/>
  <c r="I125" i="11" s="1"/>
  <c r="D136" i="11"/>
  <c r="F136" i="11" s="1"/>
  <c r="G120" i="11"/>
  <c r="H120" i="11" s="1"/>
  <c r="I120" i="11" s="1"/>
  <c r="D123" i="11"/>
  <c r="F123" i="11" s="1"/>
  <c r="D131" i="11"/>
  <c r="F131" i="11" s="1"/>
  <c r="D118" i="11"/>
  <c r="F118" i="11" s="1"/>
  <c r="D126" i="11"/>
  <c r="F126" i="11" s="1"/>
  <c r="D134" i="11"/>
  <c r="F134" i="11" s="1"/>
  <c r="D121" i="11"/>
  <c r="F121" i="11" s="1"/>
  <c r="D129" i="11"/>
  <c r="F129" i="11" s="1"/>
  <c r="D137" i="11"/>
  <c r="F137" i="11" s="1"/>
  <c r="G130" i="11"/>
  <c r="H130" i="11" s="1"/>
  <c r="I130" i="11" s="1"/>
  <c r="D35" i="11"/>
  <c r="L33" i="11"/>
  <c r="I33" i="11"/>
  <c r="J33" i="11"/>
  <c r="D23" i="11"/>
  <c r="D28" i="11"/>
  <c r="I24" i="11"/>
  <c r="D25" i="11"/>
  <c r="J24" i="11"/>
  <c r="G90" i="11"/>
  <c r="J34" i="11"/>
  <c r="I29" i="11"/>
  <c r="J23" i="11"/>
  <c r="G15" i="11"/>
  <c r="J41" i="10"/>
  <c r="K41" i="10" s="1"/>
  <c r="L41" i="10" s="1"/>
  <c r="J42" i="10"/>
  <c r="K42" i="10" s="1"/>
  <c r="L42" i="10" s="1"/>
  <c r="J43" i="10"/>
  <c r="K43" i="10" s="1"/>
  <c r="L43" i="10" s="1"/>
  <c r="J28" i="10"/>
  <c r="K28" i="10" s="1"/>
  <c r="L28" i="10" s="1"/>
  <c r="J30" i="10"/>
  <c r="K30" i="10" s="1"/>
  <c r="L30" i="10" s="1"/>
  <c r="J31" i="10"/>
  <c r="K31" i="10" s="1"/>
  <c r="L31" i="10" s="1"/>
  <c r="J32" i="10"/>
  <c r="K32" i="10" s="1"/>
  <c r="L32" i="10" s="1"/>
  <c r="J33" i="10"/>
  <c r="K33" i="10" s="1"/>
  <c r="L33" i="10" s="1"/>
  <c r="J34" i="10"/>
  <c r="K34" i="10" s="1"/>
  <c r="L34" i="10" s="1"/>
  <c r="J35" i="10"/>
  <c r="K35" i="10" s="1"/>
  <c r="L35" i="10" s="1"/>
  <c r="J36" i="10"/>
  <c r="K36" i="10" s="1"/>
  <c r="L36" i="10" s="1"/>
  <c r="J37" i="10"/>
  <c r="K37" i="10" s="1"/>
  <c r="L37" i="10" s="1"/>
  <c r="J38" i="10"/>
  <c r="K38" i="10" s="1"/>
  <c r="L38" i="10" s="1"/>
  <c r="J39" i="10"/>
  <c r="K39" i="10" s="1"/>
  <c r="L39" i="10" s="1"/>
  <c r="J35" i="8"/>
  <c r="K35" i="8" s="1"/>
  <c r="L35" i="8" s="1"/>
  <c r="J36" i="8"/>
  <c r="K36" i="8" s="1"/>
  <c r="L36" i="8" s="1"/>
  <c r="J37" i="8"/>
  <c r="K37" i="8" s="1"/>
  <c r="L37" i="8" s="1"/>
  <c r="J34" i="5"/>
  <c r="K34" i="5" s="1"/>
  <c r="L34" i="5" s="1"/>
  <c r="J35" i="5"/>
  <c r="K35" i="5" s="1"/>
  <c r="L35" i="5" s="1"/>
  <c r="J36" i="5"/>
  <c r="K36" i="5" s="1"/>
  <c r="L36" i="5" s="1"/>
  <c r="J37" i="5"/>
  <c r="K37" i="5" s="1"/>
  <c r="L37" i="5" s="1"/>
  <c r="J38" i="5"/>
  <c r="K38" i="5" s="1"/>
  <c r="L38" i="5" s="1"/>
  <c r="J40" i="5"/>
  <c r="K40" i="5" s="1"/>
  <c r="L40" i="5" s="1"/>
  <c r="J41" i="5"/>
  <c r="K41" i="5" s="1"/>
  <c r="L41" i="5" s="1"/>
  <c r="J42" i="5"/>
  <c r="K42" i="5" s="1"/>
  <c r="L42" i="5" s="1"/>
  <c r="J43" i="5"/>
  <c r="K43" i="5" s="1"/>
  <c r="L43" i="5" s="1"/>
  <c r="J28" i="5"/>
  <c r="K28" i="5" s="1"/>
  <c r="L28" i="5" s="1"/>
  <c r="J29" i="5"/>
  <c r="K29" i="5" s="1"/>
  <c r="L29" i="5" s="1"/>
  <c r="L30" i="5"/>
  <c r="L31" i="5"/>
  <c r="L39" i="5"/>
  <c r="Z138" i="11" l="1"/>
  <c r="C148" i="11" s="1"/>
  <c r="AC138" i="11"/>
  <c r="I138" i="11"/>
  <c r="P138" i="11"/>
  <c r="C147" i="11" s="1"/>
  <c r="F138" i="11"/>
  <c r="J28" i="11"/>
  <c r="I23" i="11"/>
  <c r="I28" i="11"/>
  <c r="L28" i="11" s="1"/>
  <c r="D30" i="11"/>
  <c r="K33" i="11"/>
  <c r="K34" i="11"/>
  <c r="L34" i="11"/>
  <c r="K28" i="11"/>
  <c r="L23" i="11"/>
  <c r="K23" i="11"/>
  <c r="H82" i="11"/>
  <c r="I82" i="11" s="1"/>
  <c r="J82" i="11" s="1"/>
  <c r="H85" i="11"/>
  <c r="I85" i="11" s="1"/>
  <c r="J85" i="11" s="1"/>
  <c r="H88" i="11"/>
  <c r="I88" i="11" s="1"/>
  <c r="J88" i="11" s="1"/>
  <c r="H72" i="11"/>
  <c r="I72" i="11" s="1"/>
  <c r="J72" i="11" s="1"/>
  <c r="H75" i="11"/>
  <c r="I75" i="11" s="1"/>
  <c r="J75" i="11" s="1"/>
  <c r="H87" i="11"/>
  <c r="I87" i="11" s="1"/>
  <c r="J87" i="11" s="1"/>
  <c r="H77" i="11"/>
  <c r="I77" i="11" s="1"/>
  <c r="J77" i="11" s="1"/>
  <c r="H76" i="11"/>
  <c r="I76" i="11" s="1"/>
  <c r="J76" i="11" s="1"/>
  <c r="H78" i="11"/>
  <c r="I78" i="11" s="1"/>
  <c r="J78" i="11" s="1"/>
  <c r="H84" i="11"/>
  <c r="I84" i="11" s="1"/>
  <c r="J84" i="11" s="1"/>
  <c r="H86" i="11"/>
  <c r="I86" i="11" s="1"/>
  <c r="J86" i="11" s="1"/>
  <c r="H70" i="11"/>
  <c r="I70" i="11" s="1"/>
  <c r="J70" i="11" s="1"/>
  <c r="H89" i="11"/>
  <c r="I89" i="11" s="1"/>
  <c r="J89" i="11" s="1"/>
  <c r="H81" i="11"/>
  <c r="I81" i="11" s="1"/>
  <c r="J81" i="11" s="1"/>
  <c r="H71" i="11"/>
  <c r="I71" i="11" s="1"/>
  <c r="J71" i="11" s="1"/>
  <c r="H74" i="11"/>
  <c r="I74" i="11" s="1"/>
  <c r="J74" i="11" s="1"/>
  <c r="H80" i="11"/>
  <c r="I80" i="11" s="1"/>
  <c r="J80" i="11" s="1"/>
  <c r="H83" i="11"/>
  <c r="I83" i="11" s="1"/>
  <c r="J83" i="11" s="1"/>
  <c r="H73" i="11"/>
  <c r="I73" i="11" s="1"/>
  <c r="J73" i="11" s="1"/>
  <c r="H79" i="11"/>
  <c r="I79" i="11" s="1"/>
  <c r="J79" i="11" s="1"/>
  <c r="L24" i="11"/>
  <c r="K24" i="11"/>
  <c r="L29" i="11"/>
  <c r="K29" i="11"/>
  <c r="C146" i="11" l="1"/>
  <c r="J90" i="11"/>
</calcChain>
</file>

<file path=xl/sharedStrings.xml><?xml version="1.0" encoding="utf-8"?>
<sst xmlns="http://schemas.openxmlformats.org/spreadsheetml/2006/main" count="811" uniqueCount="126">
  <si>
    <t>Total:</t>
  </si>
  <si>
    <t>Lys</t>
  </si>
  <si>
    <t>Leu</t>
  </si>
  <si>
    <t>Ile</t>
  </si>
  <si>
    <t>Phe</t>
  </si>
  <si>
    <t>Val</t>
  </si>
  <si>
    <t>Met</t>
  </si>
  <si>
    <t>Aba</t>
  </si>
  <si>
    <t>Tyr</t>
  </si>
  <si>
    <t>Ala</t>
  </si>
  <si>
    <t>Thr</t>
  </si>
  <si>
    <t>Gly/Arg</t>
  </si>
  <si>
    <t>Gln</t>
  </si>
  <si>
    <t>Ser</t>
  </si>
  <si>
    <t>His</t>
  </si>
  <si>
    <t>Asn</t>
  </si>
  <si>
    <t>Glu</t>
  </si>
  <si>
    <t>Asp</t>
  </si>
  <si>
    <t>Emission</t>
  </si>
  <si>
    <t>umol/l</t>
  </si>
  <si>
    <t>%</t>
  </si>
  <si>
    <t>mV</t>
  </si>
  <si>
    <t>mV*min</t>
  </si>
  <si>
    <t>min</t>
  </si>
  <si>
    <t/>
  </si>
  <si>
    <t xml:space="preserve">Amount </t>
  </si>
  <si>
    <t xml:space="preserve">Relative Height </t>
  </si>
  <si>
    <t xml:space="preserve">Relative Area </t>
  </si>
  <si>
    <t xml:space="preserve">Height </t>
  </si>
  <si>
    <t xml:space="preserve">Area </t>
  </si>
  <si>
    <t>Retention Time</t>
  </si>
  <si>
    <t>Peak Name</t>
  </si>
  <si>
    <t xml:space="preserve">No. </t>
  </si>
  <si>
    <t>µl</t>
  </si>
  <si>
    <t>Volum</t>
  </si>
  <si>
    <t>Dato</t>
  </si>
  <si>
    <t>xy 1 50</t>
  </si>
  <si>
    <t>Prøvenavn</t>
  </si>
  <si>
    <t>23.03.2023</t>
  </si>
  <si>
    <t>Sequence</t>
  </si>
  <si>
    <t>xy 1 100</t>
  </si>
  <si>
    <t>xy 1 250</t>
  </si>
  <si>
    <t>xy 2 50</t>
  </si>
  <si>
    <t>xy 2 100</t>
  </si>
  <si>
    <t>xy 2 250</t>
  </si>
  <si>
    <t>xy 3 50</t>
  </si>
  <si>
    <t>xy 3 100</t>
  </si>
  <si>
    <t>xy 3 250</t>
  </si>
  <si>
    <t>umol</t>
  </si>
  <si>
    <t xml:space="preserve">mmol </t>
  </si>
  <si>
    <t>mmol/gDW</t>
  </si>
  <si>
    <t>org. sample</t>
  </si>
  <si>
    <t xml:space="preserve">org. sample </t>
  </si>
  <si>
    <t>Weight cells:</t>
  </si>
  <si>
    <t>Fortynning:</t>
  </si>
  <si>
    <t>Total volume sample (ml):</t>
  </si>
  <si>
    <t>Total volume sample (L):</t>
  </si>
  <si>
    <t>No.:</t>
  </si>
  <si>
    <t>Amino-acid:</t>
  </si>
  <si>
    <t>Dilution:</t>
  </si>
  <si>
    <t>mmol/gDW:</t>
  </si>
  <si>
    <t>Average (mmol/gDW):</t>
  </si>
  <si>
    <t>Std. Dev:</t>
  </si>
  <si>
    <t>1-50</t>
  </si>
  <si>
    <t>1-250</t>
  </si>
  <si>
    <t>1-100</t>
  </si>
  <si>
    <t>Fordeling:</t>
  </si>
  <si>
    <t>Normaliser:</t>
  </si>
  <si>
    <t>Avg:</t>
  </si>
  <si>
    <t>Asn:</t>
  </si>
  <si>
    <t>Asp:</t>
  </si>
  <si>
    <t>sum:</t>
  </si>
  <si>
    <t>Gln:</t>
  </si>
  <si>
    <t>Glu:</t>
  </si>
  <si>
    <t>Gly:</t>
  </si>
  <si>
    <t>Arg:</t>
  </si>
  <si>
    <t>Sum:</t>
  </si>
  <si>
    <t>No.</t>
  </si>
  <si>
    <t>Amino acid</t>
  </si>
  <si>
    <t>std. Dev:</t>
  </si>
  <si>
    <t>Alanine</t>
  </si>
  <si>
    <t>Arg</t>
  </si>
  <si>
    <t>Arginine</t>
  </si>
  <si>
    <t>Asparagine</t>
  </si>
  <si>
    <t>Aspartic acid</t>
  </si>
  <si>
    <t>Glutamic acid</t>
  </si>
  <si>
    <t>Glutamine</t>
  </si>
  <si>
    <t>Gly</t>
  </si>
  <si>
    <t>Glycine</t>
  </si>
  <si>
    <t>Histidine</t>
  </si>
  <si>
    <t>Isoleucine</t>
  </si>
  <si>
    <t>Leucine</t>
  </si>
  <si>
    <t>Lysine</t>
  </si>
  <si>
    <t>Phenylalanine</t>
  </si>
  <si>
    <t>Serine</t>
  </si>
  <si>
    <t>Threonine</t>
  </si>
  <si>
    <t>Tyrosine</t>
  </si>
  <si>
    <t>Valine</t>
  </si>
  <si>
    <t>Formel:</t>
  </si>
  <si>
    <t>a:</t>
  </si>
  <si>
    <t>Predikert andel av aminosyrene (mmol/gDW)::</t>
  </si>
  <si>
    <t>Predicted HPLC values (mmol/gDW):</t>
  </si>
  <si>
    <t>Cys:</t>
  </si>
  <si>
    <t>Pro:</t>
  </si>
  <si>
    <t>Trp:</t>
  </si>
  <si>
    <t>Met:</t>
  </si>
  <si>
    <t>Skalert:</t>
  </si>
  <si>
    <t>Aminoacid</t>
  </si>
  <si>
    <t>Avg. mmol/gDW:</t>
  </si>
  <si>
    <t>mol/gDW:</t>
  </si>
  <si>
    <t>Molar mass (g/mol):</t>
  </si>
  <si>
    <t>g/gDW:</t>
  </si>
  <si>
    <t>mol/DW:</t>
  </si>
  <si>
    <t>g/DW:</t>
  </si>
  <si>
    <t>Cys</t>
  </si>
  <si>
    <t>Pro</t>
  </si>
  <si>
    <t>Trp</t>
  </si>
  <si>
    <t>Predictions:</t>
  </si>
  <si>
    <t>Amino acid:</t>
  </si>
  <si>
    <t>Methionine</t>
  </si>
  <si>
    <t>y=0,5549x</t>
  </si>
  <si>
    <t xml:space="preserve">Finne standard avvik: </t>
  </si>
  <si>
    <t>Average protein amount:</t>
  </si>
  <si>
    <t>ANOVA proteiner:</t>
  </si>
  <si>
    <t>Relative std. Dev: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</si>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</sst>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&quot; &quot;"/>
    <numFmt numFmtId="165" formatCode="0.000&quot; &quot;"/>
    <numFmt numFmtId="166" formatCode="0.00&quot;      &quot;"/>
    <numFmt numFmtId="167" formatCode="0.0000"/>
    <numFmt numFmtId="168" formatCode="0.000"/>
    <numFmt numFmtId="169" formatCode="0&quot;  &quot;"/>
    <numFmt numFmtId="170" formatCode="dd/mmm/yyyy\ hh:mm"/>
    <numFmt numFmtId="171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2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164" fontId="2" fillId="0" borderId="2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0" fontId="1" fillId="0" borderId="2" xfId="1" applyBorder="1" applyAlignment="1">
      <alignment vertical="center"/>
    </xf>
    <xf numFmtId="166" fontId="1" fillId="0" borderId="2" xfId="1" applyNumberFormat="1" applyBorder="1" applyAlignment="1">
      <alignment vertical="center"/>
    </xf>
    <xf numFmtId="0" fontId="2" fillId="0" borderId="3" xfId="1" applyFont="1" applyBorder="1" applyAlignment="1">
      <alignment vertical="center"/>
    </xf>
    <xf numFmtId="167" fontId="1" fillId="2" borderId="4" xfId="1" applyNumberFormat="1" applyFill="1" applyBorder="1" applyAlignment="1">
      <alignment horizontal="center"/>
    </xf>
    <xf numFmtId="2" fontId="1" fillId="2" borderId="4" xfId="1" applyNumberFormat="1" applyFill="1" applyBorder="1" applyAlignment="1">
      <alignment horizontal="center"/>
    </xf>
    <xf numFmtId="168" fontId="1" fillId="2" borderId="4" xfId="1" applyNumberFormat="1" applyFill="1" applyBorder="1" applyAlignment="1">
      <alignment horizontal="center"/>
    </xf>
    <xf numFmtId="0" fontId="1" fillId="2" borderId="4" xfId="1" applyFill="1" applyBorder="1"/>
    <xf numFmtId="169" fontId="1" fillId="2" borderId="4" xfId="1" applyNumberFormat="1" applyFill="1" applyBorder="1" applyAlignment="1">
      <alignment horizontal="left" vertical="center"/>
    </xf>
    <xf numFmtId="167" fontId="1" fillId="2" borderId="5" xfId="1" applyNumberFormat="1" applyFill="1" applyBorder="1" applyAlignment="1">
      <alignment horizontal="center"/>
    </xf>
    <xf numFmtId="2" fontId="1" fillId="2" borderId="5" xfId="1" applyNumberFormat="1" applyFill="1" applyBorder="1" applyAlignment="1">
      <alignment horizontal="center"/>
    </xf>
    <xf numFmtId="168" fontId="1" fillId="2" borderId="5" xfId="1" applyNumberFormat="1" applyFill="1" applyBorder="1" applyAlignment="1">
      <alignment horizontal="center"/>
    </xf>
    <xf numFmtId="0" fontId="1" fillId="2" borderId="5" xfId="1" applyFill="1" applyBorder="1"/>
    <xf numFmtId="169" fontId="1" fillId="2" borderId="5" xfId="1" applyNumberFormat="1" applyFill="1" applyBorder="1" applyAlignment="1">
      <alignment horizontal="left" vertical="center"/>
    </xf>
    <xf numFmtId="167" fontId="1" fillId="2" borderId="6" xfId="1" applyNumberFormat="1" applyFill="1" applyBorder="1" applyAlignment="1">
      <alignment horizontal="center"/>
    </xf>
    <xf numFmtId="2" fontId="1" fillId="2" borderId="6" xfId="1" applyNumberFormat="1" applyFill="1" applyBorder="1" applyAlignment="1">
      <alignment horizontal="center"/>
    </xf>
    <xf numFmtId="168" fontId="1" fillId="2" borderId="6" xfId="1" applyNumberFormat="1" applyFill="1" applyBorder="1" applyAlignment="1">
      <alignment horizontal="center"/>
    </xf>
    <xf numFmtId="0" fontId="1" fillId="2" borderId="6" xfId="1" applyFill="1" applyBorder="1"/>
    <xf numFmtId="169" fontId="1" fillId="2" borderId="6" xfId="1" applyNumberFormat="1" applyFill="1" applyBorder="1" applyAlignment="1">
      <alignment horizontal="left" vertical="center"/>
    </xf>
    <xf numFmtId="0" fontId="1" fillId="3" borderId="5" xfId="1" applyFill="1" applyBorder="1" applyAlignment="1">
      <alignment horizontal="center"/>
    </xf>
    <xf numFmtId="167" fontId="1" fillId="3" borderId="5" xfId="1" applyNumberFormat="1" applyFill="1" applyBorder="1" applyAlignment="1">
      <alignment horizontal="center"/>
    </xf>
    <xf numFmtId="2" fontId="1" fillId="3" borderId="5" xfId="1" applyNumberFormat="1" applyFill="1" applyBorder="1" applyAlignment="1">
      <alignment horizontal="center"/>
    </xf>
    <xf numFmtId="168" fontId="1" fillId="3" borderId="5" xfId="1" applyNumberFormat="1" applyFill="1" applyBorder="1" applyAlignment="1">
      <alignment horizontal="center"/>
    </xf>
    <xf numFmtId="0" fontId="1" fillId="3" borderId="5" xfId="1" applyFill="1" applyBorder="1" applyAlignment="1">
      <alignment horizontal="left" vertical="center"/>
    </xf>
    <xf numFmtId="0" fontId="1" fillId="3" borderId="6" xfId="1" applyFill="1" applyBorder="1" applyAlignment="1">
      <alignment horizontal="center"/>
    </xf>
    <xf numFmtId="0" fontId="1" fillId="3" borderId="6" xfId="1" applyFill="1" applyBorder="1" applyAlignment="1">
      <alignment horizontal="left"/>
    </xf>
    <xf numFmtId="0" fontId="1" fillId="3" borderId="6" xfId="1" applyFill="1" applyBorder="1" applyAlignment="1">
      <alignment horizontal="left" vertical="center"/>
    </xf>
    <xf numFmtId="2" fontId="1" fillId="0" borderId="0" xfId="1" applyNumberFormat="1"/>
    <xf numFmtId="170" fontId="1" fillId="0" borderId="0" xfId="1" applyNumberFormat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0" borderId="0" xfId="1" applyFont="1"/>
    <xf numFmtId="169" fontId="1" fillId="0" borderId="6" xfId="1" applyNumberFormat="1" applyBorder="1" applyAlignment="1">
      <alignment horizontal="left" vertical="center"/>
    </xf>
    <xf numFmtId="0" fontId="1" fillId="0" borderId="6" xfId="1" applyBorder="1"/>
    <xf numFmtId="168" fontId="1" fillId="0" borderId="6" xfId="1" applyNumberFormat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167" fontId="1" fillId="0" borderId="6" xfId="1" applyNumberFormat="1" applyBorder="1" applyAlignment="1">
      <alignment horizontal="center"/>
    </xf>
    <xf numFmtId="169" fontId="1" fillId="0" borderId="5" xfId="1" applyNumberFormat="1" applyBorder="1" applyAlignment="1">
      <alignment horizontal="left" vertical="center"/>
    </xf>
    <xf numFmtId="0" fontId="1" fillId="0" borderId="5" xfId="1" applyBorder="1"/>
    <xf numFmtId="168" fontId="1" fillId="0" borderId="5" xfId="1" applyNumberFormat="1" applyBorder="1" applyAlignment="1">
      <alignment horizontal="center"/>
    </xf>
    <xf numFmtId="2" fontId="1" fillId="0" borderId="5" xfId="1" applyNumberFormat="1" applyBorder="1" applyAlignment="1">
      <alignment horizontal="center"/>
    </xf>
    <xf numFmtId="167" fontId="1" fillId="0" borderId="5" xfId="1" applyNumberFormat="1" applyBorder="1" applyAlignment="1">
      <alignment horizontal="center"/>
    </xf>
    <xf numFmtId="169" fontId="1" fillId="0" borderId="4" xfId="1" applyNumberFormat="1" applyBorder="1" applyAlignment="1">
      <alignment horizontal="left" vertical="center"/>
    </xf>
    <xf numFmtId="0" fontId="1" fillId="0" borderId="4" xfId="1" applyBorder="1"/>
    <xf numFmtId="168" fontId="1" fillId="0" borderId="4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7" fontId="1" fillId="0" borderId="4" xfId="1" applyNumberFormat="1" applyBorder="1" applyAlignment="1">
      <alignment horizontal="center"/>
    </xf>
    <xf numFmtId="0" fontId="1" fillId="5" borderId="6" xfId="1" applyFill="1" applyBorder="1" applyAlignment="1">
      <alignment horizontal="left" vertical="center"/>
    </xf>
    <xf numFmtId="0" fontId="1" fillId="5" borderId="6" xfId="1" applyFill="1" applyBorder="1" applyAlignment="1">
      <alignment horizontal="left"/>
    </xf>
    <xf numFmtId="0" fontId="1" fillId="5" borderId="6" xfId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4" xfId="1" applyFill="1" applyBorder="1" applyAlignment="1">
      <alignment horizontal="left" vertical="center"/>
    </xf>
    <xf numFmtId="0" fontId="1" fillId="5" borderId="4" xfId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9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0" borderId="0" xfId="0" applyFont="1"/>
    <xf numFmtId="168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/>
    <xf numFmtId="168" fontId="1" fillId="0" borderId="0" xfId="0" applyNumberFormat="1" applyFont="1" applyAlignment="1">
      <alignment horizontal="center"/>
    </xf>
    <xf numFmtId="171" fontId="4" fillId="0" borderId="0" xfId="0" applyNumberFormat="1" applyFont="1"/>
    <xf numFmtId="0" fontId="1" fillId="4" borderId="0" xfId="0" applyFont="1" applyFill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71" fontId="4" fillId="0" borderId="0" xfId="2" applyNumberFormat="1" applyFont="1"/>
    <xf numFmtId="167" fontId="1" fillId="0" borderId="0" xfId="0" applyNumberFormat="1" applyFon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6" borderId="7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7B65A674-DCCE-423C-9521-D6EDCD58C9C3}"/>
    <cellStyle name="Normal 3" xfId="2" xr:uid="{FB71FB29-0765-4C2F-90B1-2033A4412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F2286B1-B91C-4CED-9C43-DDA6105361E8}" type="CELLRANGE">
                      <a:rPr lang="en-US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9D2-44E9-8B8D-4489A558C09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3584B9-B9CF-40BA-B893-1B31C136360B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9D2-44E9-8B8D-4489A558C09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8A7DE55-08A7-45FD-B07E-E1503457EA8A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9D2-44E9-8B8D-4489A558C09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631F009-65AC-41E4-B39A-D5F163105131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9D2-44E9-8B8D-4489A558C09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C53150-6D12-4522-B0F9-E43ECFB0B6F1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9D2-44E9-8B8D-4489A558C09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43AAC12-83C4-414A-866F-CA528B4B27BE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9D2-44E9-8B8D-4489A558C09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052973B-A870-4D95-A0E1-4B9E9641DD6F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9D2-44E9-8B8D-4489A558C09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039D939-3E50-4DB6-B1D9-32C03CA935C9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9D2-44E9-8B8D-4489A558C09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BCAD42C-B758-403E-A21E-E55B5E392033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9D2-44E9-8B8D-4489A558C09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142E6DE-E4CB-45B3-AB86-55CEFBA6EC58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9D2-44E9-8B8D-4489A558C09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158413E-F705-4889-8D31-D41CDD2E6EE6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9D2-44E9-8B8D-4489A558C09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C597A81-F3BD-4723-8CE4-DE73B41939AC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9D2-44E9-8B8D-4489A558C09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9D7DEFE-CD31-49F9-B0C7-A6791558C49C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9D2-44E9-8B8D-4489A558C09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E989DF5-1C99-43A3-A659-40141D3C6C87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9D2-44E9-8B8D-4489A558C09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1B4025C-DFAF-4C10-9379-5DC2DD94F49F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9D2-44E9-8B8D-4489A558C09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2E297DC-6DDB-4C7F-BC89-13387FCC81BC}" type="CELLRANGE">
                      <a:rPr lang="nb-NO"/>
                      <a:pPr/>
                      <a:t>[CELLRANGE]</a:t>
                    </a:fld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9D2-44E9-8B8D-4489A558C09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9D2-44E9-8B8D-4489A558C09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9D2-44E9-8B8D-4489A558C09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9D2-44E9-8B8D-4489A558C09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9D2-44E9-8B8D-4489A558C09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9D2-44E9-8B8D-4489A558C09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9D2-44E9-8B8D-4489A558C09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9D2-44E9-8B8D-4489A558C09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9D2-44E9-8B8D-4489A558C09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9D2-44E9-8B8D-4489A558C09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9D2-44E9-8B8D-4489A558C09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9D2-44E9-8B8D-4489A558C09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9D2-44E9-8B8D-4489A558C09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9D2-44E9-8B8D-4489A558C09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9D2-44E9-8B8D-4489A558C09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9D2-44E9-8B8D-4489A558C09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9D2-44E9-8B8D-4489A558C09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9D2-44E9-8B8D-4489A558C09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9D2-44E9-8B8D-4489A558C09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9D2-44E9-8B8D-4489A558C09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9D2-44E9-8B8D-4489A558C09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9D2-44E9-8B8D-4489A558C09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9D2-44E9-8B8D-4489A558C09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9D2-44E9-8B8D-4489A558C09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9D2-44E9-8B8D-4489A558C09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9D2-44E9-8B8D-4489A558C09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9D2-44E9-8B8D-4489A558C09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9D2-44E9-8B8D-4489A558C09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9D2-44E9-8B8D-4489A558C09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9D2-44E9-8B8D-4489A558C09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9D2-44E9-8B8D-4489A558C09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9D2-44E9-8B8D-4489A558C097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nb-N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9D2-44E9-8B8D-4489A558C0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5667541557305434E-2"/>
                  <c:y val="-0.168863371245261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(Oversikt!$J$41:$J$56,Oversikt!$J$41:$J$56,Oversikt!$J$41:$J$56)</c:f>
              <c:numCache>
                <c:formatCode>0.000</c:formatCode>
                <c:ptCount val="48"/>
                <c:pt idx="0">
                  <c:v>0.59111127483237302</c:v>
                </c:pt>
                <c:pt idx="1">
                  <c:v>0.31503487394125002</c:v>
                </c:pt>
                <c:pt idx="2">
                  <c:v>0.304266422763671</c:v>
                </c:pt>
                <c:pt idx="3">
                  <c:v>0.39903752261785103</c:v>
                </c:pt>
                <c:pt idx="4">
                  <c:v>0.55857521331259297</c:v>
                </c:pt>
                <c:pt idx="5">
                  <c:v>0.29525634056817002</c:v>
                </c:pt>
                <c:pt idx="6">
                  <c:v>0.532031324104138</c:v>
                </c:pt>
                <c:pt idx="7">
                  <c:v>0.17465218151956499</c:v>
                </c:pt>
                <c:pt idx="8">
                  <c:v>0.56721117444805602</c:v>
                </c:pt>
                <c:pt idx="9">
                  <c:v>0.74367160775772401</c:v>
                </c:pt>
                <c:pt idx="10">
                  <c:v>0.54430249487281201</c:v>
                </c:pt>
                <c:pt idx="11">
                  <c:v>0.346567043949982</c:v>
                </c:pt>
                <c:pt idx="12">
                  <c:v>0.48340182165247397</c:v>
                </c:pt>
                <c:pt idx="13">
                  <c:v>0.41714498192285099</c:v>
                </c:pt>
                <c:pt idx="14">
                  <c:v>0.268749863465719</c:v>
                </c:pt>
                <c:pt idx="15">
                  <c:v>0.51935485552044502</c:v>
                </c:pt>
                <c:pt idx="16">
                  <c:v>0.59111127483237302</c:v>
                </c:pt>
                <c:pt idx="17">
                  <c:v>0.31503487394125002</c:v>
                </c:pt>
                <c:pt idx="18">
                  <c:v>0.304266422763671</c:v>
                </c:pt>
                <c:pt idx="19">
                  <c:v>0.39903752261785103</c:v>
                </c:pt>
                <c:pt idx="20">
                  <c:v>0.55857521331259297</c:v>
                </c:pt>
                <c:pt idx="21">
                  <c:v>0.29525634056817002</c:v>
                </c:pt>
                <c:pt idx="22">
                  <c:v>0.532031324104138</c:v>
                </c:pt>
                <c:pt idx="23">
                  <c:v>0.17465218151956499</c:v>
                </c:pt>
                <c:pt idx="24">
                  <c:v>0.56721117444805602</c:v>
                </c:pt>
                <c:pt idx="25">
                  <c:v>0.74367160775772401</c:v>
                </c:pt>
                <c:pt idx="26">
                  <c:v>0.54430249487281201</c:v>
                </c:pt>
                <c:pt idx="27">
                  <c:v>0.346567043949982</c:v>
                </c:pt>
                <c:pt idx="28">
                  <c:v>0.48340182165247397</c:v>
                </c:pt>
                <c:pt idx="29">
                  <c:v>0.41714498192285099</c:v>
                </c:pt>
                <c:pt idx="30">
                  <c:v>0.268749863465719</c:v>
                </c:pt>
                <c:pt idx="31">
                  <c:v>0.51935485552044502</c:v>
                </c:pt>
                <c:pt idx="32">
                  <c:v>0.59111127483237302</c:v>
                </c:pt>
                <c:pt idx="33">
                  <c:v>0.31503487394125002</c:v>
                </c:pt>
                <c:pt idx="34">
                  <c:v>0.304266422763671</c:v>
                </c:pt>
                <c:pt idx="35">
                  <c:v>0.39903752261785103</c:v>
                </c:pt>
                <c:pt idx="36">
                  <c:v>0.55857521331259297</c:v>
                </c:pt>
                <c:pt idx="37">
                  <c:v>0.29525634056817002</c:v>
                </c:pt>
                <c:pt idx="38">
                  <c:v>0.532031324104138</c:v>
                </c:pt>
                <c:pt idx="39">
                  <c:v>0.17465218151956499</c:v>
                </c:pt>
                <c:pt idx="40">
                  <c:v>0.56721117444805602</c:v>
                </c:pt>
                <c:pt idx="41">
                  <c:v>0.74367160775772401</c:v>
                </c:pt>
                <c:pt idx="42">
                  <c:v>0.54430249487281201</c:v>
                </c:pt>
                <c:pt idx="43">
                  <c:v>0.346567043949982</c:v>
                </c:pt>
                <c:pt idx="44">
                  <c:v>0.48340182165247397</c:v>
                </c:pt>
                <c:pt idx="45">
                  <c:v>0.41714498192285099</c:v>
                </c:pt>
                <c:pt idx="46">
                  <c:v>0.268749863465719</c:v>
                </c:pt>
                <c:pt idx="47">
                  <c:v>0.51935485552044502</c:v>
                </c:pt>
              </c:numCache>
            </c:numRef>
          </c:xVal>
          <c:yVal>
            <c:numRef>
              <c:f>(Oversikt!$C$41:$C$56,Oversikt!$D$41:$D$56,Oversikt!$E$41:$E$56)</c:f>
              <c:numCache>
                <c:formatCode>0.000</c:formatCode>
                <c:ptCount val="48"/>
                <c:pt idx="0">
                  <c:v>0.50290516088347514</c:v>
                </c:pt>
                <c:pt idx="1">
                  <c:v>0.22446163521697024</c:v>
                </c:pt>
                <c:pt idx="2">
                  <c:v>0.16125676379085113</c:v>
                </c:pt>
                <c:pt idx="3">
                  <c:v>0.21148406368340233</c:v>
                </c:pt>
                <c:pt idx="4">
                  <c:v>0.45173761202943297</c:v>
                </c:pt>
                <c:pt idx="5">
                  <c:v>0.23878323106000796</c:v>
                </c:pt>
                <c:pt idx="6">
                  <c:v>0.37907111521035958</c:v>
                </c:pt>
                <c:pt idx="7">
                  <c:v>5.9496314275086788E-2</c:v>
                </c:pt>
                <c:pt idx="8">
                  <c:v>0.23954816359582692</c:v>
                </c:pt>
                <c:pt idx="9">
                  <c:v>0.23236811318184372</c:v>
                </c:pt>
                <c:pt idx="10">
                  <c:v>0.28109465036797587</c:v>
                </c:pt>
                <c:pt idx="11">
                  <c:v>0.15340087204429251</c:v>
                </c:pt>
                <c:pt idx="12">
                  <c:v>0.19618225866569017</c:v>
                </c:pt>
                <c:pt idx="13">
                  <c:v>0.23544949594336298</c:v>
                </c:pt>
                <c:pt idx="14">
                  <c:v>0.10517872250727582</c:v>
                </c:pt>
                <c:pt idx="15">
                  <c:v>0.25834596752533645</c:v>
                </c:pt>
                <c:pt idx="16">
                  <c:v>0.51629810447893298</c:v>
                </c:pt>
                <c:pt idx="17">
                  <c:v>0.2269281772990526</c:v>
                </c:pt>
                <c:pt idx="18">
                  <c:v>0.16079712220437284</c:v>
                </c:pt>
                <c:pt idx="19">
                  <c:v>0.21088125566306781</c:v>
                </c:pt>
                <c:pt idx="20">
                  <c:v>0.45705780819792585</c:v>
                </c:pt>
                <c:pt idx="21">
                  <c:v>0.24159542468116485</c:v>
                </c:pt>
                <c:pt idx="22">
                  <c:v>0.38323661483734239</c:v>
                </c:pt>
                <c:pt idx="23">
                  <c:v>6.1180027512483776E-2</c:v>
                </c:pt>
                <c:pt idx="24">
                  <c:v>0.23572855961927711</c:v>
                </c:pt>
                <c:pt idx="25">
                  <c:v>0.23788306963466052</c:v>
                </c:pt>
                <c:pt idx="26">
                  <c:v>0.28595697998779751</c:v>
                </c:pt>
                <c:pt idx="27">
                  <c:v>0.15099156996653976</c:v>
                </c:pt>
                <c:pt idx="28">
                  <c:v>0.19498567791019764</c:v>
                </c:pt>
                <c:pt idx="29">
                  <c:v>0.20060783800812682</c:v>
                </c:pt>
                <c:pt idx="30">
                  <c:v>0.11363657866636616</c:v>
                </c:pt>
                <c:pt idx="31">
                  <c:v>0.26479063360563992</c:v>
                </c:pt>
                <c:pt idx="32">
                  <c:v>0.51769703550993451</c:v>
                </c:pt>
                <c:pt idx="33">
                  <c:v>0.22595095642751079</c:v>
                </c:pt>
                <c:pt idx="34">
                  <c:v>0.16519597569603975</c:v>
                </c:pt>
                <c:pt idx="35">
                  <c:v>0.21665023793764834</c:v>
                </c:pt>
                <c:pt idx="36">
                  <c:v>0.46462125241712643</c:v>
                </c:pt>
                <c:pt idx="37">
                  <c:v>0.24559337304877871</c:v>
                </c:pt>
                <c:pt idx="38">
                  <c:v>0.38158628289877244</c:v>
                </c:pt>
                <c:pt idx="39">
                  <c:v>6.5315935523081847E-2</c:v>
                </c:pt>
                <c:pt idx="40">
                  <c:v>0.22043872099435341</c:v>
                </c:pt>
                <c:pt idx="41">
                  <c:v>0.2359476923236864</c:v>
                </c:pt>
                <c:pt idx="42">
                  <c:v>0.28868405791879925</c:v>
                </c:pt>
                <c:pt idx="43">
                  <c:v>0.14199555244843301</c:v>
                </c:pt>
                <c:pt idx="44">
                  <c:v>0.18353216511000867</c:v>
                </c:pt>
                <c:pt idx="45">
                  <c:v>0.24790425037485644</c:v>
                </c:pt>
                <c:pt idx="46">
                  <c:v>0.10275977148833647</c:v>
                </c:pt>
                <c:pt idx="47">
                  <c:v>0.26998829506425509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Oversikt!$B$41:$B$56</c15:f>
                <c15:dlblRangeCache>
                  <c:ptCount val="16"/>
                  <c:pt idx="0">
                    <c:v>Ala</c:v>
                  </c:pt>
                  <c:pt idx="1">
                    <c:v>Arg</c:v>
                  </c:pt>
                  <c:pt idx="2">
                    <c:v>Asn</c:v>
                  </c:pt>
                  <c:pt idx="3">
                    <c:v>Asp</c:v>
                  </c:pt>
                  <c:pt idx="4">
                    <c:v>Glu</c:v>
                  </c:pt>
                  <c:pt idx="5">
                    <c:v>Gln</c:v>
                  </c:pt>
                  <c:pt idx="6">
                    <c:v>Gly</c:v>
                  </c:pt>
                  <c:pt idx="7">
                    <c:v>His</c:v>
                  </c:pt>
                  <c:pt idx="8">
                    <c:v>Ile</c:v>
                  </c:pt>
                  <c:pt idx="9">
                    <c:v>Leu</c:v>
                  </c:pt>
                  <c:pt idx="10">
                    <c:v>Lys</c:v>
                  </c:pt>
                  <c:pt idx="11">
                    <c:v>Phe</c:v>
                  </c:pt>
                  <c:pt idx="12">
                    <c:v>Ser</c:v>
                  </c:pt>
                  <c:pt idx="13">
                    <c:v>Thr</c:v>
                  </c:pt>
                  <c:pt idx="14">
                    <c:v>Tyr</c:v>
                  </c:pt>
                  <c:pt idx="15">
                    <c:v>Val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9D2-44E9-8B8D-4489A558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664399"/>
        <c:axId val="818667279"/>
      </c:scatterChart>
      <c:valAx>
        <c:axId val="81866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050" b="0" i="0" baseline="0">
                    <a:effectLst/>
                  </a:rPr>
                  <a:t>Predicted values (mmol/gDW)</a:t>
                </a:r>
                <a:endParaRPr lang="nb-NO" sz="600" b="0" i="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18667279"/>
        <c:crosses val="autoZero"/>
        <c:crossBetween val="midCat"/>
      </c:valAx>
      <c:valAx>
        <c:axId val="81866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050" b="0" i="0" baseline="0">
                    <a:effectLst/>
                  </a:rPr>
                  <a:t>HPLC measurements (mmol/gDW)</a:t>
                </a:r>
                <a:endParaRPr lang="nb-NO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1866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41</xdr:row>
      <xdr:rowOff>90487</xdr:rowOff>
    </xdr:from>
    <xdr:to>
      <xdr:col>19</xdr:col>
      <xdr:colOff>542925</xdr:colOff>
      <xdr:row>55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E12DA5-DC44-E781-F6B0-D3E8EB152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2B85CB-3FE8-4466-A7B1-34035A74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11BCA5-640D-4BF6-BBDA-790AF394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E56C92-82F9-466D-B5C6-1E08ECE3C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B07310-418B-4DAA-A13D-DD2A6769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B4DDC1-BE62-4DAF-A90B-FB2C5C72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828CFE-EEAF-4253-990D-18B8C5005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DD90FB-D1E0-4D8B-84A6-D6DB614A1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EB7B30-58AF-4C4C-A982-4F7C34EA7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8</xdr:col>
      <xdr:colOff>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BD1786-4C2D-4B50-87E1-C90427AF8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4876800" cy="2771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F848-D3B5-408C-B31A-9C3D9F1B54B1}">
  <dimension ref="A1:AC149"/>
  <sheetViews>
    <sheetView tabSelected="1" topLeftCell="A112" workbookViewId="0">
      <selection activeCell="R145" sqref="R145"/>
    </sheetView>
  </sheetViews>
  <sheetFormatPr defaultRowHeight="15" x14ac:dyDescent="0.25"/>
  <sheetData>
    <row r="1" spans="1:12" x14ac:dyDescent="0.25">
      <c r="A1" s="90" t="s">
        <v>57</v>
      </c>
      <c r="B1" s="90" t="s">
        <v>58</v>
      </c>
      <c r="C1" s="90" t="s">
        <v>59</v>
      </c>
      <c r="D1" s="91" t="s">
        <v>60</v>
      </c>
      <c r="E1" s="91"/>
      <c r="F1" s="91"/>
      <c r="G1" s="90" t="s">
        <v>61</v>
      </c>
      <c r="H1" s="90" t="s">
        <v>62</v>
      </c>
      <c r="K1" t="s">
        <v>117</v>
      </c>
    </row>
    <row r="2" spans="1:12" x14ac:dyDescent="0.25">
      <c r="A2" s="90"/>
      <c r="B2" s="90"/>
      <c r="C2" s="90"/>
      <c r="D2" s="63">
        <v>1</v>
      </c>
      <c r="E2" s="63">
        <v>2</v>
      </c>
      <c r="F2" s="63">
        <v>3</v>
      </c>
      <c r="G2" s="90"/>
      <c r="H2" s="90"/>
      <c r="K2" t="s">
        <v>118</v>
      </c>
      <c r="L2" t="s">
        <v>50</v>
      </c>
    </row>
    <row r="3" spans="1:12" x14ac:dyDescent="0.25">
      <c r="A3" s="64">
        <v>1</v>
      </c>
      <c r="B3" s="72" t="s">
        <v>7</v>
      </c>
      <c r="C3" s="72" t="s">
        <v>63</v>
      </c>
      <c r="D3" s="83">
        <v>2.9249834417834769E-3</v>
      </c>
      <c r="E3" s="83">
        <v>1.1764750728913056E-3</v>
      </c>
      <c r="F3" s="83">
        <v>4.6968218418790382E-3</v>
      </c>
      <c r="G3" s="68">
        <f>AVERAGE(D3:F3)</f>
        <v>2.9327601188512734E-3</v>
      </c>
      <c r="H3" s="68">
        <f>_xlfn.STDEV.S(D3:F3)</f>
        <v>1.7601862688392546E-3</v>
      </c>
    </row>
    <row r="4" spans="1:12" x14ac:dyDescent="0.25">
      <c r="A4" s="64">
        <v>2</v>
      </c>
      <c r="B4" s="72" t="s">
        <v>9</v>
      </c>
      <c r="C4" s="72" t="s">
        <v>64</v>
      </c>
      <c r="D4" s="83">
        <v>0.50290516088347514</v>
      </c>
      <c r="E4" s="83">
        <v>0.51629810447893298</v>
      </c>
      <c r="F4" s="83">
        <v>0.51769703550993451</v>
      </c>
      <c r="G4" s="68">
        <f t="shared" ref="G4:G18" si="0">AVERAGE(D4:F4)</f>
        <v>0.51230010029078088</v>
      </c>
      <c r="H4" s="68">
        <f t="shared" ref="H4:H18" si="1">_xlfn.STDEV.S(D4:F4)</f>
        <v>8.1662670087123915E-3</v>
      </c>
      <c r="K4" t="s">
        <v>80</v>
      </c>
      <c r="L4">
        <v>0.59111127483237302</v>
      </c>
    </row>
    <row r="5" spans="1:12" x14ac:dyDescent="0.25">
      <c r="A5" s="64">
        <v>3</v>
      </c>
      <c r="B5" s="65" t="s">
        <v>15</v>
      </c>
      <c r="C5" s="66" t="s">
        <v>63</v>
      </c>
      <c r="D5" s="67">
        <v>3.0880083527262271E-5</v>
      </c>
      <c r="E5" s="67">
        <v>5.6489319073717426E-5</v>
      </c>
      <c r="F5" s="67">
        <v>2.6931703067984626E-5</v>
      </c>
      <c r="G5" s="68">
        <f t="shared" si="0"/>
        <v>3.8100368556321439E-5</v>
      </c>
      <c r="H5" s="68">
        <f t="shared" si="1"/>
        <v>1.6047197665362943E-5</v>
      </c>
      <c r="K5" t="s">
        <v>82</v>
      </c>
      <c r="L5">
        <v>0.31503487394125002</v>
      </c>
    </row>
    <row r="6" spans="1:12" x14ac:dyDescent="0.25">
      <c r="A6" s="64">
        <v>4</v>
      </c>
      <c r="B6" s="65" t="s">
        <v>17</v>
      </c>
      <c r="C6" s="66" t="s">
        <v>64</v>
      </c>
      <c r="D6" s="67">
        <v>0.37270994739072616</v>
      </c>
      <c r="E6" s="67">
        <v>0.37162188854836692</v>
      </c>
      <c r="F6" s="67">
        <v>0.38181928193062004</v>
      </c>
      <c r="G6" s="68">
        <f t="shared" si="0"/>
        <v>0.37538370595657106</v>
      </c>
      <c r="H6" s="68">
        <f t="shared" si="1"/>
        <v>5.5998613018026222E-3</v>
      </c>
      <c r="K6" t="s">
        <v>83</v>
      </c>
      <c r="L6">
        <v>0.304266422763671</v>
      </c>
    </row>
    <row r="7" spans="1:12" x14ac:dyDescent="0.25">
      <c r="A7" s="64">
        <v>5</v>
      </c>
      <c r="B7" s="65" t="s">
        <v>12</v>
      </c>
      <c r="C7" s="66" t="s">
        <v>63</v>
      </c>
      <c r="D7" s="67">
        <v>2.4052750832859831E-5</v>
      </c>
      <c r="E7" s="67">
        <v>2.0237790280075053E-5</v>
      </c>
      <c r="F7" s="67">
        <v>5.111863899682987E-5</v>
      </c>
      <c r="G7" s="68">
        <f t="shared" si="0"/>
        <v>3.180306003658825E-5</v>
      </c>
      <c r="H7" s="68">
        <f t="shared" si="1"/>
        <v>1.683618644265448E-5</v>
      </c>
      <c r="K7" t="s">
        <v>84</v>
      </c>
      <c r="L7">
        <v>0.39903752261785103</v>
      </c>
    </row>
    <row r="8" spans="1:12" x14ac:dyDescent="0.25">
      <c r="A8" s="64">
        <v>6</v>
      </c>
      <c r="B8" s="65" t="s">
        <v>16</v>
      </c>
      <c r="C8" s="66" t="s">
        <v>64</v>
      </c>
      <c r="D8" s="67">
        <v>0.69049679033860811</v>
      </c>
      <c r="E8" s="67">
        <v>0.69863299508881072</v>
      </c>
      <c r="F8" s="67">
        <v>0.71016350682690832</v>
      </c>
      <c r="G8" s="68">
        <f t="shared" si="0"/>
        <v>0.69976443075144223</v>
      </c>
      <c r="H8" s="68">
        <f t="shared" si="1"/>
        <v>9.8820566863280467E-3</v>
      </c>
      <c r="K8" t="s">
        <v>85</v>
      </c>
      <c r="L8">
        <v>0.55857521331259297</v>
      </c>
    </row>
    <row r="9" spans="1:12" x14ac:dyDescent="0.25">
      <c r="A9" s="64">
        <v>7</v>
      </c>
      <c r="B9" s="65" t="s">
        <v>11</v>
      </c>
      <c r="C9" s="66" t="s">
        <v>64</v>
      </c>
      <c r="D9" s="67">
        <v>0.60353275042732979</v>
      </c>
      <c r="E9" s="67">
        <v>0.61016479213639496</v>
      </c>
      <c r="F9" s="67">
        <v>0.60753723932628323</v>
      </c>
      <c r="G9" s="68">
        <f t="shared" si="0"/>
        <v>0.6070782606300027</v>
      </c>
      <c r="H9" s="68">
        <f t="shared" si="1"/>
        <v>3.3397590317902552E-3</v>
      </c>
      <c r="K9" t="s">
        <v>86</v>
      </c>
      <c r="L9">
        <v>0.29525634056817002</v>
      </c>
    </row>
    <row r="10" spans="1:12" x14ac:dyDescent="0.25">
      <c r="A10" s="64">
        <v>8</v>
      </c>
      <c r="B10" s="65" t="s">
        <v>14</v>
      </c>
      <c r="C10" s="66" t="s">
        <v>63</v>
      </c>
      <c r="D10" s="67">
        <v>5.9496314275086788E-2</v>
      </c>
      <c r="E10" s="67">
        <v>6.1180027512483776E-2</v>
      </c>
      <c r="F10" s="67">
        <v>6.5315935523081847E-2</v>
      </c>
      <c r="G10" s="68">
        <f t="shared" si="0"/>
        <v>6.1997425770217468E-2</v>
      </c>
      <c r="H10" s="68">
        <f t="shared" si="1"/>
        <v>2.9946790815275101E-3</v>
      </c>
      <c r="K10" t="s">
        <v>88</v>
      </c>
      <c r="L10">
        <v>0.532031324104138</v>
      </c>
    </row>
    <row r="11" spans="1:12" x14ac:dyDescent="0.25">
      <c r="A11" s="64">
        <v>9</v>
      </c>
      <c r="B11" s="65" t="s">
        <v>3</v>
      </c>
      <c r="C11" s="66" t="s">
        <v>65</v>
      </c>
      <c r="D11" s="67">
        <v>0.23954816359582692</v>
      </c>
      <c r="E11" s="67">
        <v>0.23572855961927711</v>
      </c>
      <c r="F11" s="67">
        <v>0.22043872099435341</v>
      </c>
      <c r="G11" s="68">
        <f t="shared" si="0"/>
        <v>0.23190514806981918</v>
      </c>
      <c r="H11" s="68">
        <f t="shared" si="1"/>
        <v>1.0112198378302767E-2</v>
      </c>
      <c r="K11" t="s">
        <v>89</v>
      </c>
      <c r="L11">
        <v>0.17465218151956499</v>
      </c>
    </row>
    <row r="12" spans="1:12" x14ac:dyDescent="0.25">
      <c r="A12" s="64">
        <v>10</v>
      </c>
      <c r="B12" s="65" t="s">
        <v>2</v>
      </c>
      <c r="C12" s="66" t="s">
        <v>64</v>
      </c>
      <c r="D12" s="67">
        <v>0.23236811318184372</v>
      </c>
      <c r="E12" s="67">
        <v>0.23788306963466052</v>
      </c>
      <c r="F12" s="67">
        <v>0.2359476923236864</v>
      </c>
      <c r="G12" s="68">
        <f t="shared" si="0"/>
        <v>0.2353996250467302</v>
      </c>
      <c r="H12" s="68">
        <f t="shared" si="1"/>
        <v>2.7980295699239922E-3</v>
      </c>
      <c r="K12" t="s">
        <v>90</v>
      </c>
      <c r="L12">
        <v>0.56721117444805602</v>
      </c>
    </row>
    <row r="13" spans="1:12" x14ac:dyDescent="0.25">
      <c r="A13" s="64">
        <v>11</v>
      </c>
      <c r="B13" s="65" t="s">
        <v>1</v>
      </c>
      <c r="C13" s="66" t="s">
        <v>64</v>
      </c>
      <c r="D13" s="67">
        <v>0.28109465036797587</v>
      </c>
      <c r="E13" s="67">
        <v>0.28595697998779751</v>
      </c>
      <c r="F13" s="67">
        <v>0.28868405791879925</v>
      </c>
      <c r="G13" s="68">
        <f t="shared" si="0"/>
        <v>0.28524522942485753</v>
      </c>
      <c r="H13" s="68">
        <f t="shared" si="1"/>
        <v>3.8444399320327204E-3</v>
      </c>
      <c r="K13" t="s">
        <v>91</v>
      </c>
      <c r="L13">
        <v>0.74367160775772401</v>
      </c>
    </row>
    <row r="14" spans="1:12" x14ac:dyDescent="0.25">
      <c r="A14" s="64">
        <v>12</v>
      </c>
      <c r="B14" s="65" t="s">
        <v>4</v>
      </c>
      <c r="C14" s="66" t="s">
        <v>65</v>
      </c>
      <c r="D14" s="67">
        <v>0.15340087204429251</v>
      </c>
      <c r="E14" s="67">
        <v>0.15099156996653976</v>
      </c>
      <c r="F14" s="67">
        <v>0.14199555244843301</v>
      </c>
      <c r="G14" s="68">
        <f t="shared" si="0"/>
        <v>0.14879599815308842</v>
      </c>
      <c r="H14" s="68">
        <f t="shared" si="1"/>
        <v>6.0113002305608263E-3</v>
      </c>
      <c r="K14" t="s">
        <v>92</v>
      </c>
      <c r="L14">
        <v>0.54430249487281201</v>
      </c>
    </row>
    <row r="15" spans="1:12" x14ac:dyDescent="0.25">
      <c r="A15" s="64">
        <v>13</v>
      </c>
      <c r="B15" s="65" t="s">
        <v>13</v>
      </c>
      <c r="C15" s="66" t="s">
        <v>65</v>
      </c>
      <c r="D15" s="67">
        <v>0.19618225866569017</v>
      </c>
      <c r="E15" s="67">
        <v>0.19498567791019764</v>
      </c>
      <c r="F15" s="67">
        <v>0.18353216511000867</v>
      </c>
      <c r="G15" s="68">
        <f t="shared" si="0"/>
        <v>0.19156670056196548</v>
      </c>
      <c r="H15" s="68">
        <f t="shared" si="1"/>
        <v>6.9837863170823782E-3</v>
      </c>
      <c r="K15" t="s">
        <v>119</v>
      </c>
      <c r="L15">
        <v>0.21462078143174501</v>
      </c>
    </row>
    <row r="16" spans="1:12" x14ac:dyDescent="0.25">
      <c r="A16" s="64">
        <v>14</v>
      </c>
      <c r="B16" s="65" t="s">
        <v>10</v>
      </c>
      <c r="C16" s="66" t="s">
        <v>64</v>
      </c>
      <c r="D16" s="67">
        <v>0.23544949594336298</v>
      </c>
      <c r="E16" s="67">
        <v>0.20060783800812682</v>
      </c>
      <c r="F16" s="67">
        <v>0.24790425037485644</v>
      </c>
      <c r="G16" s="68">
        <f t="shared" si="0"/>
        <v>0.22798719477544874</v>
      </c>
      <c r="H16" s="68">
        <f t="shared" si="1"/>
        <v>2.4515344373094671E-2</v>
      </c>
      <c r="K16" t="s">
        <v>93</v>
      </c>
      <c r="L16">
        <v>0.346567043949982</v>
      </c>
    </row>
    <row r="17" spans="1:12" x14ac:dyDescent="0.25">
      <c r="A17" s="64">
        <v>15</v>
      </c>
      <c r="B17" s="65" t="s">
        <v>8</v>
      </c>
      <c r="C17" s="66" t="s">
        <v>63</v>
      </c>
      <c r="D17" s="67">
        <v>0.10517872250727582</v>
      </c>
      <c r="E17" s="67">
        <v>0.11363657866636616</v>
      </c>
      <c r="F17" s="67">
        <v>0.10275977148833647</v>
      </c>
      <c r="G17" s="68">
        <f t="shared" si="0"/>
        <v>0.10719169088732615</v>
      </c>
      <c r="H17" s="68">
        <f t="shared" si="1"/>
        <v>5.7109775758027084E-3</v>
      </c>
      <c r="K17" t="s">
        <v>94</v>
      </c>
      <c r="L17">
        <v>0.48340182165247397</v>
      </c>
    </row>
    <row r="18" spans="1:12" x14ac:dyDescent="0.25">
      <c r="A18" s="64">
        <v>16</v>
      </c>
      <c r="B18" s="65" t="s">
        <v>5</v>
      </c>
      <c r="C18" s="66" t="s">
        <v>64</v>
      </c>
      <c r="D18" s="67">
        <v>0.25834596752533645</v>
      </c>
      <c r="E18" s="67">
        <v>0.26479063360563992</v>
      </c>
      <c r="F18" s="67">
        <v>0.26998829506425509</v>
      </c>
      <c r="G18" s="68">
        <f t="shared" si="0"/>
        <v>0.26437496539841049</v>
      </c>
      <c r="H18" s="68">
        <f t="shared" si="1"/>
        <v>5.8322836586316542E-3</v>
      </c>
      <c r="K18" t="s">
        <v>95</v>
      </c>
      <c r="L18">
        <v>0.41714498192285099</v>
      </c>
    </row>
    <row r="19" spans="1:12" x14ac:dyDescent="0.25">
      <c r="A19" s="64"/>
      <c r="B19" s="65"/>
      <c r="C19" s="66"/>
      <c r="D19" s="67"/>
      <c r="E19" s="67"/>
      <c r="F19" s="67"/>
      <c r="G19" s="68"/>
      <c r="H19" s="68"/>
      <c r="K19" t="s">
        <v>96</v>
      </c>
      <c r="L19">
        <v>0.268749863465719</v>
      </c>
    </row>
    <row r="20" spans="1:12" x14ac:dyDescent="0.25">
      <c r="A20" s="63"/>
      <c r="B20" s="63"/>
      <c r="C20" s="63"/>
      <c r="D20" s="63"/>
      <c r="E20" s="63"/>
      <c r="F20" s="63"/>
      <c r="G20" s="63"/>
      <c r="H20" s="63"/>
      <c r="K20" t="s">
        <v>97</v>
      </c>
      <c r="L20">
        <v>0.51935485552044502</v>
      </c>
    </row>
    <row r="22" spans="1:12" x14ac:dyDescent="0.25">
      <c r="B22" t="s">
        <v>66</v>
      </c>
      <c r="D22" s="69" t="s">
        <v>67</v>
      </c>
      <c r="H22">
        <v>1</v>
      </c>
      <c r="I22">
        <v>2</v>
      </c>
      <c r="J22">
        <v>3</v>
      </c>
      <c r="K22" s="1" t="s">
        <v>68</v>
      </c>
      <c r="L22" t="s">
        <v>62</v>
      </c>
    </row>
    <row r="23" spans="1:12" x14ac:dyDescent="0.25">
      <c r="B23" t="s">
        <v>69</v>
      </c>
      <c r="C23" s="70">
        <v>0.304266422763671</v>
      </c>
      <c r="D23" s="70">
        <f>C23/C25</f>
        <v>0.4326243649871967</v>
      </c>
      <c r="G23" t="s">
        <v>15</v>
      </c>
      <c r="H23">
        <f>(D5+D6)*$D$23</f>
        <v>0.16125676379085113</v>
      </c>
      <c r="I23">
        <f>(E5+E6)*$D$23</f>
        <v>0.16079712220437284</v>
      </c>
      <c r="J23">
        <f>(F5+F6)*$D$23</f>
        <v>0.16519597569603975</v>
      </c>
      <c r="K23">
        <f>AVERAGE(H23:J23)</f>
        <v>0.16241662056375458</v>
      </c>
      <c r="L23">
        <f>_xlfn.STDEV.S(H23:J23)</f>
        <v>2.417938959222302E-3</v>
      </c>
    </row>
    <row r="24" spans="1:12" x14ac:dyDescent="0.25">
      <c r="B24" t="s">
        <v>70</v>
      </c>
      <c r="C24" s="70">
        <v>0.39903752261785103</v>
      </c>
      <c r="D24" s="70">
        <f>C24/C25</f>
        <v>0.56737563501280341</v>
      </c>
      <c r="E24" s="69"/>
      <c r="F24" s="69"/>
      <c r="G24" t="s">
        <v>17</v>
      </c>
      <c r="H24">
        <f>(D5+D6)*$D$24</f>
        <v>0.21148406368340233</v>
      </c>
      <c r="I24">
        <f t="shared" ref="I24:J24" si="2">(E5+E6)*$D$24</f>
        <v>0.21088125566306781</v>
      </c>
      <c r="J24">
        <f t="shared" si="2"/>
        <v>0.21665023793764834</v>
      </c>
      <c r="K24">
        <f t="shared" ref="K24:K33" si="3">AVERAGE(H24:J24)</f>
        <v>0.21300518576137284</v>
      </c>
      <c r="L24">
        <f t="shared" ref="L24:L33" si="4">_xlfn.STDEV.S(H24:J24)</f>
        <v>3.1710642382602483E-3</v>
      </c>
    </row>
    <row r="25" spans="1:12" x14ac:dyDescent="0.25">
      <c r="B25" s="69" t="s">
        <v>71</v>
      </c>
      <c r="C25" s="70">
        <f>SUM(C23:C24)</f>
        <v>0.70330394538152197</v>
      </c>
      <c r="D25" s="70">
        <f>SUM(D23:D24)</f>
        <v>1</v>
      </c>
      <c r="E25" s="70"/>
      <c r="F25" s="70"/>
    </row>
    <row r="26" spans="1:12" x14ac:dyDescent="0.25">
      <c r="E26" s="70"/>
      <c r="F26" s="70"/>
    </row>
    <row r="27" spans="1:12" x14ac:dyDescent="0.25">
      <c r="B27" t="s">
        <v>66</v>
      </c>
      <c r="D27" s="69" t="s">
        <v>67</v>
      </c>
      <c r="E27" s="70"/>
      <c r="F27" s="70"/>
    </row>
    <row r="28" spans="1:12" x14ac:dyDescent="0.25">
      <c r="B28" s="69" t="s">
        <v>12</v>
      </c>
      <c r="C28" s="70">
        <v>0.29525634056817002</v>
      </c>
      <c r="D28" s="70">
        <f>C28/C30</f>
        <v>0.34580162706121115</v>
      </c>
      <c r="G28" t="s">
        <v>72</v>
      </c>
      <c r="H28">
        <f>(D7+D8)*$D$28</f>
        <v>0.23878323106000796</v>
      </c>
      <c r="I28">
        <f t="shared" ref="I28:J28" si="5">(E7+E8)*$D$28</f>
        <v>0.24159542468116485</v>
      </c>
      <c r="J28">
        <f t="shared" si="5"/>
        <v>0.24559337304877871</v>
      </c>
      <c r="K28">
        <f t="shared" si="3"/>
        <v>0.24199067626331716</v>
      </c>
      <c r="L28">
        <f t="shared" si="4"/>
        <v>3.4222326537948944E-3</v>
      </c>
    </row>
    <row r="29" spans="1:12" x14ac:dyDescent="0.25">
      <c r="B29" s="69" t="s">
        <v>73</v>
      </c>
      <c r="C29" s="70">
        <v>0.55857521331259297</v>
      </c>
      <c r="D29" s="70">
        <f>C29/C30</f>
        <v>0.6541983729387888</v>
      </c>
      <c r="G29" t="s">
        <v>73</v>
      </c>
      <c r="H29">
        <f>(D7+D8)*$D$29</f>
        <v>0.45173761202943297</v>
      </c>
      <c r="I29">
        <f t="shared" ref="I29:J29" si="6">(E7+E8)*$D$29</f>
        <v>0.45705780819792585</v>
      </c>
      <c r="J29">
        <f t="shared" si="6"/>
        <v>0.46462125241712643</v>
      </c>
      <c r="K29">
        <f t="shared" si="3"/>
        <v>0.45780555754816171</v>
      </c>
      <c r="L29">
        <f t="shared" si="4"/>
        <v>6.4742871598296586E-3</v>
      </c>
    </row>
    <row r="30" spans="1:12" x14ac:dyDescent="0.25">
      <c r="B30" s="69" t="s">
        <v>71</v>
      </c>
      <c r="C30" s="70">
        <f>SUM(C28:C29)</f>
        <v>0.85383155388076304</v>
      </c>
      <c r="D30" s="70">
        <f>SUM(D28:D29)</f>
        <v>1</v>
      </c>
    </row>
    <row r="32" spans="1:12" x14ac:dyDescent="0.25">
      <c r="B32" t="s">
        <v>66</v>
      </c>
      <c r="D32" s="69" t="s">
        <v>67</v>
      </c>
      <c r="G32" s="70"/>
      <c r="H32" s="71"/>
    </row>
    <row r="33" spans="1:12" x14ac:dyDescent="0.25">
      <c r="B33" t="s">
        <v>74</v>
      </c>
      <c r="C33" s="70">
        <v>0.532031324104138</v>
      </c>
      <c r="D33" s="70">
        <f>C33/C35</f>
        <v>0.62808706725850294</v>
      </c>
      <c r="G33" t="s">
        <v>74</v>
      </c>
      <c r="H33">
        <f>D9*D33</f>
        <v>0.37907111521035958</v>
      </c>
      <c r="I33">
        <f>E9*D33</f>
        <v>0.38323661483734239</v>
      </c>
      <c r="J33">
        <f>F9*D33</f>
        <v>0.38158628289877244</v>
      </c>
      <c r="K33">
        <f t="shared" si="3"/>
        <v>0.38129800431549143</v>
      </c>
      <c r="L33">
        <f t="shared" si="4"/>
        <v>2.0976594556272373E-3</v>
      </c>
    </row>
    <row r="34" spans="1:12" x14ac:dyDescent="0.25">
      <c r="B34" t="s">
        <v>75</v>
      </c>
      <c r="C34" s="70">
        <v>0.31503487394125002</v>
      </c>
      <c r="D34" s="70">
        <f>C34/C35</f>
        <v>0.37191293274149706</v>
      </c>
      <c r="G34" t="s">
        <v>75</v>
      </c>
      <c r="H34">
        <f>D9*$D$34</f>
        <v>0.22446163521697024</v>
      </c>
      <c r="I34">
        <f>E9*$D$34</f>
        <v>0.2269281772990526</v>
      </c>
      <c r="J34">
        <f>F9*$D$34</f>
        <v>0.22595095642751079</v>
      </c>
      <c r="K34">
        <f>AVERAGE(H34:J34)</f>
        <v>0.22578025631451118</v>
      </c>
      <c r="L34">
        <f>_xlfn.STDEV.S(H34:J34)</f>
        <v>1.2420995761630159E-3</v>
      </c>
    </row>
    <row r="35" spans="1:12" x14ac:dyDescent="0.25">
      <c r="B35" s="69" t="s">
        <v>76</v>
      </c>
      <c r="C35" s="70">
        <f>SUM(C33:C34)</f>
        <v>0.84706619804538796</v>
      </c>
      <c r="D35" s="70">
        <f>SUM(D33:D34)</f>
        <v>1</v>
      </c>
    </row>
    <row r="38" spans="1:12" x14ac:dyDescent="0.25">
      <c r="A38" s="84" t="s">
        <v>77</v>
      </c>
      <c r="B38" s="85" t="s">
        <v>78</v>
      </c>
      <c r="C38" s="87" t="s">
        <v>50</v>
      </c>
      <c r="D38" s="88"/>
      <c r="E38" s="88"/>
    </row>
    <row r="39" spans="1:12" x14ac:dyDescent="0.25">
      <c r="A39" s="84"/>
      <c r="B39" s="86"/>
      <c r="C39" s="73">
        <v>1</v>
      </c>
      <c r="D39" s="73">
        <v>2</v>
      </c>
      <c r="E39" s="73">
        <v>3</v>
      </c>
      <c r="F39" s="69" t="s">
        <v>68</v>
      </c>
      <c r="G39" t="s">
        <v>79</v>
      </c>
      <c r="H39" s="1"/>
    </row>
    <row r="40" spans="1:12" x14ac:dyDescent="0.25">
      <c r="B40" s="63" t="s">
        <v>7</v>
      </c>
      <c r="C40" s="67">
        <v>2.9249834417834769E-3</v>
      </c>
      <c r="D40" s="67">
        <v>1.1764750728913056E-3</v>
      </c>
      <c r="E40" s="67">
        <v>4.6968218418790382E-3</v>
      </c>
      <c r="F40" s="67">
        <f>AVERAGE(C40:E40)</f>
        <v>2.9327601188512734E-3</v>
      </c>
      <c r="G40" s="67">
        <f>_xlfn.STDEV.S(C40:E40)</f>
        <v>1.7601862688392546E-3</v>
      </c>
      <c r="H40" s="1"/>
    </row>
    <row r="41" spans="1:12" x14ac:dyDescent="0.25">
      <c r="B41" s="63" t="s">
        <v>9</v>
      </c>
      <c r="C41" s="67">
        <v>0.50290516088347514</v>
      </c>
      <c r="D41" s="67">
        <v>0.51629810447893298</v>
      </c>
      <c r="E41" s="67">
        <v>0.51769703550993451</v>
      </c>
      <c r="F41" s="67">
        <f t="shared" ref="F41:F56" si="7">AVERAGE(C41:E41)</f>
        <v>0.51230010029078088</v>
      </c>
      <c r="G41" s="67">
        <f t="shared" ref="G41:G56" si="8">_xlfn.STDEV.S(C41:E41)</f>
        <v>8.1662670087123915E-3</v>
      </c>
      <c r="H41" s="1"/>
      <c r="I41" s="1" t="s">
        <v>80</v>
      </c>
      <c r="J41" s="70">
        <v>0.59111127483237302</v>
      </c>
    </row>
    <row r="42" spans="1:12" x14ac:dyDescent="0.25">
      <c r="B42" s="74" t="s">
        <v>81</v>
      </c>
      <c r="C42" s="67">
        <v>0.22446163521697024</v>
      </c>
      <c r="D42" s="67">
        <v>0.2269281772990526</v>
      </c>
      <c r="E42" s="67">
        <v>0.22595095642751079</v>
      </c>
      <c r="F42" s="67">
        <f t="shared" si="7"/>
        <v>0.22578025631451118</v>
      </c>
      <c r="G42" s="67">
        <f t="shared" si="8"/>
        <v>1.2420995761630159E-3</v>
      </c>
      <c r="H42" s="1"/>
      <c r="I42" s="1" t="s">
        <v>82</v>
      </c>
      <c r="J42" s="70">
        <v>0.31503487394125002</v>
      </c>
    </row>
    <row r="43" spans="1:12" x14ac:dyDescent="0.25">
      <c r="B43" s="63" t="s">
        <v>15</v>
      </c>
      <c r="C43" s="67">
        <v>0.16125676379085113</v>
      </c>
      <c r="D43" s="67">
        <v>0.16079712220437284</v>
      </c>
      <c r="E43" s="67">
        <v>0.16519597569603975</v>
      </c>
      <c r="F43" s="67">
        <f t="shared" si="7"/>
        <v>0.16241662056375458</v>
      </c>
      <c r="G43" s="67">
        <f t="shared" si="8"/>
        <v>2.417938959222302E-3</v>
      </c>
      <c r="H43" s="1"/>
      <c r="I43" s="1" t="s">
        <v>83</v>
      </c>
      <c r="J43" s="70">
        <v>0.304266422763671</v>
      </c>
    </row>
    <row r="44" spans="1:12" x14ac:dyDescent="0.25">
      <c r="B44" s="63" t="s">
        <v>17</v>
      </c>
      <c r="C44" s="67">
        <v>0.21148406368340233</v>
      </c>
      <c r="D44" s="67">
        <v>0.21088125566306781</v>
      </c>
      <c r="E44" s="67">
        <v>0.21665023793764834</v>
      </c>
      <c r="F44" s="67">
        <f t="shared" si="7"/>
        <v>0.21300518576137284</v>
      </c>
      <c r="G44" s="67">
        <f t="shared" si="8"/>
        <v>3.1710642382602483E-3</v>
      </c>
      <c r="H44" s="1"/>
      <c r="I44" s="1" t="s">
        <v>84</v>
      </c>
      <c r="J44" s="70">
        <v>0.39903752261785103</v>
      </c>
    </row>
    <row r="45" spans="1:12" x14ac:dyDescent="0.25">
      <c r="B45" s="63" t="s">
        <v>16</v>
      </c>
      <c r="C45" s="67">
        <v>0.45173761202943297</v>
      </c>
      <c r="D45" s="67">
        <v>0.45705780819792585</v>
      </c>
      <c r="E45" s="67">
        <v>0.46462125241712643</v>
      </c>
      <c r="F45" s="67">
        <f t="shared" si="7"/>
        <v>0.45780555754816171</v>
      </c>
      <c r="G45" s="67">
        <f t="shared" si="8"/>
        <v>6.4742871598296586E-3</v>
      </c>
      <c r="H45" s="1"/>
      <c r="I45" s="1" t="s">
        <v>85</v>
      </c>
      <c r="J45" s="70">
        <v>0.55857521331259297</v>
      </c>
    </row>
    <row r="46" spans="1:12" x14ac:dyDescent="0.25">
      <c r="B46" s="63" t="s">
        <v>12</v>
      </c>
      <c r="C46" s="67">
        <v>0.23878323106000796</v>
      </c>
      <c r="D46" s="67">
        <v>0.24159542468116485</v>
      </c>
      <c r="E46" s="67">
        <v>0.24559337304877871</v>
      </c>
      <c r="F46" s="67">
        <f t="shared" si="7"/>
        <v>0.24199067626331716</v>
      </c>
      <c r="G46" s="67">
        <f t="shared" si="8"/>
        <v>3.4222326537948944E-3</v>
      </c>
      <c r="H46" s="1"/>
      <c r="I46" s="1" t="s">
        <v>86</v>
      </c>
      <c r="J46" s="70">
        <v>0.29525634056817002</v>
      </c>
    </row>
    <row r="47" spans="1:12" x14ac:dyDescent="0.25">
      <c r="B47" s="74" t="s">
        <v>87</v>
      </c>
      <c r="C47" s="67">
        <v>0.37907111521035958</v>
      </c>
      <c r="D47" s="67">
        <v>0.38323661483734239</v>
      </c>
      <c r="E47" s="67">
        <v>0.38158628289877244</v>
      </c>
      <c r="F47" s="67">
        <f t="shared" si="7"/>
        <v>0.38129800431549143</v>
      </c>
      <c r="G47" s="67">
        <f t="shared" si="8"/>
        <v>2.0976594556272373E-3</v>
      </c>
      <c r="H47" s="1"/>
      <c r="I47" s="1" t="s">
        <v>88</v>
      </c>
      <c r="J47" s="70">
        <v>0.532031324104138</v>
      </c>
    </row>
    <row r="48" spans="1:12" x14ac:dyDescent="0.25">
      <c r="B48" s="63" t="s">
        <v>14</v>
      </c>
      <c r="C48" s="67">
        <v>5.9496314275086788E-2</v>
      </c>
      <c r="D48" s="67">
        <v>6.1180027512483776E-2</v>
      </c>
      <c r="E48" s="67">
        <v>6.5315935523081847E-2</v>
      </c>
      <c r="F48" s="67">
        <f t="shared" si="7"/>
        <v>6.1997425770217468E-2</v>
      </c>
      <c r="G48" s="67">
        <f t="shared" si="8"/>
        <v>2.9946790815275101E-3</v>
      </c>
      <c r="H48" s="1"/>
      <c r="I48" s="1" t="s">
        <v>89</v>
      </c>
      <c r="J48" s="70">
        <v>0.17465218151956499</v>
      </c>
    </row>
    <row r="49" spans="2:10" x14ac:dyDescent="0.25">
      <c r="B49" s="63" t="s">
        <v>3</v>
      </c>
      <c r="C49" s="67">
        <v>0.23954816359582692</v>
      </c>
      <c r="D49" s="67">
        <v>0.23572855961927711</v>
      </c>
      <c r="E49" s="67">
        <v>0.22043872099435341</v>
      </c>
      <c r="F49" s="67">
        <f t="shared" si="7"/>
        <v>0.23190514806981918</v>
      </c>
      <c r="G49" s="67">
        <f t="shared" si="8"/>
        <v>1.0112198378302767E-2</v>
      </c>
      <c r="H49" s="1"/>
      <c r="I49" s="1" t="s">
        <v>90</v>
      </c>
      <c r="J49" s="70">
        <v>0.56721117444805602</v>
      </c>
    </row>
    <row r="50" spans="2:10" x14ac:dyDescent="0.25">
      <c r="B50" s="63" t="s">
        <v>2</v>
      </c>
      <c r="C50" s="67">
        <v>0.23236811318184372</v>
      </c>
      <c r="D50" s="67">
        <v>0.23788306963466052</v>
      </c>
      <c r="E50" s="67">
        <v>0.2359476923236864</v>
      </c>
      <c r="F50" s="67">
        <f t="shared" si="7"/>
        <v>0.2353996250467302</v>
      </c>
      <c r="G50" s="67">
        <f t="shared" si="8"/>
        <v>2.7980295699239922E-3</v>
      </c>
      <c r="H50" s="1"/>
      <c r="I50" s="1" t="s">
        <v>91</v>
      </c>
      <c r="J50" s="70">
        <v>0.74367160775772401</v>
      </c>
    </row>
    <row r="51" spans="2:10" x14ac:dyDescent="0.25">
      <c r="B51" s="63" t="s">
        <v>1</v>
      </c>
      <c r="C51" s="67">
        <v>0.28109465036797587</v>
      </c>
      <c r="D51" s="67">
        <v>0.28595697998779751</v>
      </c>
      <c r="E51" s="67">
        <v>0.28868405791879925</v>
      </c>
      <c r="F51" s="67">
        <f t="shared" si="7"/>
        <v>0.28524522942485753</v>
      </c>
      <c r="G51" s="67">
        <f t="shared" si="8"/>
        <v>3.8444399320327204E-3</v>
      </c>
      <c r="H51" s="1"/>
      <c r="I51" s="1" t="s">
        <v>92</v>
      </c>
      <c r="J51" s="70">
        <v>0.54430249487281201</v>
      </c>
    </row>
    <row r="52" spans="2:10" x14ac:dyDescent="0.25">
      <c r="B52" s="63" t="s">
        <v>4</v>
      </c>
      <c r="C52" s="67">
        <v>0.15340087204429251</v>
      </c>
      <c r="D52" s="67">
        <v>0.15099156996653976</v>
      </c>
      <c r="E52" s="67">
        <v>0.14199555244843301</v>
      </c>
      <c r="F52" s="67">
        <f t="shared" si="7"/>
        <v>0.14879599815308842</v>
      </c>
      <c r="G52" s="67">
        <f t="shared" si="8"/>
        <v>6.0113002305608263E-3</v>
      </c>
      <c r="H52" s="1"/>
      <c r="I52" s="1" t="s">
        <v>93</v>
      </c>
      <c r="J52" s="70">
        <v>0.346567043949982</v>
      </c>
    </row>
    <row r="53" spans="2:10" x14ac:dyDescent="0.25">
      <c r="B53" s="63" t="s">
        <v>13</v>
      </c>
      <c r="C53" s="67">
        <v>0.19618225866569017</v>
      </c>
      <c r="D53" s="67">
        <v>0.19498567791019764</v>
      </c>
      <c r="E53" s="67">
        <v>0.18353216511000867</v>
      </c>
      <c r="F53" s="67">
        <f t="shared" si="7"/>
        <v>0.19156670056196548</v>
      </c>
      <c r="G53" s="67">
        <f t="shared" si="8"/>
        <v>6.9837863170823782E-3</v>
      </c>
      <c r="H53" s="1"/>
      <c r="I53" s="1" t="s">
        <v>94</v>
      </c>
      <c r="J53" s="70">
        <v>0.48340182165247397</v>
      </c>
    </row>
    <row r="54" spans="2:10" x14ac:dyDescent="0.25">
      <c r="B54" s="63" t="s">
        <v>10</v>
      </c>
      <c r="C54" s="67">
        <v>0.23544949594336298</v>
      </c>
      <c r="D54" s="67">
        <v>0.20060783800812682</v>
      </c>
      <c r="E54" s="67">
        <v>0.24790425037485644</v>
      </c>
      <c r="F54" s="67">
        <f t="shared" si="7"/>
        <v>0.22798719477544874</v>
      </c>
      <c r="G54" s="67">
        <f t="shared" si="8"/>
        <v>2.4515344373094671E-2</v>
      </c>
      <c r="H54" s="1"/>
      <c r="I54" s="1" t="s">
        <v>95</v>
      </c>
      <c r="J54" s="70">
        <v>0.41714498192285099</v>
      </c>
    </row>
    <row r="55" spans="2:10" x14ac:dyDescent="0.25">
      <c r="B55" s="63" t="s">
        <v>8</v>
      </c>
      <c r="C55" s="67">
        <v>0.10517872250727582</v>
      </c>
      <c r="D55" s="67">
        <v>0.11363657866636616</v>
      </c>
      <c r="E55" s="67">
        <v>0.10275977148833647</v>
      </c>
      <c r="F55" s="67">
        <f t="shared" si="7"/>
        <v>0.10719169088732615</v>
      </c>
      <c r="G55" s="67">
        <f t="shared" si="8"/>
        <v>5.7109775758027084E-3</v>
      </c>
      <c r="I55" s="1" t="s">
        <v>96</v>
      </c>
      <c r="J55" s="70">
        <v>0.268749863465719</v>
      </c>
    </row>
    <row r="56" spans="2:10" x14ac:dyDescent="0.25">
      <c r="B56" s="63" t="s">
        <v>5</v>
      </c>
      <c r="C56" s="67">
        <v>0.25834596752533645</v>
      </c>
      <c r="D56" s="67">
        <v>0.26479063360563992</v>
      </c>
      <c r="E56" s="67">
        <v>0.26998829506425509</v>
      </c>
      <c r="F56" s="67">
        <f t="shared" si="7"/>
        <v>0.26437496539841049</v>
      </c>
      <c r="G56" s="67">
        <f t="shared" si="8"/>
        <v>5.8322836586316542E-3</v>
      </c>
      <c r="I56" s="1" t="s">
        <v>97</v>
      </c>
      <c r="J56" s="70">
        <v>0.51935485552044502</v>
      </c>
    </row>
    <row r="58" spans="2:10" x14ac:dyDescent="0.25">
      <c r="B58" s="63" t="s">
        <v>98</v>
      </c>
      <c r="C58" t="s">
        <v>120</v>
      </c>
    </row>
    <row r="59" spans="2:10" x14ac:dyDescent="0.25">
      <c r="B59" s="63" t="s">
        <v>99</v>
      </c>
      <c r="C59" s="67">
        <v>0.55489999999999995</v>
      </c>
    </row>
    <row r="61" spans="2:10" x14ac:dyDescent="0.25">
      <c r="C61" s="75" t="s">
        <v>100</v>
      </c>
      <c r="D61" s="69" t="s">
        <v>101</v>
      </c>
    </row>
    <row r="62" spans="2:10" x14ac:dyDescent="0.25">
      <c r="B62" s="74" t="s">
        <v>102</v>
      </c>
      <c r="C62">
        <v>6.0601376372318501E-2</v>
      </c>
      <c r="D62" s="70">
        <f>C62*$C$59</f>
        <v>3.3627703748999531E-2</v>
      </c>
    </row>
    <row r="63" spans="2:10" x14ac:dyDescent="0.25">
      <c r="B63" s="74" t="s">
        <v>103</v>
      </c>
      <c r="C63">
        <v>0.281993748990437</v>
      </c>
      <c r="D63" s="70">
        <f t="shared" ref="D63:D65" si="9">C63*$C$59</f>
        <v>0.15647833131479347</v>
      </c>
    </row>
    <row r="64" spans="2:10" x14ac:dyDescent="0.25">
      <c r="B64" s="74" t="s">
        <v>104</v>
      </c>
      <c r="C64">
        <v>7.9588020168359294E-2</v>
      </c>
      <c r="D64" s="70">
        <f t="shared" si="9"/>
        <v>4.4163392391422571E-2</v>
      </c>
    </row>
    <row r="65" spans="2:18" x14ac:dyDescent="0.25">
      <c r="B65" s="74" t="s">
        <v>105</v>
      </c>
      <c r="C65">
        <v>0.21462078143174501</v>
      </c>
      <c r="D65" s="70">
        <f t="shared" si="9"/>
        <v>0.1190930716164753</v>
      </c>
    </row>
    <row r="68" spans="2:18" x14ac:dyDescent="0.25">
      <c r="H68" s="89" t="s">
        <v>106</v>
      </c>
      <c r="I68" s="84"/>
      <c r="J68" s="84"/>
    </row>
    <row r="69" spans="2:18" x14ac:dyDescent="0.25">
      <c r="C69" s="74" t="s">
        <v>107</v>
      </c>
      <c r="D69" s="74" t="s">
        <v>108</v>
      </c>
      <c r="E69" s="69" t="s">
        <v>109</v>
      </c>
      <c r="F69" s="69" t="s">
        <v>110</v>
      </c>
      <c r="G69" s="69" t="s">
        <v>111</v>
      </c>
      <c r="H69" s="76" t="s">
        <v>60</v>
      </c>
      <c r="I69" s="69" t="s">
        <v>112</v>
      </c>
      <c r="J69" s="69" t="s">
        <v>113</v>
      </c>
    </row>
    <row r="70" spans="2:18" x14ac:dyDescent="0.25">
      <c r="B70">
        <v>1</v>
      </c>
      <c r="C70" s="69" t="s">
        <v>9</v>
      </c>
      <c r="D70" s="77">
        <f>F41</f>
        <v>0.51230010029078088</v>
      </c>
      <c r="E70" s="69">
        <f>D70/1000</f>
        <v>5.1230010029078093E-4</v>
      </c>
      <c r="F70" s="78">
        <v>89.092579999999998</v>
      </c>
      <c r="G70" s="69">
        <f>E70*F70</f>
        <v>4.5642137669164425E-2</v>
      </c>
      <c r="H70" s="79">
        <f>D70/$G$90</f>
        <v>0.91673639626386283</v>
      </c>
      <c r="I70" s="69">
        <f>H70/1000</f>
        <v>9.1673639626386279E-4</v>
      </c>
      <c r="J70" s="80">
        <f>I70*F70</f>
        <v>8.1674410723049901E-2</v>
      </c>
      <c r="Q70" s="74"/>
      <c r="R70" s="70"/>
    </row>
    <row r="71" spans="2:18" x14ac:dyDescent="0.25">
      <c r="B71">
        <v>2</v>
      </c>
      <c r="C71" s="69" t="s">
        <v>81</v>
      </c>
      <c r="D71" s="77">
        <f>F42</f>
        <v>0.22578025631451118</v>
      </c>
      <c r="E71" s="69">
        <f t="shared" ref="E71:E89" si="10">D71/1000</f>
        <v>2.2578025631451117E-4</v>
      </c>
      <c r="F71" s="78">
        <v>175.20839999999998</v>
      </c>
      <c r="G71" s="69">
        <f t="shared" ref="G71:G89" si="11">E71*F71</f>
        <v>3.9558597460455397E-2</v>
      </c>
      <c r="H71" s="79">
        <f t="shared" ref="H71:H89" si="12">D71/$G$90</f>
        <v>0.404022912359014</v>
      </c>
      <c r="I71" s="69">
        <f t="shared" ref="I71:I89" si="13">H71/1000</f>
        <v>4.04022912359014E-4</v>
      </c>
      <c r="J71" s="80">
        <f t="shared" ref="J71:J89" si="14">I71*F71</f>
        <v>7.0788208037763062E-2</v>
      </c>
      <c r="Q71" s="74"/>
      <c r="R71" s="70"/>
    </row>
    <row r="72" spans="2:18" x14ac:dyDescent="0.25">
      <c r="B72">
        <v>3</v>
      </c>
      <c r="C72" s="69" t="s">
        <v>15</v>
      </c>
      <c r="D72" s="77">
        <f>F43</f>
        <v>0.16241662056375458</v>
      </c>
      <c r="E72" s="69">
        <f t="shared" si="10"/>
        <v>1.6241662056375457E-4</v>
      </c>
      <c r="F72" s="78">
        <v>189.16834</v>
      </c>
      <c r="G72" s="69">
        <f t="shared" si="11"/>
        <v>3.0724082500455316E-2</v>
      </c>
      <c r="H72" s="79">
        <f t="shared" si="12"/>
        <v>0.29063673293145947</v>
      </c>
      <c r="I72" s="69">
        <f t="shared" si="13"/>
        <v>2.9063673293145949E-4</v>
      </c>
      <c r="J72" s="80">
        <f t="shared" si="14"/>
        <v>5.4979268311667523E-2</v>
      </c>
      <c r="Q72" s="74"/>
      <c r="R72" s="70"/>
    </row>
    <row r="73" spans="2:18" x14ac:dyDescent="0.25">
      <c r="B73">
        <v>4</v>
      </c>
      <c r="C73" s="69" t="s">
        <v>17</v>
      </c>
      <c r="D73" s="77">
        <f>F44</f>
        <v>0.21300518576137284</v>
      </c>
      <c r="E73" s="69">
        <f t="shared" si="10"/>
        <v>2.1300518576137283E-4</v>
      </c>
      <c r="F73" s="78">
        <v>132.09374</v>
      </c>
      <c r="G73" s="69">
        <f t="shared" si="11"/>
        <v>2.8136651626614485E-2</v>
      </c>
      <c r="H73" s="79">
        <f t="shared" si="12"/>
        <v>0.38116253787489174</v>
      </c>
      <c r="I73" s="69">
        <f t="shared" si="13"/>
        <v>3.8116253787489176E-4</v>
      </c>
      <c r="J73" s="80">
        <f t="shared" si="14"/>
        <v>5.0349185175786106E-2</v>
      </c>
      <c r="Q73" s="74"/>
      <c r="R73" s="70"/>
    </row>
    <row r="74" spans="2:18" x14ac:dyDescent="0.25">
      <c r="B74">
        <v>5</v>
      </c>
      <c r="C74" s="69" t="s">
        <v>114</v>
      </c>
      <c r="D74" s="77">
        <f>D62</f>
        <v>3.3627703748999531E-2</v>
      </c>
      <c r="E74" s="69">
        <f t="shared" si="10"/>
        <v>3.3627703748999534E-5</v>
      </c>
      <c r="F74" s="81">
        <v>121.15758</v>
      </c>
      <c r="G74" s="69">
        <f t="shared" si="11"/>
        <v>4.0742512071857105E-3</v>
      </c>
      <c r="H74" s="79">
        <f t="shared" si="12"/>
        <v>6.0175158919525559E-2</v>
      </c>
      <c r="I74" s="69">
        <f t="shared" si="13"/>
        <v>6.0175158919525562E-5</v>
      </c>
      <c r="J74" s="80">
        <f t="shared" si="14"/>
        <v>7.2906766308051315E-3</v>
      </c>
    </row>
    <row r="75" spans="2:18" x14ac:dyDescent="0.25">
      <c r="B75">
        <v>6</v>
      </c>
      <c r="C75" s="69" t="s">
        <v>16</v>
      </c>
      <c r="D75" s="77">
        <f t="shared" ref="D75:D81" si="15">F45</f>
        <v>0.45780555754816171</v>
      </c>
      <c r="E75" s="69">
        <f t="shared" si="10"/>
        <v>4.578055575481617E-4</v>
      </c>
      <c r="F75" s="78">
        <v>146.12042</v>
      </c>
      <c r="G75" s="69">
        <f t="shared" si="11"/>
        <v>6.6894740347271553E-2</v>
      </c>
      <c r="H75" s="79">
        <f t="shared" si="12"/>
        <v>0.81922103231691046</v>
      </c>
      <c r="I75" s="69">
        <f t="shared" si="13"/>
        <v>8.1922103231691051E-4</v>
      </c>
      <c r="J75" s="80">
        <f t="shared" si="14"/>
        <v>0.11970492131498053</v>
      </c>
    </row>
    <row r="76" spans="2:18" x14ac:dyDescent="0.25">
      <c r="B76">
        <v>7</v>
      </c>
      <c r="C76" s="69" t="s">
        <v>12</v>
      </c>
      <c r="D76" s="77">
        <f t="shared" si="15"/>
        <v>0.24199067626331716</v>
      </c>
      <c r="E76" s="69">
        <f t="shared" si="10"/>
        <v>2.4199067626331716E-4</v>
      </c>
      <c r="F76" s="78">
        <v>146.1438</v>
      </c>
      <c r="G76" s="69">
        <f t="shared" si="11"/>
        <v>3.536543699369097E-2</v>
      </c>
      <c r="H76" s="79">
        <f t="shared" si="12"/>
        <v>0.43303067940289575</v>
      </c>
      <c r="I76" s="69">
        <f t="shared" si="13"/>
        <v>4.3303067940289575E-4</v>
      </c>
      <c r="J76" s="80">
        <f t="shared" si="14"/>
        <v>6.3284749004520913E-2</v>
      </c>
    </row>
    <row r="77" spans="2:18" x14ac:dyDescent="0.25">
      <c r="B77">
        <v>8</v>
      </c>
      <c r="C77" s="69" t="s">
        <v>87</v>
      </c>
      <c r="D77" s="77">
        <f t="shared" si="15"/>
        <v>0.38129800431549143</v>
      </c>
      <c r="E77" s="69">
        <f t="shared" si="10"/>
        <v>3.8129800431549145E-4</v>
      </c>
      <c r="F77" s="78">
        <v>75.065899999999999</v>
      </c>
      <c r="G77" s="69">
        <f t="shared" si="11"/>
        <v>2.8622477862146251E-2</v>
      </c>
      <c r="H77" s="79">
        <f t="shared" si="12"/>
        <v>0.68231444456165924</v>
      </c>
      <c r="I77" s="69">
        <f t="shared" si="13"/>
        <v>6.8231444456165924E-4</v>
      </c>
      <c r="J77" s="80">
        <f t="shared" si="14"/>
        <v>5.1218547864021059E-2</v>
      </c>
    </row>
    <row r="78" spans="2:18" x14ac:dyDescent="0.25">
      <c r="B78">
        <v>9</v>
      </c>
      <c r="C78" s="69" t="s">
        <v>14</v>
      </c>
      <c r="D78" s="77">
        <f t="shared" si="15"/>
        <v>6.1997425770217468E-2</v>
      </c>
      <c r="E78" s="69">
        <f>D78/1000</f>
        <v>6.1997425770217473E-5</v>
      </c>
      <c r="F78" s="78">
        <v>155.15466000000001</v>
      </c>
      <c r="G78" s="69">
        <f t="shared" si="11"/>
        <v>9.6191895162533302E-3</v>
      </c>
      <c r="H78" s="79">
        <f t="shared" si="12"/>
        <v>0.11094141235960302</v>
      </c>
      <c r="I78" s="69">
        <f t="shared" si="13"/>
        <v>1.1094141235960301E-4</v>
      </c>
      <c r="J78" s="80">
        <f t="shared" si="14"/>
        <v>1.7213077114574003E-2</v>
      </c>
    </row>
    <row r="79" spans="2:18" x14ac:dyDescent="0.25">
      <c r="B79">
        <v>10</v>
      </c>
      <c r="C79" s="69" t="s">
        <v>3</v>
      </c>
      <c r="D79" s="77">
        <f t="shared" si="15"/>
        <v>0.23190514806981918</v>
      </c>
      <c r="E79" s="69">
        <f t="shared" si="10"/>
        <v>2.3190514806981918E-4</v>
      </c>
      <c r="F79" s="81">
        <v>131.17261999999999</v>
      </c>
      <c r="G79" s="69">
        <f t="shared" si="11"/>
        <v>3.0419605863806123E-2</v>
      </c>
      <c r="H79" s="79">
        <f t="shared" si="12"/>
        <v>0.41498311164861063</v>
      </c>
      <c r="I79" s="69">
        <f t="shared" si="13"/>
        <v>4.1498311164861061E-4</v>
      </c>
      <c r="J79" s="80">
        <f t="shared" si="14"/>
        <v>5.443442201070077E-2</v>
      </c>
    </row>
    <row r="80" spans="2:18" x14ac:dyDescent="0.25">
      <c r="B80">
        <v>11</v>
      </c>
      <c r="C80" s="69" t="s">
        <v>2</v>
      </c>
      <c r="D80" s="77">
        <f t="shared" si="15"/>
        <v>0.2353996250467302</v>
      </c>
      <c r="E80" s="69">
        <f t="shared" si="10"/>
        <v>2.3539962504673021E-4</v>
      </c>
      <c r="F80" s="81">
        <v>131.17261999999999</v>
      </c>
      <c r="G80" s="69">
        <f t="shared" si="11"/>
        <v>3.0877985564397224E-2</v>
      </c>
      <c r="H80" s="79">
        <f t="shared" si="12"/>
        <v>0.4212363101719413</v>
      </c>
      <c r="I80" s="69">
        <f t="shared" si="13"/>
        <v>4.2123631017194132E-4</v>
      </c>
      <c r="J80" s="80">
        <f t="shared" si="14"/>
        <v>5.5254670444386193E-2</v>
      </c>
    </row>
    <row r="81" spans="2:10" x14ac:dyDescent="0.25">
      <c r="B81">
        <v>12</v>
      </c>
      <c r="C81" s="69" t="s">
        <v>1</v>
      </c>
      <c r="D81" s="77">
        <f t="shared" si="15"/>
        <v>0.28524522942485753</v>
      </c>
      <c r="E81" s="69">
        <f t="shared" si="10"/>
        <v>2.8524522942485753E-4</v>
      </c>
      <c r="F81" s="81">
        <v>147.19499999999999</v>
      </c>
      <c r="G81" s="69">
        <f t="shared" si="11"/>
        <v>4.1986671545191902E-2</v>
      </c>
      <c r="H81" s="79">
        <f t="shared" si="12"/>
        <v>0.51043262245308685</v>
      </c>
      <c r="I81" s="69">
        <f t="shared" si="13"/>
        <v>5.104326224530868E-4</v>
      </c>
      <c r="J81" s="80">
        <f t="shared" si="14"/>
        <v>7.5133129861982104E-2</v>
      </c>
    </row>
    <row r="82" spans="2:10" x14ac:dyDescent="0.25">
      <c r="B82">
        <v>13</v>
      </c>
      <c r="C82" s="69" t="s">
        <v>6</v>
      </c>
      <c r="D82" s="77">
        <f>D65</f>
        <v>0.1190930716164753</v>
      </c>
      <c r="E82" s="69">
        <f t="shared" si="10"/>
        <v>1.190930716164753E-4</v>
      </c>
      <c r="F82" s="81">
        <v>149.21093999999999</v>
      </c>
      <c r="G82" s="69">
        <f t="shared" si="11"/>
        <v>1.77699891633816E-2</v>
      </c>
      <c r="H82" s="79">
        <f t="shared" si="12"/>
        <v>0.21311132524025078</v>
      </c>
      <c r="I82" s="69">
        <f t="shared" si="13"/>
        <v>2.1311132524025079E-4</v>
      </c>
      <c r="J82" s="80">
        <f t="shared" si="14"/>
        <v>3.1798541163743546E-2</v>
      </c>
    </row>
    <row r="83" spans="2:10" x14ac:dyDescent="0.25">
      <c r="B83">
        <v>14</v>
      </c>
      <c r="C83" s="69" t="s">
        <v>4</v>
      </c>
      <c r="D83" s="77">
        <f>F52</f>
        <v>0.14879599815308842</v>
      </c>
      <c r="E83" s="69">
        <f t="shared" si="10"/>
        <v>1.4879599815308841E-4</v>
      </c>
      <c r="F83" s="81">
        <v>165.18993999999998</v>
      </c>
      <c r="G83" s="69">
        <f t="shared" si="11"/>
        <v>2.4579602007148781E-2</v>
      </c>
      <c r="H83" s="79">
        <f t="shared" si="12"/>
        <v>0.26626328405542454</v>
      </c>
      <c r="I83" s="69">
        <f t="shared" si="13"/>
        <v>2.6626328405542456E-4</v>
      </c>
      <c r="J83" s="80">
        <f t="shared" si="14"/>
        <v>4.3984015917318535E-2</v>
      </c>
    </row>
    <row r="84" spans="2:10" x14ac:dyDescent="0.25">
      <c r="B84">
        <v>15</v>
      </c>
      <c r="C84" s="69" t="s">
        <v>115</v>
      </c>
      <c r="D84" s="77">
        <f>D63</f>
        <v>0.15647833131479347</v>
      </c>
      <c r="E84" s="69">
        <f t="shared" si="10"/>
        <v>1.5647833131479346E-4</v>
      </c>
      <c r="F84" s="81">
        <v>114.12241999999999</v>
      </c>
      <c r="G84" s="69">
        <f t="shared" si="11"/>
        <v>1.7857685847206008E-2</v>
      </c>
      <c r="H84" s="79">
        <f t="shared" si="12"/>
        <v>0.28001044985446</v>
      </c>
      <c r="I84" s="69">
        <f t="shared" si="13"/>
        <v>2.8001044985446002E-4</v>
      </c>
      <c r="J84" s="80">
        <f t="shared" si="14"/>
        <v>3.1955470162679626E-2</v>
      </c>
    </row>
    <row r="85" spans="2:10" x14ac:dyDescent="0.25">
      <c r="B85">
        <v>16</v>
      </c>
      <c r="C85" s="69" t="s">
        <v>13</v>
      </c>
      <c r="D85" s="77">
        <f>F53</f>
        <v>0.19156670056196548</v>
      </c>
      <c r="E85" s="69">
        <f>D85/1000</f>
        <v>1.9156670056196548E-4</v>
      </c>
      <c r="F85" s="78">
        <v>105.09157999999999</v>
      </c>
      <c r="G85" s="69">
        <f t="shared" si="11"/>
        <v>2.0132047237443839E-2</v>
      </c>
      <c r="H85" s="79">
        <f t="shared" si="12"/>
        <v>0.34279939944898552</v>
      </c>
      <c r="I85" s="69">
        <f t="shared" si="13"/>
        <v>3.4279939944898552E-4</v>
      </c>
      <c r="J85" s="80">
        <f t="shared" si="14"/>
        <v>3.6025330511145016E-2</v>
      </c>
    </row>
    <row r="86" spans="2:10" x14ac:dyDescent="0.25">
      <c r="B86">
        <v>17</v>
      </c>
      <c r="C86" s="69" t="s">
        <v>10</v>
      </c>
      <c r="D86" s="77">
        <f>F54</f>
        <v>0.22798719477544874</v>
      </c>
      <c r="E86" s="69">
        <f t="shared" si="10"/>
        <v>2.2798719477544872E-4</v>
      </c>
      <c r="F86" s="78">
        <v>119.11825999999999</v>
      </c>
      <c r="G86" s="69">
        <f t="shared" si="11"/>
        <v>2.7157437943932539E-2</v>
      </c>
      <c r="H86" s="79">
        <f t="shared" si="12"/>
        <v>0.40797212261743021</v>
      </c>
      <c r="I86" s="69">
        <f t="shared" si="13"/>
        <v>4.079721226174302E-4</v>
      </c>
      <c r="J86" s="80">
        <f t="shared" si="14"/>
        <v>4.8596929374694925E-2</v>
      </c>
    </row>
    <row r="87" spans="2:10" x14ac:dyDescent="0.25">
      <c r="B87">
        <v>18</v>
      </c>
      <c r="C87" s="69" t="s">
        <v>116</v>
      </c>
      <c r="D87" s="77">
        <f>D64</f>
        <v>4.4163392391422571E-2</v>
      </c>
      <c r="E87" s="69">
        <f t="shared" si="10"/>
        <v>4.4163392391422568E-5</v>
      </c>
      <c r="F87" s="81">
        <v>204.22647999999995</v>
      </c>
      <c r="G87" s="69">
        <f t="shared" si="11"/>
        <v>9.0193341729590103E-3</v>
      </c>
      <c r="H87" s="79">
        <f t="shared" si="12"/>
        <v>7.902826715185049E-2</v>
      </c>
      <c r="I87" s="69">
        <f t="shared" si="13"/>
        <v>7.902826715185049E-5</v>
      </c>
      <c r="J87" s="80">
        <f t="shared" si="14"/>
        <v>1.6139664820922047E-2</v>
      </c>
    </row>
    <row r="88" spans="2:10" x14ac:dyDescent="0.25">
      <c r="B88">
        <v>19</v>
      </c>
      <c r="C88" s="69" t="s">
        <v>8</v>
      </c>
      <c r="D88" s="77">
        <f>F55</f>
        <v>0.10719169088732615</v>
      </c>
      <c r="E88" s="69">
        <f t="shared" si="10"/>
        <v>1.0719169088732615E-4</v>
      </c>
      <c r="F88" s="81">
        <v>181.18894</v>
      </c>
      <c r="G88" s="69">
        <f t="shared" si="11"/>
        <v>1.9421948848682286E-2</v>
      </c>
      <c r="H88" s="79">
        <f t="shared" si="12"/>
        <v>0.19181437668605056</v>
      </c>
      <c r="I88" s="69">
        <f t="shared" si="13"/>
        <v>1.9181437668605055E-4</v>
      </c>
      <c r="J88" s="80">
        <f t="shared" si="14"/>
        <v>3.4754643588506211E-2</v>
      </c>
    </row>
    <row r="89" spans="2:10" x14ac:dyDescent="0.25">
      <c r="B89">
        <v>20</v>
      </c>
      <c r="C89" s="69" t="s">
        <v>5</v>
      </c>
      <c r="D89" s="77">
        <f>F56</f>
        <v>0.26437496539841049</v>
      </c>
      <c r="E89" s="69">
        <f t="shared" si="10"/>
        <v>2.6437496539841046E-4</v>
      </c>
      <c r="F89" s="81">
        <v>117.14594</v>
      </c>
      <c r="G89" s="69">
        <f t="shared" si="11"/>
        <v>3.0970453834064268E-2</v>
      </c>
      <c r="H89" s="79">
        <f t="shared" si="12"/>
        <v>0.473086288494103</v>
      </c>
      <c r="I89" s="69">
        <f t="shared" si="13"/>
        <v>4.7308628849410301E-4</v>
      </c>
      <c r="J89" s="80">
        <f t="shared" si="14"/>
        <v>5.542013796675288E-2</v>
      </c>
    </row>
    <row r="90" spans="2:10" x14ac:dyDescent="0.25">
      <c r="B90" s="69" t="s">
        <v>76</v>
      </c>
      <c r="C90" s="69"/>
      <c r="D90" s="69"/>
      <c r="E90" s="69"/>
      <c r="F90" s="69"/>
      <c r="G90" s="76">
        <f>SUM(G70:G89)</f>
        <v>0.55883032721145098</v>
      </c>
      <c r="H90" s="69"/>
      <c r="I90" s="69"/>
      <c r="J90" s="82">
        <f>SUM(J70:J89)</f>
        <v>1</v>
      </c>
    </row>
    <row r="94" spans="2:10" x14ac:dyDescent="0.25">
      <c r="B94" s="63" t="s">
        <v>9</v>
      </c>
      <c r="C94" s="67">
        <v>0.50290516088347514</v>
      </c>
      <c r="D94" s="67">
        <v>0.51629810447893298</v>
      </c>
      <c r="E94" s="67">
        <v>0.51769703550993451</v>
      </c>
    </row>
    <row r="95" spans="2:10" x14ac:dyDescent="0.25">
      <c r="B95" s="74" t="s">
        <v>81</v>
      </c>
      <c r="C95" s="67">
        <v>0.22446163521697024</v>
      </c>
      <c r="D95" s="67">
        <v>0.2269281772990526</v>
      </c>
      <c r="E95" s="67">
        <v>0.22595095642751079</v>
      </c>
    </row>
    <row r="96" spans="2:10" x14ac:dyDescent="0.25">
      <c r="B96" s="63" t="s">
        <v>15</v>
      </c>
      <c r="C96" s="67">
        <v>0.16125676379085113</v>
      </c>
      <c r="D96" s="67">
        <v>0.16079712220437284</v>
      </c>
      <c r="E96" s="67">
        <v>0.16519597569603975</v>
      </c>
    </row>
    <row r="97" spans="2:17" x14ac:dyDescent="0.25">
      <c r="B97" s="63" t="s">
        <v>17</v>
      </c>
      <c r="C97" s="67">
        <v>0.21148406368340233</v>
      </c>
      <c r="D97" s="67">
        <v>0.21088125566306781</v>
      </c>
      <c r="E97" s="67">
        <v>0.21665023793764834</v>
      </c>
    </row>
    <row r="98" spans="2:17" x14ac:dyDescent="0.25">
      <c r="B98" s="63" t="s">
        <v>114</v>
      </c>
      <c r="C98">
        <v>3.3627703748999531E-2</v>
      </c>
      <c r="D98">
        <v>3.3627703748999531E-2</v>
      </c>
      <c r="E98">
        <v>3.3627703748999531E-2</v>
      </c>
    </row>
    <row r="99" spans="2:17" x14ac:dyDescent="0.25">
      <c r="B99" s="63" t="s">
        <v>16</v>
      </c>
      <c r="C99" s="67">
        <v>0.45173761202943297</v>
      </c>
      <c r="D99" s="67">
        <v>0.45705780819792585</v>
      </c>
      <c r="E99" s="67">
        <v>0.46462125241712643</v>
      </c>
    </row>
    <row r="100" spans="2:17" x14ac:dyDescent="0.25">
      <c r="B100" s="63" t="s">
        <v>12</v>
      </c>
      <c r="C100" s="67">
        <v>0.23878323106000796</v>
      </c>
      <c r="D100" s="67">
        <v>0.24159542468116485</v>
      </c>
      <c r="E100" s="67">
        <v>0.24559337304877871</v>
      </c>
    </row>
    <row r="101" spans="2:17" x14ac:dyDescent="0.25">
      <c r="B101" s="74" t="s">
        <v>87</v>
      </c>
      <c r="C101" s="67">
        <v>0.37907111521035958</v>
      </c>
      <c r="D101" s="67">
        <v>0.38323661483734239</v>
      </c>
      <c r="E101" s="67">
        <v>0.38158628289877244</v>
      </c>
    </row>
    <row r="102" spans="2:17" x14ac:dyDescent="0.25">
      <c r="B102" s="63" t="s">
        <v>14</v>
      </c>
      <c r="C102" s="67">
        <v>5.9496314275086788E-2</v>
      </c>
      <c r="D102" s="67">
        <v>6.1180027512483776E-2</v>
      </c>
      <c r="E102" s="67">
        <v>6.5315935523081847E-2</v>
      </c>
    </row>
    <row r="103" spans="2:17" x14ac:dyDescent="0.25">
      <c r="B103" s="63" t="s">
        <v>3</v>
      </c>
      <c r="C103" s="67">
        <v>0.23954816359582692</v>
      </c>
      <c r="D103" s="67">
        <v>0.23572855961927711</v>
      </c>
      <c r="E103" s="67">
        <v>0.22043872099435341</v>
      </c>
    </row>
    <row r="104" spans="2:17" x14ac:dyDescent="0.25">
      <c r="B104" s="63" t="s">
        <v>2</v>
      </c>
      <c r="C104" s="67">
        <v>0.23236811318184372</v>
      </c>
      <c r="D104" s="67">
        <v>0.23788306963466052</v>
      </c>
      <c r="E104" s="67">
        <v>0.2359476923236864</v>
      </c>
    </row>
    <row r="105" spans="2:17" x14ac:dyDescent="0.25">
      <c r="B105" s="63" t="s">
        <v>1</v>
      </c>
      <c r="C105" s="67">
        <v>0.28109465036797587</v>
      </c>
      <c r="D105" s="67">
        <v>0.28595697998779751</v>
      </c>
      <c r="E105" s="67">
        <v>0.28868405791879925</v>
      </c>
    </row>
    <row r="106" spans="2:17" x14ac:dyDescent="0.25">
      <c r="B106" s="63" t="s">
        <v>6</v>
      </c>
      <c r="C106">
        <v>0.1190930716164753</v>
      </c>
      <c r="D106">
        <v>0.1190930716164753</v>
      </c>
      <c r="E106">
        <v>0.1190930716164753</v>
      </c>
    </row>
    <row r="107" spans="2:17" x14ac:dyDescent="0.25">
      <c r="B107" s="63" t="s">
        <v>4</v>
      </c>
      <c r="C107" s="67">
        <v>0.15340087204429251</v>
      </c>
      <c r="D107" s="67">
        <v>0.15099156996653976</v>
      </c>
      <c r="E107" s="67">
        <v>0.14199555244843301</v>
      </c>
    </row>
    <row r="108" spans="2:17" x14ac:dyDescent="0.25">
      <c r="B108" s="63" t="s">
        <v>115</v>
      </c>
      <c r="C108">
        <v>0.15647833131479347</v>
      </c>
      <c r="D108">
        <v>0.15647833131479347</v>
      </c>
      <c r="E108">
        <v>0.15647833131479347</v>
      </c>
    </row>
    <row r="109" spans="2:17" x14ac:dyDescent="0.25">
      <c r="B109" s="63" t="s">
        <v>13</v>
      </c>
      <c r="C109" s="67">
        <v>0.19618225866569017</v>
      </c>
      <c r="D109" s="67">
        <v>0.19498567791019764</v>
      </c>
      <c r="E109" s="67">
        <v>0.18353216511000867</v>
      </c>
    </row>
    <row r="110" spans="2:17" x14ac:dyDescent="0.25">
      <c r="B110" s="63" t="s">
        <v>10</v>
      </c>
      <c r="C110" s="67">
        <v>0.23544949594336298</v>
      </c>
      <c r="D110" s="67">
        <v>0.20060783800812682</v>
      </c>
      <c r="E110" s="67">
        <v>0.24790425037485644</v>
      </c>
    </row>
    <row r="111" spans="2:17" x14ac:dyDescent="0.25">
      <c r="B111" s="63" t="s">
        <v>116</v>
      </c>
      <c r="C111">
        <v>4.4163392391422571E-2</v>
      </c>
      <c r="D111">
        <v>4.4163392391422571E-2</v>
      </c>
      <c r="E111">
        <v>4.4163392391422571E-2</v>
      </c>
      <c r="Q111" t="s">
        <v>125</v>
      </c>
    </row>
    <row r="112" spans="2:17" x14ac:dyDescent="0.25">
      <c r="B112" s="63" t="s">
        <v>8</v>
      </c>
      <c r="C112" s="67">
        <v>0.10517872250727582</v>
      </c>
      <c r="D112" s="67">
        <v>0.11363657866636616</v>
      </c>
      <c r="E112" s="67">
        <v>0.10275977148833647</v>
      </c>
    </row>
    <row r="113" spans="1:29" x14ac:dyDescent="0.25">
      <c r="B113" s="63" t="s">
        <v>5</v>
      </c>
      <c r="C113" s="67">
        <v>0.25834596752533645</v>
      </c>
      <c r="D113" s="67">
        <v>0.26479063360563992</v>
      </c>
      <c r="E113" s="67">
        <v>0.26998829506425509</v>
      </c>
    </row>
    <row r="116" spans="1:29" x14ac:dyDescent="0.25">
      <c r="A116" t="s">
        <v>121</v>
      </c>
    </row>
    <row r="117" spans="1:29" x14ac:dyDescent="0.25">
      <c r="B117" s="74" t="s">
        <v>107</v>
      </c>
      <c r="C117" s="74" t="s">
        <v>108</v>
      </c>
      <c r="D117" s="69" t="s">
        <v>109</v>
      </c>
      <c r="E117" s="69" t="s">
        <v>110</v>
      </c>
      <c r="F117" s="69" t="s">
        <v>111</v>
      </c>
      <c r="G117" s="76" t="s">
        <v>60</v>
      </c>
      <c r="H117" s="69" t="s">
        <v>112</v>
      </c>
      <c r="I117" s="69" t="s">
        <v>113</v>
      </c>
      <c r="L117" s="74" t="s">
        <v>107</v>
      </c>
      <c r="M117" s="74" t="s">
        <v>108</v>
      </c>
      <c r="N117" s="69" t="s">
        <v>109</v>
      </c>
      <c r="O117" s="69" t="s">
        <v>110</v>
      </c>
      <c r="P117" s="69" t="s">
        <v>111</v>
      </c>
      <c r="Q117" s="76" t="s">
        <v>60</v>
      </c>
      <c r="R117" s="69" t="s">
        <v>112</v>
      </c>
      <c r="S117" s="69" t="s">
        <v>113</v>
      </c>
      <c r="V117" s="74" t="s">
        <v>107</v>
      </c>
      <c r="W117" s="74" t="s">
        <v>108</v>
      </c>
      <c r="X117" s="69" t="s">
        <v>109</v>
      </c>
      <c r="Y117" s="69" t="s">
        <v>110</v>
      </c>
      <c r="Z117" s="69" t="s">
        <v>111</v>
      </c>
      <c r="AA117" s="76" t="s">
        <v>60</v>
      </c>
      <c r="AB117" s="69" t="s">
        <v>112</v>
      </c>
      <c r="AC117" s="69" t="s">
        <v>113</v>
      </c>
    </row>
    <row r="118" spans="1:29" x14ac:dyDescent="0.25">
      <c r="A118">
        <v>1</v>
      </c>
      <c r="B118" s="69" t="s">
        <v>9</v>
      </c>
      <c r="C118" s="67">
        <v>0.50290516088347514</v>
      </c>
      <c r="D118" s="69">
        <f>C118/1000</f>
        <v>5.0290516088347516E-4</v>
      </c>
      <c r="E118" s="78">
        <v>89.092579999999998</v>
      </c>
      <c r="F118" s="69">
        <f>D118*E118</f>
        <v>4.4805118278423879E-2</v>
      </c>
      <c r="G118" s="79">
        <f>C118/$G$90</f>
        <v>0.89992460393650975</v>
      </c>
      <c r="H118" s="69">
        <f>G118/1000</f>
        <v>8.9992460393650971E-4</v>
      </c>
      <c r="I118" s="80">
        <f>H118*E118</f>
        <v>8.0176604770181806E-2</v>
      </c>
      <c r="K118">
        <v>1</v>
      </c>
      <c r="L118" s="69" t="s">
        <v>9</v>
      </c>
      <c r="M118" s="67">
        <v>0.51629810447893298</v>
      </c>
      <c r="N118" s="69">
        <f>M118/1000</f>
        <v>5.1629810447893299E-4</v>
      </c>
      <c r="O118" s="78">
        <v>89.092579999999998</v>
      </c>
      <c r="P118" s="69">
        <f>N118*O118</f>
        <v>4.5998330177137697E-2</v>
      </c>
      <c r="Q118" s="79">
        <f>M118/$G$90</f>
        <v>0.92389063252033454</v>
      </c>
      <c r="R118" s="69">
        <f>Q118/1000</f>
        <v>9.2389063252033452E-4</v>
      </c>
      <c r="S118" s="80">
        <f>R118*O118</f>
        <v>8.2311800089068507E-2</v>
      </c>
      <c r="U118">
        <v>1</v>
      </c>
      <c r="V118" s="69" t="s">
        <v>9</v>
      </c>
      <c r="W118" s="67">
        <v>0.51769703550993451</v>
      </c>
      <c r="X118" s="69">
        <f>W118/1000</f>
        <v>5.1769703550993453E-4</v>
      </c>
      <c r="Y118" s="78">
        <v>89.092579999999998</v>
      </c>
      <c r="Z118" s="69">
        <f>X118*Y118</f>
        <v>4.6122964551931683E-2</v>
      </c>
      <c r="AA118" s="79">
        <f>W118/$G$90</f>
        <v>0.92639395233474431</v>
      </c>
      <c r="AB118" s="69">
        <f>AA118/1000</f>
        <v>9.2639395233474434E-4</v>
      </c>
      <c r="AC118" s="80">
        <f>AB118*Y118</f>
        <v>8.2534827309899389E-2</v>
      </c>
    </row>
    <row r="119" spans="1:29" x14ac:dyDescent="0.25">
      <c r="A119">
        <v>2</v>
      </c>
      <c r="B119" s="69" t="s">
        <v>81</v>
      </c>
      <c r="C119" s="67">
        <v>0.22446163521697024</v>
      </c>
      <c r="D119" s="69">
        <f t="shared" ref="D119:D125" si="16">C119/1000</f>
        <v>2.2446163521697024E-4</v>
      </c>
      <c r="E119" s="78">
        <v>175.20839999999998</v>
      </c>
      <c r="F119" s="69">
        <f t="shared" ref="F119:F137" si="17">D119*E119</f>
        <v>3.9327563967749002E-2</v>
      </c>
      <c r="G119" s="79">
        <f t="shared" ref="G119:G137" si="18">C119/$G$90</f>
        <v>0.4016633033089454</v>
      </c>
      <c r="H119" s="69">
        <f t="shared" ref="H119:H137" si="19">G119/1000</f>
        <v>4.0166330330894542E-4</v>
      </c>
      <c r="I119" s="80">
        <f t="shared" ref="I119:I137" si="20">H119*E119</f>
        <v>7.0374784711475027E-2</v>
      </c>
      <c r="K119">
        <v>2</v>
      </c>
      <c r="L119" s="69" t="s">
        <v>81</v>
      </c>
      <c r="M119" s="67">
        <v>0.2269281772990526</v>
      </c>
      <c r="N119" s="69">
        <f t="shared" ref="N119:N125" si="21">M119/1000</f>
        <v>2.269281772990526E-4</v>
      </c>
      <c r="O119" s="78">
        <v>175.20839999999998</v>
      </c>
      <c r="P119" s="69">
        <f t="shared" ref="P119:P137" si="22">N119*O119</f>
        <v>3.9759722859483322E-2</v>
      </c>
      <c r="Q119" s="79">
        <f t="shared" ref="Q119:Q137" si="23">M119/$G$90</f>
        <v>0.40607706176473707</v>
      </c>
      <c r="R119" s="69">
        <f t="shared" ref="R119:R137" si="24">Q119/1000</f>
        <v>4.0607706176473706E-4</v>
      </c>
      <c r="S119" s="80">
        <f t="shared" ref="S119:S137" si="25">R119*O119</f>
        <v>7.1148112268500749E-2</v>
      </c>
      <c r="U119">
        <v>2</v>
      </c>
      <c r="V119" s="69" t="s">
        <v>81</v>
      </c>
      <c r="W119" s="67">
        <v>0.22595095642751079</v>
      </c>
      <c r="X119" s="69">
        <f t="shared" ref="X119:X125" si="26">W119/1000</f>
        <v>2.2595095642751077E-4</v>
      </c>
      <c r="Y119" s="78">
        <v>175.20839999999998</v>
      </c>
      <c r="Z119" s="69">
        <f t="shared" ref="Z119:Z137" si="27">X119*Y119</f>
        <v>3.9588505554133874E-2</v>
      </c>
      <c r="AA119" s="79">
        <f t="shared" ref="AA119:AA137" si="28">W119/$G$90</f>
        <v>0.40432837200335969</v>
      </c>
      <c r="AB119" s="69">
        <f t="shared" ref="AB119:AB137" si="29">AA119/1000</f>
        <v>4.0432837200335967E-4</v>
      </c>
      <c r="AC119" s="80">
        <f t="shared" ref="AC119:AC137" si="30">AB119*Y119</f>
        <v>7.0841727133313437E-2</v>
      </c>
    </row>
    <row r="120" spans="1:29" x14ac:dyDescent="0.25">
      <c r="A120">
        <v>3</v>
      </c>
      <c r="B120" s="69" t="s">
        <v>15</v>
      </c>
      <c r="C120" s="67">
        <v>0.16125676379085113</v>
      </c>
      <c r="D120" s="69">
        <f t="shared" si="16"/>
        <v>1.6125676379085113E-4</v>
      </c>
      <c r="E120" s="78">
        <v>189.16834</v>
      </c>
      <c r="F120" s="69">
        <f t="shared" si="17"/>
        <v>3.0504674320087414E-2</v>
      </c>
      <c r="G120" s="79">
        <f t="shared" si="18"/>
        <v>0.2885612250063776</v>
      </c>
      <c r="H120" s="69">
        <f t="shared" si="19"/>
        <v>2.8856122500637757E-4</v>
      </c>
      <c r="I120" s="80">
        <f t="shared" si="20"/>
        <v>5.4586647922822938E-2</v>
      </c>
      <c r="K120">
        <v>3</v>
      </c>
      <c r="L120" s="69" t="s">
        <v>15</v>
      </c>
      <c r="M120" s="67">
        <v>0.16079712220437284</v>
      </c>
      <c r="N120" s="69">
        <f t="shared" si="21"/>
        <v>1.6079712220437283E-4</v>
      </c>
      <c r="O120" s="78">
        <v>189.16834</v>
      </c>
      <c r="P120" s="69">
        <f t="shared" si="22"/>
        <v>3.041772468417835E-2</v>
      </c>
      <c r="Q120" s="79">
        <f t="shared" si="23"/>
        <v>0.28773871848857302</v>
      </c>
      <c r="R120" s="69">
        <f t="shared" si="24"/>
        <v>2.87738718488573E-4</v>
      </c>
      <c r="S120" s="80">
        <f t="shared" si="25"/>
        <v>5.4431055730210662E-2</v>
      </c>
      <c r="U120">
        <v>3</v>
      </c>
      <c r="V120" s="69" t="s">
        <v>15</v>
      </c>
      <c r="W120" s="67">
        <v>0.16519597569603975</v>
      </c>
      <c r="X120" s="69">
        <f t="shared" si="26"/>
        <v>1.6519597569603976E-4</v>
      </c>
      <c r="Y120" s="78">
        <v>189.16834</v>
      </c>
      <c r="Z120" s="69">
        <f t="shared" si="27"/>
        <v>3.1249848497100184E-2</v>
      </c>
      <c r="AA120" s="79">
        <f t="shared" si="28"/>
        <v>0.29561025529942769</v>
      </c>
      <c r="AB120" s="69">
        <f t="shared" si="29"/>
        <v>2.9561025529942767E-4</v>
      </c>
      <c r="AC120" s="80">
        <f t="shared" si="30"/>
        <v>5.5920101281968934E-2</v>
      </c>
    </row>
    <row r="121" spans="1:29" x14ac:dyDescent="0.25">
      <c r="A121">
        <v>4</v>
      </c>
      <c r="B121" s="69" t="s">
        <v>17</v>
      </c>
      <c r="C121" s="67">
        <v>0.21148406368340233</v>
      </c>
      <c r="D121" s="69">
        <f t="shared" si="16"/>
        <v>2.1148406368340234E-4</v>
      </c>
      <c r="E121" s="78">
        <v>132.09374</v>
      </c>
      <c r="F121" s="69">
        <f t="shared" si="17"/>
        <v>2.7935720922338789E-2</v>
      </c>
      <c r="G121" s="79">
        <f t="shared" si="18"/>
        <v>0.37844056305731005</v>
      </c>
      <c r="H121" s="69">
        <f t="shared" si="19"/>
        <v>3.7844056305731005E-4</v>
      </c>
      <c r="I121" s="80">
        <f t="shared" si="20"/>
        <v>4.9989629341945917E-2</v>
      </c>
      <c r="K121">
        <v>4</v>
      </c>
      <c r="L121" s="69" t="s">
        <v>17</v>
      </c>
      <c r="M121" s="67">
        <v>0.21088125566306781</v>
      </c>
      <c r="N121" s="69">
        <f t="shared" si="21"/>
        <v>2.1088125566306781E-4</v>
      </c>
      <c r="O121" s="78">
        <v>132.09374</v>
      </c>
      <c r="P121" s="69">
        <f t="shared" si="22"/>
        <v>2.7856093756430805E-2</v>
      </c>
      <c r="Q121" s="79">
        <f t="shared" si="23"/>
        <v>0.37736186709006986</v>
      </c>
      <c r="R121" s="69">
        <f t="shared" si="24"/>
        <v>3.7736186709006988E-4</v>
      </c>
      <c r="S121" s="80">
        <f t="shared" si="25"/>
        <v>4.9847140357310249E-2</v>
      </c>
      <c r="U121">
        <v>4</v>
      </c>
      <c r="V121" s="69" t="s">
        <v>17</v>
      </c>
      <c r="W121" s="67">
        <v>0.21665023793764834</v>
      </c>
      <c r="X121" s="69">
        <f t="shared" si="26"/>
        <v>2.1665023793764835E-4</v>
      </c>
      <c r="Y121" s="78">
        <v>132.09374</v>
      </c>
      <c r="Z121" s="69">
        <f t="shared" si="27"/>
        <v>2.8618140201073856E-2</v>
      </c>
      <c r="AA121" s="79">
        <f t="shared" si="28"/>
        <v>0.3876851834772953</v>
      </c>
      <c r="AB121" s="69">
        <f t="shared" si="29"/>
        <v>3.8768518347729529E-4</v>
      </c>
      <c r="AC121" s="80">
        <f t="shared" si="30"/>
        <v>5.1210785828102137E-2</v>
      </c>
    </row>
    <row r="122" spans="1:29" x14ac:dyDescent="0.25">
      <c r="A122">
        <v>5</v>
      </c>
      <c r="B122" s="69" t="s">
        <v>114</v>
      </c>
      <c r="C122">
        <v>3.3627703748999531E-2</v>
      </c>
      <c r="D122" s="69">
        <f t="shared" si="16"/>
        <v>3.3627703748999534E-5</v>
      </c>
      <c r="E122" s="81">
        <v>121.15758</v>
      </c>
      <c r="F122" s="69">
        <f t="shared" si="17"/>
        <v>4.0742512071857105E-3</v>
      </c>
      <c r="G122" s="79">
        <f t="shared" si="18"/>
        <v>6.0175158919525559E-2</v>
      </c>
      <c r="H122" s="69">
        <f t="shared" si="19"/>
        <v>6.0175158919525562E-5</v>
      </c>
      <c r="I122" s="80">
        <f t="shared" si="20"/>
        <v>7.2906766308051315E-3</v>
      </c>
      <c r="K122">
        <v>5</v>
      </c>
      <c r="L122" s="69" t="s">
        <v>114</v>
      </c>
      <c r="M122">
        <v>3.3627703748999531E-2</v>
      </c>
      <c r="N122" s="69">
        <f t="shared" si="21"/>
        <v>3.3627703748999534E-5</v>
      </c>
      <c r="O122" s="81">
        <v>121.15758</v>
      </c>
      <c r="P122" s="69">
        <f t="shared" si="22"/>
        <v>4.0742512071857105E-3</v>
      </c>
      <c r="Q122" s="79">
        <f t="shared" si="23"/>
        <v>6.0175158919525559E-2</v>
      </c>
      <c r="R122" s="69">
        <f t="shared" si="24"/>
        <v>6.0175158919525562E-5</v>
      </c>
      <c r="S122" s="80">
        <f t="shared" si="25"/>
        <v>7.2906766308051315E-3</v>
      </c>
      <c r="U122">
        <v>5</v>
      </c>
      <c r="V122" s="69" t="s">
        <v>114</v>
      </c>
      <c r="W122">
        <v>3.3627703748999531E-2</v>
      </c>
      <c r="X122" s="69">
        <f t="shared" si="26"/>
        <v>3.3627703748999534E-5</v>
      </c>
      <c r="Y122" s="81">
        <v>121.15758</v>
      </c>
      <c r="Z122" s="69">
        <f t="shared" si="27"/>
        <v>4.0742512071857105E-3</v>
      </c>
      <c r="AA122" s="79">
        <f t="shared" si="28"/>
        <v>6.0175158919525559E-2</v>
      </c>
      <c r="AB122" s="69">
        <f t="shared" si="29"/>
        <v>6.0175158919525562E-5</v>
      </c>
      <c r="AC122" s="80">
        <f t="shared" si="30"/>
        <v>7.2906766308051315E-3</v>
      </c>
    </row>
    <row r="123" spans="1:29" x14ac:dyDescent="0.25">
      <c r="A123">
        <v>6</v>
      </c>
      <c r="B123" s="69" t="s">
        <v>16</v>
      </c>
      <c r="C123" s="67">
        <v>0.45173761202943297</v>
      </c>
      <c r="D123" s="69">
        <f t="shared" si="16"/>
        <v>4.5173761202943295E-4</v>
      </c>
      <c r="E123" s="78">
        <v>146.12042</v>
      </c>
      <c r="F123" s="69">
        <f t="shared" si="17"/>
        <v>6.60080895995378E-2</v>
      </c>
      <c r="G123" s="79">
        <f t="shared" si="18"/>
        <v>0.80836273557949523</v>
      </c>
      <c r="H123" s="69">
        <f t="shared" si="19"/>
        <v>8.0836273557949518E-4</v>
      </c>
      <c r="I123" s="80">
        <f t="shared" si="20"/>
        <v>0.11811830243522478</v>
      </c>
      <c r="K123">
        <v>6</v>
      </c>
      <c r="L123" s="69" t="s">
        <v>16</v>
      </c>
      <c r="M123" s="67">
        <v>0.45705780819792585</v>
      </c>
      <c r="N123" s="69">
        <f t="shared" si="21"/>
        <v>4.5705780819792587E-4</v>
      </c>
      <c r="O123" s="78">
        <v>146.12042</v>
      </c>
      <c r="P123" s="69">
        <f t="shared" si="22"/>
        <v>6.6785478898160375E-2</v>
      </c>
      <c r="Q123" s="79">
        <f t="shared" si="23"/>
        <v>0.81788297080910521</v>
      </c>
      <c r="R123" s="69">
        <f t="shared" si="24"/>
        <v>8.1788297080910522E-4</v>
      </c>
      <c r="S123" s="80">
        <f t="shared" si="25"/>
        <v>0.11950940320547419</v>
      </c>
      <c r="U123">
        <v>6</v>
      </c>
      <c r="V123" s="69" t="s">
        <v>16</v>
      </c>
      <c r="W123" s="67">
        <v>0.46462125241712643</v>
      </c>
      <c r="X123" s="69">
        <f t="shared" si="26"/>
        <v>4.6462125241712645E-4</v>
      </c>
      <c r="Y123" s="78">
        <v>146.12042</v>
      </c>
      <c r="Z123" s="69">
        <f t="shared" si="27"/>
        <v>6.7890652544116525E-2</v>
      </c>
      <c r="AA123" s="79">
        <f t="shared" si="28"/>
        <v>0.83141739056213104</v>
      </c>
      <c r="AB123" s="69">
        <f t="shared" si="29"/>
        <v>8.3141739056213102E-4</v>
      </c>
      <c r="AC123" s="80">
        <f t="shared" si="30"/>
        <v>0.12148705830424261</v>
      </c>
    </row>
    <row r="124" spans="1:29" x14ac:dyDescent="0.25">
      <c r="A124">
        <v>7</v>
      </c>
      <c r="B124" s="69" t="s">
        <v>12</v>
      </c>
      <c r="C124" s="67">
        <v>0.23878323106000796</v>
      </c>
      <c r="D124" s="69">
        <f t="shared" si="16"/>
        <v>2.3878323106000797E-4</v>
      </c>
      <c r="E124" s="78">
        <v>146.1438</v>
      </c>
      <c r="F124" s="69">
        <f t="shared" si="17"/>
        <v>3.4896688763387591E-2</v>
      </c>
      <c r="G124" s="79">
        <f t="shared" si="18"/>
        <v>0.42729111043691947</v>
      </c>
      <c r="H124" s="69">
        <f t="shared" si="19"/>
        <v>4.2729111043691948E-4</v>
      </c>
      <c r="I124" s="80">
        <f t="shared" si="20"/>
        <v>6.244594658547107E-2</v>
      </c>
      <c r="K124">
        <v>7</v>
      </c>
      <c r="L124" s="69" t="s">
        <v>12</v>
      </c>
      <c r="M124" s="67">
        <v>0.24159542468116485</v>
      </c>
      <c r="N124" s="69">
        <f t="shared" si="21"/>
        <v>2.4159542468116485E-4</v>
      </c>
      <c r="O124" s="78">
        <v>146.1438</v>
      </c>
      <c r="P124" s="69">
        <f t="shared" si="22"/>
        <v>3.5307673425519222E-2</v>
      </c>
      <c r="Q124" s="79">
        <f t="shared" si="23"/>
        <v>0.43232339570173262</v>
      </c>
      <c r="R124" s="69">
        <f t="shared" si="24"/>
        <v>4.3232339570173264E-4</v>
      </c>
      <c r="S124" s="80">
        <f t="shared" si="25"/>
        <v>6.3181383876754871E-2</v>
      </c>
      <c r="U124">
        <v>7</v>
      </c>
      <c r="V124" s="69" t="s">
        <v>12</v>
      </c>
      <c r="W124" s="67">
        <v>0.24559337304877871</v>
      </c>
      <c r="X124" s="69">
        <f t="shared" si="26"/>
        <v>2.4559337304877872E-4</v>
      </c>
      <c r="Y124" s="78">
        <v>146.1438</v>
      </c>
      <c r="Z124" s="69">
        <f t="shared" si="27"/>
        <v>3.589194879216611E-2</v>
      </c>
      <c r="AA124" s="79">
        <f t="shared" si="28"/>
        <v>0.4394775320700352</v>
      </c>
      <c r="AB124" s="69">
        <f t="shared" si="29"/>
        <v>4.3947753207003519E-4</v>
      </c>
      <c r="AC124" s="80">
        <f t="shared" si="30"/>
        <v>6.4226916551336805E-2</v>
      </c>
    </row>
    <row r="125" spans="1:29" x14ac:dyDescent="0.25">
      <c r="A125">
        <v>8</v>
      </c>
      <c r="B125" s="69" t="s">
        <v>87</v>
      </c>
      <c r="C125" s="67">
        <v>0.37907111521035958</v>
      </c>
      <c r="D125" s="69">
        <f t="shared" si="16"/>
        <v>3.7907111521035957E-4</v>
      </c>
      <c r="E125" s="78">
        <v>75.065899999999999</v>
      </c>
      <c r="F125" s="69">
        <f t="shared" si="17"/>
        <v>2.845531442726933E-2</v>
      </c>
      <c r="G125" s="79">
        <f t="shared" si="18"/>
        <v>0.67832953358475501</v>
      </c>
      <c r="H125" s="69">
        <f t="shared" si="19"/>
        <v>6.7832953358475502E-4</v>
      </c>
      <c r="I125" s="80">
        <f t="shared" si="20"/>
        <v>5.0919416935119859E-2</v>
      </c>
      <c r="K125">
        <v>8</v>
      </c>
      <c r="L125" s="69" t="s">
        <v>87</v>
      </c>
      <c r="M125" s="67">
        <v>0.38323661483734239</v>
      </c>
      <c r="N125" s="69">
        <f t="shared" si="21"/>
        <v>3.832366148373424E-4</v>
      </c>
      <c r="O125" s="78">
        <v>75.065899999999999</v>
      </c>
      <c r="P125" s="69">
        <f t="shared" si="22"/>
        <v>2.876800140571846E-2</v>
      </c>
      <c r="Q125" s="79">
        <f t="shared" si="23"/>
        <v>0.68578349487523926</v>
      </c>
      <c r="R125" s="69">
        <f t="shared" si="24"/>
        <v>6.8578349487523923E-4</v>
      </c>
      <c r="S125" s="80">
        <f t="shared" si="25"/>
        <v>5.1478955247955219E-2</v>
      </c>
      <c r="U125">
        <v>8</v>
      </c>
      <c r="V125" s="69" t="s">
        <v>87</v>
      </c>
      <c r="W125" s="67">
        <v>0.38158628289877244</v>
      </c>
      <c r="X125" s="69">
        <f t="shared" si="26"/>
        <v>3.8158628289877244E-4</v>
      </c>
      <c r="Y125" s="78">
        <v>75.065899999999999</v>
      </c>
      <c r="Z125" s="69">
        <f t="shared" si="27"/>
        <v>2.8644117753450962E-2</v>
      </c>
      <c r="AA125" s="79">
        <f t="shared" si="28"/>
        <v>0.68283030522498345</v>
      </c>
      <c r="AB125" s="69">
        <f t="shared" si="29"/>
        <v>6.8283030522498346E-4</v>
      </c>
      <c r="AC125" s="80">
        <f t="shared" si="30"/>
        <v>5.1257271408988087E-2</v>
      </c>
    </row>
    <row r="126" spans="1:29" x14ac:dyDescent="0.25">
      <c r="A126">
        <v>9</v>
      </c>
      <c r="B126" s="69" t="s">
        <v>14</v>
      </c>
      <c r="C126" s="67">
        <v>5.9496314275086788E-2</v>
      </c>
      <c r="D126" s="69">
        <f>C126/1000</f>
        <v>5.949631427508679E-5</v>
      </c>
      <c r="E126" s="78">
        <v>155.15466000000001</v>
      </c>
      <c r="F126" s="69">
        <f t="shared" si="17"/>
        <v>9.2311304126042378E-3</v>
      </c>
      <c r="G126" s="79">
        <f t="shared" si="18"/>
        <v>0.10646579360138143</v>
      </c>
      <c r="H126" s="69">
        <f t="shared" si="19"/>
        <v>1.0646579360138143E-4</v>
      </c>
      <c r="I126" s="80">
        <f t="shared" si="20"/>
        <v>1.6518664007852513E-2</v>
      </c>
      <c r="K126">
        <v>9</v>
      </c>
      <c r="L126" s="69" t="s">
        <v>14</v>
      </c>
      <c r="M126" s="67">
        <v>6.1180027512483776E-2</v>
      </c>
      <c r="N126" s="69">
        <f>M126/1000</f>
        <v>6.1180027512483781E-5</v>
      </c>
      <c r="O126" s="78">
        <v>155.15466000000001</v>
      </c>
      <c r="P126" s="69">
        <f t="shared" si="22"/>
        <v>9.4923663674900665E-3</v>
      </c>
      <c r="Q126" s="79">
        <f t="shared" si="23"/>
        <v>0.10947871748079697</v>
      </c>
      <c r="R126" s="69">
        <f t="shared" si="24"/>
        <v>1.0947871748079698E-4</v>
      </c>
      <c r="S126" s="80">
        <f t="shared" si="25"/>
        <v>1.6986133187969113E-2</v>
      </c>
      <c r="U126">
        <v>9</v>
      </c>
      <c r="V126" s="69" t="s">
        <v>14</v>
      </c>
      <c r="W126" s="67">
        <v>6.5315935523081847E-2</v>
      </c>
      <c r="X126" s="69">
        <f>W126/1000</f>
        <v>6.5315935523081847E-5</v>
      </c>
      <c r="Y126" s="78">
        <v>155.15466000000001</v>
      </c>
      <c r="Z126" s="69">
        <f t="shared" si="27"/>
        <v>1.0134071768665686E-2</v>
      </c>
      <c r="AA126" s="79">
        <f t="shared" si="28"/>
        <v>0.11687972599663066</v>
      </c>
      <c r="AB126" s="69">
        <f t="shared" si="29"/>
        <v>1.1687972599663065E-4</v>
      </c>
      <c r="AC126" s="80">
        <f t="shared" si="30"/>
        <v>1.8134434147900391E-2</v>
      </c>
    </row>
    <row r="127" spans="1:29" x14ac:dyDescent="0.25">
      <c r="A127">
        <v>10</v>
      </c>
      <c r="B127" s="69" t="s">
        <v>3</v>
      </c>
      <c r="C127" s="67">
        <v>0.23954816359582692</v>
      </c>
      <c r="D127" s="69">
        <f t="shared" ref="D127:D132" si="31">C127/1000</f>
        <v>2.3954816359582693E-4</v>
      </c>
      <c r="E127" s="81">
        <v>131.17261999999999</v>
      </c>
      <c r="F127" s="69">
        <f t="shared" si="17"/>
        <v>3.1422160235053238E-2</v>
      </c>
      <c r="G127" s="79">
        <f t="shared" si="18"/>
        <v>0.42865992042909717</v>
      </c>
      <c r="H127" s="69">
        <f t="shared" si="19"/>
        <v>4.2865992042909716E-4</v>
      </c>
      <c r="I127" s="80">
        <f t="shared" si="20"/>
        <v>5.6228444851676197E-2</v>
      </c>
      <c r="K127">
        <v>10</v>
      </c>
      <c r="L127" s="69" t="s">
        <v>3</v>
      </c>
      <c r="M127" s="67">
        <v>0.23572855961927711</v>
      </c>
      <c r="N127" s="69">
        <f t="shared" ref="N127:N132" si="32">M127/1000</f>
        <v>2.357285596192771E-4</v>
      </c>
      <c r="O127" s="81">
        <v>131.17261999999999</v>
      </c>
      <c r="P127" s="69">
        <f t="shared" si="22"/>
        <v>3.0921132774086778E-2</v>
      </c>
      <c r="Q127" s="79">
        <f t="shared" si="23"/>
        <v>0.42182492277317263</v>
      </c>
      <c r="R127" s="69">
        <f t="shared" si="24"/>
        <v>4.218249227731726E-4</v>
      </c>
      <c r="S127" s="80">
        <f t="shared" si="25"/>
        <v>5.5331880301454715E-2</v>
      </c>
      <c r="U127">
        <v>10</v>
      </c>
      <c r="V127" s="69" t="s">
        <v>3</v>
      </c>
      <c r="W127" s="67">
        <v>0.22043872099435341</v>
      </c>
      <c r="X127" s="69">
        <f t="shared" ref="X127:X132" si="33">W127/1000</f>
        <v>2.2043872099435341E-4</v>
      </c>
      <c r="Y127" s="81">
        <v>131.17261999999999</v>
      </c>
      <c r="Z127" s="69">
        <f t="shared" si="27"/>
        <v>2.8915524582278342E-2</v>
      </c>
      <c r="AA127" s="79">
        <f t="shared" si="28"/>
        <v>0.39446449174356191</v>
      </c>
      <c r="AB127" s="69">
        <f t="shared" si="29"/>
        <v>3.9446449174356191E-4</v>
      </c>
      <c r="AC127" s="80">
        <f t="shared" si="30"/>
        <v>5.1742940878971383E-2</v>
      </c>
    </row>
    <row r="128" spans="1:29" x14ac:dyDescent="0.25">
      <c r="A128">
        <v>11</v>
      </c>
      <c r="B128" s="69" t="s">
        <v>2</v>
      </c>
      <c r="C128" s="67">
        <v>0.23236811318184372</v>
      </c>
      <c r="D128" s="69">
        <f t="shared" si="31"/>
        <v>2.3236811318184372E-4</v>
      </c>
      <c r="E128" s="81">
        <v>131.17261999999999</v>
      </c>
      <c r="F128" s="69">
        <f t="shared" si="17"/>
        <v>3.0480334210518975E-2</v>
      </c>
      <c r="G128" s="79">
        <f t="shared" si="18"/>
        <v>0.41581156545557335</v>
      </c>
      <c r="H128" s="69">
        <f t="shared" si="19"/>
        <v>4.1581156545557335E-4</v>
      </c>
      <c r="I128" s="80">
        <f t="shared" si="20"/>
        <v>5.4543092467109047E-2</v>
      </c>
      <c r="K128">
        <v>11</v>
      </c>
      <c r="L128" s="69" t="s">
        <v>2</v>
      </c>
      <c r="M128" s="67">
        <v>0.23788306963466052</v>
      </c>
      <c r="N128" s="69">
        <f t="shared" si="32"/>
        <v>2.3788306963466052E-4</v>
      </c>
      <c r="O128" s="81">
        <v>131.17261999999999</v>
      </c>
      <c r="P128" s="69">
        <f t="shared" si="22"/>
        <v>3.1203745497620863E-2</v>
      </c>
      <c r="Q128" s="79">
        <f t="shared" si="23"/>
        <v>0.42568031484921542</v>
      </c>
      <c r="R128" s="69">
        <f t="shared" si="24"/>
        <v>4.2568031484921544E-4</v>
      </c>
      <c r="S128" s="80">
        <f t="shared" si="25"/>
        <v>5.5837602181196495E-2</v>
      </c>
      <c r="U128">
        <v>11</v>
      </c>
      <c r="V128" s="69" t="s">
        <v>2</v>
      </c>
      <c r="W128" s="67">
        <v>0.2359476923236864</v>
      </c>
      <c r="X128" s="69">
        <f t="shared" si="33"/>
        <v>2.3594769232368639E-4</v>
      </c>
      <c r="Y128" s="81">
        <v>131.17261999999999</v>
      </c>
      <c r="Z128" s="69">
        <f t="shared" si="27"/>
        <v>3.0949876985051829E-2</v>
      </c>
      <c r="AA128" s="79">
        <f t="shared" si="28"/>
        <v>0.42221705021103512</v>
      </c>
      <c r="AB128" s="69">
        <f t="shared" si="29"/>
        <v>4.222170502110351E-4</v>
      </c>
      <c r="AC128" s="80">
        <f t="shared" si="30"/>
        <v>5.5383316684853023E-2</v>
      </c>
    </row>
    <row r="129" spans="1:29" x14ac:dyDescent="0.25">
      <c r="A129">
        <v>12</v>
      </c>
      <c r="B129" s="69" t="s">
        <v>1</v>
      </c>
      <c r="C129" s="67">
        <v>0.28109465036797587</v>
      </c>
      <c r="D129" s="69">
        <f t="shared" si="31"/>
        <v>2.8109465036797585E-4</v>
      </c>
      <c r="E129" s="81">
        <v>147.19499999999999</v>
      </c>
      <c r="F129" s="69">
        <f t="shared" si="17"/>
        <v>4.1375727060914205E-2</v>
      </c>
      <c r="G129" s="79">
        <f t="shared" si="18"/>
        <v>0.50300536080536462</v>
      </c>
      <c r="H129" s="69">
        <f t="shared" si="19"/>
        <v>5.0300536080536459E-4</v>
      </c>
      <c r="I129" s="80">
        <f t="shared" si="20"/>
        <v>7.4039874083745641E-2</v>
      </c>
      <c r="K129">
        <v>12</v>
      </c>
      <c r="L129" s="69" t="s">
        <v>1</v>
      </c>
      <c r="M129" s="67">
        <v>0.28595697998779751</v>
      </c>
      <c r="N129" s="69">
        <f t="shared" si="32"/>
        <v>2.8595697998779753E-4</v>
      </c>
      <c r="O129" s="81">
        <v>147.19499999999999</v>
      </c>
      <c r="P129" s="69">
        <f t="shared" si="22"/>
        <v>4.2091437669303858E-2</v>
      </c>
      <c r="Q129" s="79">
        <f t="shared" si="23"/>
        <v>0.51170626586197554</v>
      </c>
      <c r="R129" s="69">
        <f t="shared" si="24"/>
        <v>5.1170626586197557E-4</v>
      </c>
      <c r="S129" s="80">
        <f t="shared" si="25"/>
        <v>7.5320603803553487E-2</v>
      </c>
      <c r="U129">
        <v>12</v>
      </c>
      <c r="V129" s="69" t="s">
        <v>1</v>
      </c>
      <c r="W129" s="67">
        <v>0.28868405791879925</v>
      </c>
      <c r="X129" s="69">
        <f t="shared" si="33"/>
        <v>2.8868405791879925E-4</v>
      </c>
      <c r="Y129" s="81">
        <v>147.19499999999999</v>
      </c>
      <c r="Z129" s="69">
        <f t="shared" si="27"/>
        <v>4.2492849905357656E-2</v>
      </c>
      <c r="AA129" s="79">
        <f t="shared" si="28"/>
        <v>0.51658624069192038</v>
      </c>
      <c r="AB129" s="69">
        <f t="shared" si="29"/>
        <v>5.1658624069192036E-4</v>
      </c>
      <c r="AC129" s="80">
        <f t="shared" si="30"/>
        <v>7.603891169864721E-2</v>
      </c>
    </row>
    <row r="130" spans="1:29" x14ac:dyDescent="0.25">
      <c r="A130">
        <v>13</v>
      </c>
      <c r="B130" s="69" t="s">
        <v>6</v>
      </c>
      <c r="C130">
        <v>0.1190930716164753</v>
      </c>
      <c r="D130" s="69">
        <f t="shared" si="31"/>
        <v>1.190930716164753E-4</v>
      </c>
      <c r="E130" s="81">
        <v>149.21093999999999</v>
      </c>
      <c r="F130" s="69">
        <f t="shared" si="17"/>
        <v>1.77699891633816E-2</v>
      </c>
      <c r="G130" s="79">
        <f t="shared" si="18"/>
        <v>0.21311132524025078</v>
      </c>
      <c r="H130" s="69">
        <f t="shared" si="19"/>
        <v>2.1311132524025079E-4</v>
      </c>
      <c r="I130" s="80">
        <f t="shared" si="20"/>
        <v>3.1798541163743546E-2</v>
      </c>
      <c r="K130">
        <v>13</v>
      </c>
      <c r="L130" s="69" t="s">
        <v>6</v>
      </c>
      <c r="M130">
        <v>0.1190930716164753</v>
      </c>
      <c r="N130" s="69">
        <f t="shared" si="32"/>
        <v>1.190930716164753E-4</v>
      </c>
      <c r="O130" s="81">
        <v>149.21093999999999</v>
      </c>
      <c r="P130" s="69">
        <f t="shared" si="22"/>
        <v>1.77699891633816E-2</v>
      </c>
      <c r="Q130" s="79">
        <f t="shared" si="23"/>
        <v>0.21311132524025078</v>
      </c>
      <c r="R130" s="69">
        <f t="shared" si="24"/>
        <v>2.1311132524025079E-4</v>
      </c>
      <c r="S130" s="80">
        <f t="shared" si="25"/>
        <v>3.1798541163743546E-2</v>
      </c>
      <c r="U130">
        <v>13</v>
      </c>
      <c r="V130" s="69" t="s">
        <v>6</v>
      </c>
      <c r="W130">
        <v>0.1190930716164753</v>
      </c>
      <c r="X130" s="69">
        <f t="shared" si="33"/>
        <v>1.190930716164753E-4</v>
      </c>
      <c r="Y130" s="81">
        <v>149.21093999999999</v>
      </c>
      <c r="Z130" s="69">
        <f t="shared" si="27"/>
        <v>1.77699891633816E-2</v>
      </c>
      <c r="AA130" s="79">
        <f t="shared" si="28"/>
        <v>0.21311132524025078</v>
      </c>
      <c r="AB130" s="69">
        <f t="shared" si="29"/>
        <v>2.1311132524025079E-4</v>
      </c>
      <c r="AC130" s="80">
        <f t="shared" si="30"/>
        <v>3.1798541163743546E-2</v>
      </c>
    </row>
    <row r="131" spans="1:29" x14ac:dyDescent="0.25">
      <c r="A131">
        <v>14</v>
      </c>
      <c r="B131" s="69" t="s">
        <v>4</v>
      </c>
      <c r="C131" s="67">
        <v>0.15340087204429251</v>
      </c>
      <c r="D131" s="69">
        <f t="shared" si="31"/>
        <v>1.5340087204429251E-4</v>
      </c>
      <c r="E131" s="81">
        <v>165.18993999999998</v>
      </c>
      <c r="F131" s="69">
        <f t="shared" si="17"/>
        <v>2.5340280848944352E-2</v>
      </c>
      <c r="G131" s="79">
        <f t="shared" si="18"/>
        <v>0.27450348446505923</v>
      </c>
      <c r="H131" s="69">
        <f t="shared" si="19"/>
        <v>2.7450348446505921E-4</v>
      </c>
      <c r="I131" s="80">
        <f t="shared" si="20"/>
        <v>4.5345214128574056E-2</v>
      </c>
      <c r="K131">
        <v>14</v>
      </c>
      <c r="L131" s="69" t="s">
        <v>4</v>
      </c>
      <c r="M131" s="67">
        <v>0.15099156996653976</v>
      </c>
      <c r="N131" s="69">
        <f t="shared" si="32"/>
        <v>1.5099156996653976E-4</v>
      </c>
      <c r="O131" s="81">
        <v>165.18993999999998</v>
      </c>
      <c r="P131" s="69">
        <f t="shared" si="22"/>
        <v>2.4942288383278503E-2</v>
      </c>
      <c r="Q131" s="79">
        <f t="shared" si="23"/>
        <v>0.27019215424471293</v>
      </c>
      <c r="R131" s="69">
        <f t="shared" si="24"/>
        <v>2.7019215424471291E-4</v>
      </c>
      <c r="S131" s="80">
        <f t="shared" si="25"/>
        <v>4.4633025748154864E-2</v>
      </c>
      <c r="U131">
        <v>14</v>
      </c>
      <c r="V131" s="69" t="s">
        <v>4</v>
      </c>
      <c r="W131" s="67">
        <v>0.14199555244843301</v>
      </c>
      <c r="X131" s="69">
        <f t="shared" si="33"/>
        <v>1.4199555244843301E-4</v>
      </c>
      <c r="Y131" s="81">
        <v>165.18993999999998</v>
      </c>
      <c r="Z131" s="69">
        <f t="shared" si="27"/>
        <v>2.3456236789223501E-2</v>
      </c>
      <c r="AA131" s="79">
        <f t="shared" si="28"/>
        <v>0.25409421345650152</v>
      </c>
      <c r="AB131" s="69">
        <f t="shared" si="29"/>
        <v>2.5409421345650151E-4</v>
      </c>
      <c r="AC131" s="80">
        <f t="shared" si="30"/>
        <v>4.1973807875226671E-2</v>
      </c>
    </row>
    <row r="132" spans="1:29" x14ac:dyDescent="0.25">
      <c r="A132">
        <v>15</v>
      </c>
      <c r="B132" s="69" t="s">
        <v>115</v>
      </c>
      <c r="C132">
        <v>0.15647833131479347</v>
      </c>
      <c r="D132" s="69">
        <f t="shared" si="31"/>
        <v>1.5647833131479346E-4</v>
      </c>
      <c r="E132" s="81">
        <v>114.12241999999999</v>
      </c>
      <c r="F132" s="69">
        <f t="shared" si="17"/>
        <v>1.7857685847206008E-2</v>
      </c>
      <c r="G132" s="79">
        <f t="shared" si="18"/>
        <v>0.28001044985446</v>
      </c>
      <c r="H132" s="69">
        <f t="shared" si="19"/>
        <v>2.8001044985446002E-4</v>
      </c>
      <c r="I132" s="80">
        <f t="shared" si="20"/>
        <v>3.1955470162679626E-2</v>
      </c>
      <c r="K132">
        <v>15</v>
      </c>
      <c r="L132" s="69" t="s">
        <v>115</v>
      </c>
      <c r="M132">
        <v>0.15647833131479347</v>
      </c>
      <c r="N132" s="69">
        <f t="shared" si="32"/>
        <v>1.5647833131479346E-4</v>
      </c>
      <c r="O132" s="81">
        <v>114.12241999999999</v>
      </c>
      <c r="P132" s="69">
        <f t="shared" si="22"/>
        <v>1.7857685847206008E-2</v>
      </c>
      <c r="Q132" s="79">
        <f t="shared" si="23"/>
        <v>0.28001044985446</v>
      </c>
      <c r="R132" s="69">
        <f t="shared" si="24"/>
        <v>2.8001044985446002E-4</v>
      </c>
      <c r="S132" s="80">
        <f t="shared" si="25"/>
        <v>3.1955470162679626E-2</v>
      </c>
      <c r="U132">
        <v>15</v>
      </c>
      <c r="V132" s="69" t="s">
        <v>115</v>
      </c>
      <c r="W132">
        <v>0.15647833131479347</v>
      </c>
      <c r="X132" s="69">
        <f t="shared" si="33"/>
        <v>1.5647833131479346E-4</v>
      </c>
      <c r="Y132" s="81">
        <v>114.12241999999999</v>
      </c>
      <c r="Z132" s="69">
        <f t="shared" si="27"/>
        <v>1.7857685847206008E-2</v>
      </c>
      <c r="AA132" s="79">
        <f t="shared" si="28"/>
        <v>0.28001044985446</v>
      </c>
      <c r="AB132" s="69">
        <f t="shared" si="29"/>
        <v>2.8001044985446002E-4</v>
      </c>
      <c r="AC132" s="80">
        <f t="shared" si="30"/>
        <v>3.1955470162679626E-2</v>
      </c>
    </row>
    <row r="133" spans="1:29" x14ac:dyDescent="0.25">
      <c r="A133">
        <v>16</v>
      </c>
      <c r="B133" s="69" t="s">
        <v>13</v>
      </c>
      <c r="C133" s="67">
        <v>0.19618225866569017</v>
      </c>
      <c r="D133" s="69">
        <f>C133/1000</f>
        <v>1.9618225866569017E-4</v>
      </c>
      <c r="E133" s="78">
        <v>105.09157999999999</v>
      </c>
      <c r="F133" s="69">
        <f t="shared" si="17"/>
        <v>2.0617103531146069E-2</v>
      </c>
      <c r="G133" s="79">
        <f t="shared" si="18"/>
        <v>0.351058718743191</v>
      </c>
      <c r="H133" s="69">
        <f t="shared" si="19"/>
        <v>3.5105871874319101E-4</v>
      </c>
      <c r="I133" s="80">
        <f t="shared" si="20"/>
        <v>3.6893315425497557E-2</v>
      </c>
      <c r="K133">
        <v>16</v>
      </c>
      <c r="L133" s="69" t="s">
        <v>13</v>
      </c>
      <c r="M133" s="67">
        <v>0.19498567791019764</v>
      </c>
      <c r="N133" s="69">
        <f>M133/1000</f>
        <v>1.9498567791019763E-4</v>
      </c>
      <c r="O133" s="78">
        <v>105.09157999999999</v>
      </c>
      <c r="P133" s="69">
        <f t="shared" si="22"/>
        <v>2.0491352968953765E-2</v>
      </c>
      <c r="Q133" s="79">
        <f t="shared" si="23"/>
        <v>0.34891749501708536</v>
      </c>
      <c r="R133" s="69">
        <f t="shared" si="24"/>
        <v>3.4891749501708534E-4</v>
      </c>
      <c r="S133" s="80">
        <f t="shared" si="25"/>
        <v>3.6668290840987626E-2</v>
      </c>
      <c r="U133">
        <v>16</v>
      </c>
      <c r="V133" s="69" t="s">
        <v>13</v>
      </c>
      <c r="W133" s="67">
        <v>0.18353216511000867</v>
      </c>
      <c r="X133" s="69">
        <f>W133/1000</f>
        <v>1.8353216511000868E-4</v>
      </c>
      <c r="Y133" s="78">
        <v>105.09157999999999</v>
      </c>
      <c r="Z133" s="69">
        <f t="shared" si="27"/>
        <v>1.9287685212231686E-2</v>
      </c>
      <c r="AA133" s="79">
        <f t="shared" si="28"/>
        <v>0.32842198458668032</v>
      </c>
      <c r="AB133" s="69">
        <f t="shared" si="29"/>
        <v>3.2842198458668033E-4</v>
      </c>
      <c r="AC133" s="80">
        <f t="shared" si="30"/>
        <v>3.451438526694988E-2</v>
      </c>
    </row>
    <row r="134" spans="1:29" x14ac:dyDescent="0.25">
      <c r="A134">
        <v>17</v>
      </c>
      <c r="B134" s="69" t="s">
        <v>10</v>
      </c>
      <c r="C134" s="67">
        <v>0.23544949594336298</v>
      </c>
      <c r="D134" s="69">
        <f t="shared" ref="D134:D137" si="34">C134/1000</f>
        <v>2.3544949594336297E-4</v>
      </c>
      <c r="E134" s="78">
        <v>119.11825999999999</v>
      </c>
      <c r="F134" s="69">
        <f t="shared" si="17"/>
        <v>2.8046334274650454E-2</v>
      </c>
      <c r="G134" s="79">
        <f t="shared" si="18"/>
        <v>0.42132555174349595</v>
      </c>
      <c r="H134" s="69">
        <f t="shared" si="19"/>
        <v>4.2132555174349595E-4</v>
      </c>
      <c r="I134" s="80">
        <f t="shared" si="20"/>
        <v>5.0187566617225197E-2</v>
      </c>
      <c r="K134">
        <v>17</v>
      </c>
      <c r="L134" s="69" t="s">
        <v>10</v>
      </c>
      <c r="M134" s="67">
        <v>0.20060783800812682</v>
      </c>
      <c r="N134" s="69">
        <f t="shared" ref="N134:N137" si="35">M134/1000</f>
        <v>2.0060783800812681E-4</v>
      </c>
      <c r="O134" s="78">
        <v>119.11825999999999</v>
      </c>
      <c r="P134" s="69">
        <f t="shared" si="22"/>
        <v>2.3896056605889931E-2</v>
      </c>
      <c r="Q134" s="79">
        <f t="shared" si="23"/>
        <v>0.35897808017892441</v>
      </c>
      <c r="R134" s="69">
        <f t="shared" si="24"/>
        <v>3.589780801789244E-4</v>
      </c>
      <c r="S134" s="80">
        <f t="shared" si="25"/>
        <v>4.2760844289053961E-2</v>
      </c>
      <c r="U134">
        <v>17</v>
      </c>
      <c r="V134" s="69" t="s">
        <v>10</v>
      </c>
      <c r="W134" s="67">
        <v>0.24790425037485644</v>
      </c>
      <c r="X134" s="69">
        <f t="shared" ref="X134:X137" si="36">W134/1000</f>
        <v>2.4790425037485644E-4</v>
      </c>
      <c r="Y134" s="78">
        <v>119.11825999999999</v>
      </c>
      <c r="Z134" s="69">
        <f t="shared" si="27"/>
        <v>2.9529922951257247E-2</v>
      </c>
      <c r="AA134" s="79">
        <f t="shared" si="28"/>
        <v>0.44361273592987033</v>
      </c>
      <c r="AB134" s="69">
        <f t="shared" si="29"/>
        <v>4.4361273592987034E-4</v>
      </c>
      <c r="AC134" s="80">
        <f t="shared" si="30"/>
        <v>5.2842377217805631E-2</v>
      </c>
    </row>
    <row r="135" spans="1:29" x14ac:dyDescent="0.25">
      <c r="A135">
        <v>18</v>
      </c>
      <c r="B135" s="69" t="s">
        <v>116</v>
      </c>
      <c r="C135">
        <v>4.4163392391422571E-2</v>
      </c>
      <c r="D135" s="69">
        <f t="shared" si="34"/>
        <v>4.4163392391422568E-5</v>
      </c>
      <c r="E135" s="81">
        <v>204.22647999999995</v>
      </c>
      <c r="F135" s="69">
        <f t="shared" si="17"/>
        <v>9.0193341729590103E-3</v>
      </c>
      <c r="G135" s="79">
        <f t="shared" si="18"/>
        <v>7.902826715185049E-2</v>
      </c>
      <c r="H135" s="69">
        <f t="shared" si="19"/>
        <v>7.902826715185049E-5</v>
      </c>
      <c r="I135" s="80">
        <f t="shared" si="20"/>
        <v>1.6139664820922047E-2</v>
      </c>
      <c r="K135">
        <v>18</v>
      </c>
      <c r="L135" s="69" t="s">
        <v>116</v>
      </c>
      <c r="M135">
        <v>4.4163392391422571E-2</v>
      </c>
      <c r="N135" s="69">
        <f t="shared" si="35"/>
        <v>4.4163392391422568E-5</v>
      </c>
      <c r="O135" s="81">
        <v>204.22647999999995</v>
      </c>
      <c r="P135" s="69">
        <f t="shared" si="22"/>
        <v>9.0193341729590103E-3</v>
      </c>
      <c r="Q135" s="79">
        <f t="shared" si="23"/>
        <v>7.902826715185049E-2</v>
      </c>
      <c r="R135" s="69">
        <f t="shared" si="24"/>
        <v>7.902826715185049E-5</v>
      </c>
      <c r="S135" s="80">
        <f t="shared" si="25"/>
        <v>1.6139664820922047E-2</v>
      </c>
      <c r="U135">
        <v>18</v>
      </c>
      <c r="V135" s="69" t="s">
        <v>116</v>
      </c>
      <c r="W135">
        <v>4.4163392391422571E-2</v>
      </c>
      <c r="X135" s="69">
        <f t="shared" si="36"/>
        <v>4.4163392391422568E-5</v>
      </c>
      <c r="Y135" s="81">
        <v>204.22647999999995</v>
      </c>
      <c r="Z135" s="69">
        <f t="shared" si="27"/>
        <v>9.0193341729590103E-3</v>
      </c>
      <c r="AA135" s="79">
        <f t="shared" si="28"/>
        <v>7.902826715185049E-2</v>
      </c>
      <c r="AB135" s="69">
        <f t="shared" si="29"/>
        <v>7.902826715185049E-5</v>
      </c>
      <c r="AC135" s="80">
        <f t="shared" si="30"/>
        <v>1.6139664820922047E-2</v>
      </c>
    </row>
    <row r="136" spans="1:29" x14ac:dyDescent="0.25">
      <c r="A136">
        <v>19</v>
      </c>
      <c r="B136" s="69" t="s">
        <v>8</v>
      </c>
      <c r="C136" s="67">
        <v>0.10517872250727582</v>
      </c>
      <c r="D136" s="69">
        <f t="shared" si="34"/>
        <v>1.0517872250727582E-4</v>
      </c>
      <c r="E136" s="81">
        <v>181.18894</v>
      </c>
      <c r="F136" s="69">
        <f t="shared" si="17"/>
        <v>1.9057221241647448E-2</v>
      </c>
      <c r="G136" s="79">
        <f t="shared" si="18"/>
        <v>0.18821226656061232</v>
      </c>
      <c r="H136" s="69">
        <f t="shared" si="19"/>
        <v>1.8821226656061233E-4</v>
      </c>
      <c r="I136" s="80">
        <f t="shared" si="20"/>
        <v>3.4101981073114795E-2</v>
      </c>
      <c r="K136">
        <v>19</v>
      </c>
      <c r="L136" s="69" t="s">
        <v>8</v>
      </c>
      <c r="M136" s="67">
        <v>0.11363657866636616</v>
      </c>
      <c r="N136" s="69">
        <f t="shared" si="35"/>
        <v>1.1363657866636616E-4</v>
      </c>
      <c r="O136" s="81">
        <v>181.18894</v>
      </c>
      <c r="P136" s="69">
        <f t="shared" si="22"/>
        <v>2.0589691233785498E-2</v>
      </c>
      <c r="Q136" s="79">
        <f t="shared" si="23"/>
        <v>0.20334719347357144</v>
      </c>
      <c r="R136" s="69">
        <f t="shared" si="24"/>
        <v>2.0334719347357144E-4</v>
      </c>
      <c r="S136" s="80">
        <f t="shared" si="25"/>
        <v>3.6844262437451328E-2</v>
      </c>
      <c r="U136">
        <v>19</v>
      </c>
      <c r="V136" s="69" t="s">
        <v>8</v>
      </c>
      <c r="W136" s="67">
        <v>0.10275977148833647</v>
      </c>
      <c r="X136" s="69">
        <f t="shared" si="36"/>
        <v>1.0275977148833647E-4</v>
      </c>
      <c r="Y136" s="81">
        <v>181.18894</v>
      </c>
      <c r="Z136" s="69">
        <f t="shared" si="27"/>
        <v>1.8618934070613907E-2</v>
      </c>
      <c r="AA136" s="79">
        <f t="shared" si="28"/>
        <v>0.18388367002396791</v>
      </c>
      <c r="AB136" s="69">
        <f t="shared" si="29"/>
        <v>1.8388367002396792E-4</v>
      </c>
      <c r="AC136" s="80">
        <f t="shared" si="30"/>
        <v>3.3317687254952523E-2</v>
      </c>
    </row>
    <row r="137" spans="1:29" x14ac:dyDescent="0.25">
      <c r="A137">
        <v>20</v>
      </c>
      <c r="B137" s="69" t="s">
        <v>5</v>
      </c>
      <c r="C137" s="67">
        <v>0.25834596752533645</v>
      </c>
      <c r="D137" s="69">
        <f t="shared" si="34"/>
        <v>2.5834596752533643E-4</v>
      </c>
      <c r="E137" s="81">
        <v>117.14594</v>
      </c>
      <c r="F137" s="69">
        <f t="shared" si="17"/>
        <v>3.0264181210965007E-2</v>
      </c>
      <c r="G137" s="79">
        <f t="shared" si="18"/>
        <v>0.46229768669584598</v>
      </c>
      <c r="H137" s="69">
        <f t="shared" si="19"/>
        <v>4.6229768669584599E-4</v>
      </c>
      <c r="I137" s="80">
        <f t="shared" si="20"/>
        <v>5.4156297067810368E-2</v>
      </c>
      <c r="K137">
        <v>20</v>
      </c>
      <c r="L137" s="69" t="s">
        <v>5</v>
      </c>
      <c r="M137" s="67">
        <v>0.26479063360563992</v>
      </c>
      <c r="N137" s="69">
        <f t="shared" si="35"/>
        <v>2.6479063360563995E-4</v>
      </c>
      <c r="O137" s="81">
        <v>117.14594</v>
      </c>
      <c r="P137" s="69">
        <f t="shared" si="22"/>
        <v>3.1019147676928281E-2</v>
      </c>
      <c r="Q137" s="79">
        <f t="shared" si="23"/>
        <v>0.47383010676413789</v>
      </c>
      <c r="R137" s="69">
        <f t="shared" si="24"/>
        <v>4.738301067641379E-4</v>
      </c>
      <c r="S137" s="80">
        <f t="shared" si="25"/>
        <v>5.550727325718529E-2</v>
      </c>
      <c r="U137">
        <v>20</v>
      </c>
      <c r="V137" s="69" t="s">
        <v>5</v>
      </c>
      <c r="W137" s="67">
        <v>0.26998829506425509</v>
      </c>
      <c r="X137" s="69">
        <f t="shared" si="36"/>
        <v>2.6998829506425507E-4</v>
      </c>
      <c r="Y137" s="81">
        <v>117.14594</v>
      </c>
      <c r="Z137" s="69">
        <f t="shared" si="27"/>
        <v>3.1628032614299521E-2</v>
      </c>
      <c r="AA137" s="79">
        <f t="shared" si="28"/>
        <v>0.48313107202232519</v>
      </c>
      <c r="AB137" s="69">
        <f t="shared" si="29"/>
        <v>4.831310720223252E-4</v>
      </c>
      <c r="AC137" s="80">
        <f t="shared" si="30"/>
        <v>5.6596843575262984E-2</v>
      </c>
    </row>
    <row r="138" spans="1:29" x14ac:dyDescent="0.25">
      <c r="A138" s="69" t="s">
        <v>76</v>
      </c>
      <c r="B138" s="69"/>
      <c r="C138" s="69"/>
      <c r="D138" s="69"/>
      <c r="E138" s="69"/>
      <c r="F138" s="76">
        <f>SUM(F118:F137)</f>
        <v>0.55648890369597004</v>
      </c>
      <c r="G138" s="69"/>
      <c r="H138" s="69"/>
      <c r="I138" s="82">
        <f>SUM(I118:I137)</f>
        <v>0.99581013520299733</v>
      </c>
      <c r="K138" s="69" t="s">
        <v>76</v>
      </c>
      <c r="L138" s="69"/>
      <c r="M138" s="69"/>
      <c r="N138" s="69"/>
      <c r="O138" s="69"/>
      <c r="P138" s="76">
        <f>SUM(P118:P137)</f>
        <v>0.55826150477469794</v>
      </c>
      <c r="Q138" s="69"/>
      <c r="R138" s="69"/>
      <c r="S138" s="82">
        <f>SUM(S118:S137)</f>
        <v>0.99898211960043171</v>
      </c>
      <c r="U138" s="69" t="s">
        <v>76</v>
      </c>
      <c r="V138" s="69"/>
      <c r="W138" s="69"/>
      <c r="X138" s="69"/>
      <c r="Y138" s="69"/>
      <c r="Z138" s="76">
        <f>SUM(Z118:Z137)</f>
        <v>0.56174057316368475</v>
      </c>
      <c r="AA138" s="69"/>
      <c r="AB138" s="69"/>
      <c r="AC138" s="82">
        <f>SUM(AC118:AC137)</f>
        <v>1.0052077451965713</v>
      </c>
    </row>
    <row r="142" spans="1:29" x14ac:dyDescent="0.25">
      <c r="C142" s="69" t="s">
        <v>122</v>
      </c>
      <c r="D142" t="s">
        <v>62</v>
      </c>
      <c r="E142" t="s">
        <v>124</v>
      </c>
    </row>
    <row r="143" spans="1:29" x14ac:dyDescent="0.25">
      <c r="C143">
        <f>AVERAGE(F138,P138,Z138)</f>
        <v>0.55883032721145087</v>
      </c>
      <c r="D143">
        <f>_xlfn.STDEV.S(F138,P138,Z138)</f>
        <v>2.6716431784478503E-3</v>
      </c>
      <c r="E143">
        <f>(D143/C143)*100</f>
        <v>0.47807770057492793</v>
      </c>
    </row>
    <row r="145" spans="3:26" x14ac:dyDescent="0.25">
      <c r="C145" t="s">
        <v>123</v>
      </c>
      <c r="H145" s="74">
        <f>D143*100</f>
        <v>0.267164317844785</v>
      </c>
      <c r="J145" s="70"/>
    </row>
    <row r="146" spans="3:26" x14ac:dyDescent="0.25">
      <c r="C146">
        <f>F138</f>
        <v>0.55648890369597004</v>
      </c>
      <c r="H146" s="74"/>
      <c r="J146" s="70"/>
    </row>
    <row r="147" spans="3:26" x14ac:dyDescent="0.25">
      <c r="C147">
        <f>P138</f>
        <v>0.55826150477469794</v>
      </c>
      <c r="H147" s="74"/>
      <c r="J147" s="70"/>
      <c r="W147" s="63"/>
      <c r="X147" s="67"/>
      <c r="Y147" s="67"/>
      <c r="Z147" s="67"/>
    </row>
    <row r="148" spans="3:26" x14ac:dyDescent="0.25">
      <c r="C148">
        <f>Z138</f>
        <v>0.56174057316368475</v>
      </c>
      <c r="H148" s="74"/>
      <c r="J148" s="70"/>
      <c r="W148" s="74"/>
      <c r="X148" s="67"/>
      <c r="Y148" s="67"/>
      <c r="Z148" s="67"/>
    </row>
    <row r="149" spans="3:26" x14ac:dyDescent="0.25">
      <c r="W149" s="63"/>
      <c r="X149" s="67"/>
      <c r="Y149" s="67"/>
      <c r="Z149" s="67"/>
    </row>
  </sheetData>
  <mergeCells count="10">
    <mergeCell ref="A38:A39"/>
    <mergeCell ref="B38:B39"/>
    <mergeCell ref="C38:E38"/>
    <mergeCell ref="H68:J68"/>
    <mergeCell ref="H1:H2"/>
    <mergeCell ref="A1:A2"/>
    <mergeCell ref="B1:B2"/>
    <mergeCell ref="C1:C2"/>
    <mergeCell ref="D1:F1"/>
    <mergeCell ref="G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5E6D-C78D-437F-BAD6-1DCD069F6EAB}">
  <dimension ref="A1:L44"/>
  <sheetViews>
    <sheetView workbookViewId="0">
      <selection activeCell="L50" sqref="L50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10.58/1000</f>
        <v>1.0580000000000001E-2</v>
      </c>
      <c r="F1" s="1" t="s">
        <v>54</v>
      </c>
      <c r="G1" s="1">
        <v>50</v>
      </c>
    </row>
    <row r="2" spans="1:7" x14ac:dyDescent="0.2">
      <c r="A2" s="1" t="s">
        <v>37</v>
      </c>
      <c r="B2" s="1" t="s">
        <v>36</v>
      </c>
      <c r="C2" s="1" t="s">
        <v>55</v>
      </c>
      <c r="D2" s="1">
        <v>10.541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1.0541E-2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53" t="s">
        <v>32</v>
      </c>
      <c r="B24" s="54" t="s">
        <v>31</v>
      </c>
      <c r="C24" s="55" t="s">
        <v>30</v>
      </c>
      <c r="D24" s="55" t="s">
        <v>29</v>
      </c>
      <c r="E24" s="55" t="s">
        <v>28</v>
      </c>
      <c r="F24" s="55" t="s">
        <v>27</v>
      </c>
      <c r="G24" s="55" t="s">
        <v>26</v>
      </c>
      <c r="H24" s="55" t="s">
        <v>25</v>
      </c>
      <c r="I24" s="56" t="s">
        <v>19</v>
      </c>
      <c r="J24" s="57" t="s">
        <v>48</v>
      </c>
      <c r="K24" s="57" t="s">
        <v>49</v>
      </c>
      <c r="L24" s="58" t="s">
        <v>50</v>
      </c>
    </row>
    <row r="25" spans="1:12" ht="15" x14ac:dyDescent="0.25">
      <c r="A25" s="59" t="s">
        <v>24</v>
      </c>
      <c r="B25" s="60" t="s">
        <v>24</v>
      </c>
      <c r="C25" s="60" t="s">
        <v>23</v>
      </c>
      <c r="D25" s="60" t="s">
        <v>22</v>
      </c>
      <c r="E25" s="60" t="s">
        <v>21</v>
      </c>
      <c r="F25" s="60" t="s">
        <v>20</v>
      </c>
      <c r="G25" s="60" t="s">
        <v>20</v>
      </c>
      <c r="H25" s="60" t="s">
        <v>19</v>
      </c>
      <c r="I25" s="61" t="s">
        <v>51</v>
      </c>
      <c r="J25" s="62" t="s">
        <v>51</v>
      </c>
      <c r="K25" s="62" t="s">
        <v>52</v>
      </c>
      <c r="L25" s="61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38">
        <v>1</v>
      </c>
      <c r="B27" s="39" t="s">
        <v>17</v>
      </c>
      <c r="C27" s="40">
        <v>1.5716666666666668</v>
      </c>
      <c r="D27" s="40">
        <v>19.915284809925698</v>
      </c>
      <c r="E27" s="40">
        <v>177.64465176250593</v>
      </c>
      <c r="F27" s="41">
        <v>11.032034718396583</v>
      </c>
      <c r="G27" s="41">
        <v>16.179876028893545</v>
      </c>
      <c r="H27" s="42">
        <v>7.7062532816396221</v>
      </c>
      <c r="I27" s="1">
        <f>H27*$G$1</f>
        <v>385.3126640819811</v>
      </c>
      <c r="J27" s="1">
        <f>I27*$D$3</f>
        <v>4.0615807920881624</v>
      </c>
      <c r="K27" s="1">
        <f>J27/1000</f>
        <v>4.061580792088162E-3</v>
      </c>
      <c r="L27" s="1">
        <f>K27/$D$1</f>
        <v>0.38389232439396614</v>
      </c>
    </row>
    <row r="28" spans="1:12" ht="12.75" customHeight="1" x14ac:dyDescent="0.2">
      <c r="A28" s="43">
        <v>2</v>
      </c>
      <c r="B28" s="44" t="s">
        <v>16</v>
      </c>
      <c r="C28" s="45">
        <v>2.4266666666666667</v>
      </c>
      <c r="D28" s="45">
        <v>38.970191199685814</v>
      </c>
      <c r="E28" s="45">
        <v>140.35878494812064</v>
      </c>
      <c r="F28" s="46">
        <v>21.587464422462904</v>
      </c>
      <c r="G28" s="46">
        <v>12.78387903882869</v>
      </c>
      <c r="H28" s="47">
        <v>14.538388172276914</v>
      </c>
      <c r="I28" s="1">
        <f t="shared" ref="I28:I43" si="0">H28*$G$1</f>
        <v>726.91940861384569</v>
      </c>
      <c r="J28" s="1">
        <f t="shared" ref="J28:J43" si="1">I28*$D$3</f>
        <v>7.6624574861985471</v>
      </c>
      <c r="K28" s="1">
        <f t="shared" ref="K28:K43" si="2">J28/1000</f>
        <v>7.6624574861985468E-3</v>
      </c>
      <c r="L28" s="1">
        <f t="shared" ref="L28:L42" si="3">K28/$D$1</f>
        <v>0.72423983801498548</v>
      </c>
    </row>
    <row r="29" spans="1:12" ht="12.75" customHeight="1" x14ac:dyDescent="0.2">
      <c r="A29" s="43">
        <v>3</v>
      </c>
      <c r="B29" s="44" t="s">
        <v>15</v>
      </c>
      <c r="C29" s="45">
        <v>3.8033333333333332</v>
      </c>
      <c r="D29" s="45">
        <v>1.6547739998929306E-3</v>
      </c>
      <c r="E29" s="45">
        <v>1.5416971079250386E-3</v>
      </c>
      <c r="F29" s="46">
        <v>9.16658957788056E-4</v>
      </c>
      <c r="G29" s="46">
        <v>1.404177825385885E-4</v>
      </c>
      <c r="H29" s="47">
        <v>6.198866971225403E-4</v>
      </c>
      <c r="I29" s="1">
        <f t="shared" si="0"/>
        <v>3.0994334856127015E-2</v>
      </c>
      <c r="J29" s="1">
        <f t="shared" si="1"/>
        <v>3.2671128371843485E-4</v>
      </c>
      <c r="K29" s="1">
        <f t="shared" si="2"/>
        <v>3.2671128371843486E-7</v>
      </c>
      <c r="L29" s="1">
        <f t="shared" si="3"/>
        <v>3.0880083527262271E-5</v>
      </c>
    </row>
    <row r="30" spans="1:12" ht="12.75" customHeight="1" x14ac:dyDescent="0.2">
      <c r="A30" s="43">
        <v>4</v>
      </c>
      <c r="B30" s="44" t="s">
        <v>14</v>
      </c>
      <c r="C30" s="45">
        <v>4.4633333333333329</v>
      </c>
      <c r="D30" s="45">
        <v>2.1990813404997582</v>
      </c>
      <c r="E30" s="45">
        <v>13.177352749517883</v>
      </c>
      <c r="F30" s="46">
        <v>1.2181769896095169</v>
      </c>
      <c r="G30" s="46">
        <v>1.2001933734612944</v>
      </c>
      <c r="H30" s="47">
        <v>1.1943288208527052</v>
      </c>
      <c r="I30" s="1">
        <f t="shared" si="0"/>
        <v>59.71644104263526</v>
      </c>
      <c r="J30" s="1">
        <f t="shared" si="1"/>
        <v>0.62947100503041831</v>
      </c>
      <c r="K30" s="1">
        <f t="shared" si="2"/>
        <v>6.2947100503041829E-4</v>
      </c>
      <c r="L30" s="1">
        <f t="shared" si="3"/>
        <v>5.9496314275086788E-2</v>
      </c>
    </row>
    <row r="31" spans="1:12" ht="12.75" customHeight="1" x14ac:dyDescent="0.2">
      <c r="A31" s="43">
        <v>5</v>
      </c>
      <c r="B31" s="44" t="s">
        <v>13</v>
      </c>
      <c r="C31" s="45">
        <v>4.835</v>
      </c>
      <c r="D31" s="45">
        <v>7.7509021157338998</v>
      </c>
      <c r="E31" s="45">
        <v>43.181704120713</v>
      </c>
      <c r="F31" s="46">
        <v>4.2935977092857316</v>
      </c>
      <c r="G31" s="46">
        <v>3.9329898899718061</v>
      </c>
      <c r="H31" s="47">
        <v>3.9028710105486919</v>
      </c>
      <c r="I31" s="1">
        <f t="shared" si="0"/>
        <v>195.1435505274346</v>
      </c>
      <c r="J31" s="1">
        <f t="shared" si="1"/>
        <v>2.057008166109688</v>
      </c>
      <c r="K31" s="1">
        <f t="shared" si="2"/>
        <v>2.057008166109688E-3</v>
      </c>
      <c r="L31" s="1">
        <f t="shared" si="3"/>
        <v>0.19442421229770207</v>
      </c>
    </row>
    <row r="32" spans="1:12" ht="12.75" customHeight="1" x14ac:dyDescent="0.2">
      <c r="A32" s="43">
        <v>6</v>
      </c>
      <c r="B32" s="44" t="s">
        <v>12</v>
      </c>
      <c r="C32" s="45">
        <v>5.4033333333333333</v>
      </c>
      <c r="D32" s="45">
        <v>9.693205645478209E-4</v>
      </c>
      <c r="E32" s="45">
        <v>1.3876706775328762E-2</v>
      </c>
      <c r="F32" s="46">
        <v>5.3695331115815627E-4</v>
      </c>
      <c r="G32" s="46">
        <v>1.2638905426451735E-3</v>
      </c>
      <c r="H32" s="47">
        <v>4.828348426366702E-4</v>
      </c>
      <c r="I32" s="1">
        <f t="shared" si="0"/>
        <v>2.414174213183351E-2</v>
      </c>
      <c r="J32" s="1">
        <f t="shared" si="1"/>
        <v>2.5447810381165701E-4</v>
      </c>
      <c r="K32" s="1">
        <f t="shared" si="2"/>
        <v>2.5447810381165703E-7</v>
      </c>
      <c r="L32" s="1">
        <f t="shared" si="3"/>
        <v>2.4052750832859831E-5</v>
      </c>
    </row>
    <row r="33" spans="1:12" ht="12.75" customHeight="1" x14ac:dyDescent="0.2">
      <c r="A33" s="43">
        <v>7</v>
      </c>
      <c r="B33" s="44" t="s">
        <v>11</v>
      </c>
      <c r="C33" s="45">
        <v>8.2049999999999983</v>
      </c>
      <c r="D33" s="45">
        <v>21.156680717766655</v>
      </c>
      <c r="E33" s="45">
        <v>63.110389946772486</v>
      </c>
      <c r="F33" s="46">
        <v>11.719703656364835</v>
      </c>
      <c r="G33" s="46">
        <v>5.7480947236117572</v>
      </c>
      <c r="H33" s="47">
        <v>13.58462727107565</v>
      </c>
      <c r="I33" s="1">
        <f t="shared" si="0"/>
        <v>679.23136355378256</v>
      </c>
      <c r="J33" s="1">
        <f t="shared" si="1"/>
        <v>7.1597778032204218</v>
      </c>
      <c r="K33" s="1">
        <f t="shared" si="2"/>
        <v>7.1597778032204216E-3</v>
      </c>
      <c r="L33" s="1">
        <f t="shared" si="3"/>
        <v>0.67672758064465222</v>
      </c>
    </row>
    <row r="34" spans="1:12" ht="12.75" customHeight="1" x14ac:dyDescent="0.2">
      <c r="A34" s="43">
        <v>8</v>
      </c>
      <c r="B34" s="44" t="s">
        <v>10</v>
      </c>
      <c r="C34" s="45">
        <v>8.8383333333333329</v>
      </c>
      <c r="D34" s="45">
        <v>9.186961030571446</v>
      </c>
      <c r="E34" s="45">
        <v>34.882135450325222</v>
      </c>
      <c r="F34" s="46">
        <v>5.0890998553687652</v>
      </c>
      <c r="G34" s="46">
        <v>3.1770651219146693</v>
      </c>
      <c r="H34" s="47">
        <v>5.1687696770190481</v>
      </c>
      <c r="I34" s="1">
        <f t="shared" si="0"/>
        <v>258.43848385095242</v>
      </c>
      <c r="J34" s="1">
        <f t="shared" si="1"/>
        <v>2.7242000582728894</v>
      </c>
      <c r="K34" s="1">
        <f t="shared" si="2"/>
        <v>2.7242000582728895E-3</v>
      </c>
      <c r="L34" s="1">
        <f t="shared" si="3"/>
        <v>0.2574858278140727</v>
      </c>
    </row>
    <row r="35" spans="1:12" ht="12.75" customHeight="1" x14ac:dyDescent="0.2">
      <c r="A35" s="43">
        <v>9</v>
      </c>
      <c r="B35" s="44" t="s">
        <v>9</v>
      </c>
      <c r="C35" s="45">
        <v>13.343333333333332</v>
      </c>
      <c r="D35" s="45">
        <v>20.096476005253979</v>
      </c>
      <c r="E35" s="45">
        <v>104.04318159968552</v>
      </c>
      <c r="F35" s="46">
        <v>11.132405241670904</v>
      </c>
      <c r="G35" s="46">
        <v>9.4762536515038125</v>
      </c>
      <c r="H35" s="47">
        <v>10.822647374984385</v>
      </c>
      <c r="I35" s="1">
        <f t="shared" si="0"/>
        <v>541.13236874921927</v>
      </c>
      <c r="J35" s="1">
        <f t="shared" si="1"/>
        <v>5.7040762989855205</v>
      </c>
      <c r="K35" s="1">
        <f t="shared" si="2"/>
        <v>5.7040762989855201E-3</v>
      </c>
      <c r="L35" s="1">
        <f t="shared" si="3"/>
        <v>0.53913764640694894</v>
      </c>
    </row>
    <row r="36" spans="1:12" ht="12.75" customHeight="1" x14ac:dyDescent="0.2">
      <c r="A36" s="43">
        <v>10</v>
      </c>
      <c r="B36" s="44" t="s">
        <v>8</v>
      </c>
      <c r="C36" s="45">
        <v>14.699999999999998</v>
      </c>
      <c r="D36" s="45">
        <v>4.1901693996837288</v>
      </c>
      <c r="E36" s="45">
        <v>29.600472585137059</v>
      </c>
      <c r="F36" s="46">
        <v>2.3211364906132279</v>
      </c>
      <c r="G36" s="46">
        <v>2.6960112340700602</v>
      </c>
      <c r="H36" s="47">
        <v>2.1113573363570408</v>
      </c>
      <c r="I36" s="1">
        <f t="shared" si="0"/>
        <v>105.56786681785204</v>
      </c>
      <c r="J36" s="1">
        <f t="shared" si="1"/>
        <v>1.1127908841269782</v>
      </c>
      <c r="K36" s="1">
        <f t="shared" si="2"/>
        <v>1.1127908841269782E-3</v>
      </c>
      <c r="L36" s="1">
        <f t="shared" si="3"/>
        <v>0.10517872250727582</v>
      </c>
    </row>
    <row r="37" spans="1:12" ht="12.75" customHeight="1" x14ac:dyDescent="0.2">
      <c r="A37" s="43">
        <v>11</v>
      </c>
      <c r="B37" s="44" t="s">
        <v>7</v>
      </c>
      <c r="C37" s="45">
        <v>16.903333333333332</v>
      </c>
      <c r="D37" s="45">
        <v>0.14820894047247191</v>
      </c>
      <c r="E37" s="45">
        <v>1.4737659926447482</v>
      </c>
      <c r="F37" s="46">
        <v>8.210006497392304E-2</v>
      </c>
      <c r="G37" s="46">
        <v>0.13423061612049114</v>
      </c>
      <c r="H37" s="47">
        <v>5.8716108175826176E-2</v>
      </c>
      <c r="I37" s="1">
        <f t="shared" si="0"/>
        <v>2.9358054087913086</v>
      </c>
      <c r="J37" s="1">
        <f>I37*$D$3</f>
        <v>3.0946324814069184E-2</v>
      </c>
      <c r="K37" s="1">
        <f t="shared" si="2"/>
        <v>3.0946324814069187E-5</v>
      </c>
      <c r="L37" s="1">
        <f t="shared" si="3"/>
        <v>2.9249834417834769E-3</v>
      </c>
    </row>
    <row r="38" spans="1:12" ht="12.75" customHeight="1" x14ac:dyDescent="0.2">
      <c r="A38" s="43">
        <v>12</v>
      </c>
      <c r="B38" s="44" t="s">
        <v>6</v>
      </c>
      <c r="C38" s="45">
        <v>18.188333333333333</v>
      </c>
      <c r="D38" s="45">
        <v>4.2674443404109585E-3</v>
      </c>
      <c r="E38" s="45">
        <v>0</v>
      </c>
      <c r="F38" s="46">
        <v>2.3639427992902676E-3</v>
      </c>
      <c r="G38" s="46">
        <v>0</v>
      </c>
      <c r="H38" s="47">
        <v>1.8829465925491728E-3</v>
      </c>
      <c r="I38" s="1">
        <f t="shared" si="0"/>
        <v>9.4147329627458642E-2</v>
      </c>
      <c r="J38" s="1">
        <f>I38*$D$3</f>
        <v>9.9240700160304154E-4</v>
      </c>
      <c r="K38" s="1">
        <f t="shared" si="2"/>
        <v>9.9240700160304162E-7</v>
      </c>
      <c r="L38" s="1">
        <f t="shared" si="3"/>
        <v>9.3800283705391445E-5</v>
      </c>
    </row>
    <row r="39" spans="1:12" ht="12.75" customHeight="1" x14ac:dyDescent="0.2">
      <c r="A39" s="43">
        <v>13</v>
      </c>
      <c r="B39" s="44" t="s">
        <v>5</v>
      </c>
      <c r="C39" s="45">
        <v>18.546666666666663</v>
      </c>
      <c r="D39" s="45">
        <v>13.592131010908108</v>
      </c>
      <c r="E39" s="45">
        <v>112.98475876510611</v>
      </c>
      <c r="F39" s="46">
        <v>7.5293355149306818</v>
      </c>
      <c r="G39" s="46">
        <v>10.290652557431503</v>
      </c>
      <c r="H39" s="47">
        <v>5.5812100703219976</v>
      </c>
      <c r="I39" s="1">
        <f t="shared" si="0"/>
        <v>279.06050351609986</v>
      </c>
      <c r="J39" s="1">
        <f>I39*$D$3</f>
        <v>2.9415767675632085</v>
      </c>
      <c r="K39" s="1">
        <f>J39/1000</f>
        <v>2.9415767675632083E-3</v>
      </c>
      <c r="L39" s="1">
        <f>K39/$D$1</f>
        <v>0.27803183058253383</v>
      </c>
    </row>
    <row r="40" spans="1:12" ht="12.75" customHeight="1" x14ac:dyDescent="0.2">
      <c r="A40" s="43">
        <v>14</v>
      </c>
      <c r="B40" s="44" t="s">
        <v>4</v>
      </c>
      <c r="C40" s="45">
        <v>19.031666666666666</v>
      </c>
      <c r="D40" s="45">
        <v>6.0627709005562993</v>
      </c>
      <c r="E40" s="45">
        <v>52.619232526388132</v>
      </c>
      <c r="F40" s="46">
        <v>3.3584605845700257</v>
      </c>
      <c r="G40" s="46">
        <v>4.7925600380623194</v>
      </c>
      <c r="H40" s="47">
        <v>2.9320845023971698</v>
      </c>
      <c r="I40" s="1">
        <f t="shared" si="0"/>
        <v>146.60422511985848</v>
      </c>
      <c r="J40" s="1">
        <f t="shared" si="1"/>
        <v>1.5453551369884282</v>
      </c>
      <c r="K40" s="1">
        <f t="shared" si="2"/>
        <v>1.5453551369884282E-3</v>
      </c>
      <c r="L40" s="1">
        <f t="shared" si="3"/>
        <v>0.14606381256979473</v>
      </c>
    </row>
    <row r="41" spans="1:12" ht="12.75" customHeight="1" x14ac:dyDescent="0.2">
      <c r="A41" s="43">
        <v>15</v>
      </c>
      <c r="B41" s="44" t="s">
        <v>3</v>
      </c>
      <c r="C41" s="45">
        <v>20.006666666666664</v>
      </c>
      <c r="D41" s="45">
        <v>11.338415995124194</v>
      </c>
      <c r="E41" s="45">
        <v>95.868350170083119</v>
      </c>
      <c r="F41" s="46">
        <v>6.2808943032283917</v>
      </c>
      <c r="G41" s="46">
        <v>8.7316899521423537</v>
      </c>
      <c r="H41" s="47">
        <v>4.5956943383722493</v>
      </c>
      <c r="I41" s="1">
        <f t="shared" si="0"/>
        <v>229.78471691861247</v>
      </c>
      <c r="J41" s="1">
        <f t="shared" si="1"/>
        <v>2.4221607010390942</v>
      </c>
      <c r="K41" s="1">
        <f t="shared" si="2"/>
        <v>2.422160701039094E-3</v>
      </c>
      <c r="L41" s="1">
        <f t="shared" si="3"/>
        <v>0.22893768440823192</v>
      </c>
    </row>
    <row r="42" spans="1:12" ht="12.75" customHeight="1" x14ac:dyDescent="0.2">
      <c r="A42" s="43">
        <v>16</v>
      </c>
      <c r="B42" s="44" t="s">
        <v>2</v>
      </c>
      <c r="C42" s="45">
        <v>20.351666666666667</v>
      </c>
      <c r="D42" s="45">
        <v>14.824229011929189</v>
      </c>
      <c r="E42" s="45">
        <v>128.82001743625554</v>
      </c>
      <c r="F42" s="46">
        <v>8.2118538948313873</v>
      </c>
      <c r="G42" s="46">
        <v>11.732928019386819</v>
      </c>
      <c r="H42" s="47">
        <v>4.8675687346017131</v>
      </c>
      <c r="I42" s="1">
        <f t="shared" si="0"/>
        <v>243.37843673008567</v>
      </c>
      <c r="J42" s="1">
        <f t="shared" si="1"/>
        <v>2.5654521015718332</v>
      </c>
      <c r="K42" s="1">
        <f t="shared" si="2"/>
        <v>2.5654521015718332E-3</v>
      </c>
      <c r="L42" s="1">
        <f t="shared" si="3"/>
        <v>0.2424812950445967</v>
      </c>
    </row>
    <row r="43" spans="1:12" x14ac:dyDescent="0.2">
      <c r="A43" s="48">
        <v>17</v>
      </c>
      <c r="B43" s="49" t="s">
        <v>1</v>
      </c>
      <c r="C43" s="50">
        <v>22.053333333333331</v>
      </c>
      <c r="D43" s="50">
        <v>11.08392410727118</v>
      </c>
      <c r="E43" s="50">
        <v>100.1555862973036</v>
      </c>
      <c r="F43" s="51">
        <v>6.1399189986248919</v>
      </c>
      <c r="G43" s="51">
        <v>9.1221714462756989</v>
      </c>
      <c r="H43" s="52">
        <v>5.4532248905142078</v>
      </c>
      <c r="I43" s="1">
        <f t="shared" si="0"/>
        <v>272.6612445257104</v>
      </c>
      <c r="J43" s="1">
        <f t="shared" si="1"/>
        <v>2.8741221785455133</v>
      </c>
      <c r="K43" s="1">
        <f t="shared" si="2"/>
        <v>2.8741221785455132E-3</v>
      </c>
      <c r="L43" s="1">
        <f>K43/$D$1</f>
        <v>0.27165616054305414</v>
      </c>
    </row>
    <row r="44" spans="1:12" x14ac:dyDescent="0.2">
      <c r="A44" s="7" t="s">
        <v>0</v>
      </c>
      <c r="B44" s="6"/>
      <c r="C44" s="5"/>
      <c r="D44" s="4">
        <f>SUM(D27:D43)</f>
        <v>180.52231812428727</v>
      </c>
      <c r="E44" s="4">
        <f>SUM(E27:E43)</f>
        <v>1097.9358027544422</v>
      </c>
      <c r="F44" s="3">
        <f>SUM(F27:F43)</f>
        <v>100.00000000000003</v>
      </c>
      <c r="G44" s="3">
        <f>SUM(G27:G43)</f>
        <v>100.00000000000001</v>
      </c>
      <c r="H44" s="2"/>
    </row>
  </sheetData>
  <pageMargins left="0.7" right="0.7" top="0.75" bottom="0.75" header="0.3" footer="0.3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2AEE-2C9A-4CC0-B352-A0BADD464594}">
  <dimension ref="A1:L44"/>
  <sheetViews>
    <sheetView topLeftCell="A6" workbookViewId="0">
      <selection activeCell="K32" sqref="K32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10.26/1000</f>
        <v>1.026E-2</v>
      </c>
      <c r="F1" s="1" t="s">
        <v>54</v>
      </c>
      <c r="G1" s="1">
        <v>50</v>
      </c>
    </row>
    <row r="2" spans="1:7" x14ac:dyDescent="0.2">
      <c r="A2" s="1" t="s">
        <v>37</v>
      </c>
      <c r="B2" s="1" t="s">
        <v>42</v>
      </c>
      <c r="C2" s="1" t="s">
        <v>55</v>
      </c>
      <c r="D2" s="1">
        <v>10.191000000000001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1.0191E-2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30" t="s">
        <v>32</v>
      </c>
      <c r="B24" s="29" t="s">
        <v>31</v>
      </c>
      <c r="C24" s="28" t="s">
        <v>30</v>
      </c>
      <c r="D24" s="28" t="s">
        <v>29</v>
      </c>
      <c r="E24" s="28" t="s">
        <v>28</v>
      </c>
      <c r="F24" s="28" t="s">
        <v>27</v>
      </c>
      <c r="G24" s="28" t="s">
        <v>26</v>
      </c>
      <c r="H24" s="28" t="s">
        <v>25</v>
      </c>
      <c r="I24" s="33" t="s">
        <v>19</v>
      </c>
      <c r="J24" s="34" t="s">
        <v>48</v>
      </c>
      <c r="K24" s="34" t="s">
        <v>49</v>
      </c>
      <c r="L24" s="35" t="s">
        <v>50</v>
      </c>
    </row>
    <row r="25" spans="1:12" ht="15" x14ac:dyDescent="0.25">
      <c r="A25" s="27" t="s">
        <v>24</v>
      </c>
      <c r="B25" s="23" t="s">
        <v>24</v>
      </c>
      <c r="C25" s="23" t="s">
        <v>23</v>
      </c>
      <c r="D25" s="23" t="s">
        <v>22</v>
      </c>
      <c r="E25" s="23" t="s">
        <v>21</v>
      </c>
      <c r="F25" s="23" t="s">
        <v>20</v>
      </c>
      <c r="G25" s="23" t="s">
        <v>20</v>
      </c>
      <c r="H25" s="23" t="s">
        <v>19</v>
      </c>
      <c r="I25" s="36" t="s">
        <v>51</v>
      </c>
      <c r="J25" s="34" t="s">
        <v>51</v>
      </c>
      <c r="K25" s="34" t="s">
        <v>52</v>
      </c>
      <c r="L25" s="34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22">
        <v>1</v>
      </c>
      <c r="B27" s="21" t="s">
        <v>17</v>
      </c>
      <c r="C27" s="20">
        <v>1.575</v>
      </c>
      <c r="D27" s="20">
        <v>19.593898542540281</v>
      </c>
      <c r="E27" s="20">
        <v>174.23596315347905</v>
      </c>
      <c r="F27" s="19">
        <v>10.847059382852565</v>
      </c>
      <c r="G27" s="19">
        <v>15.736473382659941</v>
      </c>
      <c r="H27" s="18">
        <v>7.5818923196272481</v>
      </c>
      <c r="I27" s="1">
        <f>H27*$G$1</f>
        <v>379.09461598136238</v>
      </c>
      <c r="J27" s="1">
        <f>I27*$D$3</f>
        <v>3.8633532314660641</v>
      </c>
      <c r="K27" s="1">
        <f>J27/1000</f>
        <v>3.8633532314660641E-3</v>
      </c>
      <c r="L27" s="1">
        <f>K27/$D$1</f>
        <v>0.37654514926569826</v>
      </c>
    </row>
    <row r="28" spans="1:12" ht="12.75" customHeight="1" x14ac:dyDescent="0.2">
      <c r="A28" s="17">
        <v>2</v>
      </c>
      <c r="B28" s="16" t="s">
        <v>16</v>
      </c>
      <c r="C28" s="15">
        <v>2.4366666666666665</v>
      </c>
      <c r="D28" s="15">
        <v>38.67675454447928</v>
      </c>
      <c r="E28" s="15">
        <v>141.5625404578773</v>
      </c>
      <c r="F28" s="14">
        <v>21.411208819375112</v>
      </c>
      <c r="G28" s="14">
        <v>12.785507133993914</v>
      </c>
      <c r="H28" s="13">
        <v>14.428917423839797</v>
      </c>
      <c r="I28" s="1">
        <f t="shared" ref="I28:I43" si="0">H28*$G$1</f>
        <v>721.44587119198991</v>
      </c>
      <c r="J28" s="1">
        <f t="shared" ref="J28:J43" si="1">I28*$D$3</f>
        <v>7.3522548733175697</v>
      </c>
      <c r="K28" s="1">
        <f t="shared" ref="K28:K43" si="2">J28/1000</f>
        <v>7.3522548733175701E-3</v>
      </c>
      <c r="L28" s="1">
        <f t="shared" ref="L28:L42" si="3">K28/$D$1</f>
        <v>0.71659404223368128</v>
      </c>
    </row>
    <row r="29" spans="1:12" ht="12.75" customHeight="1" x14ac:dyDescent="0.2">
      <c r="A29" s="17">
        <v>3</v>
      </c>
      <c r="B29" s="16" t="s">
        <v>15</v>
      </c>
      <c r="C29" s="15">
        <v>3.5133333333333332</v>
      </c>
      <c r="D29" s="15">
        <v>3.0363600364236576E-3</v>
      </c>
      <c r="E29" s="15">
        <v>1.4253166168543996E-2</v>
      </c>
      <c r="F29" s="14">
        <v>1.6809098787207363E-3</v>
      </c>
      <c r="G29" s="14">
        <v>1.2873035277587764E-3</v>
      </c>
      <c r="H29" s="13">
        <v>1.1374358035449728E-3</v>
      </c>
      <c r="I29" s="1">
        <f t="shared" si="0"/>
        <v>5.6871790177248638E-2</v>
      </c>
      <c r="J29" s="1">
        <f t="shared" si="1"/>
        <v>5.7958041369634086E-4</v>
      </c>
      <c r="K29" s="1">
        <f t="shared" si="2"/>
        <v>5.7958041369634083E-7</v>
      </c>
      <c r="L29" s="1">
        <f t="shared" si="3"/>
        <v>5.6489319073717426E-5</v>
      </c>
    </row>
    <row r="30" spans="1:12" ht="12.75" customHeight="1" x14ac:dyDescent="0.2">
      <c r="A30" s="17">
        <v>4</v>
      </c>
      <c r="B30" s="16" t="s">
        <v>14</v>
      </c>
      <c r="C30" s="15">
        <v>4.4633333333333329</v>
      </c>
      <c r="D30" s="15">
        <v>2.2682326821394581</v>
      </c>
      <c r="E30" s="15">
        <v>13.610620057012676</v>
      </c>
      <c r="F30" s="14">
        <v>1.2556793914124182</v>
      </c>
      <c r="G30" s="14">
        <v>1.2292706762266421</v>
      </c>
      <c r="H30" s="13">
        <v>1.231885158037648</v>
      </c>
      <c r="I30" s="1">
        <f t="shared" si="0"/>
        <v>61.594257901882401</v>
      </c>
      <c r="J30" s="37">
        <f t="shared" si="1"/>
        <v>0.62770708227808358</v>
      </c>
      <c r="K30" s="37">
        <f t="shared" si="2"/>
        <v>6.2770708227808357E-4</v>
      </c>
      <c r="L30" s="37">
        <f t="shared" si="3"/>
        <v>6.1180027512483776E-2</v>
      </c>
    </row>
    <row r="31" spans="1:12" ht="12.75" customHeight="1" x14ac:dyDescent="0.2">
      <c r="A31" s="17">
        <v>5</v>
      </c>
      <c r="B31" s="16" t="s">
        <v>13</v>
      </c>
      <c r="C31" s="15">
        <v>4.8366666666666669</v>
      </c>
      <c r="D31" s="15">
        <v>7.7971284818352009</v>
      </c>
      <c r="E31" s="15">
        <v>43.797403155152907</v>
      </c>
      <c r="F31" s="14">
        <v>4.3164414409197267</v>
      </c>
      <c r="G31" s="14">
        <v>3.9556510407302112</v>
      </c>
      <c r="H31" s="13">
        <v>3.9261477261471955</v>
      </c>
      <c r="I31" s="1">
        <f t="shared" si="0"/>
        <v>196.30738630735976</v>
      </c>
      <c r="J31" s="1">
        <f t="shared" si="1"/>
        <v>2.0005685738583034</v>
      </c>
      <c r="K31" s="1">
        <f t="shared" si="2"/>
        <v>2.0005685738583036E-3</v>
      </c>
      <c r="L31" s="1">
        <f t="shared" si="3"/>
        <v>0.19498719043453253</v>
      </c>
    </row>
    <row r="32" spans="1:12" ht="12.75" customHeight="1" x14ac:dyDescent="0.2">
      <c r="A32" s="17">
        <v>6</v>
      </c>
      <c r="B32" s="16" t="s">
        <v>12</v>
      </c>
      <c r="C32" s="15">
        <v>5.3516666666666666</v>
      </c>
      <c r="D32" s="15">
        <v>8.1807377392270619E-4</v>
      </c>
      <c r="E32" s="15">
        <v>2.0656093029139955E-2</v>
      </c>
      <c r="F32" s="14">
        <v>4.5288051206492856E-4</v>
      </c>
      <c r="G32" s="14">
        <v>1.8655968162926181E-3</v>
      </c>
      <c r="H32" s="13">
        <v>4.0749627764413709E-4</v>
      </c>
      <c r="I32" s="1">
        <f t="shared" si="0"/>
        <v>2.0374813882206855E-2</v>
      </c>
      <c r="J32" s="37">
        <f t="shared" si="1"/>
        <v>2.0763972827357005E-4</v>
      </c>
      <c r="K32" s="37">
        <f t="shared" si="2"/>
        <v>2.0763972827357006E-7</v>
      </c>
      <c r="L32" s="37">
        <f t="shared" si="3"/>
        <v>2.0237790280075053E-5</v>
      </c>
    </row>
    <row r="33" spans="1:12" ht="12.75" customHeight="1" x14ac:dyDescent="0.2">
      <c r="A33" s="17">
        <v>7</v>
      </c>
      <c r="B33" s="16" t="s">
        <v>11</v>
      </c>
      <c r="C33" s="15">
        <v>8.2049999999999983</v>
      </c>
      <c r="D33" s="15">
        <v>21.522555738451736</v>
      </c>
      <c r="E33" s="15">
        <v>63.583124336474519</v>
      </c>
      <c r="F33" s="14">
        <v>11.914751914167738</v>
      </c>
      <c r="G33" s="14">
        <v>5.7426384633688627</v>
      </c>
      <c r="H33" s="13">
        <v>13.819554283025594</v>
      </c>
      <c r="I33" s="1">
        <f t="shared" si="0"/>
        <v>690.97771415127966</v>
      </c>
      <c r="J33" s="1">
        <f t="shared" si="1"/>
        <v>7.0417538849156909</v>
      </c>
      <c r="K33" s="1">
        <f t="shared" si="2"/>
        <v>7.0417538849156906E-3</v>
      </c>
      <c r="L33" s="1">
        <f t="shared" si="3"/>
        <v>0.68633078800347858</v>
      </c>
    </row>
    <row r="34" spans="1:12" ht="12.75" customHeight="1" x14ac:dyDescent="0.2">
      <c r="A34" s="17">
        <v>8</v>
      </c>
      <c r="B34" s="16" t="s">
        <v>10</v>
      </c>
      <c r="C34" s="15">
        <v>8.8483333333333327</v>
      </c>
      <c r="D34" s="15">
        <v>7.7951395409982922</v>
      </c>
      <c r="E34" s="15">
        <v>32.52538916202878</v>
      </c>
      <c r="F34" s="14">
        <v>4.3153403757427231</v>
      </c>
      <c r="G34" s="14">
        <v>2.9375963007020687</v>
      </c>
      <c r="H34" s="13">
        <v>4.3857028187631224</v>
      </c>
      <c r="I34" s="1">
        <f t="shared" si="0"/>
        <v>219.28514093815613</v>
      </c>
      <c r="J34" s="1">
        <f t="shared" si="1"/>
        <v>2.2347348713007493</v>
      </c>
      <c r="K34" s="1">
        <f t="shared" si="2"/>
        <v>2.2347348713007494E-3</v>
      </c>
      <c r="L34" s="1">
        <f t="shared" si="3"/>
        <v>0.21781041630611592</v>
      </c>
    </row>
    <row r="35" spans="1:12" ht="12.75" customHeight="1" x14ac:dyDescent="0.2">
      <c r="A35" s="17">
        <v>9</v>
      </c>
      <c r="B35" s="16" t="s">
        <v>9</v>
      </c>
      <c r="C35" s="15">
        <v>13.346666666666664</v>
      </c>
      <c r="D35" s="15">
        <v>20.320206158270437</v>
      </c>
      <c r="E35" s="15">
        <v>104.80730386888195</v>
      </c>
      <c r="F35" s="14">
        <v>11.249138725099771</v>
      </c>
      <c r="G35" s="14">
        <v>9.4658836085877276</v>
      </c>
      <c r="H35" s="13">
        <v>10.943133800197213</v>
      </c>
      <c r="I35" s="1">
        <f t="shared" si="0"/>
        <v>547.15669000986065</v>
      </c>
      <c r="J35" s="1">
        <f t="shared" si="1"/>
        <v>5.5760738278904904</v>
      </c>
      <c r="K35" s="1">
        <f t="shared" si="2"/>
        <v>5.5760738278904905E-3</v>
      </c>
      <c r="L35" s="1">
        <f t="shared" si="3"/>
        <v>0.54347698127587629</v>
      </c>
    </row>
    <row r="36" spans="1:12" ht="12.75" customHeight="1" x14ac:dyDescent="0.2">
      <c r="A36" s="17">
        <v>10</v>
      </c>
      <c r="B36" s="16" t="s">
        <v>8</v>
      </c>
      <c r="C36" s="15">
        <v>14.703333333333331</v>
      </c>
      <c r="D36" s="15">
        <v>4.5409690700263203</v>
      </c>
      <c r="E36" s="15">
        <v>32.199198906106311</v>
      </c>
      <c r="F36" s="14">
        <v>2.5138520060891567</v>
      </c>
      <c r="G36" s="14">
        <v>2.9081357680594166</v>
      </c>
      <c r="H36" s="13">
        <v>2.2881195115629804</v>
      </c>
      <c r="I36" s="1">
        <f t="shared" si="0"/>
        <v>114.40597557814903</v>
      </c>
      <c r="J36" s="37">
        <f t="shared" si="1"/>
        <v>1.1659112971169168</v>
      </c>
      <c r="K36" s="37">
        <f t="shared" si="2"/>
        <v>1.1659112971169167E-3</v>
      </c>
      <c r="L36" s="37">
        <f t="shared" si="3"/>
        <v>0.11363657866636616</v>
      </c>
    </row>
    <row r="37" spans="1:12" ht="12.75" customHeight="1" x14ac:dyDescent="0.2">
      <c r="A37" s="17">
        <v>11</v>
      </c>
      <c r="B37" s="16" t="s">
        <v>7</v>
      </c>
      <c r="C37" s="15">
        <v>16.876666666666665</v>
      </c>
      <c r="D37" s="15">
        <v>5.9794388009937138E-2</v>
      </c>
      <c r="E37" s="15">
        <v>0.49480866642661669</v>
      </c>
      <c r="F37" s="14">
        <v>3.3101798302004874E-2</v>
      </c>
      <c r="G37" s="14">
        <v>4.4689645396989539E-2</v>
      </c>
      <c r="H37" s="13">
        <v>2.3688812183033647E-2</v>
      </c>
      <c r="I37" s="1">
        <f t="shared" si="0"/>
        <v>1.1844406091516824</v>
      </c>
      <c r="J37" s="37">
        <f>I37*$D$3</f>
        <v>1.2070634247864795E-2</v>
      </c>
      <c r="K37" s="37">
        <f t="shared" si="2"/>
        <v>1.2070634247864796E-5</v>
      </c>
      <c r="L37" s="37">
        <f t="shared" si="3"/>
        <v>1.1764750728913056E-3</v>
      </c>
    </row>
    <row r="38" spans="1:12" ht="12.75" customHeight="1" x14ac:dyDescent="0.2">
      <c r="A38" s="17">
        <v>12</v>
      </c>
      <c r="B38" s="16" t="s">
        <v>6</v>
      </c>
      <c r="C38" s="15">
        <v>18.254999999999999</v>
      </c>
      <c r="D38" s="15">
        <v>1.4126965862305474</v>
      </c>
      <c r="E38" s="15">
        <v>11.249878970417733</v>
      </c>
      <c r="F38" s="14">
        <v>0.78205997277809713</v>
      </c>
      <c r="G38" s="14">
        <v>1.0160555706870986</v>
      </c>
      <c r="H38" s="13">
        <v>0.62333143941891667</v>
      </c>
      <c r="I38" s="1">
        <f t="shared" si="0"/>
        <v>31.166571970945832</v>
      </c>
      <c r="J38" s="37">
        <f>I38*$D$3</f>
        <v>0.31761853495590897</v>
      </c>
      <c r="K38" s="37">
        <f t="shared" si="2"/>
        <v>3.1761853495590898E-4</v>
      </c>
      <c r="L38" s="37">
        <f t="shared" si="3"/>
        <v>3.0956972217924851E-2</v>
      </c>
    </row>
    <row r="39" spans="1:12" ht="12.75" customHeight="1" x14ac:dyDescent="0.2">
      <c r="A39" s="17">
        <v>13</v>
      </c>
      <c r="B39" s="16" t="s">
        <v>5</v>
      </c>
      <c r="C39" s="15">
        <v>18.553333333333331</v>
      </c>
      <c r="D39" s="15">
        <v>13.500672654562264</v>
      </c>
      <c r="E39" s="15">
        <v>112.86596212081889</v>
      </c>
      <c r="F39" s="14">
        <v>7.4738877347225916</v>
      </c>
      <c r="G39" s="14">
        <v>10.19371762624028</v>
      </c>
      <c r="H39" s="13">
        <v>5.5436553779015911</v>
      </c>
      <c r="I39" s="1">
        <f t="shared" si="0"/>
        <v>277.18276889507956</v>
      </c>
      <c r="J39" s="1">
        <f>I39*$D$3</f>
        <v>2.8247695978097558</v>
      </c>
      <c r="K39" s="1">
        <f>J39/1000</f>
        <v>2.8247695978097557E-3</v>
      </c>
      <c r="L39" s="1">
        <f>K39/$D$1</f>
        <v>0.27531867425046352</v>
      </c>
    </row>
    <row r="40" spans="1:12" ht="12.75" customHeight="1" x14ac:dyDescent="0.2">
      <c r="A40" s="17">
        <v>14</v>
      </c>
      <c r="B40" s="16" t="s">
        <v>4</v>
      </c>
      <c r="C40" s="15">
        <v>19.03833333333333</v>
      </c>
      <c r="D40" s="15">
        <v>6.07467701753892</v>
      </c>
      <c r="E40" s="15">
        <v>52.93419702954786</v>
      </c>
      <c r="F40" s="14">
        <v>3.362903109753046</v>
      </c>
      <c r="G40" s="14">
        <v>4.7808590575195717</v>
      </c>
      <c r="H40" s="13">
        <v>2.9378425529092338</v>
      </c>
      <c r="I40" s="1">
        <f t="shared" si="0"/>
        <v>146.8921276454617</v>
      </c>
      <c r="J40" s="1">
        <f t="shared" si="1"/>
        <v>1.4969776728349002</v>
      </c>
      <c r="K40" s="1">
        <f t="shared" si="2"/>
        <v>1.4969776728349002E-3</v>
      </c>
      <c r="L40" s="1">
        <f t="shared" si="3"/>
        <v>0.14590425661158871</v>
      </c>
    </row>
    <row r="41" spans="1:12" ht="12.75" customHeight="1" x14ac:dyDescent="0.2">
      <c r="A41" s="17">
        <v>15</v>
      </c>
      <c r="B41" s="16" t="s">
        <v>3</v>
      </c>
      <c r="C41" s="15">
        <v>20.013333333333332</v>
      </c>
      <c r="D41" s="15">
        <v>11.381166400679888</v>
      </c>
      <c r="E41" s="15">
        <v>95.920148187993178</v>
      </c>
      <c r="F41" s="14">
        <v>6.3005423615047462</v>
      </c>
      <c r="G41" s="14">
        <v>8.6632221701069181</v>
      </c>
      <c r="H41" s="13">
        <v>4.6130219612835894</v>
      </c>
      <c r="I41" s="1">
        <f t="shared" si="0"/>
        <v>230.65109806417948</v>
      </c>
      <c r="J41" s="1">
        <f t="shared" si="1"/>
        <v>2.3505653403720532</v>
      </c>
      <c r="K41" s="1">
        <f t="shared" si="2"/>
        <v>2.3505653403720532E-3</v>
      </c>
      <c r="L41" s="1">
        <f t="shared" si="3"/>
        <v>0.22909993570877712</v>
      </c>
    </row>
    <row r="42" spans="1:12" ht="12.75" customHeight="1" x14ac:dyDescent="0.2">
      <c r="A42" s="17">
        <v>16</v>
      </c>
      <c r="B42" s="16" t="s">
        <v>2</v>
      </c>
      <c r="C42" s="15">
        <v>20.361666666666665</v>
      </c>
      <c r="D42" s="15">
        <v>14.915205107850074</v>
      </c>
      <c r="E42" s="15">
        <v>129.65441318799535</v>
      </c>
      <c r="F42" s="14">
        <v>8.2569640319930269</v>
      </c>
      <c r="G42" s="14">
        <v>11.710000536915807</v>
      </c>
      <c r="H42" s="13">
        <v>4.8974409390680833</v>
      </c>
      <c r="I42" s="1">
        <f t="shared" si="0"/>
        <v>244.87204695340415</v>
      </c>
      <c r="J42" s="1">
        <f t="shared" si="1"/>
        <v>2.4954910305021416</v>
      </c>
      <c r="K42" s="1">
        <f t="shared" si="2"/>
        <v>2.4954910305021415E-3</v>
      </c>
      <c r="L42" s="1">
        <f t="shared" si="3"/>
        <v>0.24322524663763562</v>
      </c>
    </row>
    <row r="43" spans="1:12" x14ac:dyDescent="0.2">
      <c r="A43" s="12">
        <v>17</v>
      </c>
      <c r="B43" s="11" t="s">
        <v>1</v>
      </c>
      <c r="C43" s="10">
        <v>22.049999999999997</v>
      </c>
      <c r="D43" s="10">
        <v>10.774932626136144</v>
      </c>
      <c r="E43" s="10">
        <v>97.735132163804465</v>
      </c>
      <c r="F43" s="9">
        <v>5.9649351448964731</v>
      </c>
      <c r="G43" s="9">
        <v>8.8271461184605062</v>
      </c>
      <c r="H43" s="8">
        <v>5.3012029153026443</v>
      </c>
      <c r="I43" s="1">
        <f t="shared" si="0"/>
        <v>265.06014576513223</v>
      </c>
      <c r="J43" s="1">
        <f t="shared" si="1"/>
        <v>2.7012279454924628</v>
      </c>
      <c r="K43" s="1">
        <f t="shared" si="2"/>
        <v>2.701227945492463E-3</v>
      </c>
      <c r="L43" s="1">
        <f>K43/$D$1</f>
        <v>0.26327757753337844</v>
      </c>
    </row>
    <row r="44" spans="1:12" x14ac:dyDescent="0.2">
      <c r="A44" s="7" t="s">
        <v>0</v>
      </c>
      <c r="B44" s="6"/>
      <c r="C44" s="5"/>
      <c r="D44" s="4">
        <f>SUM(D27:D43)</f>
        <v>180.63788397355916</v>
      </c>
      <c r="E44" s="4">
        <f>SUM(E27:E43)</f>
        <v>1107.2109926832152</v>
      </c>
      <c r="F44" s="3">
        <f>SUM(F27:F43)</f>
        <v>99.999999999999986</v>
      </c>
      <c r="G44" s="3">
        <f>SUM(G27:G43)</f>
        <v>100.00000000000001</v>
      </c>
      <c r="H44" s="2"/>
    </row>
  </sheetData>
  <pageMargins left="0.7" right="0.7" top="0.75" bottom="0.75" header="0.3" footer="0.3"/>
  <pageSetup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D9C-E705-4651-B8A1-2698446A8F20}">
  <dimension ref="A1:L44"/>
  <sheetViews>
    <sheetView workbookViewId="0">
      <selection activeCell="D48" sqref="D48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9.9/1000</f>
        <v>9.9000000000000008E-3</v>
      </c>
      <c r="F1" s="1" t="s">
        <v>54</v>
      </c>
      <c r="G1" s="1">
        <v>50</v>
      </c>
    </row>
    <row r="2" spans="1:7" x14ac:dyDescent="0.2">
      <c r="A2" s="1" t="s">
        <v>37</v>
      </c>
      <c r="B2" s="1" t="s">
        <v>45</v>
      </c>
      <c r="C2" s="1" t="s">
        <v>55</v>
      </c>
      <c r="D2" s="1">
        <v>9.8670000000000009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9.8670000000000008E-3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30" t="s">
        <v>32</v>
      </c>
      <c r="B24" s="29" t="s">
        <v>31</v>
      </c>
      <c r="C24" s="28" t="s">
        <v>30</v>
      </c>
      <c r="D24" s="28" t="s">
        <v>29</v>
      </c>
      <c r="E24" s="28" t="s">
        <v>28</v>
      </c>
      <c r="F24" s="28" t="s">
        <v>27</v>
      </c>
      <c r="G24" s="28" t="s">
        <v>26</v>
      </c>
      <c r="H24" s="28" t="s">
        <v>25</v>
      </c>
      <c r="I24" s="33" t="s">
        <v>19</v>
      </c>
      <c r="J24" s="34" t="s">
        <v>48</v>
      </c>
      <c r="K24" s="34" t="s">
        <v>49</v>
      </c>
      <c r="L24" s="35" t="s">
        <v>50</v>
      </c>
    </row>
    <row r="25" spans="1:12" ht="15" x14ac:dyDescent="0.25">
      <c r="A25" s="27" t="s">
        <v>24</v>
      </c>
      <c r="B25" s="23" t="s">
        <v>24</v>
      </c>
      <c r="C25" s="23" t="s">
        <v>23</v>
      </c>
      <c r="D25" s="23" t="s">
        <v>22</v>
      </c>
      <c r="E25" s="23" t="s">
        <v>21</v>
      </c>
      <c r="F25" s="23" t="s">
        <v>20</v>
      </c>
      <c r="G25" s="23" t="s">
        <v>20</v>
      </c>
      <c r="H25" s="23" t="s">
        <v>19</v>
      </c>
      <c r="I25" s="36" t="s">
        <v>51</v>
      </c>
      <c r="J25" s="34" t="s">
        <v>51</v>
      </c>
      <c r="K25" s="34" t="s">
        <v>52</v>
      </c>
      <c r="L25" s="34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22">
        <v>1</v>
      </c>
      <c r="B27" s="21" t="s">
        <v>17</v>
      </c>
      <c r="C27" s="20">
        <v>1.5699999999999998</v>
      </c>
      <c r="D27" s="20">
        <v>19.593835460955976</v>
      </c>
      <c r="E27" s="20">
        <v>171.72388719521609</v>
      </c>
      <c r="F27" s="19">
        <v>10.977914125316717</v>
      </c>
      <c r="G27" s="19">
        <v>15.876094604201811</v>
      </c>
      <c r="H27" s="18">
        <v>7.5818679101010629</v>
      </c>
      <c r="I27" s="1">
        <f>H27*$G$1</f>
        <v>379.09339550505314</v>
      </c>
      <c r="J27" s="1">
        <f>I27*$D$3</f>
        <v>3.7405145334483598</v>
      </c>
      <c r="K27" s="1">
        <f>J27/1000</f>
        <v>3.7405145334483596E-3</v>
      </c>
      <c r="L27" s="1">
        <f>K27/$D$1</f>
        <v>0.37782975085336962</v>
      </c>
    </row>
    <row r="28" spans="1:12" ht="12.75" customHeight="1" x14ac:dyDescent="0.2">
      <c r="A28" s="17">
        <v>2</v>
      </c>
      <c r="B28" s="16" t="s">
        <v>16</v>
      </c>
      <c r="C28" s="15">
        <v>2.4316666666666666</v>
      </c>
      <c r="D28" s="15">
        <v>38.053086043986255</v>
      </c>
      <c r="E28" s="15">
        <v>135.04758693160593</v>
      </c>
      <c r="F28" s="14">
        <v>21.320149984243439</v>
      </c>
      <c r="G28" s="14">
        <v>12.485323394514172</v>
      </c>
      <c r="H28" s="13">
        <v>14.196248954123318</v>
      </c>
      <c r="I28" s="1">
        <f t="shared" ref="I28:I43" si="0">H28*$G$1</f>
        <v>709.81244770616593</v>
      </c>
      <c r="J28" s="1">
        <f t="shared" ref="J28:J43" si="1">I28*$D$3</f>
        <v>7.00371942151674</v>
      </c>
      <c r="K28" s="1">
        <f t="shared" ref="K28:K43" si="2">J28/1000</f>
        <v>7.0037194215167402E-3</v>
      </c>
      <c r="L28" s="1">
        <f t="shared" ref="L28:L42" si="3">K28/$D$1</f>
        <v>0.70744640621381205</v>
      </c>
    </row>
    <row r="29" spans="1:12" ht="12.75" customHeight="1" x14ac:dyDescent="0.2">
      <c r="A29" s="17">
        <v>3</v>
      </c>
      <c r="B29" s="16" t="s">
        <v>15</v>
      </c>
      <c r="C29" s="15">
        <v>3.7450000000000001</v>
      </c>
      <c r="D29" s="15">
        <v>1.4426807992462681E-3</v>
      </c>
      <c r="E29" s="15">
        <v>2.4184931877014287E-2</v>
      </c>
      <c r="F29" s="14">
        <v>8.0829636218636013E-4</v>
      </c>
      <c r="G29" s="14">
        <v>2.2359281096354742E-3</v>
      </c>
      <c r="H29" s="13">
        <v>5.4043551306992565E-4</v>
      </c>
      <c r="I29" s="1">
        <f t="shared" si="0"/>
        <v>2.7021775653496283E-2</v>
      </c>
      <c r="J29" s="1">
        <f t="shared" si="1"/>
        <v>2.6662386037304783E-4</v>
      </c>
      <c r="K29" s="1">
        <f t="shared" si="2"/>
        <v>2.6662386037304783E-7</v>
      </c>
      <c r="L29" s="1">
        <f t="shared" si="3"/>
        <v>2.6931703067984626E-5</v>
      </c>
    </row>
    <row r="30" spans="1:12" ht="12.75" customHeight="1" x14ac:dyDescent="0.2">
      <c r="A30" s="17">
        <v>4</v>
      </c>
      <c r="B30" s="16" t="s">
        <v>14</v>
      </c>
      <c r="C30" s="15">
        <v>4.4666666666666668</v>
      </c>
      <c r="D30" s="15">
        <v>2.4133293499973814</v>
      </c>
      <c r="E30" s="15">
        <v>14.36748274269152</v>
      </c>
      <c r="F30" s="14">
        <v>1.3521253872510097</v>
      </c>
      <c r="G30" s="14">
        <v>1.3282922892835722</v>
      </c>
      <c r="H30" s="13">
        <v>1.3106876693595022</v>
      </c>
      <c r="I30" s="1">
        <f t="shared" si="0"/>
        <v>65.534383467975104</v>
      </c>
      <c r="J30" s="37">
        <f t="shared" si="1"/>
        <v>0.64662776167851044</v>
      </c>
      <c r="K30" s="37">
        <f t="shared" si="2"/>
        <v>6.466277616785104E-4</v>
      </c>
      <c r="L30" s="37">
        <f t="shared" si="3"/>
        <v>6.5315935523081847E-2</v>
      </c>
    </row>
    <row r="31" spans="1:12" ht="12.75" customHeight="1" x14ac:dyDescent="0.2">
      <c r="A31" s="17">
        <v>5</v>
      </c>
      <c r="B31" s="16" t="s">
        <v>13</v>
      </c>
      <c r="C31" s="15">
        <v>4.84</v>
      </c>
      <c r="D31" s="15">
        <v>7.6956728460662802</v>
      </c>
      <c r="E31" s="15">
        <v>42.570812033737063</v>
      </c>
      <c r="F31" s="14">
        <v>4.3116844483558534</v>
      </c>
      <c r="G31" s="14">
        <v>3.9357264167738379</v>
      </c>
      <c r="H31" s="13">
        <v>3.8750609940756457</v>
      </c>
      <c r="I31" s="1">
        <f t="shared" si="0"/>
        <v>193.7530497037823</v>
      </c>
      <c r="J31" s="1">
        <f t="shared" si="1"/>
        <v>1.9117613414272201</v>
      </c>
      <c r="K31" s="1">
        <f t="shared" si="2"/>
        <v>1.9117613414272201E-3</v>
      </c>
      <c r="L31" s="1">
        <f t="shared" si="3"/>
        <v>0.1931072062047697</v>
      </c>
    </row>
    <row r="32" spans="1:12" ht="12.75" customHeight="1" x14ac:dyDescent="0.2">
      <c r="A32" s="17">
        <v>6</v>
      </c>
      <c r="B32" s="16" t="s">
        <v>12</v>
      </c>
      <c r="C32" s="15">
        <v>5.3833333333333329</v>
      </c>
      <c r="D32" s="15">
        <v>2.0593405383629165E-3</v>
      </c>
      <c r="E32" s="15">
        <v>0</v>
      </c>
      <c r="F32" s="14">
        <v>1.1537947039506574E-3</v>
      </c>
      <c r="G32" s="14">
        <v>0</v>
      </c>
      <c r="H32" s="13">
        <v>1.0257920868929071E-3</v>
      </c>
      <c r="I32" s="1">
        <f t="shared" si="0"/>
        <v>5.1289604344645356E-2</v>
      </c>
      <c r="J32" s="37">
        <f t="shared" si="1"/>
        <v>5.0607452606861577E-4</v>
      </c>
      <c r="K32" s="37">
        <f t="shared" si="2"/>
        <v>5.0607452606861574E-7</v>
      </c>
      <c r="L32" s="37">
        <f t="shared" si="3"/>
        <v>5.111863899682987E-5</v>
      </c>
    </row>
    <row r="33" spans="1:12" ht="12.75" customHeight="1" x14ac:dyDescent="0.2">
      <c r="A33" s="17">
        <v>7</v>
      </c>
      <c r="B33" s="16" t="s">
        <v>11</v>
      </c>
      <c r="C33" s="15">
        <v>8.2133333333333329</v>
      </c>
      <c r="D33" s="15">
        <v>20.687125726026064</v>
      </c>
      <c r="E33" s="15">
        <v>61.402704675840972</v>
      </c>
      <c r="F33" s="14">
        <v>11.590456098933894</v>
      </c>
      <c r="G33" s="14">
        <v>5.6767591527864809</v>
      </c>
      <c r="H33" s="13">
        <v>13.283127729102969</v>
      </c>
      <c r="I33" s="1">
        <f t="shared" si="0"/>
        <v>664.15638645514844</v>
      </c>
      <c r="J33" s="1">
        <f t="shared" si="1"/>
        <v>6.55323106515295</v>
      </c>
      <c r="K33" s="1">
        <f t="shared" si="2"/>
        <v>6.5532310651529504E-3</v>
      </c>
      <c r="L33" s="1">
        <f t="shared" si="3"/>
        <v>0.66194253183363128</v>
      </c>
    </row>
    <row r="34" spans="1:12" ht="12.75" customHeight="1" x14ac:dyDescent="0.2">
      <c r="A34" s="17">
        <v>8</v>
      </c>
      <c r="B34" s="16" t="s">
        <v>10</v>
      </c>
      <c r="C34" s="15">
        <v>8.8466666666666658</v>
      </c>
      <c r="D34" s="15">
        <v>9.2507591293799312</v>
      </c>
      <c r="E34" s="15">
        <v>34.804456405905583</v>
      </c>
      <c r="F34" s="14">
        <v>5.1829586667034171</v>
      </c>
      <c r="G34" s="14">
        <v>3.2177168335341997</v>
      </c>
      <c r="H34" s="13">
        <v>5.2046637749122935</v>
      </c>
      <c r="I34" s="1">
        <f t="shared" si="0"/>
        <v>260.23318874561465</v>
      </c>
      <c r="J34" s="1">
        <f t="shared" si="1"/>
        <v>2.5677208733529802</v>
      </c>
      <c r="K34" s="1">
        <f t="shared" si="2"/>
        <v>2.5677208733529801E-3</v>
      </c>
      <c r="L34" s="1">
        <f t="shared" si="3"/>
        <v>0.25936574478312929</v>
      </c>
    </row>
    <row r="35" spans="1:12" ht="12.75" customHeight="1" x14ac:dyDescent="0.2">
      <c r="A35" s="17">
        <v>9</v>
      </c>
      <c r="B35" s="16" t="s">
        <v>9</v>
      </c>
      <c r="C35" s="15">
        <v>13.346666666666664</v>
      </c>
      <c r="D35" s="15">
        <v>19.677512070222491</v>
      </c>
      <c r="E35" s="15">
        <v>101.95514840558174</v>
      </c>
      <c r="F35" s="14">
        <v>11.024795943460793</v>
      </c>
      <c r="G35" s="14">
        <v>9.4258848195788083</v>
      </c>
      <c r="H35" s="13">
        <v>10.597020805903506</v>
      </c>
      <c r="I35" s="1">
        <f t="shared" si="0"/>
        <v>529.85104029517527</v>
      </c>
      <c r="J35" s="1">
        <f t="shared" si="1"/>
        <v>5.2280402145924949</v>
      </c>
      <c r="K35" s="1">
        <f t="shared" si="2"/>
        <v>5.2280402145924946E-3</v>
      </c>
      <c r="L35" s="1">
        <f t="shared" si="3"/>
        <v>0.52808487016085803</v>
      </c>
    </row>
    <row r="36" spans="1:12" ht="12.75" customHeight="1" x14ac:dyDescent="0.2">
      <c r="A36" s="17">
        <v>10</v>
      </c>
      <c r="B36" s="16" t="s">
        <v>8</v>
      </c>
      <c r="C36" s="15">
        <v>14.706666666666665</v>
      </c>
      <c r="D36" s="15">
        <v>4.0923524625803509</v>
      </c>
      <c r="E36" s="15">
        <v>28.865434061099574</v>
      </c>
      <c r="F36" s="14">
        <v>2.2928381732232626</v>
      </c>
      <c r="G36" s="14">
        <v>2.6686465664756547</v>
      </c>
      <c r="H36" s="13">
        <v>2.062068993076986</v>
      </c>
      <c r="I36" s="1">
        <f t="shared" si="0"/>
        <v>103.1034496538493</v>
      </c>
      <c r="J36" s="37">
        <f t="shared" si="1"/>
        <v>1.0173217377345312</v>
      </c>
      <c r="K36" s="37">
        <f t="shared" si="2"/>
        <v>1.0173217377345311E-3</v>
      </c>
      <c r="L36" s="37">
        <f t="shared" si="3"/>
        <v>0.10275977148833647</v>
      </c>
    </row>
    <row r="37" spans="1:12" ht="12.75" customHeight="1" x14ac:dyDescent="0.2">
      <c r="A37" s="17">
        <v>11</v>
      </c>
      <c r="B37" s="16" t="s">
        <v>7</v>
      </c>
      <c r="C37" s="15">
        <v>16.908333333333331</v>
      </c>
      <c r="D37" s="15">
        <v>0.23790375107239886</v>
      </c>
      <c r="E37" s="15">
        <v>1.9915111774729213</v>
      </c>
      <c r="F37" s="14">
        <v>0.13329125655708124</v>
      </c>
      <c r="G37" s="14">
        <v>0.18411777403421276</v>
      </c>
      <c r="H37" s="13">
        <v>9.4250605522656294E-2</v>
      </c>
      <c r="I37" s="1">
        <f t="shared" si="0"/>
        <v>4.7125302761328145</v>
      </c>
      <c r="J37" s="37">
        <f>I37*$D$3</f>
        <v>4.6498536234602483E-2</v>
      </c>
      <c r="K37" s="37">
        <f t="shared" si="2"/>
        <v>4.6498536234602486E-5</v>
      </c>
      <c r="L37" s="37">
        <f t="shared" si="3"/>
        <v>4.6968218418790382E-3</v>
      </c>
    </row>
    <row r="38" spans="1:12" ht="12.75" customHeight="1" x14ac:dyDescent="0.2">
      <c r="A38" s="17">
        <v>12</v>
      </c>
      <c r="B38" s="16" t="s">
        <v>6</v>
      </c>
      <c r="C38" s="15">
        <v>18.189999999999998</v>
      </c>
      <c r="D38" s="15">
        <v>6.2222283946144971E-3</v>
      </c>
      <c r="E38" s="15">
        <v>0.10884892181195482</v>
      </c>
      <c r="F38" s="14">
        <v>3.4861520155305302E-3</v>
      </c>
      <c r="G38" s="14">
        <v>1.0063223052291251E-2</v>
      </c>
      <c r="H38" s="13">
        <v>2.7454660961255817E-3</v>
      </c>
      <c r="I38" s="1">
        <f t="shared" si="0"/>
        <v>0.13727330480627908</v>
      </c>
      <c r="J38" s="37">
        <f>I38*$D$3</f>
        <v>1.3544756985235558E-3</v>
      </c>
      <c r="K38" s="37">
        <f t="shared" si="2"/>
        <v>1.3544756985235558E-6</v>
      </c>
      <c r="L38" s="37">
        <f t="shared" si="3"/>
        <v>1.3681572712359149E-4</v>
      </c>
    </row>
    <row r="39" spans="1:12" ht="12.75" customHeight="1" x14ac:dyDescent="0.2">
      <c r="A39" s="17">
        <v>13</v>
      </c>
      <c r="B39" s="16" t="s">
        <v>5</v>
      </c>
      <c r="C39" s="15">
        <v>18.549999999999997</v>
      </c>
      <c r="D39" s="15">
        <v>13.227365148742566</v>
      </c>
      <c r="E39" s="15">
        <v>109.73391233780688</v>
      </c>
      <c r="F39" s="14">
        <v>7.4109471316351643</v>
      </c>
      <c r="G39" s="14">
        <v>10.145041566545341</v>
      </c>
      <c r="H39" s="13">
        <v>5.4314296641741917</v>
      </c>
      <c r="I39" s="1">
        <f t="shared" si="0"/>
        <v>271.57148320870959</v>
      </c>
      <c r="J39" s="1">
        <f>I39*$D$3</f>
        <v>2.6795958248203378</v>
      </c>
      <c r="K39" s="1">
        <f>J39/1000</f>
        <v>2.6795958248203378E-3</v>
      </c>
      <c r="L39" s="1">
        <f>K39/$D$1</f>
        <v>0.27066624493134722</v>
      </c>
    </row>
    <row r="40" spans="1:12" ht="12.75" customHeight="1" x14ac:dyDescent="0.2">
      <c r="A40" s="17">
        <v>14</v>
      </c>
      <c r="B40" s="16" t="s">
        <v>4</v>
      </c>
      <c r="C40" s="15">
        <v>19.034999999999997</v>
      </c>
      <c r="D40" s="15">
        <v>5.9674147200225374</v>
      </c>
      <c r="E40" s="15">
        <v>51.594655052541142</v>
      </c>
      <c r="F40" s="14">
        <v>3.343386570592449</v>
      </c>
      <c r="G40" s="14">
        <v>4.769992329338101</v>
      </c>
      <c r="H40" s="13">
        <v>2.8859682325039477</v>
      </c>
      <c r="I40" s="1">
        <f t="shared" si="0"/>
        <v>144.29841162519739</v>
      </c>
      <c r="J40" s="1">
        <f t="shared" si="1"/>
        <v>1.4237924275058227</v>
      </c>
      <c r="K40" s="1">
        <f t="shared" si="2"/>
        <v>1.4237924275058227E-3</v>
      </c>
      <c r="L40" s="1">
        <f t="shared" si="3"/>
        <v>0.14381741691978006</v>
      </c>
    </row>
    <row r="41" spans="1:12" ht="12.75" customHeight="1" x14ac:dyDescent="0.2">
      <c r="A41" s="17">
        <v>15</v>
      </c>
      <c r="B41" s="16" t="s">
        <v>3</v>
      </c>
      <c r="C41" s="15">
        <v>20.014999999999997</v>
      </c>
      <c r="D41" s="15">
        <v>11.042542363489282</v>
      </c>
      <c r="E41" s="15">
        <v>92.534709967509571</v>
      </c>
      <c r="F41" s="14">
        <v>6.1868480029403479</v>
      </c>
      <c r="G41" s="14">
        <v>8.5549531495667441</v>
      </c>
      <c r="H41" s="13">
        <v>4.4757706405327173</v>
      </c>
      <c r="I41" s="1">
        <f t="shared" si="0"/>
        <v>223.78853202663586</v>
      </c>
      <c r="J41" s="1">
        <f t="shared" si="1"/>
        <v>2.2081214455068161</v>
      </c>
      <c r="K41" s="1">
        <f t="shared" si="2"/>
        <v>2.2081214455068163E-3</v>
      </c>
      <c r="L41" s="1">
        <f t="shared" si="3"/>
        <v>0.22304257025321375</v>
      </c>
    </row>
    <row r="42" spans="1:12" ht="12.75" customHeight="1" x14ac:dyDescent="0.2">
      <c r="A42" s="17">
        <v>16</v>
      </c>
      <c r="B42" s="16" t="s">
        <v>2</v>
      </c>
      <c r="C42" s="15">
        <v>20.36</v>
      </c>
      <c r="D42" s="15">
        <v>14.57512345239061</v>
      </c>
      <c r="E42" s="15">
        <v>126.86408205469711</v>
      </c>
      <c r="F42" s="14">
        <v>8.166060899361419</v>
      </c>
      <c r="G42" s="14">
        <v>11.728747825781234</v>
      </c>
      <c r="H42" s="13">
        <v>4.7857743672690383</v>
      </c>
      <c r="I42" s="1">
        <f t="shared" si="0"/>
        <v>239.28871836345192</v>
      </c>
      <c r="J42" s="1">
        <f t="shared" si="1"/>
        <v>2.3610617840921804</v>
      </c>
      <c r="K42" s="1">
        <f t="shared" si="2"/>
        <v>2.3610617840921803E-3</v>
      </c>
      <c r="L42" s="1">
        <f t="shared" si="3"/>
        <v>0.23849108930224042</v>
      </c>
    </row>
    <row r="43" spans="1:12" x14ac:dyDescent="0.2">
      <c r="A43" s="12">
        <v>17</v>
      </c>
      <c r="B43" s="11" t="s">
        <v>1</v>
      </c>
      <c r="C43" s="10">
        <v>22.048333333333332</v>
      </c>
      <c r="D43" s="10">
        <v>11.96039180836258</v>
      </c>
      <c r="E43" s="10">
        <v>108.06127539619128</v>
      </c>
      <c r="F43" s="9">
        <v>6.7010950683434922</v>
      </c>
      <c r="G43" s="9">
        <v>9.9904041264238952</v>
      </c>
      <c r="H43" s="8">
        <v>5.8844417986296227</v>
      </c>
      <c r="I43" s="1">
        <f t="shared" si="0"/>
        <v>294.22208993148115</v>
      </c>
      <c r="J43" s="1">
        <f t="shared" si="1"/>
        <v>2.9030893613539246</v>
      </c>
      <c r="K43" s="1">
        <f t="shared" si="2"/>
        <v>2.9030893613539244E-3</v>
      </c>
      <c r="L43" s="1">
        <f>K43/$D$1</f>
        <v>0.2932413496317095</v>
      </c>
    </row>
    <row r="44" spans="1:12" x14ac:dyDescent="0.2">
      <c r="A44" s="7" t="s">
        <v>0</v>
      </c>
      <c r="B44" s="6"/>
      <c r="C44" s="5"/>
      <c r="D44" s="4">
        <f>SUM(D27:D43)</f>
        <v>178.48413858302692</v>
      </c>
      <c r="E44" s="4">
        <f>SUM(E27:E43)</f>
        <v>1081.6506922915864</v>
      </c>
      <c r="F44" s="3">
        <f>SUM(F27:F43)</f>
        <v>100.00000000000001</v>
      </c>
      <c r="G44" s="3">
        <f>SUM(G27:G43)</f>
        <v>100</v>
      </c>
      <c r="H44" s="2"/>
    </row>
  </sheetData>
  <pageMargins left="0.7" right="0.7" top="0.75" bottom="0.75" header="0.3" footer="0.3"/>
  <pageSetup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B5AB-B595-41BD-9560-23D0451C57A2}">
  <dimension ref="A1:L44"/>
  <sheetViews>
    <sheetView topLeftCell="A7" workbookViewId="0">
      <selection activeCell="L40" sqref="L40:L41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10.58/1000</f>
        <v>1.0580000000000001E-2</v>
      </c>
      <c r="F1" s="1" t="s">
        <v>54</v>
      </c>
      <c r="G1" s="1">
        <v>100</v>
      </c>
    </row>
    <row r="2" spans="1:7" x14ac:dyDescent="0.2">
      <c r="A2" s="1" t="s">
        <v>37</v>
      </c>
      <c r="B2" s="1" t="s">
        <v>40</v>
      </c>
      <c r="C2" s="1" t="s">
        <v>55</v>
      </c>
      <c r="D2" s="1">
        <v>10.541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1.0541E-2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30" t="s">
        <v>32</v>
      </c>
      <c r="B24" s="29" t="s">
        <v>31</v>
      </c>
      <c r="C24" s="28" t="s">
        <v>30</v>
      </c>
      <c r="D24" s="28" t="s">
        <v>29</v>
      </c>
      <c r="E24" s="28" t="s">
        <v>28</v>
      </c>
      <c r="F24" s="28" t="s">
        <v>27</v>
      </c>
      <c r="G24" s="28" t="s">
        <v>26</v>
      </c>
      <c r="H24" s="28" t="s">
        <v>25</v>
      </c>
      <c r="I24" s="33" t="s">
        <v>19</v>
      </c>
      <c r="J24" s="34" t="s">
        <v>48</v>
      </c>
      <c r="K24" s="34" t="s">
        <v>49</v>
      </c>
      <c r="L24" s="35" t="s">
        <v>50</v>
      </c>
    </row>
    <row r="25" spans="1:12" ht="15" x14ac:dyDescent="0.25">
      <c r="A25" s="27" t="s">
        <v>24</v>
      </c>
      <c r="B25" s="23" t="s">
        <v>24</v>
      </c>
      <c r="C25" s="23" t="s">
        <v>23</v>
      </c>
      <c r="D25" s="23" t="s">
        <v>22</v>
      </c>
      <c r="E25" s="23" t="s">
        <v>21</v>
      </c>
      <c r="F25" s="23" t="s">
        <v>20</v>
      </c>
      <c r="G25" s="23" t="s">
        <v>20</v>
      </c>
      <c r="H25" s="23" t="s">
        <v>19</v>
      </c>
      <c r="I25" s="36" t="s">
        <v>51</v>
      </c>
      <c r="J25" s="34" t="s">
        <v>51</v>
      </c>
      <c r="K25" s="34" t="s">
        <v>52</v>
      </c>
      <c r="L25" s="34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22">
        <v>1</v>
      </c>
      <c r="B27" s="21" t="s">
        <v>17</v>
      </c>
      <c r="C27" s="20">
        <v>1.5633333333333335</v>
      </c>
      <c r="D27" s="20">
        <v>10.417060864480174</v>
      </c>
      <c r="E27" s="20">
        <v>91.48350896896973</v>
      </c>
      <c r="F27" s="19">
        <v>11.080141386203252</v>
      </c>
      <c r="G27" s="19">
        <v>15.931724190452465</v>
      </c>
      <c r="H27" s="18">
        <v>4.0308993940137148</v>
      </c>
      <c r="I27" s="1">
        <f>H27*$G$1</f>
        <v>403.08993940137145</v>
      </c>
      <c r="J27" s="1">
        <f>I27*$D$3</f>
        <v>4.2489710512298569</v>
      </c>
      <c r="K27" s="1">
        <f>J27/1000</f>
        <v>4.248971051229857E-3</v>
      </c>
      <c r="L27" s="1">
        <f>K27/$D$1</f>
        <v>0.4016040691143532</v>
      </c>
    </row>
    <row r="28" spans="1:12" ht="12.75" customHeight="1" x14ac:dyDescent="0.2">
      <c r="A28" s="17">
        <v>2</v>
      </c>
      <c r="B28" s="16" t="s">
        <v>16</v>
      </c>
      <c r="C28" s="15">
        <v>2.4166666666666665</v>
      </c>
      <c r="D28" s="15">
        <v>20.016717513900506</v>
      </c>
      <c r="E28" s="15">
        <v>72.388291964558093</v>
      </c>
      <c r="F28" s="14">
        <v>21.290848064251566</v>
      </c>
      <c r="G28" s="14">
        <v>12.606319053507923</v>
      </c>
      <c r="H28" s="13">
        <v>7.4675232579881587</v>
      </c>
      <c r="I28" s="1">
        <f t="shared" ref="I28:I43" si="0">H28*$G$1</f>
        <v>746.75232579881583</v>
      </c>
      <c r="J28" s="1">
        <f t="shared" ref="J28:J43" si="1">I28*$D$3</f>
        <v>7.871516266245318</v>
      </c>
      <c r="K28" s="1">
        <f t="shared" ref="K28:K43" si="2">J28/1000</f>
        <v>7.8715162662453177E-3</v>
      </c>
      <c r="L28" s="1">
        <f t="shared" ref="L28:L42" si="3">K28/$D$1</f>
        <v>0.74399964709313016</v>
      </c>
    </row>
    <row r="29" spans="1:12" ht="12.75" customHeight="1" x14ac:dyDescent="0.2">
      <c r="A29" s="17">
        <v>3</v>
      </c>
      <c r="B29" s="16" t="s">
        <v>15</v>
      </c>
      <c r="C29" s="15">
        <v>3.7050000000000001</v>
      </c>
      <c r="D29" s="15">
        <v>6.891787257545974E-4</v>
      </c>
      <c r="E29" s="15">
        <v>1.4476478531255665E-2</v>
      </c>
      <c r="F29" s="14">
        <v>7.3304724058607029E-4</v>
      </c>
      <c r="G29" s="14">
        <v>2.5210583394565766E-3</v>
      </c>
      <c r="H29" s="13">
        <v>2.5816983108439828E-4</v>
      </c>
      <c r="I29" s="1">
        <f t="shared" si="0"/>
        <v>2.5816983108439828E-2</v>
      </c>
      <c r="J29" s="1">
        <f t="shared" si="1"/>
        <v>2.7213681894606425E-4</v>
      </c>
      <c r="K29" s="1">
        <f t="shared" si="2"/>
        <v>2.7213681894606428E-7</v>
      </c>
      <c r="L29" s="1">
        <f t="shared" si="3"/>
        <v>2.5721816535544826E-5</v>
      </c>
    </row>
    <row r="30" spans="1:12" ht="12.75" customHeight="1" x14ac:dyDescent="0.2">
      <c r="A30" s="17">
        <v>4</v>
      </c>
      <c r="B30" s="16" t="s">
        <v>14</v>
      </c>
      <c r="C30" s="15">
        <v>4.45</v>
      </c>
      <c r="D30" s="15">
        <v>1.2589766273556948</v>
      </c>
      <c r="E30" s="15">
        <v>7.5018968535595301</v>
      </c>
      <c r="F30" s="14">
        <v>1.339114671067301</v>
      </c>
      <c r="G30" s="14">
        <v>1.3064447671839188</v>
      </c>
      <c r="H30" s="13">
        <v>0.68375464023951493</v>
      </c>
      <c r="I30" s="1">
        <f t="shared" si="0"/>
        <v>68.375464023951494</v>
      </c>
      <c r="J30" s="37">
        <f t="shared" si="1"/>
        <v>0.72074576627647269</v>
      </c>
      <c r="K30" s="37">
        <f t="shared" si="2"/>
        <v>7.2074576627647268E-4</v>
      </c>
      <c r="L30" s="37">
        <f t="shared" si="3"/>
        <v>6.8123418362615554E-2</v>
      </c>
    </row>
    <row r="31" spans="1:12" ht="12.75" customHeight="1" x14ac:dyDescent="0.2">
      <c r="A31" s="17">
        <v>5</v>
      </c>
      <c r="B31" s="16" t="s">
        <v>13</v>
      </c>
      <c r="C31" s="15">
        <v>4.8250000000000002</v>
      </c>
      <c r="D31" s="15">
        <v>3.9104941349409414</v>
      </c>
      <c r="E31" s="15">
        <v>21.554196625143291</v>
      </c>
      <c r="F31" s="14">
        <v>4.1594100743719116</v>
      </c>
      <c r="G31" s="14">
        <v>3.7536329732940232</v>
      </c>
      <c r="H31" s="13">
        <v>1.9690810138345525</v>
      </c>
      <c r="I31" s="1">
        <f t="shared" si="0"/>
        <v>196.90810138345526</v>
      </c>
      <c r="J31" s="1">
        <f t="shared" si="1"/>
        <v>2.0756082966830021</v>
      </c>
      <c r="K31" s="1">
        <f t="shared" si="2"/>
        <v>2.075608296683002E-3</v>
      </c>
      <c r="L31" s="1">
        <f t="shared" si="3"/>
        <v>0.19618225866569017</v>
      </c>
    </row>
    <row r="32" spans="1:12" ht="12.75" customHeight="1" x14ac:dyDescent="0.2">
      <c r="A32" s="17">
        <v>6</v>
      </c>
      <c r="B32" s="16" t="s">
        <v>12</v>
      </c>
      <c r="C32" s="15">
        <v>5.4066666666666663</v>
      </c>
      <c r="D32" s="15">
        <v>1.1548400269401141E-3</v>
      </c>
      <c r="E32" s="15">
        <v>1.1751780989053939E-2</v>
      </c>
      <c r="F32" s="14">
        <v>1.2283494301712293E-3</v>
      </c>
      <c r="G32" s="14">
        <v>2.0465561014686839E-3</v>
      </c>
      <c r="H32" s="13">
        <v>5.7524520068163998E-4</v>
      </c>
      <c r="I32" s="1">
        <f t="shared" si="0"/>
        <v>5.7524520068163998E-2</v>
      </c>
      <c r="J32" s="37">
        <f t="shared" si="1"/>
        <v>6.0636596603851674E-4</v>
      </c>
      <c r="K32" s="37">
        <f t="shared" si="2"/>
        <v>6.0636596603851673E-7</v>
      </c>
      <c r="L32" s="37">
        <f t="shared" si="3"/>
        <v>5.7312473160540326E-5</v>
      </c>
    </row>
    <row r="33" spans="1:12" ht="12.75" customHeight="1" x14ac:dyDescent="0.2">
      <c r="A33" s="17">
        <v>7</v>
      </c>
      <c r="B33" s="16" t="s">
        <v>11</v>
      </c>
      <c r="C33" s="15">
        <v>8.1999999999999993</v>
      </c>
      <c r="D33" s="15">
        <v>10.677320780932842</v>
      </c>
      <c r="E33" s="15">
        <v>31.703226254940574</v>
      </c>
      <c r="F33" s="14">
        <v>11.356967710727266</v>
      </c>
      <c r="G33" s="14">
        <v>5.5210721837587675</v>
      </c>
      <c r="H33" s="13">
        <v>6.8558686023406867</v>
      </c>
      <c r="I33" s="1">
        <f t="shared" si="0"/>
        <v>685.58686023406869</v>
      </c>
      <c r="J33" s="1">
        <f t="shared" si="1"/>
        <v>7.2267710937273177</v>
      </c>
      <c r="K33" s="1">
        <f t="shared" si="2"/>
        <v>7.2267710937273175E-3</v>
      </c>
      <c r="L33" s="1">
        <f t="shared" si="3"/>
        <v>0.68305964969067268</v>
      </c>
    </row>
    <row r="34" spans="1:12" ht="12.75" customHeight="1" x14ac:dyDescent="0.2">
      <c r="A34" s="17">
        <v>8</v>
      </c>
      <c r="B34" s="16" t="s">
        <v>10</v>
      </c>
      <c r="C34" s="15">
        <v>8.8349999999999991</v>
      </c>
      <c r="D34" s="15">
        <v>4.647046265156094</v>
      </c>
      <c r="E34" s="15">
        <v>17.674899172729372</v>
      </c>
      <c r="F34" s="14">
        <v>4.9428461939515316</v>
      </c>
      <c r="G34" s="14">
        <v>3.0780587877263632</v>
      </c>
      <c r="H34" s="13">
        <v>2.6145220103920894</v>
      </c>
      <c r="I34" s="1">
        <f t="shared" si="0"/>
        <v>261.45220103920894</v>
      </c>
      <c r="J34" s="1">
        <f t="shared" si="1"/>
        <v>2.7559676511543016</v>
      </c>
      <c r="K34" s="1">
        <f t="shared" si="2"/>
        <v>2.7559676511543017E-3</v>
      </c>
      <c r="L34" s="1">
        <f t="shared" si="3"/>
        <v>0.26048843583689052</v>
      </c>
    </row>
    <row r="35" spans="1:12" ht="12.75" customHeight="1" x14ac:dyDescent="0.2">
      <c r="A35" s="17">
        <v>9</v>
      </c>
      <c r="B35" s="16" t="s">
        <v>9</v>
      </c>
      <c r="C35" s="15">
        <v>13.341666666666665</v>
      </c>
      <c r="D35" s="15">
        <v>10.363620810896865</v>
      </c>
      <c r="E35" s="15">
        <v>53.456800264207658</v>
      </c>
      <c r="F35" s="14">
        <v>11.023299695721406</v>
      </c>
      <c r="G35" s="14">
        <v>9.3094264475834319</v>
      </c>
      <c r="H35" s="13">
        <v>5.5811682374095417</v>
      </c>
      <c r="I35" s="1">
        <f t="shared" si="0"/>
        <v>558.11682374095415</v>
      </c>
      <c r="J35" s="1">
        <f t="shared" si="1"/>
        <v>5.8831094390533973</v>
      </c>
      <c r="K35" s="1">
        <f t="shared" si="2"/>
        <v>5.883109439053397E-3</v>
      </c>
      <c r="L35" s="1">
        <f t="shared" si="3"/>
        <v>0.55605949329427184</v>
      </c>
    </row>
    <row r="36" spans="1:12" ht="12.75" customHeight="1" x14ac:dyDescent="0.2">
      <c r="A36" s="17">
        <v>10</v>
      </c>
      <c r="B36" s="16" t="s">
        <v>8</v>
      </c>
      <c r="C36" s="15">
        <v>14.7</v>
      </c>
      <c r="D36" s="15">
        <v>2.1834237530854299</v>
      </c>
      <c r="E36" s="15">
        <v>15.50109356921695</v>
      </c>
      <c r="F36" s="14">
        <v>2.3224059266729018</v>
      </c>
      <c r="G36" s="14">
        <v>2.6994936046771758</v>
      </c>
      <c r="H36" s="13">
        <v>1.100191261909627</v>
      </c>
      <c r="I36" s="1">
        <f t="shared" si="0"/>
        <v>110.01912619096271</v>
      </c>
      <c r="J36" s="37">
        <f t="shared" si="1"/>
        <v>1.1597116091789379</v>
      </c>
      <c r="K36" s="37">
        <f t="shared" si="2"/>
        <v>1.1597116091789379E-3</v>
      </c>
      <c r="L36" s="37">
        <f t="shared" si="3"/>
        <v>0.10961357364640244</v>
      </c>
    </row>
    <row r="37" spans="1:12" ht="12.75" customHeight="1" x14ac:dyDescent="0.2">
      <c r="A37" s="17">
        <v>11</v>
      </c>
      <c r="B37" s="16" t="s">
        <v>7</v>
      </c>
      <c r="C37" s="15">
        <v>16.895</v>
      </c>
      <c r="D37" s="15">
        <v>0.1447930975196686</v>
      </c>
      <c r="E37" s="15">
        <v>1.135563562057992</v>
      </c>
      <c r="F37" s="14">
        <v>0.15400965907136432</v>
      </c>
      <c r="G37" s="14">
        <v>0.19775679437014304</v>
      </c>
      <c r="H37" s="13">
        <v>5.7362849703772811E-2</v>
      </c>
      <c r="I37" s="1">
        <f t="shared" si="0"/>
        <v>5.7362849703772811</v>
      </c>
      <c r="J37" s="37">
        <f>I37*$D$3</f>
        <v>6.0466179872746918E-2</v>
      </c>
      <c r="K37" s="37">
        <f t="shared" si="2"/>
        <v>6.0466179872746919E-5</v>
      </c>
      <c r="L37" s="37">
        <f t="shared" si="3"/>
        <v>5.7151398745507479E-3</v>
      </c>
    </row>
    <row r="38" spans="1:12" ht="12.75" customHeight="1" x14ac:dyDescent="0.2">
      <c r="A38" s="17">
        <v>12</v>
      </c>
      <c r="B38" s="16" t="s">
        <v>6</v>
      </c>
      <c r="C38" s="15">
        <v>18.164999999999999</v>
      </c>
      <c r="D38" s="15">
        <v>1.4627973674575558E-3</v>
      </c>
      <c r="E38" s="15">
        <v>3.6756198706910659E-2</v>
      </c>
      <c r="F38" s="14">
        <v>1.5559092782169732E-3</v>
      </c>
      <c r="G38" s="14">
        <v>6.4010402168394338E-3</v>
      </c>
      <c r="H38" s="13">
        <v>6.4543766688673898E-4</v>
      </c>
      <c r="I38" s="1">
        <f t="shared" si="0"/>
        <v>6.4543766688673898E-2</v>
      </c>
      <c r="J38" s="37">
        <f>I38*$D$3</f>
        <v>6.8035584466531154E-4</v>
      </c>
      <c r="K38" s="37">
        <f t="shared" si="2"/>
        <v>6.8035584466531156E-7</v>
      </c>
      <c r="L38" s="37">
        <f t="shared" si="3"/>
        <v>6.4305845431503926E-5</v>
      </c>
    </row>
    <row r="39" spans="1:12" ht="12.75" customHeight="1" x14ac:dyDescent="0.2">
      <c r="A39" s="17">
        <v>13</v>
      </c>
      <c r="B39" s="16" t="s">
        <v>5</v>
      </c>
      <c r="C39" s="15">
        <v>18.54</v>
      </c>
      <c r="D39" s="15">
        <v>7.1714067016243748</v>
      </c>
      <c r="E39" s="15">
        <v>58.843667820404008</v>
      </c>
      <c r="F39" s="14">
        <v>7.6278905562417254</v>
      </c>
      <c r="G39" s="14">
        <v>10.247541842620661</v>
      </c>
      <c r="H39" s="13">
        <v>2.9447278921428293</v>
      </c>
      <c r="I39" s="1">
        <f t="shared" si="0"/>
        <v>294.4727892142829</v>
      </c>
      <c r="J39" s="1">
        <f>I39*$D$3</f>
        <v>3.104037671107756</v>
      </c>
      <c r="K39" s="1">
        <f>J39/1000</f>
        <v>3.1040376711077558E-3</v>
      </c>
      <c r="L39" s="1">
        <f>K39/$D$1</f>
        <v>0.29338730350734932</v>
      </c>
    </row>
    <row r="40" spans="1:12" ht="12.75" customHeight="1" x14ac:dyDescent="0.2">
      <c r="A40" s="17">
        <v>14</v>
      </c>
      <c r="B40" s="16" t="s">
        <v>4</v>
      </c>
      <c r="C40" s="15">
        <v>19.026666666666664</v>
      </c>
      <c r="D40" s="15">
        <v>3.1836576315084604</v>
      </c>
      <c r="E40" s="15">
        <v>27.306281430047527</v>
      </c>
      <c r="F40" s="14">
        <v>3.3863080134877372</v>
      </c>
      <c r="G40" s="14">
        <v>4.7553504376176798</v>
      </c>
      <c r="H40" s="13">
        <v>1.5396843053112748</v>
      </c>
      <c r="I40" s="1">
        <f t="shared" si="0"/>
        <v>153.96843053112747</v>
      </c>
      <c r="J40" s="1">
        <f t="shared" si="1"/>
        <v>1.6229812262286147</v>
      </c>
      <c r="K40" s="1">
        <f t="shared" si="2"/>
        <v>1.6229812262286147E-3</v>
      </c>
      <c r="L40" s="1">
        <f t="shared" si="3"/>
        <v>0.15340087204429251</v>
      </c>
    </row>
    <row r="41" spans="1:12" ht="12.75" customHeight="1" x14ac:dyDescent="0.2">
      <c r="A41" s="17">
        <v>15</v>
      </c>
      <c r="B41" s="16" t="s">
        <v>3</v>
      </c>
      <c r="C41" s="15">
        <v>20.004999999999999</v>
      </c>
      <c r="D41" s="15">
        <v>5.9319564114973815</v>
      </c>
      <c r="E41" s="15">
        <v>50.332068178858052</v>
      </c>
      <c r="F41" s="14">
        <v>6.3095451386196464</v>
      </c>
      <c r="G41" s="14">
        <v>8.7652587575385201</v>
      </c>
      <c r="H41" s="13">
        <v>2.4043445316799632</v>
      </c>
      <c r="I41" s="1">
        <f t="shared" si="0"/>
        <v>240.43445316799631</v>
      </c>
      <c r="J41" s="1">
        <f t="shared" si="1"/>
        <v>2.5344195708438493</v>
      </c>
      <c r="K41" s="1">
        <f t="shared" si="2"/>
        <v>2.5344195708438492E-3</v>
      </c>
      <c r="L41" s="1">
        <f t="shared" si="3"/>
        <v>0.23954816359582692</v>
      </c>
    </row>
    <row r="42" spans="1:12" ht="12.75" customHeight="1" x14ac:dyDescent="0.2">
      <c r="A42" s="17">
        <v>16</v>
      </c>
      <c r="B42" s="16" t="s">
        <v>2</v>
      </c>
      <c r="C42" s="15">
        <v>20.349999999999998</v>
      </c>
      <c r="D42" s="15">
        <v>7.7691967983424899</v>
      </c>
      <c r="E42" s="15">
        <v>67.768953212024783</v>
      </c>
      <c r="F42" s="14">
        <v>8.2637319780283462</v>
      </c>
      <c r="G42" s="14">
        <v>11.801867718212161</v>
      </c>
      <c r="H42" s="13">
        <v>2.5510331362358123</v>
      </c>
      <c r="I42" s="1">
        <f t="shared" si="0"/>
        <v>255.10331362358124</v>
      </c>
      <c r="J42" s="1">
        <f t="shared" si="1"/>
        <v>2.6890440289061699</v>
      </c>
      <c r="K42" s="1">
        <f t="shared" si="2"/>
        <v>2.6890440289061698E-3</v>
      </c>
      <c r="L42" s="1">
        <f t="shared" si="3"/>
        <v>0.25416295169245462</v>
      </c>
    </row>
    <row r="43" spans="1:12" x14ac:dyDescent="0.2">
      <c r="A43" s="12">
        <v>17</v>
      </c>
      <c r="B43" s="11" t="s">
        <v>1</v>
      </c>
      <c r="C43" s="10">
        <v>22.03833333333333</v>
      </c>
      <c r="D43" s="10">
        <v>6.3366169135754609</v>
      </c>
      <c r="E43" s="10">
        <v>57.508841885655841</v>
      </c>
      <c r="F43" s="9">
        <v>6.7399636256350677</v>
      </c>
      <c r="G43" s="9">
        <v>10.015083786798995</v>
      </c>
      <c r="H43" s="8">
        <v>3.1175779209905046</v>
      </c>
      <c r="I43" s="1">
        <f t="shared" si="0"/>
        <v>311.75779209905045</v>
      </c>
      <c r="J43" s="1">
        <f t="shared" si="1"/>
        <v>3.2862388865160908</v>
      </c>
      <c r="K43" s="1">
        <f t="shared" si="2"/>
        <v>3.2862388865160909E-3</v>
      </c>
      <c r="L43" s="1">
        <f>K43/$D$1</f>
        <v>0.31060859040794808</v>
      </c>
    </row>
    <row r="44" spans="1:12" x14ac:dyDescent="0.2">
      <c r="A44" s="7" t="s">
        <v>0</v>
      </c>
      <c r="B44" s="6"/>
      <c r="C44" s="5"/>
      <c r="D44" s="4">
        <f>SUM(D27:D43)</f>
        <v>94.015595120936538</v>
      </c>
      <c r="E44" s="4">
        <f>SUM(E27:E43)</f>
        <v>574.22227422060064</v>
      </c>
      <c r="F44" s="3">
        <f>SUM(F27:F43)</f>
        <v>100</v>
      </c>
      <c r="G44" s="3">
        <f>SUM(G27:G43)</f>
        <v>99.999999999999986</v>
      </c>
      <c r="H44" s="2"/>
    </row>
  </sheetData>
  <pageMargins left="0.7" right="0.7" top="0.75" bottom="0.75" header="0.3" footer="0.3"/>
  <pageSetup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4F35-D63F-407C-9B4B-ECEB2AC8F858}">
  <dimension ref="A1:L44"/>
  <sheetViews>
    <sheetView topLeftCell="A10" workbookViewId="0">
      <selection activeCell="L40" sqref="L40:L41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10.26/1000</f>
        <v>1.026E-2</v>
      </c>
      <c r="F1" s="1" t="s">
        <v>54</v>
      </c>
      <c r="G1" s="1">
        <v>100</v>
      </c>
    </row>
    <row r="2" spans="1:7" x14ac:dyDescent="0.2">
      <c r="A2" s="1" t="s">
        <v>37</v>
      </c>
      <c r="B2" s="1" t="s">
        <v>43</v>
      </c>
      <c r="C2" s="1" t="s">
        <v>55</v>
      </c>
      <c r="D2" s="1">
        <v>10.191000000000001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1.0191E-2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30" t="s">
        <v>32</v>
      </c>
      <c r="B24" s="29" t="s">
        <v>31</v>
      </c>
      <c r="C24" s="28" t="s">
        <v>30</v>
      </c>
      <c r="D24" s="28" t="s">
        <v>29</v>
      </c>
      <c r="E24" s="28" t="s">
        <v>28</v>
      </c>
      <c r="F24" s="28" t="s">
        <v>27</v>
      </c>
      <c r="G24" s="28" t="s">
        <v>26</v>
      </c>
      <c r="H24" s="28" t="s">
        <v>25</v>
      </c>
      <c r="I24" s="33" t="s">
        <v>19</v>
      </c>
      <c r="J24" s="34" t="s">
        <v>48</v>
      </c>
      <c r="K24" s="34" t="s">
        <v>49</v>
      </c>
      <c r="L24" s="35" t="s">
        <v>50</v>
      </c>
    </row>
    <row r="25" spans="1:12" ht="15" x14ac:dyDescent="0.25">
      <c r="A25" s="27" t="s">
        <v>24</v>
      </c>
      <c r="B25" s="23" t="s">
        <v>24</v>
      </c>
      <c r="C25" s="23" t="s">
        <v>23</v>
      </c>
      <c r="D25" s="23" t="s">
        <v>22</v>
      </c>
      <c r="E25" s="23" t="s">
        <v>21</v>
      </c>
      <c r="F25" s="23" t="s">
        <v>20</v>
      </c>
      <c r="G25" s="23" t="s">
        <v>20</v>
      </c>
      <c r="H25" s="23" t="s">
        <v>19</v>
      </c>
      <c r="I25" s="36" t="s">
        <v>51</v>
      </c>
      <c r="J25" s="34" t="s">
        <v>51</v>
      </c>
      <c r="K25" s="34" t="s">
        <v>52</v>
      </c>
      <c r="L25" s="34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22">
        <v>1</v>
      </c>
      <c r="B27" s="21" t="s">
        <v>17</v>
      </c>
      <c r="C27" s="20">
        <v>1.5666666666666667</v>
      </c>
      <c r="D27" s="20">
        <v>10.091201020018307</v>
      </c>
      <c r="E27" s="20">
        <v>88.881627245338436</v>
      </c>
      <c r="F27" s="19">
        <v>10.882848160073765</v>
      </c>
      <c r="G27" s="19">
        <v>15.557943716791048</v>
      </c>
      <c r="H27" s="18">
        <v>3.9048073737536133</v>
      </c>
      <c r="I27" s="1">
        <f>H27*$G$1</f>
        <v>390.48073737536134</v>
      </c>
      <c r="J27" s="1">
        <f>I27*$D$3</f>
        <v>3.9793891945923074</v>
      </c>
      <c r="K27" s="1">
        <f>J27/1000</f>
        <v>3.9793891945923074E-3</v>
      </c>
      <c r="L27" s="1">
        <f>K27/$D$1</f>
        <v>0.38785469732868494</v>
      </c>
    </row>
    <row r="28" spans="1:12" ht="12.75" customHeight="1" x14ac:dyDescent="0.2">
      <c r="A28" s="17">
        <v>2</v>
      </c>
      <c r="B28" s="16" t="s">
        <v>16</v>
      </c>
      <c r="C28" s="15">
        <v>2.395</v>
      </c>
      <c r="D28" s="15">
        <v>19.904428320261673</v>
      </c>
      <c r="E28" s="15">
        <v>72.079868300890112</v>
      </c>
      <c r="F28" s="14">
        <v>21.465915770855084</v>
      </c>
      <c r="G28" s="14">
        <v>12.616944231269958</v>
      </c>
      <c r="H28" s="13">
        <v>7.4256321654782891</v>
      </c>
      <c r="I28" s="1">
        <f t="shared" ref="I28:I43" si="0">H28*$G$1</f>
        <v>742.56321654782892</v>
      </c>
      <c r="J28" s="1">
        <f t="shared" ref="J28:J43" si="1">I28*$D$3</f>
        <v>7.567461739838925</v>
      </c>
      <c r="K28" s="1">
        <f t="shared" ref="K28:K43" si="2">J28/1000</f>
        <v>7.5674617398389247E-3</v>
      </c>
      <c r="L28" s="1">
        <f t="shared" ref="L28:L42" si="3">K28/$D$1</f>
        <v>0.73756937035467107</v>
      </c>
    </row>
    <row r="29" spans="1:12" ht="12.75" customHeight="1" x14ac:dyDescent="0.2">
      <c r="A29" s="17">
        <v>3</v>
      </c>
      <c r="B29" s="16" t="s">
        <v>15</v>
      </c>
      <c r="C29" s="15">
        <v>3.7216666666666667</v>
      </c>
      <c r="D29" s="15">
        <v>7.3288879989253861E-4</v>
      </c>
      <c r="E29" s="15">
        <v>1.7188166011063696E-2</v>
      </c>
      <c r="F29" s="14">
        <v>7.9038337573763976E-4</v>
      </c>
      <c r="G29" s="14">
        <v>3.0086366292198462E-3</v>
      </c>
      <c r="H29" s="13">
        <v>2.7454384559633116E-4</v>
      </c>
      <c r="I29" s="1">
        <f t="shared" si="0"/>
        <v>2.7454384559633116E-2</v>
      </c>
      <c r="J29" s="1">
        <f t="shared" si="1"/>
        <v>2.7978763304722107E-4</v>
      </c>
      <c r="K29" s="1">
        <f t="shared" si="2"/>
        <v>2.7978763304722106E-7</v>
      </c>
      <c r="L29" s="1">
        <f t="shared" si="3"/>
        <v>2.7269749809670668E-5</v>
      </c>
    </row>
    <row r="30" spans="1:12" ht="12.75" customHeight="1" x14ac:dyDescent="0.2">
      <c r="A30" s="17">
        <v>4</v>
      </c>
      <c r="B30" s="16" t="s">
        <v>14</v>
      </c>
      <c r="C30" s="15">
        <v>4.4450000000000003</v>
      </c>
      <c r="D30" s="15">
        <v>1.2248395224834323</v>
      </c>
      <c r="E30" s="15">
        <v>7.3481252643551658</v>
      </c>
      <c r="F30" s="14">
        <v>1.3209272629889863</v>
      </c>
      <c r="G30" s="14">
        <v>1.2862244181377072</v>
      </c>
      <c r="H30" s="13">
        <v>0.6652146583577403</v>
      </c>
      <c r="I30" s="1">
        <f t="shared" si="0"/>
        <v>66.521465835774023</v>
      </c>
      <c r="J30" s="37">
        <f t="shared" si="1"/>
        <v>0.67792025833237313</v>
      </c>
      <c r="K30" s="37">
        <f t="shared" si="2"/>
        <v>6.7792025833237311E-4</v>
      </c>
      <c r="L30" s="37">
        <f t="shared" si="3"/>
        <v>6.6074099252667939E-2</v>
      </c>
    </row>
    <row r="31" spans="1:12" ht="12.75" customHeight="1" x14ac:dyDescent="0.2">
      <c r="A31" s="17">
        <v>5</v>
      </c>
      <c r="B31" s="16" t="s">
        <v>13</v>
      </c>
      <c r="C31" s="15">
        <v>4.8166666666666664</v>
      </c>
      <c r="D31" s="15">
        <v>3.8985339995808626</v>
      </c>
      <c r="E31" s="15">
        <v>21.608274727214518</v>
      </c>
      <c r="F31" s="14">
        <v>4.2043710634798783</v>
      </c>
      <c r="G31" s="14">
        <v>3.7823376151182413</v>
      </c>
      <c r="H31" s="13">
        <v>1.9630586354220663</v>
      </c>
      <c r="I31" s="1">
        <f t="shared" si="0"/>
        <v>196.30586354220662</v>
      </c>
      <c r="J31" s="1">
        <f t="shared" si="1"/>
        <v>2.0005530553586279</v>
      </c>
      <c r="K31" s="1">
        <f t="shared" si="2"/>
        <v>2.0005530553586278E-3</v>
      </c>
      <c r="L31" s="1">
        <f t="shared" si="3"/>
        <v>0.19498567791019764</v>
      </c>
    </row>
    <row r="32" spans="1:12" ht="12.75" customHeight="1" x14ac:dyDescent="0.2">
      <c r="A32" s="17">
        <v>6</v>
      </c>
      <c r="B32" s="16" t="s">
        <v>12</v>
      </c>
      <c r="C32" s="15">
        <v>5.3966666666666665</v>
      </c>
      <c r="D32" s="15">
        <v>5.6078038297434352E-4</v>
      </c>
      <c r="E32" s="15">
        <v>0</v>
      </c>
      <c r="F32" s="14">
        <v>6.0477318279075602E-4</v>
      </c>
      <c r="G32" s="14">
        <v>0</v>
      </c>
      <c r="H32" s="13">
        <v>2.7933412110514588E-4</v>
      </c>
      <c r="I32" s="1">
        <f t="shared" si="0"/>
        <v>2.7933412110514588E-2</v>
      </c>
      <c r="J32" s="37">
        <f t="shared" si="1"/>
        <v>2.8466940281825416E-4</v>
      </c>
      <c r="K32" s="37">
        <f t="shared" si="2"/>
        <v>2.8466940281825418E-7</v>
      </c>
      <c r="L32" s="37">
        <f t="shared" si="3"/>
        <v>2.7745555830239199E-5</v>
      </c>
    </row>
    <row r="33" spans="1:12" ht="12.75" customHeight="1" x14ac:dyDescent="0.2">
      <c r="A33" s="17">
        <v>7</v>
      </c>
      <c r="B33" s="16" t="s">
        <v>11</v>
      </c>
      <c r="C33" s="15">
        <v>8.1949999999999985</v>
      </c>
      <c r="D33" s="15">
        <v>10.703106479007113</v>
      </c>
      <c r="E33" s="15">
        <v>31.653295258927553</v>
      </c>
      <c r="F33" s="14">
        <v>11.542757142689922</v>
      </c>
      <c r="G33" s="14">
        <v>5.5406297268842106</v>
      </c>
      <c r="H33" s="13">
        <v>6.8724255047175946</v>
      </c>
      <c r="I33" s="1">
        <f t="shared" si="0"/>
        <v>687.2425504717595</v>
      </c>
      <c r="J33" s="1">
        <f t="shared" si="1"/>
        <v>7.0036888318577013</v>
      </c>
      <c r="K33" s="1">
        <f t="shared" si="2"/>
        <v>7.0036888318577009E-3</v>
      </c>
      <c r="L33" s="1">
        <f t="shared" si="3"/>
        <v>0.68262074384577986</v>
      </c>
    </row>
    <row r="34" spans="1:12" ht="12.75" customHeight="1" x14ac:dyDescent="0.2">
      <c r="A34" s="17">
        <v>8</v>
      </c>
      <c r="B34" s="16" t="s">
        <v>10</v>
      </c>
      <c r="C34" s="15">
        <v>8.8333333333333321</v>
      </c>
      <c r="D34" s="15">
        <v>3.9094320756375813</v>
      </c>
      <c r="E34" s="15">
        <v>16.200471716823639</v>
      </c>
      <c r="F34" s="14">
        <v>4.2161240854172011</v>
      </c>
      <c r="G34" s="14">
        <v>2.8357494677734585</v>
      </c>
      <c r="H34" s="13">
        <v>2.199525381644539</v>
      </c>
      <c r="I34" s="1">
        <f t="shared" si="0"/>
        <v>219.9525381644539</v>
      </c>
      <c r="J34" s="1">
        <f t="shared" si="1"/>
        <v>2.2415363164339497</v>
      </c>
      <c r="K34" s="1">
        <f t="shared" si="2"/>
        <v>2.2415363164339495E-3</v>
      </c>
      <c r="L34" s="1">
        <f t="shared" si="3"/>
        <v>0.21847332518849411</v>
      </c>
    </row>
    <row r="35" spans="1:12" ht="12.75" customHeight="1" x14ac:dyDescent="0.2">
      <c r="A35" s="17">
        <v>9</v>
      </c>
      <c r="B35" s="16" t="s">
        <v>9</v>
      </c>
      <c r="C35" s="15">
        <v>13.341666666666665</v>
      </c>
      <c r="D35" s="15">
        <v>9.9955186743195501</v>
      </c>
      <c r="E35" s="15">
        <v>52.598156595658452</v>
      </c>
      <c r="F35" s="14">
        <v>10.779659606226348</v>
      </c>
      <c r="G35" s="14">
        <v>9.2068426882354846</v>
      </c>
      <c r="H35" s="13">
        <v>5.3829325058756599</v>
      </c>
      <c r="I35" s="1">
        <f t="shared" si="0"/>
        <v>538.29325058756604</v>
      </c>
      <c r="J35" s="1">
        <f t="shared" si="1"/>
        <v>5.485746516737886</v>
      </c>
      <c r="K35" s="1">
        <f t="shared" si="2"/>
        <v>5.4857465167378857E-3</v>
      </c>
      <c r="L35" s="1">
        <f t="shared" si="3"/>
        <v>0.53467314977952107</v>
      </c>
    </row>
    <row r="36" spans="1:12" ht="12.75" customHeight="1" x14ac:dyDescent="0.2">
      <c r="A36" s="17">
        <v>10</v>
      </c>
      <c r="B36" s="16" t="s">
        <v>8</v>
      </c>
      <c r="C36" s="15">
        <v>14.699999999999998</v>
      </c>
      <c r="D36" s="15">
        <v>2.2477910592493622</v>
      </c>
      <c r="E36" s="15">
        <v>16.24983597546327</v>
      </c>
      <c r="F36" s="14">
        <v>2.4241285794282792</v>
      </c>
      <c r="G36" s="14">
        <v>2.8443902451910072</v>
      </c>
      <c r="H36" s="13">
        <v>1.1326248871709388</v>
      </c>
      <c r="I36" s="1">
        <f t="shared" si="0"/>
        <v>113.26248871709387</v>
      </c>
      <c r="J36" s="37">
        <f t="shared" si="1"/>
        <v>1.1542580225159038</v>
      </c>
      <c r="K36" s="37">
        <f t="shared" si="2"/>
        <v>1.1542580225159039E-3</v>
      </c>
      <c r="L36" s="37">
        <f t="shared" si="3"/>
        <v>0.11250078192162806</v>
      </c>
    </row>
    <row r="37" spans="1:12" ht="12.75" customHeight="1" x14ac:dyDescent="0.2">
      <c r="A37" s="17">
        <v>11</v>
      </c>
      <c r="B37" s="16" t="s">
        <v>7</v>
      </c>
      <c r="C37" s="15">
        <v>16.864999999999998</v>
      </c>
      <c r="D37" s="15">
        <v>6.1924260713386539E-2</v>
      </c>
      <c r="E37" s="15">
        <v>0.51103089762951104</v>
      </c>
      <c r="F37" s="14">
        <v>6.6782172452192839E-2</v>
      </c>
      <c r="G37" s="14">
        <v>8.9451444457865986E-2</v>
      </c>
      <c r="H37" s="13">
        <v>2.4532606327015816E-2</v>
      </c>
      <c r="I37" s="1">
        <f t="shared" si="0"/>
        <v>2.4532606327015816</v>
      </c>
      <c r="J37" s="37">
        <f>I37*$D$3</f>
        <v>2.5001179107861819E-2</v>
      </c>
      <c r="K37" s="37">
        <f t="shared" si="2"/>
        <v>2.5001179107861819E-5</v>
      </c>
      <c r="L37" s="37">
        <f t="shared" si="3"/>
        <v>2.4367620962828284E-3</v>
      </c>
    </row>
    <row r="38" spans="1:12" ht="12.75" customHeight="1" x14ac:dyDescent="0.2">
      <c r="A38" s="17">
        <v>12</v>
      </c>
      <c r="B38" s="16" t="s">
        <v>6</v>
      </c>
      <c r="C38" s="15">
        <v>18.254999999999999</v>
      </c>
      <c r="D38" s="15">
        <v>0.69692534298475739</v>
      </c>
      <c r="E38" s="15">
        <v>5.4398180675452377</v>
      </c>
      <c r="F38" s="14">
        <v>0.75159861264924877</v>
      </c>
      <c r="G38" s="14">
        <v>0.95219210029585222</v>
      </c>
      <c r="H38" s="13">
        <v>0.30750798256641065</v>
      </c>
      <c r="I38" s="1">
        <f t="shared" si="0"/>
        <v>30.750798256641065</v>
      </c>
      <c r="J38" s="37">
        <f>I38*$D$3</f>
        <v>0.31338138503342911</v>
      </c>
      <c r="K38" s="37">
        <f t="shared" si="2"/>
        <v>3.1338138503342913E-4</v>
      </c>
      <c r="L38" s="37">
        <f t="shared" si="3"/>
        <v>3.0543994642634419E-2</v>
      </c>
    </row>
    <row r="39" spans="1:12" ht="12.75" customHeight="1" x14ac:dyDescent="0.2">
      <c r="A39" s="17">
        <v>13</v>
      </c>
      <c r="B39" s="16" t="s">
        <v>5</v>
      </c>
      <c r="C39" s="15">
        <v>18.551666666666666</v>
      </c>
      <c r="D39" s="15">
        <v>6.9842924272306508</v>
      </c>
      <c r="E39" s="15">
        <v>58.380069088341862</v>
      </c>
      <c r="F39" s="14">
        <v>7.5322049219237845</v>
      </c>
      <c r="G39" s="14">
        <v>10.218915395773559</v>
      </c>
      <c r="H39" s="13">
        <v>2.8678949016640636</v>
      </c>
      <c r="I39" s="1">
        <f t="shared" si="0"/>
        <v>286.78949016640638</v>
      </c>
      <c r="J39" s="1">
        <f>I39*$D$3</f>
        <v>2.9226716942858477</v>
      </c>
      <c r="K39" s="1">
        <f>J39/1000</f>
        <v>2.9226716942858475E-3</v>
      </c>
      <c r="L39" s="1">
        <f>K39/$D$1</f>
        <v>0.28486078891674926</v>
      </c>
    </row>
    <row r="40" spans="1:12" ht="12.75" customHeight="1" x14ac:dyDescent="0.2">
      <c r="A40" s="17">
        <v>14</v>
      </c>
      <c r="B40" s="16" t="s">
        <v>4</v>
      </c>
      <c r="C40" s="15">
        <v>19.036666666666665</v>
      </c>
      <c r="D40" s="15">
        <v>3.1432428402675088</v>
      </c>
      <c r="E40" s="15">
        <v>27.189851617510666</v>
      </c>
      <c r="F40" s="14">
        <v>3.3898278800523025</v>
      </c>
      <c r="G40" s="14">
        <v>4.759343345115421</v>
      </c>
      <c r="H40" s="13">
        <v>1.5201388557125874</v>
      </c>
      <c r="I40" s="1">
        <f t="shared" si="0"/>
        <v>152.01388557125875</v>
      </c>
      <c r="J40" s="1">
        <f t="shared" si="1"/>
        <v>1.5491735078566979</v>
      </c>
      <c r="K40" s="1">
        <f t="shared" si="2"/>
        <v>1.5491735078566979E-3</v>
      </c>
      <c r="L40" s="1">
        <f t="shared" si="3"/>
        <v>0.15099156996653976</v>
      </c>
    </row>
    <row r="41" spans="1:12" ht="12.75" customHeight="1" x14ac:dyDescent="0.2">
      <c r="A41" s="17">
        <v>15</v>
      </c>
      <c r="B41" s="16" t="s">
        <v>3</v>
      </c>
      <c r="C41" s="15">
        <v>20.009999999999998</v>
      </c>
      <c r="D41" s="15">
        <v>5.8552307186806383</v>
      </c>
      <c r="E41" s="15">
        <v>49.36777608158382</v>
      </c>
      <c r="F41" s="14">
        <v>6.314569170428177</v>
      </c>
      <c r="G41" s="14">
        <v>8.6413931146912777</v>
      </c>
      <c r="H41" s="13">
        <v>2.3732460226609584</v>
      </c>
      <c r="I41" s="1">
        <f t="shared" si="0"/>
        <v>237.32460226609584</v>
      </c>
      <c r="J41" s="1">
        <f t="shared" si="1"/>
        <v>2.4185750216937829</v>
      </c>
      <c r="K41" s="1">
        <f t="shared" si="2"/>
        <v>2.4185750216937831E-3</v>
      </c>
      <c r="L41" s="1">
        <f t="shared" si="3"/>
        <v>0.23572855961927711</v>
      </c>
    </row>
    <row r="42" spans="1:12" ht="12.75" customHeight="1" x14ac:dyDescent="0.2">
      <c r="A42" s="17">
        <v>16</v>
      </c>
      <c r="B42" s="16" t="s">
        <v>2</v>
      </c>
      <c r="C42" s="15">
        <v>20.358333333333331</v>
      </c>
      <c r="D42" s="15">
        <v>7.6993377773052991</v>
      </c>
      <c r="E42" s="15">
        <v>66.409843038148381</v>
      </c>
      <c r="F42" s="14">
        <v>8.3033450426083562</v>
      </c>
      <c r="G42" s="14">
        <v>11.624456394981545</v>
      </c>
      <c r="H42" s="13">
        <v>2.5280947705132597</v>
      </c>
      <c r="I42" s="1">
        <f t="shared" si="0"/>
        <v>252.80947705132598</v>
      </c>
      <c r="J42" s="1">
        <f t="shared" si="1"/>
        <v>2.5763813806300631</v>
      </c>
      <c r="K42" s="1">
        <f t="shared" si="2"/>
        <v>2.576381380630063E-3</v>
      </c>
      <c r="L42" s="1">
        <f t="shared" si="3"/>
        <v>0.25110929635770596</v>
      </c>
    </row>
    <row r="43" spans="1:12" x14ac:dyDescent="0.2">
      <c r="A43" s="12">
        <v>17</v>
      </c>
      <c r="B43" s="11" t="s">
        <v>1</v>
      </c>
      <c r="C43" s="10">
        <v>22.044999999999998</v>
      </c>
      <c r="D43" s="10">
        <v>6.3086374990732894</v>
      </c>
      <c r="E43" s="10">
        <v>57.358949653097888</v>
      </c>
      <c r="F43" s="9">
        <v>6.8035453721679557</v>
      </c>
      <c r="G43" s="9">
        <v>10.04017745865416</v>
      </c>
      <c r="H43" s="8">
        <v>3.1038122150808833</v>
      </c>
      <c r="I43" s="1">
        <f t="shared" si="0"/>
        <v>310.38122150808834</v>
      </c>
      <c r="J43" s="1">
        <f t="shared" si="1"/>
        <v>3.1630950283889283</v>
      </c>
      <c r="K43" s="1">
        <f t="shared" si="2"/>
        <v>3.1630950283889282E-3</v>
      </c>
      <c r="L43" s="1">
        <f>K43/$D$1</f>
        <v>0.30829386241607487</v>
      </c>
    </row>
    <row r="44" spans="1:12" x14ac:dyDescent="0.2">
      <c r="A44" s="7" t="s">
        <v>0</v>
      </c>
      <c r="B44" s="6"/>
      <c r="C44" s="5"/>
      <c r="D44" s="4">
        <f>SUM(D27:D43)</f>
        <v>92.72573568599627</v>
      </c>
      <c r="E44" s="4">
        <f>SUM(E27:E43)</f>
        <v>571.29418169453947</v>
      </c>
      <c r="F44" s="3">
        <f>SUM(F27:F43)</f>
        <v>100.00000000000001</v>
      </c>
      <c r="G44" s="3">
        <f>SUM(G27:G43)</f>
        <v>100.00000000000003</v>
      </c>
      <c r="H44" s="2"/>
    </row>
  </sheetData>
  <pageMargins left="0.7" right="0.7" top="0.75" bottom="0.75" header="0.3" footer="0.3"/>
  <pageSetup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1BCC-CC4C-4402-BF66-BB90011FCA69}">
  <dimension ref="A1:L44"/>
  <sheetViews>
    <sheetView topLeftCell="A10" workbookViewId="0">
      <selection activeCell="L40" sqref="L40:L41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9.9/1000</f>
        <v>9.9000000000000008E-3</v>
      </c>
      <c r="F1" s="1" t="s">
        <v>54</v>
      </c>
      <c r="G1" s="1">
        <v>100</v>
      </c>
    </row>
    <row r="2" spans="1:7" x14ac:dyDescent="0.2">
      <c r="A2" s="1" t="s">
        <v>37</v>
      </c>
      <c r="B2" s="1" t="s">
        <v>46</v>
      </c>
      <c r="C2" s="1" t="s">
        <v>55</v>
      </c>
      <c r="D2" s="1">
        <v>9.8670000000000009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9.8670000000000008E-3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30" t="s">
        <v>32</v>
      </c>
      <c r="B24" s="29" t="s">
        <v>31</v>
      </c>
      <c r="C24" s="28" t="s">
        <v>30</v>
      </c>
      <c r="D24" s="28" t="s">
        <v>29</v>
      </c>
      <c r="E24" s="28" t="s">
        <v>28</v>
      </c>
      <c r="F24" s="28" t="s">
        <v>27</v>
      </c>
      <c r="G24" s="28" t="s">
        <v>26</v>
      </c>
      <c r="H24" s="28" t="s">
        <v>25</v>
      </c>
      <c r="I24" s="33" t="s">
        <v>19</v>
      </c>
      <c r="J24" s="34" t="s">
        <v>48</v>
      </c>
      <c r="K24" s="34" t="s">
        <v>49</v>
      </c>
      <c r="L24" s="35" t="s">
        <v>50</v>
      </c>
    </row>
    <row r="25" spans="1:12" ht="15" x14ac:dyDescent="0.25">
      <c r="A25" s="27" t="s">
        <v>24</v>
      </c>
      <c r="B25" s="23" t="s">
        <v>24</v>
      </c>
      <c r="C25" s="23" t="s">
        <v>23</v>
      </c>
      <c r="D25" s="23" t="s">
        <v>22</v>
      </c>
      <c r="E25" s="23" t="s">
        <v>21</v>
      </c>
      <c r="F25" s="23" t="s">
        <v>20</v>
      </c>
      <c r="G25" s="23" t="s">
        <v>20</v>
      </c>
      <c r="H25" s="23" t="s">
        <v>19</v>
      </c>
      <c r="I25" s="36" t="s">
        <v>51</v>
      </c>
      <c r="J25" s="34" t="s">
        <v>51</v>
      </c>
      <c r="K25" s="34" t="s">
        <v>52</v>
      </c>
      <c r="L25" s="34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22">
        <v>1</v>
      </c>
      <c r="B27" s="21" t="s">
        <v>17</v>
      </c>
      <c r="C27" s="20">
        <v>1.5633333333333335</v>
      </c>
      <c r="D27" s="20">
        <v>9.7610277859676451</v>
      </c>
      <c r="E27" s="20">
        <v>85.344397107573769</v>
      </c>
      <c r="F27" s="19">
        <v>11.208281560760694</v>
      </c>
      <c r="G27" s="19">
        <v>16.086221477145731</v>
      </c>
      <c r="H27" s="18">
        <v>3.7770462800661977</v>
      </c>
      <c r="I27" s="1">
        <f>H27*$G$1</f>
        <v>377.70462800661977</v>
      </c>
      <c r="J27" s="1">
        <f>I27*$D$3</f>
        <v>3.7268115645413178</v>
      </c>
      <c r="K27" s="1">
        <f>J27/1000</f>
        <v>3.7268115645413178E-3</v>
      </c>
      <c r="L27" s="1">
        <f>K27/$D$1</f>
        <v>0.37644561257993103</v>
      </c>
    </row>
    <row r="28" spans="1:12" ht="12.75" customHeight="1" x14ac:dyDescent="0.2">
      <c r="A28" s="17">
        <v>2</v>
      </c>
      <c r="B28" s="16" t="s">
        <v>16</v>
      </c>
      <c r="C28" s="15">
        <v>2.4233333333333333</v>
      </c>
      <c r="D28" s="15">
        <v>18.77155310228126</v>
      </c>
      <c r="E28" s="15">
        <v>67.23666178900217</v>
      </c>
      <c r="F28" s="14">
        <v>21.554784712897099</v>
      </c>
      <c r="G28" s="14">
        <v>12.673167420217759</v>
      </c>
      <c r="H28" s="13">
        <v>7.0029968341462521</v>
      </c>
      <c r="I28" s="1">
        <f t="shared" ref="I28:I43" si="0">H28*$G$1</f>
        <v>700.29968341462518</v>
      </c>
      <c r="J28" s="1">
        <f t="shared" ref="J28:J43" si="1">I28*$D$3</f>
        <v>6.9098569762521072</v>
      </c>
      <c r="K28" s="1">
        <f t="shared" ref="K28:K43" si="2">J28/1000</f>
        <v>6.9098569762521067E-3</v>
      </c>
      <c r="L28" s="1">
        <f t="shared" ref="L28:L42" si="3">K28/$D$1</f>
        <v>0.69796535113657643</v>
      </c>
    </row>
    <row r="29" spans="1:12" ht="12.75" customHeight="1" x14ac:dyDescent="0.2">
      <c r="A29" s="17">
        <v>3</v>
      </c>
      <c r="B29" s="16" t="s">
        <v>15</v>
      </c>
      <c r="C29" s="15">
        <v>3.7383333333333333</v>
      </c>
      <c r="D29" s="15">
        <v>3.2732885064667913E-3</v>
      </c>
      <c r="E29" s="15">
        <v>3.18298199144844E-2</v>
      </c>
      <c r="F29" s="14">
        <v>3.758614360551648E-3</v>
      </c>
      <c r="G29" s="14">
        <v>5.9994744830955196E-3</v>
      </c>
      <c r="H29" s="13">
        <v>1.2261904049339911E-3</v>
      </c>
      <c r="I29" s="1">
        <f t="shared" si="0"/>
        <v>0.12261904049339911</v>
      </c>
      <c r="J29" s="1">
        <f t="shared" si="1"/>
        <v>1.2098820725483692E-3</v>
      </c>
      <c r="K29" s="1">
        <f t="shared" si="2"/>
        <v>1.2098820725483692E-6</v>
      </c>
      <c r="L29" s="1">
        <f t="shared" si="3"/>
        <v>1.2221031035842113E-4</v>
      </c>
    </row>
    <row r="30" spans="1:12" ht="12.75" customHeight="1" x14ac:dyDescent="0.2">
      <c r="A30" s="17">
        <v>4</v>
      </c>
      <c r="B30" s="16" t="s">
        <v>14</v>
      </c>
      <c r="C30" s="15">
        <v>4.4550000000000001</v>
      </c>
      <c r="D30" s="15">
        <v>1.0371362886925328</v>
      </c>
      <c r="E30" s="15">
        <v>6.1995241954576752</v>
      </c>
      <c r="F30" s="14">
        <v>1.1909110183314489</v>
      </c>
      <c r="G30" s="14">
        <v>1.1685233318287247</v>
      </c>
      <c r="H30" s="13">
        <v>0.56327237102389471</v>
      </c>
      <c r="I30" s="1">
        <f t="shared" si="0"/>
        <v>56.327237102389475</v>
      </c>
      <c r="J30" s="37">
        <f t="shared" si="1"/>
        <v>0.555780848489277</v>
      </c>
      <c r="K30" s="37">
        <f t="shared" si="2"/>
        <v>5.5578084848927696E-4</v>
      </c>
      <c r="L30" s="37">
        <f t="shared" si="3"/>
        <v>5.6139479645381504E-2</v>
      </c>
    </row>
    <row r="31" spans="1:12" ht="12.75" customHeight="1" x14ac:dyDescent="0.2">
      <c r="A31" s="17">
        <v>5</v>
      </c>
      <c r="B31" s="16" t="s">
        <v>13</v>
      </c>
      <c r="C31" s="15">
        <v>4.83</v>
      </c>
      <c r="D31" s="15">
        <v>3.6570450351789123</v>
      </c>
      <c r="E31" s="15">
        <v>20.367062862113563</v>
      </c>
      <c r="F31" s="14">
        <v>4.1992699266354805</v>
      </c>
      <c r="G31" s="14">
        <v>3.8389056006329612</v>
      </c>
      <c r="H31" s="13">
        <v>1.8414598506020936</v>
      </c>
      <c r="I31" s="1">
        <f t="shared" si="0"/>
        <v>184.14598506020937</v>
      </c>
      <c r="J31" s="1">
        <f t="shared" si="1"/>
        <v>1.816968434589086</v>
      </c>
      <c r="K31" s="1">
        <f t="shared" si="2"/>
        <v>1.816968434589086E-3</v>
      </c>
      <c r="L31" s="1">
        <f t="shared" si="3"/>
        <v>0.18353216511000867</v>
      </c>
    </row>
    <row r="32" spans="1:12" ht="12.75" customHeight="1" x14ac:dyDescent="0.2">
      <c r="A32" s="17">
        <v>6</v>
      </c>
      <c r="B32" s="16" t="s">
        <v>12</v>
      </c>
      <c r="C32" s="15">
        <v>5.3916666666666666</v>
      </c>
      <c r="D32" s="15">
        <v>9.3032919159516392E-4</v>
      </c>
      <c r="E32" s="15">
        <v>0</v>
      </c>
      <c r="F32" s="14">
        <v>1.0682677841142702E-3</v>
      </c>
      <c r="G32" s="14">
        <v>0</v>
      </c>
      <c r="H32" s="13">
        <v>4.6341258532334173E-4</v>
      </c>
      <c r="I32" s="1">
        <f t="shared" si="0"/>
        <v>4.6341258532334173E-2</v>
      </c>
      <c r="J32" s="37">
        <f t="shared" si="1"/>
        <v>4.5724919793854133E-4</v>
      </c>
      <c r="K32" s="37">
        <f t="shared" si="2"/>
        <v>4.5724919793854135E-7</v>
      </c>
      <c r="L32" s="37">
        <f t="shared" si="3"/>
        <v>4.6186787670559725E-5</v>
      </c>
    </row>
    <row r="33" spans="1:12" ht="12.75" customHeight="1" x14ac:dyDescent="0.2">
      <c r="A33" s="17">
        <v>7</v>
      </c>
      <c r="B33" s="16" t="s">
        <v>11</v>
      </c>
      <c r="C33" s="15">
        <v>8.2066666666666652</v>
      </c>
      <c r="D33" s="15">
        <v>9.8546125777473019</v>
      </c>
      <c r="E33" s="15">
        <v>29.330781919137138</v>
      </c>
      <c r="F33" s="14">
        <v>11.315742037164569</v>
      </c>
      <c r="G33" s="14">
        <v>5.5284408823509095</v>
      </c>
      <c r="H33" s="13">
        <v>6.3276106755787369</v>
      </c>
      <c r="I33" s="1">
        <f t="shared" si="0"/>
        <v>632.76106755787373</v>
      </c>
      <c r="J33" s="1">
        <f t="shared" si="1"/>
        <v>6.2434534535935402</v>
      </c>
      <c r="K33" s="1">
        <f t="shared" si="2"/>
        <v>6.2434534535935398E-3</v>
      </c>
      <c r="L33" s="1">
        <f t="shared" si="3"/>
        <v>0.63065186399934736</v>
      </c>
    </row>
    <row r="34" spans="1:12" ht="12.75" customHeight="1" x14ac:dyDescent="0.2">
      <c r="A34" s="17">
        <v>8</v>
      </c>
      <c r="B34" s="16" t="s">
        <v>10</v>
      </c>
      <c r="C34" s="15">
        <v>8.8433333333333319</v>
      </c>
      <c r="D34" s="15">
        <v>4.4525221987793957</v>
      </c>
      <c r="E34" s="15">
        <v>16.753476199142774</v>
      </c>
      <c r="F34" s="14">
        <v>5.1126913634238251</v>
      </c>
      <c r="G34" s="14">
        <v>3.1577952131034963</v>
      </c>
      <c r="H34" s="13">
        <v>2.5050788449761825</v>
      </c>
      <c r="I34" s="1">
        <f t="shared" si="0"/>
        <v>250.50788449761825</v>
      </c>
      <c r="J34" s="1">
        <f t="shared" si="1"/>
        <v>2.4717612963379993</v>
      </c>
      <c r="K34" s="1">
        <f t="shared" si="2"/>
        <v>2.4717612963379995E-3</v>
      </c>
      <c r="L34" s="1">
        <f t="shared" si="3"/>
        <v>0.24967285821595953</v>
      </c>
    </row>
    <row r="35" spans="1:12" ht="12.75" customHeight="1" x14ac:dyDescent="0.2">
      <c r="A35" s="17">
        <v>9</v>
      </c>
      <c r="B35" s="16" t="s">
        <v>9</v>
      </c>
      <c r="C35" s="15">
        <v>13.344999999999999</v>
      </c>
      <c r="D35" s="15">
        <v>9.5633849702984577</v>
      </c>
      <c r="E35" s="15">
        <v>49.714092205735049</v>
      </c>
      <c r="F35" s="14">
        <v>10.981334524541168</v>
      </c>
      <c r="G35" s="14">
        <v>9.3704088945486159</v>
      </c>
      <c r="H35" s="13">
        <v>5.1502135607111716</v>
      </c>
      <c r="I35" s="1">
        <f t="shared" si="0"/>
        <v>515.02135607111711</v>
      </c>
      <c r="J35" s="1">
        <f t="shared" si="1"/>
        <v>5.0817157203537127</v>
      </c>
      <c r="K35" s="1">
        <f t="shared" si="2"/>
        <v>5.081715720353713E-3</v>
      </c>
      <c r="L35" s="1">
        <f t="shared" si="3"/>
        <v>0.51330461821754669</v>
      </c>
    </row>
    <row r="36" spans="1:12" ht="12.75" customHeight="1" x14ac:dyDescent="0.2">
      <c r="A36" s="17">
        <v>10</v>
      </c>
      <c r="B36" s="16" t="s">
        <v>8</v>
      </c>
      <c r="C36" s="15">
        <v>14.696666666666665</v>
      </c>
      <c r="D36" s="15">
        <v>2.0327638198762132</v>
      </c>
      <c r="E36" s="15">
        <v>14.458023896080707</v>
      </c>
      <c r="F36" s="14">
        <v>2.334158834426614</v>
      </c>
      <c r="G36" s="14">
        <v>2.7251346590575443</v>
      </c>
      <c r="H36" s="13">
        <v>1.024276203367996</v>
      </c>
      <c r="I36" s="1">
        <f t="shared" si="0"/>
        <v>102.42762033679959</v>
      </c>
      <c r="J36" s="37">
        <f t="shared" si="1"/>
        <v>1.0106533298632017</v>
      </c>
      <c r="K36" s="37">
        <f t="shared" si="2"/>
        <v>1.0106533298632017E-3</v>
      </c>
      <c r="L36" s="37">
        <f t="shared" si="3"/>
        <v>0.10208619493567693</v>
      </c>
    </row>
    <row r="37" spans="1:12" ht="12.75" customHeight="1" x14ac:dyDescent="0.2">
      <c r="A37" s="17">
        <v>11</v>
      </c>
      <c r="B37" s="16" t="s">
        <v>7</v>
      </c>
      <c r="C37" s="15">
        <v>16.895</v>
      </c>
      <c r="D37" s="15">
        <v>0.15024145891988644</v>
      </c>
      <c r="E37" s="15">
        <v>1.217505660501867</v>
      </c>
      <c r="F37" s="14">
        <v>0.17251754739335706</v>
      </c>
      <c r="G37" s="14">
        <v>0.22948273546095019</v>
      </c>
      <c r="H37" s="13">
        <v>5.9521333371062801E-2</v>
      </c>
      <c r="I37" s="1">
        <f t="shared" si="0"/>
        <v>5.9521333371062806</v>
      </c>
      <c r="J37" s="37">
        <f>I37*$D$3</f>
        <v>5.8729699637227677E-2</v>
      </c>
      <c r="K37" s="37">
        <f t="shared" si="2"/>
        <v>5.8729699637227675E-5</v>
      </c>
      <c r="L37" s="37">
        <f t="shared" si="3"/>
        <v>5.9322928926492597E-3</v>
      </c>
    </row>
    <row r="38" spans="1:12" ht="12.75" customHeight="1" x14ac:dyDescent="0.2">
      <c r="A38" s="17">
        <v>12</v>
      </c>
      <c r="B38" s="16" t="s">
        <v>6</v>
      </c>
      <c r="C38" s="15">
        <v>18.189999999999998</v>
      </c>
      <c r="D38" s="15">
        <v>1.2641152122850018E-3</v>
      </c>
      <c r="E38" s="15">
        <v>2.7750814510837329E-2</v>
      </c>
      <c r="F38" s="14">
        <v>1.451543785675895E-3</v>
      </c>
      <c r="G38" s="14">
        <v>5.2306391927502789E-3</v>
      </c>
      <c r="H38" s="13">
        <v>5.5777210941487798E-4</v>
      </c>
      <c r="I38" s="1">
        <f t="shared" si="0"/>
        <v>5.5777210941487798E-2</v>
      </c>
      <c r="J38" s="37">
        <f>I38*$D$3</f>
        <v>5.5035374035966014E-4</v>
      </c>
      <c r="K38" s="37">
        <f t="shared" si="2"/>
        <v>5.503537403596601E-7</v>
      </c>
      <c r="L38" s="37">
        <f t="shared" si="3"/>
        <v>5.5591286905016167E-5</v>
      </c>
    </row>
    <row r="39" spans="1:12" ht="12.75" customHeight="1" x14ac:dyDescent="0.2">
      <c r="A39" s="17">
        <v>13</v>
      </c>
      <c r="B39" s="16" t="s">
        <v>5</v>
      </c>
      <c r="C39" s="15">
        <v>18.546666666666663</v>
      </c>
      <c r="D39" s="15">
        <v>6.5054164554611518</v>
      </c>
      <c r="E39" s="15">
        <v>53.998423384171687</v>
      </c>
      <c r="F39" s="14">
        <v>7.4699653460300182</v>
      </c>
      <c r="G39" s="14">
        <v>10.177945212731316</v>
      </c>
      <c r="H39" s="13">
        <v>2.6712585247831884</v>
      </c>
      <c r="I39" s="1">
        <f t="shared" si="0"/>
        <v>267.12585247831885</v>
      </c>
      <c r="J39" s="1">
        <f>I39*$D$3</f>
        <v>2.6357307864035722</v>
      </c>
      <c r="K39" s="1">
        <f>J39/1000</f>
        <v>2.6357307864035722E-3</v>
      </c>
      <c r="L39" s="1">
        <f>K39/$D$1</f>
        <v>0.26623543297005781</v>
      </c>
    </row>
    <row r="40" spans="1:12" ht="12.75" customHeight="1" x14ac:dyDescent="0.2">
      <c r="A40" s="17">
        <v>14</v>
      </c>
      <c r="B40" s="16" t="s">
        <v>4</v>
      </c>
      <c r="C40" s="15">
        <v>19.028333333333332</v>
      </c>
      <c r="D40" s="15">
        <v>2.9459100573720942</v>
      </c>
      <c r="E40" s="15">
        <v>25.532272349582858</v>
      </c>
      <c r="F40" s="14">
        <v>3.3826959721567751</v>
      </c>
      <c r="G40" s="14">
        <v>4.8124751213896069</v>
      </c>
      <c r="H40" s="13">
        <v>1.4247045396163847</v>
      </c>
      <c r="I40" s="1">
        <f t="shared" si="0"/>
        <v>142.47045396163847</v>
      </c>
      <c r="J40" s="1">
        <f t="shared" si="1"/>
        <v>1.405755969239487</v>
      </c>
      <c r="K40" s="1">
        <f t="shared" si="2"/>
        <v>1.4057559692394869E-3</v>
      </c>
      <c r="L40" s="1">
        <f t="shared" si="3"/>
        <v>0.14199555244843301</v>
      </c>
    </row>
    <row r="41" spans="1:12" ht="12.75" customHeight="1" x14ac:dyDescent="0.2">
      <c r="A41" s="17">
        <v>15</v>
      </c>
      <c r="B41" s="16" t="s">
        <v>3</v>
      </c>
      <c r="C41" s="15">
        <v>20.006666666666664</v>
      </c>
      <c r="D41" s="15">
        <v>5.4568146169811014</v>
      </c>
      <c r="E41" s="15">
        <v>45.880833926581872</v>
      </c>
      <c r="F41" s="14">
        <v>6.2658887970715424</v>
      </c>
      <c r="G41" s="14">
        <v>8.647893489350583</v>
      </c>
      <c r="H41" s="13">
        <v>2.2117597424182618</v>
      </c>
      <c r="I41" s="1">
        <f t="shared" si="0"/>
        <v>221.17597424182617</v>
      </c>
      <c r="J41" s="1">
        <f t="shared" si="1"/>
        <v>2.1823433378440988</v>
      </c>
      <c r="K41" s="1">
        <f t="shared" si="2"/>
        <v>2.1823433378440988E-3</v>
      </c>
      <c r="L41" s="1">
        <f t="shared" si="3"/>
        <v>0.22043872099435341</v>
      </c>
    </row>
    <row r="42" spans="1:12" ht="12.75" customHeight="1" x14ac:dyDescent="0.2">
      <c r="A42" s="17">
        <v>16</v>
      </c>
      <c r="B42" s="16" t="s">
        <v>2</v>
      </c>
      <c r="C42" s="15">
        <v>20.353333333333332</v>
      </c>
      <c r="D42" s="15">
        <v>7.1834921132984535</v>
      </c>
      <c r="E42" s="15">
        <v>62.6179527383688</v>
      </c>
      <c r="F42" s="14">
        <v>8.2485783219570283</v>
      </c>
      <c r="G42" s="14">
        <v>11.802605564430831</v>
      </c>
      <c r="H42" s="13">
        <v>2.3587156935994429</v>
      </c>
      <c r="I42" s="1">
        <f t="shared" si="0"/>
        <v>235.87156935994429</v>
      </c>
      <c r="J42" s="1">
        <f t="shared" si="1"/>
        <v>2.3273447748745704</v>
      </c>
      <c r="K42" s="1">
        <f t="shared" si="2"/>
        <v>2.3273447748745702E-3</v>
      </c>
      <c r="L42" s="1">
        <f t="shared" si="3"/>
        <v>0.23508533079541111</v>
      </c>
    </row>
    <row r="43" spans="1:12" x14ac:dyDescent="0.2">
      <c r="A43" s="12">
        <v>17</v>
      </c>
      <c r="B43" s="11" t="s">
        <v>1</v>
      </c>
      <c r="C43" s="10">
        <v>22.041666666666664</v>
      </c>
      <c r="D43" s="10">
        <v>5.7102508061205803</v>
      </c>
      <c r="E43" s="10">
        <v>51.832877966928642</v>
      </c>
      <c r="F43" s="9">
        <v>6.5569016112800078</v>
      </c>
      <c r="G43" s="9">
        <v>9.7697702840751273</v>
      </c>
      <c r="H43" s="8">
        <v>2.8094095128807179</v>
      </c>
      <c r="I43" s="1">
        <f t="shared" si="0"/>
        <v>280.9409512880718</v>
      </c>
      <c r="J43" s="1">
        <f t="shared" si="1"/>
        <v>2.7720443663594048</v>
      </c>
      <c r="K43" s="1">
        <f t="shared" si="2"/>
        <v>2.7720443663594046E-3</v>
      </c>
      <c r="L43" s="1">
        <f>K43/$D$1</f>
        <v>0.28000448145044488</v>
      </c>
    </row>
    <row r="44" spans="1:12" x14ac:dyDescent="0.2">
      <c r="A44" s="7" t="s">
        <v>0</v>
      </c>
      <c r="B44" s="6"/>
      <c r="C44" s="5"/>
      <c r="D44" s="4">
        <f>SUM(D27:D43)</f>
        <v>87.087639019885358</v>
      </c>
      <c r="E44" s="4">
        <f>SUM(E27:E43)</f>
        <v>530.54346683480389</v>
      </c>
      <c r="F44" s="3">
        <f>SUM(F27:F43)</f>
        <v>99.999999999999986</v>
      </c>
      <c r="G44" s="3">
        <f>SUM(G27:G43)</f>
        <v>100</v>
      </c>
      <c r="H44" s="2"/>
    </row>
  </sheetData>
  <pageMargins left="0.7" right="0.7" top="0.75" bottom="0.75" header="0.3" footer="0.3"/>
  <pageSetup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BCBD-6AF3-4C95-B120-E2B1FCF84A4A}">
  <dimension ref="A1:L44"/>
  <sheetViews>
    <sheetView topLeftCell="A7" workbookViewId="0">
      <selection activeCell="L42" sqref="L42:L43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10.58/1000</f>
        <v>1.0580000000000001E-2</v>
      </c>
      <c r="F1" s="1" t="s">
        <v>54</v>
      </c>
      <c r="G1" s="1">
        <v>250</v>
      </c>
    </row>
    <row r="2" spans="1:7" x14ac:dyDescent="0.2">
      <c r="A2" s="1" t="s">
        <v>37</v>
      </c>
      <c r="B2" s="1" t="s">
        <v>41</v>
      </c>
      <c r="C2" s="1" t="s">
        <v>55</v>
      </c>
      <c r="D2" s="1">
        <v>10.541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1.0541E-2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30" t="s">
        <v>32</v>
      </c>
      <c r="B24" s="29" t="s">
        <v>31</v>
      </c>
      <c r="C24" s="28" t="s">
        <v>30</v>
      </c>
      <c r="D24" s="28" t="s">
        <v>29</v>
      </c>
      <c r="E24" s="28" t="s">
        <v>28</v>
      </c>
      <c r="F24" s="28" t="s">
        <v>27</v>
      </c>
      <c r="G24" s="28" t="s">
        <v>26</v>
      </c>
      <c r="H24" s="28" t="s">
        <v>25</v>
      </c>
      <c r="I24" s="33" t="s">
        <v>19</v>
      </c>
      <c r="J24" s="34" t="s">
        <v>48</v>
      </c>
      <c r="K24" s="34" t="s">
        <v>49</v>
      </c>
      <c r="L24" s="35" t="s">
        <v>50</v>
      </c>
    </row>
    <row r="25" spans="1:12" ht="15" x14ac:dyDescent="0.25">
      <c r="A25" s="27" t="s">
        <v>24</v>
      </c>
      <c r="B25" s="23" t="s">
        <v>24</v>
      </c>
      <c r="C25" s="23" t="s">
        <v>23</v>
      </c>
      <c r="D25" s="23" t="s">
        <v>22</v>
      </c>
      <c r="E25" s="23" t="s">
        <v>21</v>
      </c>
      <c r="F25" s="23" t="s">
        <v>20</v>
      </c>
      <c r="G25" s="23" t="s">
        <v>20</v>
      </c>
      <c r="H25" s="23" t="s">
        <v>19</v>
      </c>
      <c r="I25" s="36" t="s">
        <v>51</v>
      </c>
      <c r="J25" s="34" t="s">
        <v>51</v>
      </c>
      <c r="K25" s="34" t="s">
        <v>52</v>
      </c>
      <c r="L25" s="34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22">
        <v>1</v>
      </c>
      <c r="B27" s="21" t="s">
        <v>17</v>
      </c>
      <c r="C27" s="20">
        <v>1.5633333333333335</v>
      </c>
      <c r="D27" s="20">
        <v>3.8670347293327643</v>
      </c>
      <c r="E27" s="20">
        <v>34.217749437086447</v>
      </c>
      <c r="F27" s="19">
        <v>11.290091070901358</v>
      </c>
      <c r="G27" s="19">
        <v>16.252822827705725</v>
      </c>
      <c r="H27" s="18">
        <v>1.4963556563490688</v>
      </c>
      <c r="I27" s="1">
        <f>H27*$G$1</f>
        <v>374.0889140872672</v>
      </c>
      <c r="J27" s="1">
        <f>I27*$D$3</f>
        <v>3.9432712433938835</v>
      </c>
      <c r="K27" s="1">
        <f>J27/1000</f>
        <v>3.9432712433938831E-3</v>
      </c>
      <c r="L27" s="1">
        <f>K27/$D$1</f>
        <v>0.37270994739072616</v>
      </c>
    </row>
    <row r="28" spans="1:12" ht="12.75" customHeight="1" x14ac:dyDescent="0.2">
      <c r="A28" s="17">
        <v>2</v>
      </c>
      <c r="B28" s="16" t="s">
        <v>16</v>
      </c>
      <c r="C28" s="15">
        <v>2.4183333333333334</v>
      </c>
      <c r="D28" s="15">
        <v>7.4309063185524868</v>
      </c>
      <c r="E28" s="15">
        <v>26.670051479355816</v>
      </c>
      <c r="F28" s="14">
        <v>21.695075153946096</v>
      </c>
      <c r="G28" s="14">
        <v>12.667800443648037</v>
      </c>
      <c r="H28" s="13">
        <v>2.7722060684119056</v>
      </c>
      <c r="I28" s="1">
        <f t="shared" ref="I28:I43" si="0">H28*$G$1</f>
        <v>693.05151710297639</v>
      </c>
      <c r="J28" s="1">
        <f t="shared" ref="J28:J43" si="1">I28*$D$3</f>
        <v>7.3054560417824739</v>
      </c>
      <c r="K28" s="1">
        <f t="shared" ref="K28:K43" si="2">J28/1000</f>
        <v>7.3054560417824743E-3</v>
      </c>
      <c r="L28" s="1">
        <f t="shared" ref="L28:L42" si="3">K28/$D$1</f>
        <v>0.69049679033860811</v>
      </c>
    </row>
    <row r="29" spans="1:12" ht="12.75" customHeight="1" x14ac:dyDescent="0.2">
      <c r="A29" s="17">
        <v>3</v>
      </c>
      <c r="B29" s="16" t="s">
        <v>15</v>
      </c>
      <c r="C29" s="15">
        <v>3.5066666666666668</v>
      </c>
      <c r="D29" s="15">
        <v>3.9845706219843006E-3</v>
      </c>
      <c r="E29" s="15">
        <v>2.4622630230488454E-2</v>
      </c>
      <c r="F29" s="14">
        <v>1.163324571651906E-2</v>
      </c>
      <c r="G29" s="14">
        <v>1.1695311739424404E-2</v>
      </c>
      <c r="H29" s="13">
        <v>1.4926402774476655E-3</v>
      </c>
      <c r="I29" s="1">
        <f t="shared" si="0"/>
        <v>0.37316006936191637</v>
      </c>
      <c r="J29" s="1">
        <f t="shared" si="1"/>
        <v>3.9334802911439601E-3</v>
      </c>
      <c r="K29" s="1">
        <f t="shared" si="2"/>
        <v>3.9334802911439603E-6</v>
      </c>
      <c r="L29" s="1">
        <f t="shared" si="3"/>
        <v>3.7178452657315314E-4</v>
      </c>
    </row>
    <row r="30" spans="1:12" ht="12.75" customHeight="1" x14ac:dyDescent="0.2">
      <c r="A30" s="17">
        <v>4</v>
      </c>
      <c r="B30" s="16" t="s">
        <v>14</v>
      </c>
      <c r="C30" s="15">
        <v>4.4483333333333333</v>
      </c>
      <c r="D30" s="15">
        <v>0.45819870258773504</v>
      </c>
      <c r="E30" s="15">
        <v>2.774920361081604</v>
      </c>
      <c r="F30" s="14">
        <v>1.3377446655817766</v>
      </c>
      <c r="G30" s="14">
        <v>1.318037852623094</v>
      </c>
      <c r="H30" s="13">
        <v>0.24884932908097179</v>
      </c>
      <c r="I30" s="1">
        <f t="shared" si="0"/>
        <v>62.212332270242946</v>
      </c>
      <c r="J30" s="1">
        <f t="shared" si="1"/>
        <v>0.65578019446063085</v>
      </c>
      <c r="K30" s="1">
        <f t="shared" si="2"/>
        <v>6.5578019446063088E-4</v>
      </c>
      <c r="L30" s="1">
        <f t="shared" si="3"/>
        <v>6.1983005147507639E-2</v>
      </c>
    </row>
    <row r="31" spans="1:12" ht="12.75" customHeight="1" x14ac:dyDescent="0.2">
      <c r="A31" s="17">
        <v>5</v>
      </c>
      <c r="B31" s="16" t="s">
        <v>13</v>
      </c>
      <c r="C31" s="15">
        <v>4.8266666666666662</v>
      </c>
      <c r="D31" s="15">
        <v>1.4209716420581482</v>
      </c>
      <c r="E31" s="15">
        <v>7.9376930415772264</v>
      </c>
      <c r="F31" s="14">
        <v>4.1486307651477574</v>
      </c>
      <c r="G31" s="14">
        <v>3.7702631174697183</v>
      </c>
      <c r="H31" s="13">
        <v>0.71551271655756221</v>
      </c>
      <c r="I31" s="1">
        <f t="shared" si="0"/>
        <v>178.87817913939054</v>
      </c>
      <c r="J31" s="1">
        <f t="shared" si="1"/>
        <v>1.8855548863083156</v>
      </c>
      <c r="K31" s="1">
        <f t="shared" si="2"/>
        <v>1.8855548863083156E-3</v>
      </c>
      <c r="L31" s="1">
        <f t="shared" si="3"/>
        <v>0.17821879832781809</v>
      </c>
    </row>
    <row r="32" spans="1:12" ht="12.75" customHeight="1" x14ac:dyDescent="0.2">
      <c r="A32" s="17">
        <v>6</v>
      </c>
      <c r="B32" s="16" t="s">
        <v>12</v>
      </c>
      <c r="C32" s="15">
        <v>5.3633333333333333</v>
      </c>
      <c r="D32" s="15">
        <v>1.7071764183196267E-3</v>
      </c>
      <c r="E32" s="15">
        <v>2.6431177357265218E-2</v>
      </c>
      <c r="F32" s="14">
        <v>4.9842265678977839E-3</v>
      </c>
      <c r="G32" s="14">
        <v>1.2554339481184668E-2</v>
      </c>
      <c r="H32" s="13">
        <v>8.5037322784631275E-4</v>
      </c>
      <c r="I32" s="1">
        <f t="shared" si="0"/>
        <v>0.21259330696157819</v>
      </c>
      <c r="J32" s="1">
        <f t="shared" si="1"/>
        <v>2.2409460486819957E-3</v>
      </c>
      <c r="K32" s="1">
        <f t="shared" si="2"/>
        <v>2.2409460486819955E-6</v>
      </c>
      <c r="L32" s="1">
        <f t="shared" si="3"/>
        <v>2.1180964543308085E-4</v>
      </c>
    </row>
    <row r="33" spans="1:12" ht="12.75" customHeight="1" x14ac:dyDescent="0.2">
      <c r="A33" s="17">
        <v>7</v>
      </c>
      <c r="B33" s="16" t="s">
        <v>11</v>
      </c>
      <c r="C33" s="15">
        <v>8.1950000000000003</v>
      </c>
      <c r="D33" s="15">
        <v>3.7736749819899522</v>
      </c>
      <c r="E33" s="15">
        <v>11.08027658566143</v>
      </c>
      <c r="F33" s="14">
        <v>11.017520451904472</v>
      </c>
      <c r="G33" s="14">
        <v>5.262934447510677</v>
      </c>
      <c r="H33" s="13">
        <v>2.4230628970766146</v>
      </c>
      <c r="I33" s="1">
        <f t="shared" si="0"/>
        <v>605.76572426915368</v>
      </c>
      <c r="J33" s="1">
        <f t="shared" si="1"/>
        <v>6.3853764995211488</v>
      </c>
      <c r="K33" s="1">
        <f t="shared" si="2"/>
        <v>6.3853764995211492E-3</v>
      </c>
      <c r="L33" s="1">
        <f t="shared" si="3"/>
        <v>0.60353275042732979</v>
      </c>
    </row>
    <row r="34" spans="1:12" ht="12.75" customHeight="1" x14ac:dyDescent="0.2">
      <c r="A34" s="17">
        <v>8</v>
      </c>
      <c r="B34" s="16" t="s">
        <v>10</v>
      </c>
      <c r="C34" s="15">
        <v>8.8333333333333339</v>
      </c>
      <c r="D34" s="15">
        <v>1.680143223619506</v>
      </c>
      <c r="E34" s="15">
        <v>6.3143773783670429</v>
      </c>
      <c r="F34" s="14">
        <v>4.9053011763602656</v>
      </c>
      <c r="G34" s="14">
        <v>2.9992170287693498</v>
      </c>
      <c r="H34" s="13">
        <v>0.94528248442492391</v>
      </c>
      <c r="I34" s="1">
        <f t="shared" si="0"/>
        <v>236.32062110623099</v>
      </c>
      <c r="J34" s="1">
        <f t="shared" si="1"/>
        <v>2.4910556670807806</v>
      </c>
      <c r="K34" s="1">
        <f t="shared" si="2"/>
        <v>2.4910556670807806E-3</v>
      </c>
      <c r="L34" s="1">
        <f t="shared" si="3"/>
        <v>0.23544949594336298</v>
      </c>
    </row>
    <row r="35" spans="1:12" ht="12.75" customHeight="1" x14ac:dyDescent="0.2">
      <c r="A35" s="17">
        <v>9</v>
      </c>
      <c r="B35" s="16" t="s">
        <v>9</v>
      </c>
      <c r="C35" s="15">
        <v>13.334999999999999</v>
      </c>
      <c r="D35" s="15">
        <v>3.7491804054004145</v>
      </c>
      <c r="E35" s="15">
        <v>19.321350816560251</v>
      </c>
      <c r="F35" s="14">
        <v>10.946006741840955</v>
      </c>
      <c r="G35" s="14">
        <v>9.1772982378890102</v>
      </c>
      <c r="H35" s="13">
        <v>2.019063315490814</v>
      </c>
      <c r="I35" s="1">
        <f t="shared" si="0"/>
        <v>504.76582887270348</v>
      </c>
      <c r="J35" s="1">
        <f t="shared" si="1"/>
        <v>5.3207366021471678</v>
      </c>
      <c r="K35" s="1">
        <f t="shared" si="2"/>
        <v>5.3207366021471676E-3</v>
      </c>
      <c r="L35" s="1">
        <f t="shared" si="3"/>
        <v>0.50290516088347514</v>
      </c>
    </row>
    <row r="36" spans="1:12" ht="12.75" customHeight="1" x14ac:dyDescent="0.2">
      <c r="A36" s="17">
        <v>10</v>
      </c>
      <c r="B36" s="16" t="s">
        <v>8</v>
      </c>
      <c r="C36" s="15">
        <v>14.696666666666665</v>
      </c>
      <c r="D36" s="15">
        <v>0.77523144409750111</v>
      </c>
      <c r="E36" s="15">
        <v>5.7059528143987901</v>
      </c>
      <c r="F36" s="14">
        <v>2.2633449703714836</v>
      </c>
      <c r="G36" s="14">
        <v>2.7102261744648741</v>
      </c>
      <c r="H36" s="13">
        <v>0.39062635438879045</v>
      </c>
      <c r="I36" s="1">
        <f t="shared" si="0"/>
        <v>97.656588597197612</v>
      </c>
      <c r="J36" s="1">
        <f t="shared" si="1"/>
        <v>1.0293981004030601</v>
      </c>
      <c r="K36" s="1">
        <f t="shared" si="2"/>
        <v>1.0293981004030602E-3</v>
      </c>
      <c r="L36" s="1">
        <f t="shared" si="3"/>
        <v>9.7296606843389422E-2</v>
      </c>
    </row>
    <row r="37" spans="1:12" ht="12.75" customHeight="1" x14ac:dyDescent="0.2">
      <c r="A37" s="17">
        <v>11</v>
      </c>
      <c r="B37" s="16" t="s">
        <v>7</v>
      </c>
      <c r="C37" s="15">
        <v>16.868333333333332</v>
      </c>
      <c r="D37" s="15">
        <v>0.114320470322782</v>
      </c>
      <c r="E37" s="15">
        <v>0.79333638470556012</v>
      </c>
      <c r="F37" s="14">
        <v>0.33376698466713434</v>
      </c>
      <c r="G37" s="14">
        <v>0.37682068270150809</v>
      </c>
      <c r="H37" s="13">
        <v>4.5290473575921308E-2</v>
      </c>
      <c r="I37" s="1">
        <f t="shared" si="0"/>
        <v>11.322618393980328</v>
      </c>
      <c r="J37" s="1">
        <f>I37*$D$3</f>
        <v>0.11935172049094664</v>
      </c>
      <c r="K37" s="1">
        <f t="shared" si="2"/>
        <v>1.1935172049094664E-4</v>
      </c>
      <c r="L37" s="1">
        <f t="shared" si="3"/>
        <v>1.1280880953775673E-2</v>
      </c>
    </row>
    <row r="38" spans="1:12" ht="12.75" customHeight="1" x14ac:dyDescent="0.2">
      <c r="A38" s="17">
        <v>12</v>
      </c>
      <c r="B38" s="16" t="s">
        <v>6</v>
      </c>
      <c r="C38" s="15">
        <v>18.183333333333334</v>
      </c>
      <c r="D38" s="15">
        <v>1.7933548031255075E-3</v>
      </c>
      <c r="E38" s="15">
        <v>0</v>
      </c>
      <c r="F38" s="14">
        <v>5.2358306730849787E-3</v>
      </c>
      <c r="G38" s="14">
        <v>0</v>
      </c>
      <c r="H38" s="13">
        <v>7.912912381305981E-4</v>
      </c>
      <c r="I38" s="1">
        <f t="shared" si="0"/>
        <v>0.19782280953264952</v>
      </c>
      <c r="J38" s="1">
        <f>I38*$D$3</f>
        <v>2.0852502352836587E-3</v>
      </c>
      <c r="K38" s="1">
        <f t="shared" si="2"/>
        <v>2.0852502352836588E-6</v>
      </c>
      <c r="L38" s="1">
        <f t="shared" si="3"/>
        <v>1.9709359501735905E-4</v>
      </c>
    </row>
    <row r="39" spans="1:12" ht="12.75" customHeight="1" x14ac:dyDescent="0.2">
      <c r="A39" s="17">
        <v>13</v>
      </c>
      <c r="B39" s="16" t="s">
        <v>5</v>
      </c>
      <c r="C39" s="15">
        <v>18.54</v>
      </c>
      <c r="D39" s="15">
        <v>2.5259498017812763</v>
      </c>
      <c r="E39" s="15">
        <v>21.592212553090228</v>
      </c>
      <c r="F39" s="14">
        <v>7.3746954187702638</v>
      </c>
      <c r="G39" s="14">
        <v>10.255917202525993</v>
      </c>
      <c r="H39" s="13">
        <v>1.0372072237617151</v>
      </c>
      <c r="I39" s="1">
        <f t="shared" si="0"/>
        <v>259.30180594042878</v>
      </c>
      <c r="J39" s="1">
        <f>I39*$D$3</f>
        <v>2.7333003364180599</v>
      </c>
      <c r="K39" s="1">
        <f>J39/1000</f>
        <v>2.7333003364180598E-3</v>
      </c>
      <c r="L39" s="1">
        <f>K39/$D$1</f>
        <v>0.25834596752533645</v>
      </c>
    </row>
    <row r="40" spans="1:12" ht="12.75" customHeight="1" x14ac:dyDescent="0.2">
      <c r="A40" s="17">
        <v>14</v>
      </c>
      <c r="B40" s="16" t="s">
        <v>4</v>
      </c>
      <c r="C40" s="15">
        <v>19.023333333333333</v>
      </c>
      <c r="D40" s="15">
        <v>1.1316024104238278</v>
      </c>
      <c r="E40" s="15">
        <v>9.9431152102805047</v>
      </c>
      <c r="F40" s="14">
        <v>3.3037961032072043</v>
      </c>
      <c r="G40" s="14">
        <v>4.7228030050685632</v>
      </c>
      <c r="H40" s="13">
        <v>0.54726690895981955</v>
      </c>
      <c r="I40" s="1">
        <f t="shared" si="0"/>
        <v>136.8167272399549</v>
      </c>
      <c r="J40" s="1">
        <f t="shared" si="1"/>
        <v>1.4421851218363646</v>
      </c>
      <c r="K40" s="1">
        <f t="shared" si="2"/>
        <v>1.4421851218363647E-3</v>
      </c>
      <c r="L40" s="1">
        <f t="shared" si="3"/>
        <v>0.13631239336827641</v>
      </c>
    </row>
    <row r="41" spans="1:12" ht="12.75" customHeight="1" x14ac:dyDescent="0.2">
      <c r="A41" s="17">
        <v>15</v>
      </c>
      <c r="B41" s="16" t="s">
        <v>3</v>
      </c>
      <c r="C41" s="15">
        <v>20</v>
      </c>
      <c r="D41" s="15">
        <v>2.1818859819807805</v>
      </c>
      <c r="E41" s="15">
        <v>18.366438412506881</v>
      </c>
      <c r="F41" s="14">
        <v>6.3701759014552382</v>
      </c>
      <c r="G41" s="14">
        <v>8.7237318177013403</v>
      </c>
      <c r="H41" s="13">
        <v>0.88436348240131901</v>
      </c>
      <c r="I41" s="1">
        <f t="shared" si="0"/>
        <v>221.09087060032977</v>
      </c>
      <c r="J41" s="1">
        <f t="shared" si="1"/>
        <v>2.3305188669980761</v>
      </c>
      <c r="K41" s="1">
        <f t="shared" si="2"/>
        <v>2.3305188669980759E-3</v>
      </c>
      <c r="L41" s="1">
        <f t="shared" si="3"/>
        <v>0.22027588534953457</v>
      </c>
    </row>
    <row r="42" spans="1:12" ht="12.75" customHeight="1" x14ac:dyDescent="0.2">
      <c r="A42" s="17">
        <v>16</v>
      </c>
      <c r="B42" s="16" t="s">
        <v>2</v>
      </c>
      <c r="C42" s="15">
        <v>20.346666666666664</v>
      </c>
      <c r="D42" s="15">
        <v>2.8411908013308773</v>
      </c>
      <c r="E42" s="15">
        <v>24.893771031853767</v>
      </c>
      <c r="F42" s="14">
        <v>8.2950646017000143</v>
      </c>
      <c r="G42" s="14">
        <v>11.824098801064883</v>
      </c>
      <c r="H42" s="13">
        <v>0.93291135090177657</v>
      </c>
      <c r="I42" s="1">
        <f t="shared" si="0"/>
        <v>233.22783772544415</v>
      </c>
      <c r="J42" s="1">
        <f t="shared" si="1"/>
        <v>2.4584546374639067</v>
      </c>
      <c r="K42" s="1">
        <f t="shared" si="2"/>
        <v>2.4584546374639069E-3</v>
      </c>
      <c r="L42" s="1">
        <f t="shared" si="3"/>
        <v>0.23236811318184372</v>
      </c>
    </row>
    <row r="43" spans="1:12" x14ac:dyDescent="0.2">
      <c r="A43" s="12">
        <v>17</v>
      </c>
      <c r="B43" s="11" t="s">
        <v>1</v>
      </c>
      <c r="C43" s="10">
        <v>22.034999999999997</v>
      </c>
      <c r="D43" s="10">
        <v>2.2938053496819428</v>
      </c>
      <c r="E43" s="10">
        <v>20.871894036942148</v>
      </c>
      <c r="F43" s="9">
        <v>6.6969326911885023</v>
      </c>
      <c r="G43" s="9">
        <v>9.9137787096366292</v>
      </c>
      <c r="H43" s="8">
        <v>1.1285386209631667</v>
      </c>
      <c r="I43" s="1">
        <f t="shared" si="0"/>
        <v>282.13465524079169</v>
      </c>
      <c r="J43" s="1">
        <f t="shared" si="1"/>
        <v>2.9739814008931851</v>
      </c>
      <c r="K43" s="1">
        <f t="shared" si="2"/>
        <v>2.9739814008931851E-3</v>
      </c>
      <c r="L43" s="1">
        <f>K43/$D$1</f>
        <v>0.28109465036797587</v>
      </c>
    </row>
    <row r="44" spans="1:12" x14ac:dyDescent="0.2">
      <c r="A44" s="7" t="s">
        <v>0</v>
      </c>
      <c r="B44" s="6"/>
      <c r="C44" s="5"/>
      <c r="D44" s="4">
        <f>SUM(D27:D43)</f>
        <v>34.251581365003418</v>
      </c>
      <c r="E44" s="4">
        <f>SUM(E27:E43)</f>
        <v>210.53419335105542</v>
      </c>
      <c r="F44" s="3">
        <f>SUM(F27:F43)</f>
        <v>100.00000000000003</v>
      </c>
      <c r="G44" s="3">
        <f>SUM(G27:G43)</f>
        <v>99.999999999999986</v>
      </c>
      <c r="H44" s="2"/>
    </row>
  </sheetData>
  <pageMargins left="0.7" right="0.7" top="0.75" bottom="0.75" header="0.3" footer="0.3"/>
  <pageSetup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317B-87AF-412E-A431-98B12E227A4D}">
  <dimension ref="A1:L44"/>
  <sheetViews>
    <sheetView topLeftCell="A8" workbookViewId="0">
      <selection activeCell="L42" sqref="L42:L43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10.26/1000</f>
        <v>1.026E-2</v>
      </c>
      <c r="F1" s="1" t="s">
        <v>54</v>
      </c>
      <c r="G1" s="1">
        <v>250</v>
      </c>
    </row>
    <row r="2" spans="1:7" x14ac:dyDescent="0.2">
      <c r="A2" s="1" t="s">
        <v>37</v>
      </c>
      <c r="B2" s="1" t="s">
        <v>44</v>
      </c>
      <c r="C2" s="1" t="s">
        <v>55</v>
      </c>
      <c r="D2" s="1">
        <v>10.191000000000001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1.0191E-2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30" t="s">
        <v>32</v>
      </c>
      <c r="B24" s="29" t="s">
        <v>31</v>
      </c>
      <c r="C24" s="28" t="s">
        <v>30</v>
      </c>
      <c r="D24" s="28" t="s">
        <v>29</v>
      </c>
      <c r="E24" s="28" t="s">
        <v>28</v>
      </c>
      <c r="F24" s="28" t="s">
        <v>27</v>
      </c>
      <c r="G24" s="28" t="s">
        <v>26</v>
      </c>
      <c r="H24" s="28" t="s">
        <v>25</v>
      </c>
      <c r="I24" s="33" t="s">
        <v>19</v>
      </c>
      <c r="J24" s="34" t="s">
        <v>48</v>
      </c>
      <c r="K24" s="34" t="s">
        <v>49</v>
      </c>
      <c r="L24" s="35" t="s">
        <v>50</v>
      </c>
    </row>
    <row r="25" spans="1:12" ht="15" x14ac:dyDescent="0.25">
      <c r="A25" s="27" t="s">
        <v>24</v>
      </c>
      <c r="B25" s="23" t="s">
        <v>24</v>
      </c>
      <c r="C25" s="23" t="s">
        <v>23</v>
      </c>
      <c r="D25" s="23" t="s">
        <v>22</v>
      </c>
      <c r="E25" s="23" t="s">
        <v>21</v>
      </c>
      <c r="F25" s="23" t="s">
        <v>20</v>
      </c>
      <c r="G25" s="23" t="s">
        <v>20</v>
      </c>
      <c r="H25" s="23" t="s">
        <v>19</v>
      </c>
      <c r="I25" s="36" t="s">
        <v>51</v>
      </c>
      <c r="J25" s="34" t="s">
        <v>51</v>
      </c>
      <c r="K25" s="34" t="s">
        <v>52</v>
      </c>
      <c r="L25" s="34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22">
        <v>1</v>
      </c>
      <c r="B27" s="21" t="s">
        <v>17</v>
      </c>
      <c r="C27" s="20">
        <v>1.5633333333333335</v>
      </c>
      <c r="D27" s="20">
        <v>3.8675423622392313</v>
      </c>
      <c r="E27" s="20">
        <v>34.011605948133514</v>
      </c>
      <c r="F27" s="19">
        <v>11.131814350161077</v>
      </c>
      <c r="G27" s="19">
        <v>15.873846999838387</v>
      </c>
      <c r="H27" s="18">
        <v>1.4965520857643979</v>
      </c>
      <c r="I27" s="1">
        <f>H27*$G$1</f>
        <v>374.13802144109945</v>
      </c>
      <c r="J27" s="1">
        <f>I27*$D$3</f>
        <v>3.8128405765062445</v>
      </c>
      <c r="K27" s="1">
        <f>J27/1000</f>
        <v>3.8128405765062447E-3</v>
      </c>
      <c r="L27" s="1">
        <f>K27/$D$1</f>
        <v>0.37162188854836692</v>
      </c>
    </row>
    <row r="28" spans="1:12" ht="12.75" customHeight="1" x14ac:dyDescent="0.2">
      <c r="A28" s="17">
        <v>2</v>
      </c>
      <c r="B28" s="16" t="s">
        <v>16</v>
      </c>
      <c r="C28" s="15">
        <v>2.4233333333333333</v>
      </c>
      <c r="D28" s="15">
        <v>7.5414684675574888</v>
      </c>
      <c r="E28" s="15">
        <v>27.006821155954121</v>
      </c>
      <c r="F28" s="14">
        <v>21.706349677793366</v>
      </c>
      <c r="G28" s="14">
        <v>12.604584083308788</v>
      </c>
      <c r="H28" s="13">
        <v>2.8134528621768999</v>
      </c>
      <c r="I28" s="1">
        <f t="shared" ref="I28:I43" si="0">H28*$G$1</f>
        <v>703.363215544225</v>
      </c>
      <c r="J28" s="1">
        <f t="shared" ref="J28:J43" si="1">I28*$D$3</f>
        <v>7.1679745296111976</v>
      </c>
      <c r="K28" s="1">
        <f t="shared" ref="K28:K43" si="2">J28/1000</f>
        <v>7.1679745296111975E-3</v>
      </c>
      <c r="L28" s="1">
        <f t="shared" ref="L28:L42" si="3">K28/$D$1</f>
        <v>0.69863299508881072</v>
      </c>
    </row>
    <row r="29" spans="1:12" ht="12.75" customHeight="1" x14ac:dyDescent="0.2">
      <c r="A29" s="17">
        <v>3</v>
      </c>
      <c r="B29" s="16" t="s">
        <v>15</v>
      </c>
      <c r="C29" s="15">
        <v>3.4916666666666667</v>
      </c>
      <c r="D29" s="15">
        <v>2.5518239304967161E-3</v>
      </c>
      <c r="E29" s="15">
        <v>1.0600779521488524E-2</v>
      </c>
      <c r="F29" s="14">
        <v>7.3448271765382857E-3</v>
      </c>
      <c r="G29" s="14">
        <v>4.9475803188988605E-3</v>
      </c>
      <c r="H29" s="13">
        <v>9.5592613131234572E-4</v>
      </c>
      <c r="I29" s="1">
        <f t="shared" si="0"/>
        <v>0.23898153282808643</v>
      </c>
      <c r="J29" s="1">
        <f t="shared" si="1"/>
        <v>2.4354608010510289E-3</v>
      </c>
      <c r="K29" s="1">
        <f t="shared" si="2"/>
        <v>2.4354608010510289E-6</v>
      </c>
      <c r="L29" s="1">
        <f t="shared" si="3"/>
        <v>2.3737434708099697E-4</v>
      </c>
    </row>
    <row r="30" spans="1:12" ht="12.75" customHeight="1" x14ac:dyDescent="0.2">
      <c r="A30" s="17">
        <v>4</v>
      </c>
      <c r="B30" s="16" t="s">
        <v>14</v>
      </c>
      <c r="C30" s="15">
        <v>4.4533333333333331</v>
      </c>
      <c r="D30" s="15">
        <v>0.41665705464889202</v>
      </c>
      <c r="E30" s="15">
        <v>2.4924828452077898</v>
      </c>
      <c r="F30" s="14">
        <v>1.1992496902738479</v>
      </c>
      <c r="G30" s="14">
        <v>1.1632879492631421</v>
      </c>
      <c r="H30" s="13">
        <v>0.22628791378207191</v>
      </c>
      <c r="I30" s="1">
        <f t="shared" si="0"/>
        <v>56.571978445517978</v>
      </c>
      <c r="J30" s="37">
        <f t="shared" si="1"/>
        <v>0.57652503233827368</v>
      </c>
      <c r="K30" s="37">
        <f t="shared" si="2"/>
        <v>5.765250323382737E-4</v>
      </c>
      <c r="L30" s="37">
        <f t="shared" si="3"/>
        <v>5.6191523619714787E-2</v>
      </c>
    </row>
    <row r="31" spans="1:12" ht="12.75" customHeight="1" x14ac:dyDescent="0.2">
      <c r="A31" s="17">
        <v>5</v>
      </c>
      <c r="B31" s="16" t="s">
        <v>13</v>
      </c>
      <c r="C31" s="15">
        <v>4.831666666666667</v>
      </c>
      <c r="D31" s="15">
        <v>1.3854107060392042</v>
      </c>
      <c r="E31" s="15">
        <v>7.7362613273203014</v>
      </c>
      <c r="F31" s="14">
        <v>3.9875800531438492</v>
      </c>
      <c r="G31" s="14">
        <v>3.6106565755207547</v>
      </c>
      <c r="H31" s="13">
        <v>0.69760644652293258</v>
      </c>
      <c r="I31" s="1">
        <f t="shared" si="0"/>
        <v>174.40161163073316</v>
      </c>
      <c r="J31" s="1">
        <f t="shared" si="1"/>
        <v>1.7773268241288016</v>
      </c>
      <c r="K31" s="1">
        <f t="shared" si="2"/>
        <v>1.7773268241288015E-3</v>
      </c>
      <c r="L31" s="1">
        <f t="shared" si="3"/>
        <v>0.17322873529520483</v>
      </c>
    </row>
    <row r="32" spans="1:12" ht="12.75" customHeight="1" x14ac:dyDescent="0.2">
      <c r="A32" s="17">
        <v>6</v>
      </c>
      <c r="B32" s="16" t="s">
        <v>12</v>
      </c>
      <c r="C32" s="15">
        <v>5.293333333333333</v>
      </c>
      <c r="D32" s="15">
        <v>1.5869737144402658E-3</v>
      </c>
      <c r="E32" s="15">
        <v>1.788490012120382E-2</v>
      </c>
      <c r="F32" s="14">
        <v>4.56773193752592E-3</v>
      </c>
      <c r="G32" s="14">
        <v>8.3472144351055075E-3</v>
      </c>
      <c r="H32" s="13">
        <v>7.9049824351729026E-4</v>
      </c>
      <c r="I32" s="1">
        <f t="shared" si="0"/>
        <v>0.19762456087932256</v>
      </c>
      <c r="J32" s="37">
        <f t="shared" si="1"/>
        <v>2.0139918999211763E-3</v>
      </c>
      <c r="K32" s="37">
        <f t="shared" si="2"/>
        <v>2.0139918999211763E-6</v>
      </c>
      <c r="L32" s="37">
        <f t="shared" si="3"/>
        <v>1.9629550681492946E-4</v>
      </c>
    </row>
    <row r="33" spans="1:12" ht="12.75" customHeight="1" x14ac:dyDescent="0.2">
      <c r="A33" s="17">
        <v>7</v>
      </c>
      <c r="B33" s="16" t="s">
        <v>11</v>
      </c>
      <c r="C33" s="15">
        <v>8.1999999999999993</v>
      </c>
      <c r="D33" s="15">
        <v>3.8268152843901908</v>
      </c>
      <c r="E33" s="15">
        <v>11.138313032265724</v>
      </c>
      <c r="F33" s="14">
        <v>11.014591000763144</v>
      </c>
      <c r="G33" s="14">
        <v>5.1984571731225442</v>
      </c>
      <c r="H33" s="13">
        <v>2.4571840907936071</v>
      </c>
      <c r="I33" s="1">
        <f t="shared" si="0"/>
        <v>614.29602269840177</v>
      </c>
      <c r="J33" s="1">
        <f t="shared" si="1"/>
        <v>6.2602907673194128</v>
      </c>
      <c r="K33" s="1">
        <f t="shared" si="2"/>
        <v>6.2602907673194128E-3</v>
      </c>
      <c r="L33" s="1">
        <f t="shared" si="3"/>
        <v>0.61016479213639496</v>
      </c>
    </row>
    <row r="34" spans="1:12" ht="12.75" customHeight="1" x14ac:dyDescent="0.2">
      <c r="A34" s="17">
        <v>8</v>
      </c>
      <c r="B34" s="16" t="s">
        <v>10</v>
      </c>
      <c r="C34" s="15">
        <v>8.8433333333333319</v>
      </c>
      <c r="D34" s="15">
        <v>1.4358965166234985</v>
      </c>
      <c r="E34" s="15">
        <v>5.9479794470063512</v>
      </c>
      <c r="F34" s="14">
        <v>4.1328916278091556</v>
      </c>
      <c r="G34" s="14">
        <v>2.7760322709825926</v>
      </c>
      <c r="H34" s="13">
        <v>0.80786435794853539</v>
      </c>
      <c r="I34" s="1">
        <f t="shared" si="0"/>
        <v>201.96608948713384</v>
      </c>
      <c r="J34" s="1">
        <f t="shared" si="1"/>
        <v>2.0582364179633812</v>
      </c>
      <c r="K34" s="1">
        <f t="shared" si="2"/>
        <v>2.0582364179633811E-3</v>
      </c>
      <c r="L34" s="1">
        <f t="shared" si="3"/>
        <v>0.20060783800812682</v>
      </c>
    </row>
    <row r="35" spans="1:12" ht="12.75" customHeight="1" x14ac:dyDescent="0.2">
      <c r="A35" s="17">
        <v>9</v>
      </c>
      <c r="B35" s="16" t="s">
        <v>9</v>
      </c>
      <c r="C35" s="15">
        <v>13.34</v>
      </c>
      <c r="D35" s="15">
        <v>3.8608015734195931</v>
      </c>
      <c r="E35" s="15">
        <v>19.489825352723162</v>
      </c>
      <c r="F35" s="14">
        <v>11.112412569214479</v>
      </c>
      <c r="G35" s="14">
        <v>9.0962627926034969</v>
      </c>
      <c r="H35" s="13">
        <v>2.0791751749401834</v>
      </c>
      <c r="I35" s="1">
        <f t="shared" si="0"/>
        <v>519.79379373504582</v>
      </c>
      <c r="J35" s="1">
        <f t="shared" si="1"/>
        <v>5.2972185519538524</v>
      </c>
      <c r="K35" s="1">
        <f t="shared" si="2"/>
        <v>5.2972185519538527E-3</v>
      </c>
      <c r="L35" s="1">
        <f t="shared" si="3"/>
        <v>0.51629810447893298</v>
      </c>
    </row>
    <row r="36" spans="1:12" ht="12.75" customHeight="1" x14ac:dyDescent="0.2">
      <c r="A36" s="17">
        <v>10</v>
      </c>
      <c r="B36" s="16" t="s">
        <v>8</v>
      </c>
      <c r="C36" s="15">
        <v>14.698333333333332</v>
      </c>
      <c r="D36" s="15">
        <v>0.84241258628405857</v>
      </c>
      <c r="E36" s="15">
        <v>6.2436417958059529</v>
      </c>
      <c r="F36" s="14">
        <v>2.4246872143693223</v>
      </c>
      <c r="G36" s="14">
        <v>2.9140233701272451</v>
      </c>
      <c r="H36" s="13">
        <v>0.4244778252699295</v>
      </c>
      <c r="I36" s="1">
        <f t="shared" si="0"/>
        <v>106.11945631748237</v>
      </c>
      <c r="J36" s="37">
        <f t="shared" si="1"/>
        <v>1.081463379331463</v>
      </c>
      <c r="K36" s="37">
        <f t="shared" si="2"/>
        <v>1.0814633793314629E-3</v>
      </c>
      <c r="L36" s="37">
        <f t="shared" si="3"/>
        <v>0.10540578745920691</v>
      </c>
    </row>
    <row r="37" spans="1:12" ht="12.75" customHeight="1" x14ac:dyDescent="0.2">
      <c r="A37" s="17">
        <v>11</v>
      </c>
      <c r="B37" s="16" t="s">
        <v>7</v>
      </c>
      <c r="C37" s="15">
        <v>16.868333333333332</v>
      </c>
      <c r="D37" s="15">
        <v>7.0573391633432805E-2</v>
      </c>
      <c r="E37" s="15">
        <v>0.55651938413641355</v>
      </c>
      <c r="F37" s="14">
        <v>0.20312896928935828</v>
      </c>
      <c r="G37" s="14">
        <v>0.25973791327870277</v>
      </c>
      <c r="H37" s="13">
        <v>2.7959142574487617E-2</v>
      </c>
      <c r="I37" s="1">
        <f t="shared" si="0"/>
        <v>6.9897856436219037</v>
      </c>
      <c r="J37" s="37">
        <f>I37*$D$3</f>
        <v>7.1232905494150817E-2</v>
      </c>
      <c r="K37" s="37">
        <f t="shared" si="2"/>
        <v>7.1232905494150823E-5</v>
      </c>
      <c r="L37" s="37">
        <f t="shared" si="3"/>
        <v>6.9427783132700611E-3</v>
      </c>
    </row>
    <row r="38" spans="1:12" ht="12.75" customHeight="1" x14ac:dyDescent="0.2">
      <c r="A38" s="17">
        <v>12</v>
      </c>
      <c r="B38" s="16" t="s">
        <v>6</v>
      </c>
      <c r="C38" s="15">
        <v>18.244999999999997</v>
      </c>
      <c r="D38" s="15">
        <v>0.25758222024048733</v>
      </c>
      <c r="E38" s="15">
        <v>2.0896821728280104</v>
      </c>
      <c r="F38" s="14">
        <v>0.74139005783488399</v>
      </c>
      <c r="G38" s="14">
        <v>0.97529340838379452</v>
      </c>
      <c r="H38" s="13">
        <v>0.11365433857218987</v>
      </c>
      <c r="I38" s="1">
        <f t="shared" si="0"/>
        <v>28.413584643047468</v>
      </c>
      <c r="J38" s="37">
        <f>I38*$D$3</f>
        <v>0.28956284109729674</v>
      </c>
      <c r="K38" s="37">
        <f t="shared" si="2"/>
        <v>2.8956284109729673E-4</v>
      </c>
      <c r="L38" s="37">
        <f t="shared" si="3"/>
        <v>2.8222499132290128E-2</v>
      </c>
    </row>
    <row r="39" spans="1:12" ht="12.75" customHeight="1" x14ac:dyDescent="0.2">
      <c r="A39" s="17">
        <v>13</v>
      </c>
      <c r="B39" s="16" t="s">
        <v>5</v>
      </c>
      <c r="C39" s="15">
        <v>18.544999999999998</v>
      </c>
      <c r="D39" s="15">
        <v>2.5968828130065424</v>
      </c>
      <c r="E39" s="15">
        <v>22.002431838668368</v>
      </c>
      <c r="F39" s="14">
        <v>7.4745186105151582</v>
      </c>
      <c r="G39" s="14">
        <v>10.268942818048886</v>
      </c>
      <c r="H39" s="13">
        <v>1.0663337850235954</v>
      </c>
      <c r="I39" s="1">
        <f t="shared" si="0"/>
        <v>266.58344625589888</v>
      </c>
      <c r="J39" s="1">
        <f>I39*$D$3</f>
        <v>2.7167519007938656</v>
      </c>
      <c r="K39" s="1">
        <f>J39/1000</f>
        <v>2.7167519007938656E-3</v>
      </c>
      <c r="L39" s="1">
        <f>K39/$D$1</f>
        <v>0.26479063360563992</v>
      </c>
    </row>
    <row r="40" spans="1:12" ht="12.75" customHeight="1" x14ac:dyDescent="0.2">
      <c r="A40" s="17">
        <v>14</v>
      </c>
      <c r="B40" s="16" t="s">
        <v>4</v>
      </c>
      <c r="C40" s="15">
        <v>19.026666666666664</v>
      </c>
      <c r="D40" s="15">
        <v>1.1530027137101497</v>
      </c>
      <c r="E40" s="15">
        <v>10.145183660025088</v>
      </c>
      <c r="F40" s="14">
        <v>3.3186481108954391</v>
      </c>
      <c r="G40" s="14">
        <v>4.7349452845620883</v>
      </c>
      <c r="H40" s="13">
        <v>0.55761654918895409</v>
      </c>
      <c r="I40" s="1">
        <f t="shared" si="0"/>
        <v>139.40413729723852</v>
      </c>
      <c r="J40" s="1">
        <f t="shared" si="1"/>
        <v>1.4206675631961578</v>
      </c>
      <c r="K40" s="1">
        <f t="shared" si="2"/>
        <v>1.4206675631961579E-3</v>
      </c>
      <c r="L40" s="1">
        <f t="shared" si="3"/>
        <v>0.13846662409319277</v>
      </c>
    </row>
    <row r="41" spans="1:12" ht="12.75" customHeight="1" x14ac:dyDescent="0.2">
      <c r="A41" s="17">
        <v>15</v>
      </c>
      <c r="B41" s="16" t="s">
        <v>3</v>
      </c>
      <c r="C41" s="15">
        <v>20.008333333333333</v>
      </c>
      <c r="D41" s="15">
        <v>2.2258158194765199</v>
      </c>
      <c r="E41" s="15">
        <v>18.730164132421141</v>
      </c>
      <c r="F41" s="14">
        <v>6.406489227365217</v>
      </c>
      <c r="G41" s="14">
        <v>8.7417148185626967</v>
      </c>
      <c r="H41" s="13">
        <v>0.90216915345374815</v>
      </c>
      <c r="I41" s="1">
        <f t="shared" si="0"/>
        <v>225.54228836343702</v>
      </c>
      <c r="J41" s="1">
        <f t="shared" si="1"/>
        <v>2.2985014607117868</v>
      </c>
      <c r="K41" s="1">
        <f t="shared" si="2"/>
        <v>2.298501460711787E-3</v>
      </c>
      <c r="L41" s="1">
        <f t="shared" si="3"/>
        <v>0.22402548350017418</v>
      </c>
    </row>
    <row r="42" spans="1:12" ht="12.75" customHeight="1" x14ac:dyDescent="0.2">
      <c r="A42" s="17">
        <v>16</v>
      </c>
      <c r="B42" s="16" t="s">
        <v>2</v>
      </c>
      <c r="C42" s="15">
        <v>20.353333333333332</v>
      </c>
      <c r="D42" s="15">
        <v>2.9175217822448944</v>
      </c>
      <c r="E42" s="15">
        <v>25.300086298587509</v>
      </c>
      <c r="F42" s="14">
        <v>8.3974027433011784</v>
      </c>
      <c r="G42" s="14">
        <v>11.80801928609093</v>
      </c>
      <c r="H42" s="13">
        <v>0.9579747991175025</v>
      </c>
      <c r="I42" s="1">
        <f t="shared" si="0"/>
        <v>239.49369977937562</v>
      </c>
      <c r="J42" s="1">
        <f t="shared" si="1"/>
        <v>2.4406802944516168</v>
      </c>
      <c r="K42" s="1">
        <f t="shared" si="2"/>
        <v>2.4406802944516169E-3</v>
      </c>
      <c r="L42" s="1">
        <f t="shared" si="3"/>
        <v>0.23788306963466052</v>
      </c>
    </row>
    <row r="43" spans="1:12" x14ac:dyDescent="0.2">
      <c r="A43" s="12">
        <v>17</v>
      </c>
      <c r="B43" s="11" t="s">
        <v>1</v>
      </c>
      <c r="C43" s="10">
        <v>22.043333333333333</v>
      </c>
      <c r="D43" s="10">
        <v>2.3406225643740957</v>
      </c>
      <c r="E43" s="10">
        <v>21.342414437428779</v>
      </c>
      <c r="F43" s="9">
        <v>6.7369335381564701</v>
      </c>
      <c r="G43" s="9">
        <v>9.9609004615519527</v>
      </c>
      <c r="H43" s="8">
        <v>1.1515724127857139</v>
      </c>
      <c r="I43" s="1">
        <f t="shared" si="0"/>
        <v>287.89310319642846</v>
      </c>
      <c r="J43" s="1">
        <f t="shared" si="1"/>
        <v>2.9339186146748024</v>
      </c>
      <c r="K43" s="1">
        <f t="shared" si="2"/>
        <v>2.9339186146748026E-3</v>
      </c>
      <c r="L43" s="1">
        <f>K43/$D$1</f>
        <v>0.28595697998779751</v>
      </c>
    </row>
    <row r="44" spans="1:12" x14ac:dyDescent="0.2">
      <c r="A44" s="7" t="s">
        <v>0</v>
      </c>
      <c r="B44" s="6"/>
      <c r="C44" s="5"/>
      <c r="D44" s="4">
        <f>SUM(D27:D43)</f>
        <v>34.743144653533214</v>
      </c>
      <c r="E44" s="4">
        <f>SUM(E27:E43)</f>
        <v>214.2618985081549</v>
      </c>
      <c r="F44" s="3">
        <f>SUM(F27:F43)</f>
        <v>100.00000000000001</v>
      </c>
      <c r="G44" s="3">
        <f>SUM(G27:G43)</f>
        <v>100</v>
      </c>
      <c r="H44" s="2"/>
    </row>
  </sheetData>
  <pageMargins left="0.7" right="0.7" top="0.75" bottom="0.75" header="0.3" footer="0.3"/>
  <pageSetup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FC5B-9E99-480F-A356-8936A0D1AC46}">
  <dimension ref="A1:L44"/>
  <sheetViews>
    <sheetView topLeftCell="A6" workbookViewId="0">
      <selection activeCell="L42" sqref="L42:L43"/>
    </sheetView>
  </sheetViews>
  <sheetFormatPr defaultColWidth="9.140625" defaultRowHeight="12.75" x14ac:dyDescent="0.2"/>
  <cols>
    <col min="1" max="1" width="14.7109375" style="1" customWidth="1"/>
    <col min="2" max="2" width="29.7109375" style="1" customWidth="1"/>
    <col min="3" max="3" width="14" style="1" customWidth="1"/>
    <col min="4" max="5" width="9.140625" style="1"/>
    <col min="6" max="6" width="12.5703125" style="1" customWidth="1"/>
    <col min="7" max="7" width="13.7109375" style="1" customWidth="1"/>
    <col min="8" max="16384" width="9.140625" style="1"/>
  </cols>
  <sheetData>
    <row r="1" spans="1:7" x14ac:dyDescent="0.2">
      <c r="A1" s="1" t="s">
        <v>39</v>
      </c>
      <c r="B1" s="1" t="s">
        <v>38</v>
      </c>
      <c r="C1" s="1" t="s">
        <v>53</v>
      </c>
      <c r="D1" s="1">
        <f>9.9/1000</f>
        <v>9.9000000000000008E-3</v>
      </c>
      <c r="F1" s="1" t="s">
        <v>54</v>
      </c>
      <c r="G1" s="1">
        <v>250</v>
      </c>
    </row>
    <row r="2" spans="1:7" x14ac:dyDescent="0.2">
      <c r="A2" s="1" t="s">
        <v>37</v>
      </c>
      <c r="B2" s="1" t="s">
        <v>47</v>
      </c>
      <c r="C2" s="1" t="s">
        <v>55</v>
      </c>
      <c r="D2" s="1">
        <v>9.8670000000000009</v>
      </c>
    </row>
    <row r="3" spans="1:7" x14ac:dyDescent="0.2">
      <c r="A3" s="1" t="s">
        <v>35</v>
      </c>
      <c r="B3" s="32">
        <v>45008.382501932872</v>
      </c>
      <c r="C3" s="1" t="s">
        <v>56</v>
      </c>
      <c r="D3" s="1">
        <f>D2/1000</f>
        <v>9.8670000000000008E-3</v>
      </c>
    </row>
    <row r="4" spans="1:7" x14ac:dyDescent="0.2">
      <c r="A4" s="1" t="s">
        <v>34</v>
      </c>
      <c r="B4" s="31">
        <v>20</v>
      </c>
      <c r="C4" s="1" t="s">
        <v>33</v>
      </c>
    </row>
    <row r="24" spans="1:12" ht="15" x14ac:dyDescent="0.25">
      <c r="A24" s="30" t="s">
        <v>32</v>
      </c>
      <c r="B24" s="29" t="s">
        <v>31</v>
      </c>
      <c r="C24" s="28" t="s">
        <v>30</v>
      </c>
      <c r="D24" s="28" t="s">
        <v>29</v>
      </c>
      <c r="E24" s="28" t="s">
        <v>28</v>
      </c>
      <c r="F24" s="28" t="s">
        <v>27</v>
      </c>
      <c r="G24" s="28" t="s">
        <v>26</v>
      </c>
      <c r="H24" s="28" t="s">
        <v>25</v>
      </c>
      <c r="I24" s="33" t="s">
        <v>19</v>
      </c>
      <c r="J24" s="34" t="s">
        <v>48</v>
      </c>
      <c r="K24" s="34" t="s">
        <v>49</v>
      </c>
      <c r="L24" s="35" t="s">
        <v>50</v>
      </c>
    </row>
    <row r="25" spans="1:12" ht="15" x14ac:dyDescent="0.25">
      <c r="A25" s="27" t="s">
        <v>24</v>
      </c>
      <c r="B25" s="23" t="s">
        <v>24</v>
      </c>
      <c r="C25" s="23" t="s">
        <v>23</v>
      </c>
      <c r="D25" s="23" t="s">
        <v>22</v>
      </c>
      <c r="E25" s="23" t="s">
        <v>21</v>
      </c>
      <c r="F25" s="23" t="s">
        <v>20</v>
      </c>
      <c r="G25" s="23" t="s">
        <v>20</v>
      </c>
      <c r="H25" s="23" t="s">
        <v>19</v>
      </c>
      <c r="I25" s="36" t="s">
        <v>51</v>
      </c>
      <c r="J25" s="34" t="s">
        <v>51</v>
      </c>
      <c r="K25" s="34" t="s">
        <v>52</v>
      </c>
      <c r="L25" s="34"/>
    </row>
    <row r="26" spans="1:12" hidden="1" x14ac:dyDescent="0.2">
      <c r="A26" s="27" t="s">
        <v>18</v>
      </c>
      <c r="B26" s="23" t="s">
        <v>18</v>
      </c>
      <c r="C26" s="23" t="s">
        <v>18</v>
      </c>
      <c r="D26" s="26" t="s">
        <v>18</v>
      </c>
      <c r="E26" s="26" t="s">
        <v>18</v>
      </c>
      <c r="F26" s="25" t="s">
        <v>18</v>
      </c>
      <c r="G26" s="24" t="s">
        <v>18</v>
      </c>
      <c r="H26" s="23" t="s">
        <v>18</v>
      </c>
    </row>
    <row r="27" spans="1:12" x14ac:dyDescent="0.2">
      <c r="A27" s="22">
        <v>1</v>
      </c>
      <c r="B27" s="21" t="s">
        <v>17</v>
      </c>
      <c r="C27" s="20">
        <v>1.5716666666666668</v>
      </c>
      <c r="D27" s="20">
        <v>3.9601456312381904</v>
      </c>
      <c r="E27" s="20">
        <v>34.577511832632744</v>
      </c>
      <c r="F27" s="19">
        <v>11.316455718266829</v>
      </c>
      <c r="G27" s="19">
        <v>16.1769910036477</v>
      </c>
      <c r="H27" s="18">
        <v>1.5323850779824213</v>
      </c>
      <c r="I27" s="1">
        <f t="shared" ref="I27:I43" si="0">H27*$G$1</f>
        <v>383.09626949560533</v>
      </c>
      <c r="J27" s="1">
        <f>I27*$D$3</f>
        <v>3.7800108911131383</v>
      </c>
      <c r="K27" s="1">
        <f>J27/1000</f>
        <v>3.7800108911131385E-3</v>
      </c>
      <c r="L27" s="1">
        <f>K27/$D$1</f>
        <v>0.38181928193062004</v>
      </c>
    </row>
    <row r="28" spans="1:12" ht="12.75" customHeight="1" x14ac:dyDescent="0.2">
      <c r="A28" s="17">
        <v>2</v>
      </c>
      <c r="B28" s="16" t="s">
        <v>16</v>
      </c>
      <c r="C28" s="15">
        <v>2.4266666666666667</v>
      </c>
      <c r="D28" s="15">
        <v>7.6398474268073118</v>
      </c>
      <c r="E28" s="15">
        <v>26.976157006819196</v>
      </c>
      <c r="F28" s="14">
        <v>21.831519128438757</v>
      </c>
      <c r="G28" s="14">
        <v>12.620718671852304</v>
      </c>
      <c r="H28" s="13">
        <v>2.8501545424491299</v>
      </c>
      <c r="I28" s="1">
        <f t="shared" si="0"/>
        <v>712.53863561228252</v>
      </c>
      <c r="J28" s="1">
        <f t="shared" ref="J28:J43" si="1">I28*$D$3</f>
        <v>7.0306187175863926</v>
      </c>
      <c r="K28" s="1">
        <f t="shared" ref="K28:K43" si="2">J28/1000</f>
        <v>7.0306187175863928E-3</v>
      </c>
      <c r="L28" s="1">
        <f t="shared" ref="L28:L42" si="3">K28/$D$1</f>
        <v>0.71016350682690832</v>
      </c>
    </row>
    <row r="29" spans="1:12" ht="12.75" customHeight="1" x14ac:dyDescent="0.2">
      <c r="A29" s="17">
        <v>3</v>
      </c>
      <c r="B29" s="16" t="s">
        <v>15</v>
      </c>
      <c r="C29" s="15">
        <v>3.6850000000000001</v>
      </c>
      <c r="D29" s="15">
        <v>1.347065012069491E-3</v>
      </c>
      <c r="E29" s="15">
        <v>1.8253923006472661E-2</v>
      </c>
      <c r="F29" s="14">
        <v>3.849353780947883E-3</v>
      </c>
      <c r="G29" s="14">
        <v>8.5400461920542483E-3</v>
      </c>
      <c r="H29" s="13">
        <v>5.0461735632489901E-4</v>
      </c>
      <c r="I29" s="1">
        <f t="shared" si="0"/>
        <v>0.12615433908122475</v>
      </c>
      <c r="J29" s="1">
        <f t="shared" si="1"/>
        <v>1.2447648637144448E-3</v>
      </c>
      <c r="K29" s="1">
        <f t="shared" si="2"/>
        <v>1.2447648637144448E-6</v>
      </c>
      <c r="L29" s="1">
        <f t="shared" si="3"/>
        <v>1.2573382461762068E-4</v>
      </c>
    </row>
    <row r="30" spans="1:12" ht="12.75" customHeight="1" x14ac:dyDescent="0.2">
      <c r="A30" s="17">
        <v>4</v>
      </c>
      <c r="B30" s="16" t="s">
        <v>14</v>
      </c>
      <c r="C30" s="15">
        <v>4.4666666666666668</v>
      </c>
      <c r="D30" s="15">
        <v>0.44010367291717994</v>
      </c>
      <c r="E30" s="15">
        <v>2.6126493869374094</v>
      </c>
      <c r="F30" s="14">
        <v>1.2576339836413202</v>
      </c>
      <c r="G30" s="14">
        <v>1.2223206178844965</v>
      </c>
      <c r="H30" s="13">
        <v>0.23902185473897342</v>
      </c>
      <c r="I30" s="1">
        <f t="shared" si="0"/>
        <v>59.755463684743354</v>
      </c>
      <c r="J30" s="1">
        <f t="shared" si="1"/>
        <v>0.5896071601773627</v>
      </c>
      <c r="K30" s="1">
        <f t="shared" si="2"/>
        <v>5.8960716017736271E-4</v>
      </c>
      <c r="L30" s="1">
        <f t="shared" si="3"/>
        <v>5.9556278805794206E-2</v>
      </c>
    </row>
    <row r="31" spans="1:12" ht="12.75" customHeight="1" x14ac:dyDescent="0.2">
      <c r="A31" s="17">
        <v>5</v>
      </c>
      <c r="B31" s="16" t="s">
        <v>13</v>
      </c>
      <c r="C31" s="15">
        <v>4.84</v>
      </c>
      <c r="D31" s="15">
        <v>1.4014956278328929</v>
      </c>
      <c r="E31" s="15">
        <v>7.7862006548461418</v>
      </c>
      <c r="F31" s="14">
        <v>4.0048939328417275</v>
      </c>
      <c r="G31" s="14">
        <v>3.6427519295118533</v>
      </c>
      <c r="H31" s="13">
        <v>0.70570581018901424</v>
      </c>
      <c r="I31" s="1">
        <f t="shared" si="0"/>
        <v>176.42645254725355</v>
      </c>
      <c r="J31" s="1">
        <f t="shared" si="1"/>
        <v>1.7407998072837509</v>
      </c>
      <c r="K31" s="1">
        <f t="shared" si="2"/>
        <v>1.740799807283751E-3</v>
      </c>
      <c r="L31" s="1">
        <f t="shared" si="3"/>
        <v>0.17583836437209605</v>
      </c>
    </row>
    <row r="32" spans="1:12" ht="12.75" customHeight="1" x14ac:dyDescent="0.2">
      <c r="A32" s="17">
        <v>6</v>
      </c>
      <c r="B32" s="16" t="s">
        <v>12</v>
      </c>
      <c r="C32" s="15">
        <v>5.3516666666666666</v>
      </c>
      <c r="D32" s="15">
        <v>1.1066596043107883E-3</v>
      </c>
      <c r="E32" s="15">
        <v>9.9350913336502117E-3</v>
      </c>
      <c r="F32" s="14">
        <v>3.1623747138465981E-3</v>
      </c>
      <c r="G32" s="14">
        <v>4.6481043489426934E-3</v>
      </c>
      <c r="H32" s="13">
        <v>5.5124572349185552E-4</v>
      </c>
      <c r="I32" s="1">
        <f t="shared" si="0"/>
        <v>0.13781143087296388</v>
      </c>
      <c r="J32" s="1">
        <f t="shared" si="1"/>
        <v>1.3597853884235347E-3</v>
      </c>
      <c r="K32" s="1">
        <f t="shared" si="2"/>
        <v>1.3597853884235347E-6</v>
      </c>
      <c r="L32" s="1">
        <f t="shared" si="3"/>
        <v>1.3735205943672066E-4</v>
      </c>
    </row>
    <row r="33" spans="1:12" ht="12.75" customHeight="1" x14ac:dyDescent="0.2">
      <c r="A33" s="17">
        <v>7</v>
      </c>
      <c r="B33" s="16" t="s">
        <v>11</v>
      </c>
      <c r="C33" s="15">
        <v>8.2183333333333319</v>
      </c>
      <c r="D33" s="15">
        <v>3.7973686985698709</v>
      </c>
      <c r="E33" s="15">
        <v>11.085246346849582</v>
      </c>
      <c r="F33" s="14">
        <v>10.851306675270552</v>
      </c>
      <c r="G33" s="14">
        <v>5.1862011151700109</v>
      </c>
      <c r="H33" s="13">
        <v>2.4382765457911031</v>
      </c>
      <c r="I33" s="1">
        <f t="shared" si="0"/>
        <v>609.5691364477758</v>
      </c>
      <c r="J33" s="1">
        <f t="shared" si="1"/>
        <v>6.0146186693302042</v>
      </c>
      <c r="K33" s="1">
        <f t="shared" si="2"/>
        <v>6.0146186693302043E-3</v>
      </c>
      <c r="L33" s="1">
        <f t="shared" si="3"/>
        <v>0.60753723932628323</v>
      </c>
    </row>
    <row r="34" spans="1:12" ht="12.75" customHeight="1" x14ac:dyDescent="0.2">
      <c r="A34" s="17">
        <v>8</v>
      </c>
      <c r="B34" s="16" t="s">
        <v>10</v>
      </c>
      <c r="C34" s="15">
        <v>8.85</v>
      </c>
      <c r="D34" s="15">
        <v>1.7683927453757273</v>
      </c>
      <c r="E34" s="15">
        <v>6.6065967281461564</v>
      </c>
      <c r="F34" s="14">
        <v>5.0533339071401109</v>
      </c>
      <c r="G34" s="14">
        <v>3.0908775724887434</v>
      </c>
      <c r="H34" s="13">
        <v>0.99493344632049396</v>
      </c>
      <c r="I34" s="1">
        <f t="shared" si="0"/>
        <v>248.7333615801235</v>
      </c>
      <c r="J34" s="1">
        <f t="shared" si="1"/>
        <v>2.4542520787110789</v>
      </c>
      <c r="K34" s="1">
        <f t="shared" si="2"/>
        <v>2.454252078711079E-3</v>
      </c>
      <c r="L34" s="1">
        <f t="shared" si="3"/>
        <v>0.24790425037485644</v>
      </c>
    </row>
    <row r="35" spans="1:12" ht="12.75" customHeight="1" x14ac:dyDescent="0.2">
      <c r="A35" s="17">
        <v>9</v>
      </c>
      <c r="B35" s="16" t="s">
        <v>9</v>
      </c>
      <c r="C35" s="15">
        <v>13.353333333333332</v>
      </c>
      <c r="D35" s="15">
        <v>3.8580880614368356</v>
      </c>
      <c r="E35" s="15">
        <v>19.729417706808039</v>
      </c>
      <c r="F35" s="14">
        <v>11.024817461264183</v>
      </c>
      <c r="G35" s="14">
        <v>9.2303522096991824</v>
      </c>
      <c r="H35" s="13">
        <v>2.0777138548893697</v>
      </c>
      <c r="I35" s="1">
        <f t="shared" si="0"/>
        <v>519.42846372234237</v>
      </c>
      <c r="J35" s="1">
        <f t="shared" si="1"/>
        <v>5.1252006515483526</v>
      </c>
      <c r="K35" s="1">
        <f t="shared" si="2"/>
        <v>5.1252006515483525E-3</v>
      </c>
      <c r="L35" s="1">
        <f t="shared" si="3"/>
        <v>0.51769703550993451</v>
      </c>
    </row>
    <row r="36" spans="1:12" ht="12.75" customHeight="1" x14ac:dyDescent="0.2">
      <c r="A36" s="17">
        <v>10</v>
      </c>
      <c r="B36" s="16" t="s">
        <v>8</v>
      </c>
      <c r="C36" s="15">
        <v>14.708333333333332</v>
      </c>
      <c r="D36" s="15">
        <v>0.79957249163307043</v>
      </c>
      <c r="E36" s="15">
        <v>5.86745063241586</v>
      </c>
      <c r="F36" s="14">
        <v>2.2848469570753744</v>
      </c>
      <c r="G36" s="14">
        <v>2.7450701645154001</v>
      </c>
      <c r="H36" s="13">
        <v>0.4028914072748907</v>
      </c>
      <c r="I36" s="1">
        <f t="shared" si="0"/>
        <v>100.72285181872267</v>
      </c>
      <c r="J36" s="1">
        <f t="shared" si="1"/>
        <v>0.99383237889533671</v>
      </c>
      <c r="K36" s="1">
        <f t="shared" si="2"/>
        <v>9.9383237889533681E-4</v>
      </c>
      <c r="L36" s="1">
        <f t="shared" si="3"/>
        <v>0.10038710897932694</v>
      </c>
    </row>
    <row r="37" spans="1:12" ht="12.75" customHeight="1" x14ac:dyDescent="0.2">
      <c r="A37" s="17">
        <v>11</v>
      </c>
      <c r="B37" s="16" t="s">
        <v>7</v>
      </c>
      <c r="C37" s="15">
        <v>16.899999999999999</v>
      </c>
      <c r="D37" s="15">
        <v>0.11917502043172809</v>
      </c>
      <c r="E37" s="15">
        <v>0.85045784902396826</v>
      </c>
      <c r="F37" s="14">
        <v>0.34055283997662639</v>
      </c>
      <c r="G37" s="14">
        <v>0.397884296569259</v>
      </c>
      <c r="H37" s="13">
        <v>4.7213706333899319E-2</v>
      </c>
      <c r="I37" s="1">
        <f t="shared" si="0"/>
        <v>11.803426583474829</v>
      </c>
      <c r="J37" s="1">
        <f>I37*$D$3</f>
        <v>0.11646441009914615</v>
      </c>
      <c r="K37" s="1">
        <f t="shared" si="2"/>
        <v>1.1646441009914616E-4</v>
      </c>
      <c r="L37" s="1">
        <f t="shared" si="3"/>
        <v>1.176408182819658E-2</v>
      </c>
    </row>
    <row r="38" spans="1:12" ht="12.75" customHeight="1" x14ac:dyDescent="0.2">
      <c r="A38" s="17">
        <v>12</v>
      </c>
      <c r="B38" s="16" t="s">
        <v>6</v>
      </c>
      <c r="C38" s="15">
        <v>18.151666666666664</v>
      </c>
      <c r="D38" s="15">
        <v>1.4896194584057467E-3</v>
      </c>
      <c r="E38" s="15">
        <v>1.2616316853453047E-2</v>
      </c>
      <c r="F38" s="14">
        <v>4.2567153352000911E-3</v>
      </c>
      <c r="G38" s="14">
        <v>5.9025081164129269E-3</v>
      </c>
      <c r="H38" s="13">
        <v>6.5727251714542412E-4</v>
      </c>
      <c r="I38" s="1">
        <f t="shared" si="0"/>
        <v>0.16431812928635603</v>
      </c>
      <c r="J38" s="1">
        <f>I38*$D$3</f>
        <v>1.621326981668475E-3</v>
      </c>
      <c r="K38" s="1">
        <f t="shared" si="2"/>
        <v>1.621326981668475E-6</v>
      </c>
      <c r="L38" s="1">
        <f t="shared" si="3"/>
        <v>1.6377040218873483E-4</v>
      </c>
    </row>
    <row r="39" spans="1:12" ht="12.75" customHeight="1" x14ac:dyDescent="0.2">
      <c r="A39" s="17">
        <v>13</v>
      </c>
      <c r="B39" s="16" t="s">
        <v>5</v>
      </c>
      <c r="C39" s="15">
        <v>18.555</v>
      </c>
      <c r="D39" s="15">
        <v>2.6388467949575123</v>
      </c>
      <c r="E39" s="15">
        <v>22.020680304471931</v>
      </c>
      <c r="F39" s="14">
        <v>7.5407309940493725</v>
      </c>
      <c r="G39" s="14">
        <v>10.302312928238281</v>
      </c>
      <c r="H39" s="13">
        <v>1.0835650638030305</v>
      </c>
      <c r="I39" s="1">
        <f t="shared" si="0"/>
        <v>270.89126595075766</v>
      </c>
      <c r="J39" s="1">
        <f>I39*$D$3</f>
        <v>2.6728841211361258</v>
      </c>
      <c r="K39" s="1">
        <f>J39/1000</f>
        <v>2.6728841211361258E-3</v>
      </c>
      <c r="L39" s="1">
        <f>K39/$D$1</f>
        <v>0.26998829506425509</v>
      </c>
    </row>
    <row r="40" spans="1:12" ht="12.75" customHeight="1" x14ac:dyDescent="0.2">
      <c r="A40" s="17">
        <v>14</v>
      </c>
      <c r="B40" s="16" t="s">
        <v>4</v>
      </c>
      <c r="C40" s="15">
        <v>19.03833333333333</v>
      </c>
      <c r="D40" s="15">
        <v>1.1893634544330014</v>
      </c>
      <c r="E40" s="15">
        <v>10.278631771553371</v>
      </c>
      <c r="F40" s="14">
        <v>3.3987080573114383</v>
      </c>
      <c r="G40" s="14">
        <v>4.8088287700707548</v>
      </c>
      <c r="H40" s="13">
        <v>0.57520137403519267</v>
      </c>
      <c r="I40" s="1">
        <f t="shared" si="0"/>
        <v>143.80034350879816</v>
      </c>
      <c r="J40" s="1">
        <f t="shared" si="1"/>
        <v>1.4188779894013115</v>
      </c>
      <c r="K40" s="1">
        <f t="shared" si="2"/>
        <v>1.4188779894013116E-3</v>
      </c>
      <c r="L40" s="1">
        <f t="shared" si="3"/>
        <v>0.14332100903043549</v>
      </c>
    </row>
    <row r="41" spans="1:12" ht="12.75" customHeight="1" x14ac:dyDescent="0.2">
      <c r="A41" s="17">
        <v>15</v>
      </c>
      <c r="B41" s="16" t="s">
        <v>3</v>
      </c>
      <c r="C41" s="15">
        <v>20.016666666666666</v>
      </c>
      <c r="D41" s="15">
        <v>2.1393923037187257</v>
      </c>
      <c r="E41" s="15">
        <v>18.631572540598533</v>
      </c>
      <c r="F41" s="14">
        <v>6.1134969578035809</v>
      </c>
      <c r="G41" s="14">
        <v>8.7167284572691894</v>
      </c>
      <c r="H41" s="13">
        <v>0.86713991636797572</v>
      </c>
      <c r="I41" s="1">
        <f t="shared" si="0"/>
        <v>216.78497909199393</v>
      </c>
      <c r="J41" s="1">
        <f t="shared" si="1"/>
        <v>2.1390173887007045</v>
      </c>
      <c r="K41" s="1">
        <f t="shared" si="2"/>
        <v>2.1390173887007044E-3</v>
      </c>
      <c r="L41" s="1">
        <f t="shared" si="3"/>
        <v>0.21606236249502064</v>
      </c>
    </row>
    <row r="42" spans="1:12" ht="12.75" customHeight="1" x14ac:dyDescent="0.2">
      <c r="A42" s="17">
        <v>16</v>
      </c>
      <c r="B42" s="16" t="s">
        <v>2</v>
      </c>
      <c r="C42" s="15">
        <v>20.361666666666665</v>
      </c>
      <c r="D42" s="15">
        <v>2.8839373026353989</v>
      </c>
      <c r="E42" s="15">
        <v>25.265319497538062</v>
      </c>
      <c r="F42" s="14">
        <v>8.2410981359105548</v>
      </c>
      <c r="G42" s="14">
        <v>11.820308187422235</v>
      </c>
      <c r="H42" s="13">
        <v>0.94694726016195219</v>
      </c>
      <c r="I42" s="1">
        <f t="shared" si="0"/>
        <v>236.73681504048804</v>
      </c>
      <c r="J42" s="1">
        <f t="shared" si="1"/>
        <v>2.3358821540044956</v>
      </c>
      <c r="K42" s="1">
        <f t="shared" si="2"/>
        <v>2.3358821540044954E-3</v>
      </c>
      <c r="L42" s="1">
        <f t="shared" si="3"/>
        <v>0.2359476923236864</v>
      </c>
    </row>
    <row r="43" spans="1:12" x14ac:dyDescent="0.2">
      <c r="A43" s="12">
        <v>17</v>
      </c>
      <c r="B43" s="11" t="s">
        <v>1</v>
      </c>
      <c r="C43" s="10">
        <v>22.046666666666663</v>
      </c>
      <c r="D43" s="10">
        <v>2.3549028442771229</v>
      </c>
      <c r="E43" s="10">
        <v>21.41631731952635</v>
      </c>
      <c r="F43" s="9">
        <v>6.7293368071796058</v>
      </c>
      <c r="G43" s="9">
        <v>10.019563417003196</v>
      </c>
      <c r="H43" s="8">
        <v>1.1585982257610672</v>
      </c>
      <c r="I43" s="1">
        <f t="shared" si="0"/>
        <v>289.64955644026679</v>
      </c>
      <c r="J43" s="1">
        <f t="shared" si="1"/>
        <v>2.8579721733961128</v>
      </c>
      <c r="K43" s="1">
        <f t="shared" si="2"/>
        <v>2.8579721733961129E-3</v>
      </c>
      <c r="L43" s="1">
        <f>K43/$D$1</f>
        <v>0.28868405791879925</v>
      </c>
    </row>
    <row r="44" spans="1:12" x14ac:dyDescent="0.2">
      <c r="A44" s="7" t="s">
        <v>0</v>
      </c>
      <c r="B44" s="6"/>
      <c r="C44" s="5"/>
      <c r="D44" s="4">
        <f>SUM(D27:D43)</f>
        <v>34.994575420339345</v>
      </c>
      <c r="E44" s="4">
        <f>SUM(E27:E43)</f>
        <v>213.74501490936089</v>
      </c>
      <c r="F44" s="3">
        <f>SUM(F27:F43)</f>
        <v>100</v>
      </c>
      <c r="G44" s="3">
        <f>SUM(G27:G43)</f>
        <v>100.00000000000001</v>
      </c>
      <c r="H44" s="2"/>
    </row>
  </sheetData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Oversikt</vt:lpstr>
      <vt:lpstr>Xylose 1.50</vt:lpstr>
      <vt:lpstr>Xylose 2.50</vt:lpstr>
      <vt:lpstr>Xylose 3.50</vt:lpstr>
      <vt:lpstr>Xylose 1.100</vt:lpstr>
      <vt:lpstr>Xylose 2.100</vt:lpstr>
      <vt:lpstr>Xylose 3.100</vt:lpstr>
      <vt:lpstr>Xylose 1.250</vt:lpstr>
      <vt:lpstr>Xylose 2.250</vt:lpstr>
      <vt:lpstr>Xylose 3.250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Tande-Petersen</dc:creator>
  <cp:lastModifiedBy>Sofie Tande-Petersen</cp:lastModifiedBy>
  <dcterms:created xsi:type="dcterms:W3CDTF">2023-04-06T10:45:21Z</dcterms:created>
  <dcterms:modified xsi:type="dcterms:W3CDTF">2023-06-10T14:57:52Z</dcterms:modified>
</cp:coreProperties>
</file>