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wa\Downloads\"/>
    </mc:Choice>
  </mc:AlternateContent>
  <xr:revisionPtr revIDLastSave="0" documentId="13_ncr:1_{4329B526-04FB-43D5-9505-36C3F4953D5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puts" sheetId="1" r:id="rId1"/>
    <sheet name="Calcs_Monthly" sheetId="3" r:id="rId2"/>
  </sheets>
  <externalReferences>
    <externalReference r:id="rId3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G12" i="3"/>
  <c r="BN17" i="3"/>
  <c r="BM17" i="3"/>
  <c r="BL17" i="3"/>
  <c r="BL18" i="3" s="1"/>
  <c r="BK17" i="3"/>
  <c r="BJ17" i="3"/>
  <c r="BI17" i="3"/>
  <c r="BH17" i="3"/>
  <c r="BH18" i="3" s="1"/>
  <c r="BG17" i="3"/>
  <c r="BF17" i="3"/>
  <c r="BE17" i="3"/>
  <c r="BD17" i="3"/>
  <c r="BD18" i="3" s="1"/>
  <c r="BC17" i="3"/>
  <c r="BB17" i="3"/>
  <c r="BA17" i="3"/>
  <c r="AZ17" i="3"/>
  <c r="AZ18" i="3" s="1"/>
  <c r="AY17" i="3"/>
  <c r="AX17" i="3"/>
  <c r="AW17" i="3"/>
  <c r="AV17" i="3"/>
  <c r="AV18" i="3" s="1"/>
  <c r="AU17" i="3"/>
  <c r="AT17" i="3"/>
  <c r="AS17" i="3"/>
  <c r="AR17" i="3"/>
  <c r="AR18" i="3" s="1"/>
  <c r="AQ17" i="3"/>
  <c r="AP17" i="3"/>
  <c r="AO17" i="3"/>
  <c r="AN17" i="3"/>
  <c r="AN18" i="3" s="1"/>
  <c r="AM17" i="3"/>
  <c r="AL17" i="3"/>
  <c r="AK17" i="3"/>
  <c r="AJ17" i="3"/>
  <c r="AJ18" i="3" s="1"/>
  <c r="AI17" i="3"/>
  <c r="AH17" i="3"/>
  <c r="AG17" i="3"/>
  <c r="AF17" i="3"/>
  <c r="AF18" i="3" s="1"/>
  <c r="AE17" i="3"/>
  <c r="AD17" i="3"/>
  <c r="AC17" i="3"/>
  <c r="AB17" i="3"/>
  <c r="AB18" i="3" s="1"/>
  <c r="AA17" i="3"/>
  <c r="Z17" i="3"/>
  <c r="Y17" i="3"/>
  <c r="X17" i="3"/>
  <c r="X18" i="3" s="1"/>
  <c r="W17" i="3"/>
  <c r="V17" i="3"/>
  <c r="U17" i="3"/>
  <c r="T17" i="3"/>
  <c r="T18" i="3" s="1"/>
  <c r="S17" i="3"/>
  <c r="R17" i="3"/>
  <c r="Q17" i="3"/>
  <c r="P17" i="3"/>
  <c r="P18" i="3" s="1"/>
  <c r="O17" i="3"/>
  <c r="N17" i="3"/>
  <c r="M17" i="3"/>
  <c r="L17" i="3"/>
  <c r="L18" i="3" s="1"/>
  <c r="K17" i="3"/>
  <c r="K18" i="3" s="1"/>
  <c r="J17" i="3"/>
  <c r="I17" i="3"/>
  <c r="H17" i="3"/>
  <c r="H18" i="3" s="1"/>
  <c r="G17" i="3"/>
  <c r="G18" i="3" s="1"/>
  <c r="I18" i="3"/>
  <c r="J18" i="3"/>
  <c r="M18" i="3"/>
  <c r="N18" i="3"/>
  <c r="O18" i="3"/>
  <c r="Q18" i="3"/>
  <c r="R18" i="3"/>
  <c r="S18" i="3"/>
  <c r="U18" i="3"/>
  <c r="V18" i="3"/>
  <c r="W18" i="3"/>
  <c r="Y18" i="3"/>
  <c r="Z18" i="3"/>
  <c r="AA18" i="3"/>
  <c r="AC18" i="3"/>
  <c r="AD18" i="3"/>
  <c r="AE18" i="3"/>
  <c r="AG18" i="3"/>
  <c r="AH18" i="3"/>
  <c r="AI18" i="3"/>
  <c r="AK18" i="3"/>
  <c r="AL18" i="3"/>
  <c r="AM18" i="3"/>
  <c r="AO18" i="3"/>
  <c r="AP18" i="3"/>
  <c r="AQ18" i="3"/>
  <c r="AS18" i="3"/>
  <c r="AT18" i="3"/>
  <c r="AU18" i="3"/>
  <c r="AW18" i="3"/>
  <c r="AX18" i="3"/>
  <c r="AY18" i="3"/>
  <c r="BA18" i="3"/>
  <c r="BB18" i="3"/>
  <c r="BC18" i="3"/>
  <c r="BE18" i="3"/>
  <c r="BF18" i="3"/>
  <c r="BG18" i="3"/>
  <c r="BI18" i="3"/>
  <c r="BJ18" i="3"/>
  <c r="BK18" i="3"/>
  <c r="BM18" i="3"/>
  <c r="BN18" i="3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G16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G11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G7" i="3"/>
  <c r="I5" i="3"/>
  <c r="I6" i="3"/>
  <c r="J5" i="3" s="1"/>
  <c r="J6" i="3" s="1"/>
  <c r="K5" i="3" s="1"/>
  <c r="K6" i="3" s="1"/>
  <c r="L5" i="3" s="1"/>
  <c r="L6" i="3" s="1"/>
  <c r="M5" i="3" s="1"/>
  <c r="M6" i="3" s="1"/>
  <c r="N5" i="3" s="1"/>
  <c r="N6" i="3" s="1"/>
  <c r="O5" i="3" s="1"/>
  <c r="O6" i="3" s="1"/>
  <c r="P5" i="3" s="1"/>
  <c r="P6" i="3" s="1"/>
  <c r="Q5" i="3" s="1"/>
  <c r="Q6" i="3" s="1"/>
  <c r="R5" i="3" s="1"/>
  <c r="R6" i="3" s="1"/>
  <c r="S5" i="3" s="1"/>
  <c r="S6" i="3" s="1"/>
  <c r="T5" i="3" s="1"/>
  <c r="T6" i="3" s="1"/>
  <c r="U5" i="3" s="1"/>
  <c r="U6" i="3" s="1"/>
  <c r="V5" i="3" s="1"/>
  <c r="V6" i="3" s="1"/>
  <c r="W5" i="3" s="1"/>
  <c r="W6" i="3" s="1"/>
  <c r="X5" i="3" s="1"/>
  <c r="X6" i="3" s="1"/>
  <c r="Y5" i="3" s="1"/>
  <c r="Y6" i="3" s="1"/>
  <c r="Z5" i="3" s="1"/>
  <c r="Z6" i="3" s="1"/>
  <c r="AA5" i="3" s="1"/>
  <c r="AA6" i="3" s="1"/>
  <c r="AB5" i="3" s="1"/>
  <c r="AB6" i="3" s="1"/>
  <c r="AC5" i="3" s="1"/>
  <c r="AC6" i="3" s="1"/>
  <c r="AD5" i="3" s="1"/>
  <c r="AD6" i="3" s="1"/>
  <c r="AE5" i="3" s="1"/>
  <c r="AE6" i="3" s="1"/>
  <c r="AF5" i="3" s="1"/>
  <c r="AF6" i="3" s="1"/>
  <c r="AG5" i="3" s="1"/>
  <c r="AG6" i="3" s="1"/>
  <c r="AH5" i="3" s="1"/>
  <c r="AH6" i="3" s="1"/>
  <c r="AI5" i="3" s="1"/>
  <c r="AI6" i="3" s="1"/>
  <c r="AJ5" i="3" s="1"/>
  <c r="AJ6" i="3" s="1"/>
  <c r="AK5" i="3" s="1"/>
  <c r="AK6" i="3" s="1"/>
  <c r="AL5" i="3" s="1"/>
  <c r="AL6" i="3" s="1"/>
  <c r="AM5" i="3" s="1"/>
  <c r="AM6" i="3" s="1"/>
  <c r="AN5" i="3" s="1"/>
  <c r="AN6" i="3" s="1"/>
  <c r="AO5" i="3" s="1"/>
  <c r="AO6" i="3" s="1"/>
  <c r="AP5" i="3" s="1"/>
  <c r="AP6" i="3" s="1"/>
  <c r="AQ5" i="3" s="1"/>
  <c r="AQ6" i="3" s="1"/>
  <c r="AR5" i="3" s="1"/>
  <c r="AR6" i="3" s="1"/>
  <c r="AS5" i="3" s="1"/>
  <c r="AS6" i="3" s="1"/>
  <c r="AT5" i="3" s="1"/>
  <c r="AT6" i="3" s="1"/>
  <c r="AU5" i="3" s="1"/>
  <c r="AU6" i="3" s="1"/>
  <c r="AV5" i="3" s="1"/>
  <c r="AV6" i="3" s="1"/>
  <c r="AW5" i="3" s="1"/>
  <c r="AW6" i="3" s="1"/>
  <c r="AX5" i="3" s="1"/>
  <c r="AX6" i="3" s="1"/>
  <c r="AY5" i="3" s="1"/>
  <c r="AY6" i="3" s="1"/>
  <c r="AZ5" i="3" s="1"/>
  <c r="AZ6" i="3" s="1"/>
  <c r="BA5" i="3" s="1"/>
  <c r="BA6" i="3" s="1"/>
  <c r="BB5" i="3" s="1"/>
  <c r="BB6" i="3" s="1"/>
  <c r="BC5" i="3" s="1"/>
  <c r="BC6" i="3" s="1"/>
  <c r="BD5" i="3" s="1"/>
  <c r="BD6" i="3" s="1"/>
  <c r="BE5" i="3" s="1"/>
  <c r="BE6" i="3" s="1"/>
  <c r="BF5" i="3" s="1"/>
  <c r="BF6" i="3" s="1"/>
  <c r="BG5" i="3" s="1"/>
  <c r="BG6" i="3" s="1"/>
  <c r="BH5" i="3" s="1"/>
  <c r="BH6" i="3" s="1"/>
  <c r="BI5" i="3" s="1"/>
  <c r="BI6" i="3" s="1"/>
  <c r="BJ5" i="3" s="1"/>
  <c r="BJ6" i="3" s="1"/>
  <c r="BK5" i="3" s="1"/>
  <c r="BK6" i="3" s="1"/>
  <c r="BL5" i="3" s="1"/>
  <c r="BL6" i="3" s="1"/>
  <c r="BM5" i="3" s="1"/>
  <c r="BM6" i="3" s="1"/>
  <c r="BN5" i="3" s="1"/>
  <c r="BN6" i="3" s="1"/>
  <c r="H6" i="3"/>
  <c r="H5" i="3"/>
  <c r="G6" i="3"/>
  <c r="G5" i="3"/>
  <c r="F16" i="1"/>
  <c r="E26" i="1"/>
  <c r="E36" i="1" s="1"/>
  <c r="H20" i="3" l="1"/>
  <c r="H21" i="3" s="1"/>
  <c r="G20" i="3"/>
  <c r="G21" i="3" s="1"/>
  <c r="E17" i="3"/>
  <c r="E18" i="3" s="1"/>
  <c r="E27" i="1"/>
  <c r="I20" i="3" l="1"/>
  <c r="I21" i="3" s="1"/>
  <c r="E28" i="1"/>
  <c r="E37" i="1"/>
  <c r="J20" i="3" l="1"/>
  <c r="J21" i="3" s="1"/>
  <c r="E29" i="1"/>
  <c r="E38" i="1"/>
  <c r="K20" i="3" l="1"/>
  <c r="K21" i="3" s="1"/>
  <c r="E30" i="1"/>
  <c r="E40" i="1" s="1"/>
  <c r="E39" i="1"/>
  <c r="L20" i="3" l="1"/>
  <c r="M20" i="3" l="1"/>
  <c r="M21" i="3" s="1"/>
  <c r="L21" i="3"/>
  <c r="N20" i="3" l="1"/>
  <c r="N21" i="3" l="1"/>
  <c r="O20" i="3"/>
  <c r="O21" i="3" s="1"/>
  <c r="P20" i="3" l="1"/>
  <c r="P21" i="3" s="1"/>
  <c r="Q20" i="3" l="1"/>
  <c r="Q21" i="3" s="1"/>
  <c r="R20" i="3" l="1"/>
  <c r="R21" i="3" s="1"/>
  <c r="S20" i="3" l="1"/>
  <c r="S21" i="3" s="1"/>
  <c r="T20" i="3" l="1"/>
  <c r="T21" i="3" s="1"/>
  <c r="U20" i="3" l="1"/>
  <c r="U21" i="3" s="1"/>
  <c r="V20" i="3" l="1"/>
  <c r="V21" i="3" s="1"/>
  <c r="W20" i="3" l="1"/>
  <c r="W21" i="3" s="1"/>
  <c r="X20" i="3" l="1"/>
  <c r="X21" i="3" s="1"/>
  <c r="Y20" i="3" l="1"/>
  <c r="Y21" i="3" s="1"/>
  <c r="Z20" i="3" l="1"/>
  <c r="Z21" i="3" s="1"/>
  <c r="AA20" i="3" l="1"/>
  <c r="AA21" i="3" s="1"/>
  <c r="AB20" i="3" l="1"/>
  <c r="AB21" i="3" s="1"/>
  <c r="AC20" i="3" l="1"/>
  <c r="AC21" i="3" s="1"/>
  <c r="AD20" i="3" l="1"/>
  <c r="AD21" i="3" s="1"/>
  <c r="AE20" i="3" l="1"/>
  <c r="AE21" i="3" s="1"/>
  <c r="AF20" i="3" l="1"/>
  <c r="AF21" i="3" s="1"/>
  <c r="AG20" i="3" l="1"/>
  <c r="AG21" i="3" s="1"/>
  <c r="AH20" i="3" l="1"/>
  <c r="AH21" i="3" s="1"/>
  <c r="AI20" i="3" l="1"/>
  <c r="AI21" i="3" s="1"/>
  <c r="AJ20" i="3" l="1"/>
  <c r="AJ21" i="3" s="1"/>
  <c r="AK20" i="3" l="1"/>
  <c r="AK21" i="3" s="1"/>
  <c r="AL20" i="3" l="1"/>
  <c r="AL21" i="3" s="1"/>
  <c r="AM20" i="3" l="1"/>
  <c r="AM21" i="3" s="1"/>
  <c r="AN20" i="3" l="1"/>
  <c r="AN21" i="3" s="1"/>
  <c r="AO20" i="3" l="1"/>
  <c r="AO21" i="3" s="1"/>
  <c r="AP20" i="3" l="1"/>
  <c r="AP21" i="3" s="1"/>
  <c r="AQ20" i="3" l="1"/>
  <c r="AQ21" i="3" s="1"/>
  <c r="AR20" i="3" l="1"/>
  <c r="AR21" i="3" s="1"/>
  <c r="AS20" i="3" l="1"/>
  <c r="AS21" i="3" s="1"/>
  <c r="AT20" i="3" l="1"/>
  <c r="AT21" i="3" s="1"/>
  <c r="AU20" i="3" l="1"/>
  <c r="AU21" i="3" s="1"/>
  <c r="AV20" i="3" l="1"/>
  <c r="AV21" i="3" s="1"/>
  <c r="AW20" i="3" l="1"/>
  <c r="AW21" i="3" s="1"/>
  <c r="AX20" i="3" l="1"/>
  <c r="AX21" i="3" s="1"/>
  <c r="AY20" i="3" l="1"/>
  <c r="AY21" i="3" s="1"/>
  <c r="AZ20" i="3" l="1"/>
  <c r="AZ21" i="3" s="1"/>
  <c r="BA20" i="3" l="1"/>
  <c r="BA21" i="3" s="1"/>
  <c r="BB20" i="3" l="1"/>
  <c r="BB21" i="3" s="1"/>
  <c r="BC20" i="3" l="1"/>
  <c r="BC21" i="3" s="1"/>
  <c r="BD20" i="3" l="1"/>
  <c r="BD21" i="3" s="1"/>
  <c r="BE20" i="3" l="1"/>
  <c r="BE21" i="3" s="1"/>
  <c r="BF20" i="3" l="1"/>
  <c r="BF21" i="3" s="1"/>
  <c r="BG20" i="3" l="1"/>
  <c r="BG21" i="3" s="1"/>
  <c r="BH20" i="3" l="1"/>
  <c r="BH21" i="3" s="1"/>
  <c r="BI20" i="3" l="1"/>
  <c r="BI21" i="3" s="1"/>
  <c r="BJ20" i="3" l="1"/>
  <c r="BJ21" i="3" s="1"/>
  <c r="BK20" i="3" l="1"/>
  <c r="BK21" i="3" s="1"/>
  <c r="BL20" i="3" l="1"/>
  <c r="BL21" i="3" s="1"/>
  <c r="BN20" i="3" l="1"/>
  <c r="BM20" i="3"/>
  <c r="BM21" i="3" s="1"/>
  <c r="BN21" i="3" l="1"/>
  <c r="E20" i="3"/>
  <c r="E21" i="3" s="1"/>
</calcChain>
</file>

<file path=xl/sharedStrings.xml><?xml version="1.0" encoding="utf-8"?>
<sst xmlns="http://schemas.openxmlformats.org/spreadsheetml/2006/main" count="54" uniqueCount="35">
  <si>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</si>
  <si>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</si>
  <si>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</si>
  <si>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</si>
  <si>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</si>
  <si>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</si>
  <si>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</si>
  <si>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</si>
  <si>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</si>
  <si>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</si>
  <si>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</si>
  <si>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</si>
  <si>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</si>
  <si>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</si>
  <si>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</si>
  <si>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</si>
  <si>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</si>
  <si>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</si>
  <si>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</si>
  <si>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</si>
  <si>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</si>
  <si>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</si>
  <si>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</si>
  <si>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</si>
  <si>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Calculations - Monthly</t>
  </si>
  <si>
    <t>Period Start Date</t>
  </si>
  <si>
    <t>Period End Date</t>
  </si>
  <si>
    <t>Month Number</t>
  </si>
  <si>
    <t>Calendar Year</t>
  </si>
  <si>
    <t>Growth Factor</t>
  </si>
  <si>
    <t>Income</t>
  </si>
  <si>
    <t>Gross Margin</t>
  </si>
  <si>
    <t>Net Income</t>
  </si>
  <si>
    <t>[multiple]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</si>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</sst>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0.000"/>
    <numFmt numFmtId="166" formatCode="#,##0;\(#,##0\);&quot;-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7" fillId="2" borderId="0" xfId="0" applyFont="1" applyFill="1"/>
    <xf numFmtId="0" fontId="8" fillId="0" borderId="0" xfId="0" applyFont="1"/>
    <xf numFmtId="0" fontId="0" fillId="0" borderId="2" xfId="0" applyBorder="1"/>
    <xf numFmtId="165" fontId="0" fillId="0" borderId="0" xfId="0" applyNumberFormat="1"/>
    <xf numFmtId="165" fontId="8" fillId="0" borderId="0" xfId="0" applyNumberFormat="1" applyFont="1"/>
    <xf numFmtId="15" fontId="0" fillId="0" borderId="0" xfId="0" applyNumberFormat="1"/>
    <xf numFmtId="15" fontId="3" fillId="0" borderId="0" xfId="0" applyNumberFormat="1" applyFont="1"/>
    <xf numFmtId="166" fontId="0" fillId="0" borderId="0" xfId="0" applyNumberFormat="1"/>
    <xf numFmtId="166" fontId="0" fillId="0" borderId="2" xfId="0" applyNumberFormat="1" applyBorder="1"/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workbookViewId="0">
      <selection activeCell="B13" sqref="B13"/>
    </sheetView>
  </sheetViews>
  <sheetFormatPr defaultRowHeight="15" x14ac:dyDescent="0.25"/>
  <cols>
    <col min="1" max="2" width="4.7109375" customWidth="1"/>
    <col min="3" max="3" width="29.7109375" customWidth="1"/>
    <col min="4" max="4" width="13.28515625" customWidth="1"/>
    <col min="6" max="6" width="9.7109375" bestFit="1" customWidth="1"/>
  </cols>
  <sheetData>
    <row r="3" spans="1:7" x14ac:dyDescent="0.25">
      <c r="A3" s="1"/>
      <c r="B3" s="1" t="s">
        <v>0</v>
      </c>
      <c r="C3" s="1"/>
      <c r="D3" s="1"/>
      <c r="E3" s="1"/>
      <c r="F3" s="1"/>
      <c r="G3" s="1"/>
    </row>
    <row r="5" spans="1:7" x14ac:dyDescent="0.25">
      <c r="C5" t="s">
        <v>1</v>
      </c>
      <c r="F5" s="2">
        <v>1000</v>
      </c>
    </row>
    <row r="6" spans="1:7" x14ac:dyDescent="0.25">
      <c r="C6" t="s">
        <v>2</v>
      </c>
      <c r="F6" s="3">
        <v>1000</v>
      </c>
    </row>
    <row r="7" spans="1:7" x14ac:dyDescent="0.25">
      <c r="C7" t="s">
        <v>3</v>
      </c>
      <c r="F7" s="4">
        <v>1000</v>
      </c>
    </row>
    <row r="8" spans="1:7" x14ac:dyDescent="0.25">
      <c r="C8" t="s">
        <v>4</v>
      </c>
      <c r="F8" s="5">
        <v>1000</v>
      </c>
    </row>
    <row r="9" spans="1:7" x14ac:dyDescent="0.25">
      <c r="C9" t="s">
        <v>22</v>
      </c>
      <c r="F9" s="14" t="s">
        <v>23</v>
      </c>
    </row>
    <row r="11" spans="1:7" x14ac:dyDescent="0.25">
      <c r="A11" s="1"/>
      <c r="B11" s="1" t="s">
        <v>5</v>
      </c>
      <c r="C11" s="1"/>
      <c r="D11" s="1"/>
      <c r="E11" s="1"/>
      <c r="F11" s="1"/>
      <c r="G11" s="1"/>
    </row>
    <row r="13" spans="1:7" x14ac:dyDescent="0.25">
      <c r="B13" s="6" t="s">
        <v>6</v>
      </c>
    </row>
    <row r="14" spans="1:7" x14ac:dyDescent="0.25">
      <c r="C14" t="s">
        <v>7</v>
      </c>
      <c r="F14" s="7">
        <v>43101</v>
      </c>
    </row>
    <row r="15" spans="1:7" x14ac:dyDescent="0.25">
      <c r="C15" t="s">
        <v>8</v>
      </c>
      <c r="F15" s="3">
        <v>60</v>
      </c>
    </row>
    <row r="16" spans="1:7" x14ac:dyDescent="0.25">
      <c r="C16" t="s">
        <v>18</v>
      </c>
      <c r="F16" s="12">
        <f>EOMONTH(F14,F15-1)</f>
        <v>44926</v>
      </c>
    </row>
    <row r="18" spans="2:6" x14ac:dyDescent="0.25">
      <c r="B18" s="6" t="s">
        <v>16</v>
      </c>
    </row>
    <row r="19" spans="2:6" x14ac:dyDescent="0.25">
      <c r="C19" t="s">
        <v>10</v>
      </c>
      <c r="D19" s="13" t="s">
        <v>20</v>
      </c>
      <c r="F19" s="2">
        <v>75000</v>
      </c>
    </row>
    <row r="20" spans="2:6" x14ac:dyDescent="0.25">
      <c r="C20" t="s">
        <v>17</v>
      </c>
      <c r="D20" s="13" t="s">
        <v>21</v>
      </c>
      <c r="F20" s="9">
        <v>0.65</v>
      </c>
    </row>
    <row r="21" spans="2:6" x14ac:dyDescent="0.25">
      <c r="C21" t="s">
        <v>15</v>
      </c>
      <c r="D21" s="13" t="s">
        <v>20</v>
      </c>
      <c r="F21" s="2">
        <v>12000</v>
      </c>
    </row>
    <row r="24" spans="2:6" x14ac:dyDescent="0.25">
      <c r="B24" s="6" t="s">
        <v>9</v>
      </c>
    </row>
    <row r="25" spans="2:6" x14ac:dyDescent="0.25">
      <c r="C25" s="10" t="s">
        <v>10</v>
      </c>
      <c r="E25" s="11" t="s">
        <v>11</v>
      </c>
      <c r="F25" s="11" t="s">
        <v>12</v>
      </c>
    </row>
    <row r="26" spans="2:6" x14ac:dyDescent="0.25">
      <c r="E26" s="8">
        <f>YEAR(F14)</f>
        <v>2018</v>
      </c>
      <c r="F26" s="9">
        <v>0.05</v>
      </c>
    </row>
    <row r="27" spans="2:6" x14ac:dyDescent="0.25">
      <c r="E27">
        <f t="shared" ref="E27:E30" si="0">E26+1</f>
        <v>2019</v>
      </c>
      <c r="F27" s="9">
        <v>4.2000000000000003E-2</v>
      </c>
    </row>
    <row r="28" spans="2:6" x14ac:dyDescent="0.25">
      <c r="E28">
        <f t="shared" si="0"/>
        <v>2020</v>
      </c>
      <c r="F28" s="9">
        <v>6.13E-2</v>
      </c>
    </row>
    <row r="29" spans="2:6" x14ac:dyDescent="0.25">
      <c r="E29">
        <f t="shared" si="0"/>
        <v>2021</v>
      </c>
      <c r="F29" s="9">
        <v>1.0999999999999999E-2</v>
      </c>
    </row>
    <row r="30" spans="2:6" x14ac:dyDescent="0.25">
      <c r="E30">
        <f t="shared" si="0"/>
        <v>2022</v>
      </c>
      <c r="F30" s="9">
        <v>2.5000000000000001E-2</v>
      </c>
    </row>
    <row r="32" spans="2:6" x14ac:dyDescent="0.25">
      <c r="C32" t="s">
        <v>13</v>
      </c>
      <c r="F32" s="2">
        <v>7</v>
      </c>
    </row>
    <row r="33" spans="1:7" x14ac:dyDescent="0.25">
      <c r="C33" t="s">
        <v>14</v>
      </c>
    </row>
    <row r="35" spans="1:7" x14ac:dyDescent="0.25">
      <c r="C35" s="10" t="s">
        <v>15</v>
      </c>
      <c r="E35" s="11" t="s">
        <v>11</v>
      </c>
      <c r="F35" s="11" t="s">
        <v>12</v>
      </c>
    </row>
    <row r="36" spans="1:7" x14ac:dyDescent="0.25">
      <c r="E36">
        <f t="shared" ref="E36:E40" si="1">E26</f>
        <v>2018</v>
      </c>
      <c r="F36" s="9">
        <v>0.03</v>
      </c>
    </row>
    <row r="37" spans="1:7" x14ac:dyDescent="0.25">
      <c r="E37">
        <f t="shared" si="1"/>
        <v>2019</v>
      </c>
      <c r="F37" s="9">
        <v>0.04</v>
      </c>
    </row>
    <row r="38" spans="1:7" x14ac:dyDescent="0.25">
      <c r="E38">
        <f t="shared" si="1"/>
        <v>2020</v>
      </c>
      <c r="F38" s="9">
        <v>0.05</v>
      </c>
    </row>
    <row r="39" spans="1:7" x14ac:dyDescent="0.25">
      <c r="E39">
        <f t="shared" si="1"/>
        <v>2021</v>
      </c>
      <c r="F39" s="9">
        <v>0.04</v>
      </c>
    </row>
    <row r="40" spans="1:7" x14ac:dyDescent="0.25">
      <c r="E40">
        <f t="shared" si="1"/>
        <v>2022</v>
      </c>
      <c r="F40" s="9">
        <v>0.03</v>
      </c>
    </row>
    <row r="42" spans="1:7" x14ac:dyDescent="0.25">
      <c r="C42" t="s">
        <v>13</v>
      </c>
      <c r="F42" s="2">
        <v>4</v>
      </c>
    </row>
    <row r="43" spans="1:7" x14ac:dyDescent="0.25">
      <c r="C43" t="s">
        <v>14</v>
      </c>
    </row>
    <row r="45" spans="1:7" x14ac:dyDescent="0.2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5798-D131-4FB5-9CED-8C6D66DD018E}">
  <dimension ref="A3:BN24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11" sqref="G11"/>
    </sheetView>
  </sheetViews>
  <sheetFormatPr defaultColWidth="12.7109375" defaultRowHeight="15" x14ac:dyDescent="0.25"/>
  <cols>
    <col min="1" max="2" width="4.7109375" customWidth="1"/>
    <col min="3" max="3" width="30.7109375" customWidth="1"/>
    <col min="4" max="4" width="9.7109375" style="16" customWidth="1"/>
    <col min="5" max="5" width="12.7109375" customWidth="1"/>
    <col min="6" max="6" width="9.7109375" customWidth="1"/>
  </cols>
  <sheetData>
    <row r="3" spans="2:66" s="1" customFormat="1" x14ac:dyDescent="0.25">
      <c r="B3" s="1" t="s">
        <v>24</v>
      </c>
      <c r="D3" s="15"/>
    </row>
    <row r="5" spans="2:66" x14ac:dyDescent="0.25">
      <c r="C5" t="s">
        <v>25</v>
      </c>
      <c r="G5" s="21">
        <f>Model_Start_Date</f>
        <v>43101</v>
      </c>
      <c r="H5" s="20">
        <f>G6+1</f>
        <v>43132</v>
      </c>
      <c r="I5" s="20">
        <f t="shared" ref="I5:BN5" si="0">H6+1</f>
        <v>43160</v>
      </c>
      <c r="J5" s="20">
        <f t="shared" si="0"/>
        <v>43191</v>
      </c>
      <c r="K5" s="20">
        <f t="shared" si="0"/>
        <v>43221</v>
      </c>
      <c r="L5" s="20">
        <f t="shared" si="0"/>
        <v>43252</v>
      </c>
      <c r="M5" s="20">
        <f t="shared" si="0"/>
        <v>43282</v>
      </c>
      <c r="N5" s="20">
        <f t="shared" si="0"/>
        <v>43313</v>
      </c>
      <c r="O5" s="20">
        <f t="shared" si="0"/>
        <v>43344</v>
      </c>
      <c r="P5" s="20">
        <f t="shared" si="0"/>
        <v>43374</v>
      </c>
      <c r="Q5" s="20">
        <f t="shared" si="0"/>
        <v>43405</v>
      </c>
      <c r="R5" s="20">
        <f t="shared" si="0"/>
        <v>43435</v>
      </c>
      <c r="S5" s="20">
        <f t="shared" si="0"/>
        <v>43466</v>
      </c>
      <c r="T5" s="20">
        <f t="shared" si="0"/>
        <v>43497</v>
      </c>
      <c r="U5" s="20">
        <f t="shared" si="0"/>
        <v>43525</v>
      </c>
      <c r="V5" s="20">
        <f t="shared" si="0"/>
        <v>43556</v>
      </c>
      <c r="W5" s="20">
        <f t="shared" si="0"/>
        <v>43586</v>
      </c>
      <c r="X5" s="20">
        <f t="shared" si="0"/>
        <v>43617</v>
      </c>
      <c r="Y5" s="20">
        <f t="shared" si="0"/>
        <v>43647</v>
      </c>
      <c r="Z5" s="20">
        <f t="shared" si="0"/>
        <v>43678</v>
      </c>
      <c r="AA5" s="20">
        <f t="shared" si="0"/>
        <v>43709</v>
      </c>
      <c r="AB5" s="20">
        <f t="shared" si="0"/>
        <v>43739</v>
      </c>
      <c r="AC5" s="20">
        <f t="shared" si="0"/>
        <v>43770</v>
      </c>
      <c r="AD5" s="20">
        <f t="shared" si="0"/>
        <v>43800</v>
      </c>
      <c r="AE5" s="20">
        <f t="shared" si="0"/>
        <v>43831</v>
      </c>
      <c r="AF5" s="20">
        <f t="shared" si="0"/>
        <v>43862</v>
      </c>
      <c r="AG5" s="20">
        <f t="shared" si="0"/>
        <v>43891</v>
      </c>
      <c r="AH5" s="20">
        <f t="shared" si="0"/>
        <v>43922</v>
      </c>
      <c r="AI5" s="20">
        <f t="shared" si="0"/>
        <v>43952</v>
      </c>
      <c r="AJ5" s="20">
        <f t="shared" si="0"/>
        <v>43983</v>
      </c>
      <c r="AK5" s="20">
        <f t="shared" si="0"/>
        <v>44013</v>
      </c>
      <c r="AL5" s="20">
        <f t="shared" si="0"/>
        <v>44044</v>
      </c>
      <c r="AM5" s="20">
        <f t="shared" si="0"/>
        <v>44075</v>
      </c>
      <c r="AN5" s="20">
        <f t="shared" si="0"/>
        <v>44105</v>
      </c>
      <c r="AO5" s="20">
        <f t="shared" si="0"/>
        <v>44136</v>
      </c>
      <c r="AP5" s="20">
        <f t="shared" si="0"/>
        <v>44166</v>
      </c>
      <c r="AQ5" s="20">
        <f t="shared" si="0"/>
        <v>44197</v>
      </c>
      <c r="AR5" s="20">
        <f t="shared" si="0"/>
        <v>44228</v>
      </c>
      <c r="AS5" s="20">
        <f t="shared" si="0"/>
        <v>44256</v>
      </c>
      <c r="AT5" s="20">
        <f t="shared" si="0"/>
        <v>44287</v>
      </c>
      <c r="AU5" s="20">
        <f t="shared" si="0"/>
        <v>44317</v>
      </c>
      <c r="AV5" s="20">
        <f t="shared" si="0"/>
        <v>44348</v>
      </c>
      <c r="AW5" s="20">
        <f t="shared" si="0"/>
        <v>44378</v>
      </c>
      <c r="AX5" s="20">
        <f t="shared" si="0"/>
        <v>44409</v>
      </c>
      <c r="AY5" s="20">
        <f t="shared" si="0"/>
        <v>44440</v>
      </c>
      <c r="AZ5" s="20">
        <f t="shared" si="0"/>
        <v>44470</v>
      </c>
      <c r="BA5" s="20">
        <f t="shared" si="0"/>
        <v>44501</v>
      </c>
      <c r="BB5" s="20">
        <f t="shared" si="0"/>
        <v>44531</v>
      </c>
      <c r="BC5" s="20">
        <f t="shared" si="0"/>
        <v>44562</v>
      </c>
      <c r="BD5" s="20">
        <f t="shared" si="0"/>
        <v>44593</v>
      </c>
      <c r="BE5" s="20">
        <f t="shared" si="0"/>
        <v>44621</v>
      </c>
      <c r="BF5" s="20">
        <f t="shared" si="0"/>
        <v>44652</v>
      </c>
      <c r="BG5" s="20">
        <f t="shared" si="0"/>
        <v>44682</v>
      </c>
      <c r="BH5" s="20">
        <f t="shared" si="0"/>
        <v>44713</v>
      </c>
      <c r="BI5" s="20">
        <f t="shared" si="0"/>
        <v>44743</v>
      </c>
      <c r="BJ5" s="20">
        <f t="shared" si="0"/>
        <v>44774</v>
      </c>
      <c r="BK5" s="20">
        <f t="shared" si="0"/>
        <v>44805</v>
      </c>
      <c r="BL5" s="20">
        <f t="shared" si="0"/>
        <v>44835</v>
      </c>
      <c r="BM5" s="20">
        <f t="shared" si="0"/>
        <v>44866</v>
      </c>
      <c r="BN5" s="20">
        <f t="shared" si="0"/>
        <v>44896</v>
      </c>
    </row>
    <row r="6" spans="2:66" x14ac:dyDescent="0.25">
      <c r="C6" t="s">
        <v>26</v>
      </c>
      <c r="G6" s="20">
        <f>EOMONTH(G5,0)</f>
        <v>43131</v>
      </c>
      <c r="H6" s="20">
        <f>EOMONTH(H5,0)</f>
        <v>43159</v>
      </c>
      <c r="I6" s="20">
        <f t="shared" ref="I6:BN6" si="1">EOMONTH(I5,0)</f>
        <v>43190</v>
      </c>
      <c r="J6" s="20">
        <f t="shared" si="1"/>
        <v>43220</v>
      </c>
      <c r="K6" s="20">
        <f t="shared" si="1"/>
        <v>43251</v>
      </c>
      <c r="L6" s="20">
        <f t="shared" si="1"/>
        <v>43281</v>
      </c>
      <c r="M6" s="20">
        <f t="shared" si="1"/>
        <v>43312</v>
      </c>
      <c r="N6" s="20">
        <f t="shared" si="1"/>
        <v>43343</v>
      </c>
      <c r="O6" s="20">
        <f t="shared" si="1"/>
        <v>43373</v>
      </c>
      <c r="P6" s="20">
        <f t="shared" si="1"/>
        <v>43404</v>
      </c>
      <c r="Q6" s="20">
        <f t="shared" si="1"/>
        <v>43434</v>
      </c>
      <c r="R6" s="20">
        <f t="shared" si="1"/>
        <v>43465</v>
      </c>
      <c r="S6" s="20">
        <f t="shared" si="1"/>
        <v>43496</v>
      </c>
      <c r="T6" s="20">
        <f t="shared" si="1"/>
        <v>43524</v>
      </c>
      <c r="U6" s="20">
        <f t="shared" si="1"/>
        <v>43555</v>
      </c>
      <c r="V6" s="20">
        <f t="shared" si="1"/>
        <v>43585</v>
      </c>
      <c r="W6" s="20">
        <f t="shared" si="1"/>
        <v>43616</v>
      </c>
      <c r="X6" s="20">
        <f t="shared" si="1"/>
        <v>43646</v>
      </c>
      <c r="Y6" s="20">
        <f t="shared" si="1"/>
        <v>43677</v>
      </c>
      <c r="Z6" s="20">
        <f t="shared" si="1"/>
        <v>43708</v>
      </c>
      <c r="AA6" s="20">
        <f t="shared" si="1"/>
        <v>43738</v>
      </c>
      <c r="AB6" s="20">
        <f t="shared" si="1"/>
        <v>43769</v>
      </c>
      <c r="AC6" s="20">
        <f t="shared" si="1"/>
        <v>43799</v>
      </c>
      <c r="AD6" s="20">
        <f t="shared" si="1"/>
        <v>43830</v>
      </c>
      <c r="AE6" s="20">
        <f t="shared" si="1"/>
        <v>43861</v>
      </c>
      <c r="AF6" s="20">
        <f t="shared" si="1"/>
        <v>43890</v>
      </c>
      <c r="AG6" s="20">
        <f t="shared" si="1"/>
        <v>43921</v>
      </c>
      <c r="AH6" s="20">
        <f t="shared" si="1"/>
        <v>43951</v>
      </c>
      <c r="AI6" s="20">
        <f t="shared" si="1"/>
        <v>43982</v>
      </c>
      <c r="AJ6" s="20">
        <f t="shared" si="1"/>
        <v>44012</v>
      </c>
      <c r="AK6" s="20">
        <f t="shared" si="1"/>
        <v>44043</v>
      </c>
      <c r="AL6" s="20">
        <f t="shared" si="1"/>
        <v>44074</v>
      </c>
      <c r="AM6" s="20">
        <f t="shared" si="1"/>
        <v>44104</v>
      </c>
      <c r="AN6" s="20">
        <f t="shared" si="1"/>
        <v>44135</v>
      </c>
      <c r="AO6" s="20">
        <f t="shared" si="1"/>
        <v>44165</v>
      </c>
      <c r="AP6" s="20">
        <f t="shared" si="1"/>
        <v>44196</v>
      </c>
      <c r="AQ6" s="20">
        <f t="shared" si="1"/>
        <v>44227</v>
      </c>
      <c r="AR6" s="20">
        <f t="shared" si="1"/>
        <v>44255</v>
      </c>
      <c r="AS6" s="20">
        <f t="shared" si="1"/>
        <v>44286</v>
      </c>
      <c r="AT6" s="20">
        <f t="shared" si="1"/>
        <v>44316</v>
      </c>
      <c r="AU6" s="20">
        <f t="shared" si="1"/>
        <v>44347</v>
      </c>
      <c r="AV6" s="20">
        <f t="shared" si="1"/>
        <v>44377</v>
      </c>
      <c r="AW6" s="20">
        <f t="shared" si="1"/>
        <v>44408</v>
      </c>
      <c r="AX6" s="20">
        <f t="shared" si="1"/>
        <v>44439</v>
      </c>
      <c r="AY6" s="20">
        <f t="shared" si="1"/>
        <v>44469</v>
      </c>
      <c r="AZ6" s="20">
        <f t="shared" si="1"/>
        <v>44500</v>
      </c>
      <c r="BA6" s="20">
        <f t="shared" si="1"/>
        <v>44530</v>
      </c>
      <c r="BB6" s="20">
        <f t="shared" si="1"/>
        <v>44561</v>
      </c>
      <c r="BC6" s="20">
        <f t="shared" si="1"/>
        <v>44592</v>
      </c>
      <c r="BD6" s="20">
        <f t="shared" si="1"/>
        <v>44620</v>
      </c>
      <c r="BE6" s="20">
        <f t="shared" si="1"/>
        <v>44651</v>
      </c>
      <c r="BF6" s="20">
        <f t="shared" si="1"/>
        <v>44681</v>
      </c>
      <c r="BG6" s="20">
        <f t="shared" si="1"/>
        <v>44712</v>
      </c>
      <c r="BH6" s="20">
        <f t="shared" si="1"/>
        <v>44742</v>
      </c>
      <c r="BI6" s="20">
        <f t="shared" si="1"/>
        <v>44773</v>
      </c>
      <c r="BJ6" s="20">
        <f t="shared" si="1"/>
        <v>44804</v>
      </c>
      <c r="BK6" s="20">
        <f t="shared" si="1"/>
        <v>44834</v>
      </c>
      <c r="BL6" s="20">
        <f t="shared" si="1"/>
        <v>44865</v>
      </c>
      <c r="BM6" s="20">
        <f t="shared" si="1"/>
        <v>44895</v>
      </c>
      <c r="BN6" s="20">
        <f t="shared" si="1"/>
        <v>44926</v>
      </c>
    </row>
    <row r="7" spans="2:66" x14ac:dyDescent="0.25">
      <c r="C7" t="s">
        <v>27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2:66" x14ac:dyDescent="0.25">
      <c r="C8" t="s">
        <v>28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2:66" x14ac:dyDescent="0.25">
      <c r="B10" s="6" t="s">
        <v>29</v>
      </c>
    </row>
    <row r="11" spans="2:66" x14ac:dyDescent="0.25">
      <c r="C11" t="s">
        <v>10</v>
      </c>
      <c r="D11" s="16" t="s">
        <v>33</v>
      </c>
      <c r="F11" s="19">
        <v>1</v>
      </c>
      <c r="G11" s="18">
        <f t="shared" ref="G11:AL11" si="4">F11*(1+IF(G$7=GrowthRevMth,INDEX(GrowthRevPCT,MATCH(G$8,GrowthRevYR,0)),0))</f>
        <v>1</v>
      </c>
      <c r="H11" s="18">
        <f t="shared" si="4"/>
        <v>1</v>
      </c>
      <c r="I11" s="18">
        <f t="shared" si="4"/>
        <v>1</v>
      </c>
      <c r="J11" s="18">
        <f t="shared" si="4"/>
        <v>1</v>
      </c>
      <c r="K11" s="18">
        <f t="shared" si="4"/>
        <v>1</v>
      </c>
      <c r="L11" s="18">
        <f t="shared" si="4"/>
        <v>1</v>
      </c>
      <c r="M11" s="18">
        <f t="shared" si="4"/>
        <v>1.05</v>
      </c>
      <c r="N11" s="18">
        <f t="shared" si="4"/>
        <v>1.05</v>
      </c>
      <c r="O11" s="18">
        <f t="shared" si="4"/>
        <v>1.05</v>
      </c>
      <c r="P11" s="18">
        <f t="shared" si="4"/>
        <v>1.05</v>
      </c>
      <c r="Q11" s="18">
        <f t="shared" si="4"/>
        <v>1.05</v>
      </c>
      <c r="R11" s="18">
        <f t="shared" si="4"/>
        <v>1.05</v>
      </c>
      <c r="S11" s="18">
        <f t="shared" si="4"/>
        <v>1.05</v>
      </c>
      <c r="T11" s="18">
        <f t="shared" si="4"/>
        <v>1.05</v>
      </c>
      <c r="U11" s="18">
        <f t="shared" si="4"/>
        <v>1.05</v>
      </c>
      <c r="V11" s="18">
        <f t="shared" si="4"/>
        <v>1.05</v>
      </c>
      <c r="W11" s="18">
        <f t="shared" si="4"/>
        <v>1.05</v>
      </c>
      <c r="X11" s="18">
        <f t="shared" si="4"/>
        <v>1.05</v>
      </c>
      <c r="Y11" s="18">
        <f t="shared" si="4"/>
        <v>1.0941000000000001</v>
      </c>
      <c r="Z11" s="18">
        <f t="shared" si="4"/>
        <v>1.0941000000000001</v>
      </c>
      <c r="AA11" s="18">
        <f t="shared" si="4"/>
        <v>1.0941000000000001</v>
      </c>
      <c r="AB11" s="18">
        <f t="shared" si="4"/>
        <v>1.0941000000000001</v>
      </c>
      <c r="AC11" s="18">
        <f t="shared" si="4"/>
        <v>1.0941000000000001</v>
      </c>
      <c r="AD11" s="18">
        <f t="shared" si="4"/>
        <v>1.0941000000000001</v>
      </c>
      <c r="AE11" s="18">
        <f t="shared" si="4"/>
        <v>1.0941000000000001</v>
      </c>
      <c r="AF11" s="18">
        <f t="shared" si="4"/>
        <v>1.0941000000000001</v>
      </c>
      <c r="AG11" s="18">
        <f t="shared" si="4"/>
        <v>1.0941000000000001</v>
      </c>
      <c r="AH11" s="18">
        <f t="shared" si="4"/>
        <v>1.0941000000000001</v>
      </c>
      <c r="AI11" s="18">
        <f t="shared" si="4"/>
        <v>1.0941000000000001</v>
      </c>
      <c r="AJ11" s="18">
        <f t="shared" si="4"/>
        <v>1.0941000000000001</v>
      </c>
      <c r="AK11" s="18">
        <f t="shared" si="4"/>
        <v>1.16116833</v>
      </c>
      <c r="AL11" s="18">
        <f t="shared" si="4"/>
        <v>1.16116833</v>
      </c>
      <c r="AM11" s="18">
        <f t="shared" ref="AM11:BN11" si="5">AL11*(1+IF(AM$7=GrowthRevMth,INDEX(GrowthRevPCT,MATCH(AM$8,GrowthRevYR,0)),0))</f>
        <v>1.16116833</v>
      </c>
      <c r="AN11" s="18">
        <f t="shared" si="5"/>
        <v>1.16116833</v>
      </c>
      <c r="AO11" s="18">
        <f t="shared" si="5"/>
        <v>1.16116833</v>
      </c>
      <c r="AP11" s="18">
        <f t="shared" si="5"/>
        <v>1.16116833</v>
      </c>
      <c r="AQ11" s="18">
        <f t="shared" si="5"/>
        <v>1.16116833</v>
      </c>
      <c r="AR11" s="18">
        <f t="shared" si="5"/>
        <v>1.16116833</v>
      </c>
      <c r="AS11" s="18">
        <f t="shared" si="5"/>
        <v>1.16116833</v>
      </c>
      <c r="AT11" s="18">
        <f t="shared" si="5"/>
        <v>1.16116833</v>
      </c>
      <c r="AU11" s="18">
        <f t="shared" si="5"/>
        <v>1.16116833</v>
      </c>
      <c r="AV11" s="18">
        <f t="shared" si="5"/>
        <v>1.16116833</v>
      </c>
      <c r="AW11" s="18">
        <f t="shared" si="5"/>
        <v>1.1739411816299998</v>
      </c>
      <c r="AX11" s="18">
        <f t="shared" si="5"/>
        <v>1.1739411816299998</v>
      </c>
      <c r="AY11" s="18">
        <f t="shared" si="5"/>
        <v>1.1739411816299998</v>
      </c>
      <c r="AZ11" s="18">
        <f t="shared" si="5"/>
        <v>1.1739411816299998</v>
      </c>
      <c r="BA11" s="18">
        <f t="shared" si="5"/>
        <v>1.1739411816299998</v>
      </c>
      <c r="BB11" s="18">
        <f t="shared" si="5"/>
        <v>1.1739411816299998</v>
      </c>
      <c r="BC11" s="18">
        <f t="shared" si="5"/>
        <v>1.1739411816299998</v>
      </c>
      <c r="BD11" s="18">
        <f t="shared" si="5"/>
        <v>1.1739411816299998</v>
      </c>
      <c r="BE11" s="18">
        <f t="shared" si="5"/>
        <v>1.1739411816299998</v>
      </c>
      <c r="BF11" s="18">
        <f t="shared" si="5"/>
        <v>1.1739411816299998</v>
      </c>
      <c r="BG11" s="18">
        <f t="shared" si="5"/>
        <v>1.1739411816299998</v>
      </c>
      <c r="BH11" s="18">
        <f t="shared" si="5"/>
        <v>1.1739411816299998</v>
      </c>
      <c r="BI11" s="18">
        <f t="shared" si="5"/>
        <v>1.2032897111707497</v>
      </c>
      <c r="BJ11" s="18">
        <f t="shared" si="5"/>
        <v>1.2032897111707497</v>
      </c>
      <c r="BK11" s="18">
        <f t="shared" si="5"/>
        <v>1.2032897111707497</v>
      </c>
      <c r="BL11" s="18">
        <f t="shared" si="5"/>
        <v>1.2032897111707497</v>
      </c>
      <c r="BM11" s="18">
        <f t="shared" si="5"/>
        <v>1.2032897111707497</v>
      </c>
      <c r="BN11" s="18">
        <f t="shared" si="5"/>
        <v>1.2032897111707497</v>
      </c>
    </row>
    <row r="12" spans="2:66" x14ac:dyDescent="0.25">
      <c r="C12" t="s">
        <v>15</v>
      </c>
      <c r="D12" s="16" t="s">
        <v>33</v>
      </c>
      <c r="F12" s="19">
        <v>1</v>
      </c>
      <c r="G12" s="18">
        <f t="shared" ref="G12:AL12" si="6">F12*(1+IF(G$7=GrowthExpMth,INDEX(GrowthExpPCT,MATCH(G$8,GrowthExpYR,0)),0))</f>
        <v>1</v>
      </c>
      <c r="H12" s="18">
        <f t="shared" si="6"/>
        <v>1</v>
      </c>
      <c r="I12" s="18">
        <f t="shared" si="6"/>
        <v>1</v>
      </c>
      <c r="J12" s="18">
        <f t="shared" si="6"/>
        <v>1.03</v>
      </c>
      <c r="K12" s="18">
        <f t="shared" si="6"/>
        <v>1.03</v>
      </c>
      <c r="L12" s="18">
        <f t="shared" si="6"/>
        <v>1.03</v>
      </c>
      <c r="M12" s="18">
        <f t="shared" si="6"/>
        <v>1.03</v>
      </c>
      <c r="N12" s="18">
        <f t="shared" si="6"/>
        <v>1.03</v>
      </c>
      <c r="O12" s="18">
        <f t="shared" si="6"/>
        <v>1.03</v>
      </c>
      <c r="P12" s="18">
        <f t="shared" si="6"/>
        <v>1.03</v>
      </c>
      <c r="Q12" s="18">
        <f t="shared" si="6"/>
        <v>1.03</v>
      </c>
      <c r="R12" s="18">
        <f t="shared" si="6"/>
        <v>1.03</v>
      </c>
      <c r="S12" s="18">
        <f t="shared" si="6"/>
        <v>1.03</v>
      </c>
      <c r="T12" s="18">
        <f t="shared" si="6"/>
        <v>1.03</v>
      </c>
      <c r="U12" s="18">
        <f t="shared" si="6"/>
        <v>1.03</v>
      </c>
      <c r="V12" s="18">
        <f t="shared" si="6"/>
        <v>1.0712000000000002</v>
      </c>
      <c r="W12" s="18">
        <f t="shared" si="6"/>
        <v>1.0712000000000002</v>
      </c>
      <c r="X12" s="18">
        <f t="shared" si="6"/>
        <v>1.0712000000000002</v>
      </c>
      <c r="Y12" s="18">
        <f t="shared" si="6"/>
        <v>1.0712000000000002</v>
      </c>
      <c r="Z12" s="18">
        <f t="shared" si="6"/>
        <v>1.0712000000000002</v>
      </c>
      <c r="AA12" s="18">
        <f t="shared" si="6"/>
        <v>1.0712000000000002</v>
      </c>
      <c r="AB12" s="18">
        <f t="shared" si="6"/>
        <v>1.0712000000000002</v>
      </c>
      <c r="AC12" s="18">
        <f t="shared" si="6"/>
        <v>1.0712000000000002</v>
      </c>
      <c r="AD12" s="18">
        <f t="shared" si="6"/>
        <v>1.0712000000000002</v>
      </c>
      <c r="AE12" s="18">
        <f t="shared" si="6"/>
        <v>1.0712000000000002</v>
      </c>
      <c r="AF12" s="18">
        <f t="shared" si="6"/>
        <v>1.0712000000000002</v>
      </c>
      <c r="AG12" s="18">
        <f t="shared" si="6"/>
        <v>1.0712000000000002</v>
      </c>
      <c r="AH12" s="18">
        <f t="shared" si="6"/>
        <v>1.1247600000000002</v>
      </c>
      <c r="AI12" s="18">
        <f t="shared" si="6"/>
        <v>1.1247600000000002</v>
      </c>
      <c r="AJ12" s="18">
        <f t="shared" si="6"/>
        <v>1.1247600000000002</v>
      </c>
      <c r="AK12" s="18">
        <f t="shared" si="6"/>
        <v>1.1247600000000002</v>
      </c>
      <c r="AL12" s="18">
        <f t="shared" si="6"/>
        <v>1.1247600000000002</v>
      </c>
      <c r="AM12" s="18">
        <f t="shared" ref="AM12:BN12" si="7">AL12*(1+IF(AM$7=GrowthExpMth,INDEX(GrowthExpPCT,MATCH(AM$8,GrowthExpYR,0)),0))</f>
        <v>1.1247600000000002</v>
      </c>
      <c r="AN12" s="18">
        <f t="shared" si="7"/>
        <v>1.1247600000000002</v>
      </c>
      <c r="AO12" s="18">
        <f t="shared" si="7"/>
        <v>1.1247600000000002</v>
      </c>
      <c r="AP12" s="18">
        <f t="shared" si="7"/>
        <v>1.1247600000000002</v>
      </c>
      <c r="AQ12" s="18">
        <f t="shared" si="7"/>
        <v>1.1247600000000002</v>
      </c>
      <c r="AR12" s="18">
        <f t="shared" si="7"/>
        <v>1.1247600000000002</v>
      </c>
      <c r="AS12" s="18">
        <f t="shared" si="7"/>
        <v>1.1247600000000002</v>
      </c>
      <c r="AT12" s="18">
        <f t="shared" si="7"/>
        <v>1.1697504000000003</v>
      </c>
      <c r="AU12" s="18">
        <f t="shared" si="7"/>
        <v>1.1697504000000003</v>
      </c>
      <c r="AV12" s="18">
        <f t="shared" si="7"/>
        <v>1.1697504000000003</v>
      </c>
      <c r="AW12" s="18">
        <f t="shared" si="7"/>
        <v>1.1697504000000003</v>
      </c>
      <c r="AX12" s="18">
        <f t="shared" si="7"/>
        <v>1.1697504000000003</v>
      </c>
      <c r="AY12" s="18">
        <f t="shared" si="7"/>
        <v>1.1697504000000003</v>
      </c>
      <c r="AZ12" s="18">
        <f t="shared" si="7"/>
        <v>1.1697504000000003</v>
      </c>
      <c r="BA12" s="18">
        <f t="shared" si="7"/>
        <v>1.1697504000000003</v>
      </c>
      <c r="BB12" s="18">
        <f t="shared" si="7"/>
        <v>1.1697504000000003</v>
      </c>
      <c r="BC12" s="18">
        <f t="shared" si="7"/>
        <v>1.1697504000000003</v>
      </c>
      <c r="BD12" s="18">
        <f t="shared" si="7"/>
        <v>1.1697504000000003</v>
      </c>
      <c r="BE12" s="18">
        <f t="shared" si="7"/>
        <v>1.1697504000000003</v>
      </c>
      <c r="BF12" s="18">
        <f t="shared" si="7"/>
        <v>1.2048429120000004</v>
      </c>
      <c r="BG12" s="18">
        <f t="shared" si="7"/>
        <v>1.2048429120000004</v>
      </c>
      <c r="BH12" s="18">
        <f t="shared" si="7"/>
        <v>1.2048429120000004</v>
      </c>
      <c r="BI12" s="18">
        <f t="shared" si="7"/>
        <v>1.2048429120000004</v>
      </c>
      <c r="BJ12" s="18">
        <f t="shared" si="7"/>
        <v>1.2048429120000004</v>
      </c>
      <c r="BK12" s="18">
        <f t="shared" si="7"/>
        <v>1.2048429120000004</v>
      </c>
      <c r="BL12" s="18">
        <f t="shared" si="7"/>
        <v>1.2048429120000004</v>
      </c>
      <c r="BM12" s="18">
        <f t="shared" si="7"/>
        <v>1.2048429120000004</v>
      </c>
      <c r="BN12" s="18">
        <f t="shared" si="7"/>
        <v>1.2048429120000004</v>
      </c>
    </row>
    <row r="14" spans="2:66" x14ac:dyDescent="0.25">
      <c r="B14" s="6" t="s">
        <v>30</v>
      </c>
      <c r="E14" s="24" t="s">
        <v>34</v>
      </c>
    </row>
    <row r="16" spans="2:66" x14ac:dyDescent="0.25">
      <c r="C16" t="s">
        <v>10</v>
      </c>
      <c r="D16" s="16" t="s">
        <v>23</v>
      </c>
      <c r="E16" s="22">
        <f>SUM(G16:BN16)</f>
        <v>5022768.9304938391</v>
      </c>
      <c r="G16" s="22">
        <f t="shared" ref="G16:AL16" si="8">ValueRev*G11</f>
        <v>75000</v>
      </c>
      <c r="H16" s="22">
        <f t="shared" si="8"/>
        <v>75000</v>
      </c>
      <c r="I16" s="22">
        <f t="shared" si="8"/>
        <v>75000</v>
      </c>
      <c r="J16" s="22">
        <f t="shared" si="8"/>
        <v>75000</v>
      </c>
      <c r="K16" s="22">
        <f t="shared" si="8"/>
        <v>75000</v>
      </c>
      <c r="L16" s="22">
        <f t="shared" si="8"/>
        <v>75000</v>
      </c>
      <c r="M16" s="22">
        <f t="shared" si="8"/>
        <v>78750</v>
      </c>
      <c r="N16" s="22">
        <f t="shared" si="8"/>
        <v>78750</v>
      </c>
      <c r="O16" s="22">
        <f t="shared" si="8"/>
        <v>78750</v>
      </c>
      <c r="P16" s="22">
        <f t="shared" si="8"/>
        <v>78750</v>
      </c>
      <c r="Q16" s="22">
        <f t="shared" si="8"/>
        <v>78750</v>
      </c>
      <c r="R16" s="22">
        <f t="shared" si="8"/>
        <v>78750</v>
      </c>
      <c r="S16" s="22">
        <f t="shared" si="8"/>
        <v>78750</v>
      </c>
      <c r="T16" s="22">
        <f t="shared" si="8"/>
        <v>78750</v>
      </c>
      <c r="U16" s="22">
        <f t="shared" si="8"/>
        <v>78750</v>
      </c>
      <c r="V16" s="22">
        <f t="shared" si="8"/>
        <v>78750</v>
      </c>
      <c r="W16" s="22">
        <f t="shared" si="8"/>
        <v>78750</v>
      </c>
      <c r="X16" s="22">
        <f t="shared" si="8"/>
        <v>78750</v>
      </c>
      <c r="Y16" s="22">
        <f t="shared" si="8"/>
        <v>82057.5</v>
      </c>
      <c r="Z16" s="22">
        <f t="shared" si="8"/>
        <v>82057.5</v>
      </c>
      <c r="AA16" s="22">
        <f t="shared" si="8"/>
        <v>82057.5</v>
      </c>
      <c r="AB16" s="22">
        <f t="shared" si="8"/>
        <v>82057.5</v>
      </c>
      <c r="AC16" s="22">
        <f t="shared" si="8"/>
        <v>82057.5</v>
      </c>
      <c r="AD16" s="22">
        <f t="shared" si="8"/>
        <v>82057.5</v>
      </c>
      <c r="AE16" s="22">
        <f t="shared" si="8"/>
        <v>82057.5</v>
      </c>
      <c r="AF16" s="22">
        <f t="shared" si="8"/>
        <v>82057.5</v>
      </c>
      <c r="AG16" s="22">
        <f t="shared" si="8"/>
        <v>82057.5</v>
      </c>
      <c r="AH16" s="22">
        <f t="shared" si="8"/>
        <v>82057.5</v>
      </c>
      <c r="AI16" s="22">
        <f t="shared" si="8"/>
        <v>82057.5</v>
      </c>
      <c r="AJ16" s="22">
        <f t="shared" si="8"/>
        <v>82057.5</v>
      </c>
      <c r="AK16" s="22">
        <f t="shared" si="8"/>
        <v>87087.624750000003</v>
      </c>
      <c r="AL16" s="22">
        <f t="shared" si="8"/>
        <v>87087.624750000003</v>
      </c>
      <c r="AM16" s="22">
        <f t="shared" ref="AM16:BN16" si="9">ValueRev*AM11</f>
        <v>87087.624750000003</v>
      </c>
      <c r="AN16" s="22">
        <f t="shared" si="9"/>
        <v>87087.624750000003</v>
      </c>
      <c r="AO16" s="22">
        <f t="shared" si="9"/>
        <v>87087.624750000003</v>
      </c>
      <c r="AP16" s="22">
        <f t="shared" si="9"/>
        <v>87087.624750000003</v>
      </c>
      <c r="AQ16" s="22">
        <f t="shared" si="9"/>
        <v>87087.624750000003</v>
      </c>
      <c r="AR16" s="22">
        <f t="shared" si="9"/>
        <v>87087.624750000003</v>
      </c>
      <c r="AS16" s="22">
        <f t="shared" si="9"/>
        <v>87087.624750000003</v>
      </c>
      <c r="AT16" s="22">
        <f t="shared" si="9"/>
        <v>87087.624750000003</v>
      </c>
      <c r="AU16" s="22">
        <f t="shared" si="9"/>
        <v>87087.624750000003</v>
      </c>
      <c r="AV16" s="22">
        <f t="shared" si="9"/>
        <v>87087.624750000003</v>
      </c>
      <c r="AW16" s="22">
        <f t="shared" si="9"/>
        <v>88045.588622249983</v>
      </c>
      <c r="AX16" s="22">
        <f t="shared" si="9"/>
        <v>88045.588622249983</v>
      </c>
      <c r="AY16" s="22">
        <f t="shared" si="9"/>
        <v>88045.588622249983</v>
      </c>
      <c r="AZ16" s="22">
        <f t="shared" si="9"/>
        <v>88045.588622249983</v>
      </c>
      <c r="BA16" s="22">
        <f t="shared" si="9"/>
        <v>88045.588622249983</v>
      </c>
      <c r="BB16" s="22">
        <f t="shared" si="9"/>
        <v>88045.588622249983</v>
      </c>
      <c r="BC16" s="22">
        <f t="shared" si="9"/>
        <v>88045.588622249983</v>
      </c>
      <c r="BD16" s="22">
        <f t="shared" si="9"/>
        <v>88045.588622249983</v>
      </c>
      <c r="BE16" s="22">
        <f t="shared" si="9"/>
        <v>88045.588622249983</v>
      </c>
      <c r="BF16" s="22">
        <f t="shared" si="9"/>
        <v>88045.588622249983</v>
      </c>
      <c r="BG16" s="22">
        <f t="shared" si="9"/>
        <v>88045.588622249983</v>
      </c>
      <c r="BH16" s="22">
        <f t="shared" si="9"/>
        <v>88045.588622249983</v>
      </c>
      <c r="BI16" s="22">
        <f t="shared" si="9"/>
        <v>90246.728337806228</v>
      </c>
      <c r="BJ16" s="22">
        <f t="shared" si="9"/>
        <v>90246.728337806228</v>
      </c>
      <c r="BK16" s="22">
        <f t="shared" si="9"/>
        <v>90246.728337806228</v>
      </c>
      <c r="BL16" s="22">
        <f t="shared" si="9"/>
        <v>90246.728337806228</v>
      </c>
      <c r="BM16" s="22">
        <f t="shared" si="9"/>
        <v>90246.728337806228</v>
      </c>
      <c r="BN16" s="22">
        <f t="shared" si="9"/>
        <v>90246.728337806228</v>
      </c>
    </row>
    <row r="17" spans="1:66" s="17" customFormat="1" x14ac:dyDescent="0.25">
      <c r="A17"/>
      <c r="B17"/>
      <c r="C17" s="17" t="s">
        <v>17</v>
      </c>
      <c r="D17" s="16" t="s">
        <v>23</v>
      </c>
      <c r="E17" s="23">
        <f>SUM(G17:BN17)</f>
        <v>-3264799.8048209953</v>
      </c>
      <c r="F17"/>
      <c r="G17" s="23">
        <f t="shared" ref="G17:AL17" si="10">-(G16*ValueCost)</f>
        <v>-48750</v>
      </c>
      <c r="H17" s="23">
        <f t="shared" si="10"/>
        <v>-48750</v>
      </c>
      <c r="I17" s="23">
        <f t="shared" si="10"/>
        <v>-48750</v>
      </c>
      <c r="J17" s="23">
        <f t="shared" si="10"/>
        <v>-48750</v>
      </c>
      <c r="K17" s="23">
        <f t="shared" si="10"/>
        <v>-48750</v>
      </c>
      <c r="L17" s="23">
        <f t="shared" si="10"/>
        <v>-48750</v>
      </c>
      <c r="M17" s="23">
        <f t="shared" si="10"/>
        <v>-51187.5</v>
      </c>
      <c r="N17" s="23">
        <f t="shared" si="10"/>
        <v>-51187.5</v>
      </c>
      <c r="O17" s="23">
        <f t="shared" si="10"/>
        <v>-51187.5</v>
      </c>
      <c r="P17" s="23">
        <f t="shared" si="10"/>
        <v>-51187.5</v>
      </c>
      <c r="Q17" s="23">
        <f t="shared" si="10"/>
        <v>-51187.5</v>
      </c>
      <c r="R17" s="23">
        <f t="shared" si="10"/>
        <v>-51187.5</v>
      </c>
      <c r="S17" s="23">
        <f t="shared" si="10"/>
        <v>-51187.5</v>
      </c>
      <c r="T17" s="23">
        <f t="shared" si="10"/>
        <v>-51187.5</v>
      </c>
      <c r="U17" s="23">
        <f t="shared" si="10"/>
        <v>-51187.5</v>
      </c>
      <c r="V17" s="23">
        <f t="shared" si="10"/>
        <v>-51187.5</v>
      </c>
      <c r="W17" s="23">
        <f t="shared" si="10"/>
        <v>-51187.5</v>
      </c>
      <c r="X17" s="23">
        <f t="shared" si="10"/>
        <v>-51187.5</v>
      </c>
      <c r="Y17" s="23">
        <f t="shared" si="10"/>
        <v>-53337.375</v>
      </c>
      <c r="Z17" s="23">
        <f t="shared" si="10"/>
        <v>-53337.375</v>
      </c>
      <c r="AA17" s="23">
        <f t="shared" si="10"/>
        <v>-53337.375</v>
      </c>
      <c r="AB17" s="23">
        <f t="shared" si="10"/>
        <v>-53337.375</v>
      </c>
      <c r="AC17" s="23">
        <f t="shared" si="10"/>
        <v>-53337.375</v>
      </c>
      <c r="AD17" s="23">
        <f t="shared" si="10"/>
        <v>-53337.375</v>
      </c>
      <c r="AE17" s="23">
        <f t="shared" si="10"/>
        <v>-53337.375</v>
      </c>
      <c r="AF17" s="23">
        <f t="shared" si="10"/>
        <v>-53337.375</v>
      </c>
      <c r="AG17" s="23">
        <f t="shared" si="10"/>
        <v>-53337.375</v>
      </c>
      <c r="AH17" s="23">
        <f t="shared" si="10"/>
        <v>-53337.375</v>
      </c>
      <c r="AI17" s="23">
        <f t="shared" si="10"/>
        <v>-53337.375</v>
      </c>
      <c r="AJ17" s="23">
        <f t="shared" si="10"/>
        <v>-53337.375</v>
      </c>
      <c r="AK17" s="23">
        <f t="shared" si="10"/>
        <v>-56606.956087500002</v>
      </c>
      <c r="AL17" s="23">
        <f t="shared" si="10"/>
        <v>-56606.956087500002</v>
      </c>
      <c r="AM17" s="23">
        <f t="shared" ref="AM17:BR17" si="11">-(AM16*ValueCost)</f>
        <v>-56606.956087500002</v>
      </c>
      <c r="AN17" s="23">
        <f t="shared" si="11"/>
        <v>-56606.956087500002</v>
      </c>
      <c r="AO17" s="23">
        <f t="shared" si="11"/>
        <v>-56606.956087500002</v>
      </c>
      <c r="AP17" s="23">
        <f t="shared" si="11"/>
        <v>-56606.956087500002</v>
      </c>
      <c r="AQ17" s="23">
        <f t="shared" si="11"/>
        <v>-56606.956087500002</v>
      </c>
      <c r="AR17" s="23">
        <f t="shared" si="11"/>
        <v>-56606.956087500002</v>
      </c>
      <c r="AS17" s="23">
        <f t="shared" si="11"/>
        <v>-56606.956087500002</v>
      </c>
      <c r="AT17" s="23">
        <f t="shared" si="11"/>
        <v>-56606.956087500002</v>
      </c>
      <c r="AU17" s="23">
        <f t="shared" si="11"/>
        <v>-56606.956087500002</v>
      </c>
      <c r="AV17" s="23">
        <f t="shared" si="11"/>
        <v>-56606.956087500002</v>
      </c>
      <c r="AW17" s="23">
        <f t="shared" si="11"/>
        <v>-57229.632604462488</v>
      </c>
      <c r="AX17" s="23">
        <f t="shared" si="11"/>
        <v>-57229.632604462488</v>
      </c>
      <c r="AY17" s="23">
        <f t="shared" si="11"/>
        <v>-57229.632604462488</v>
      </c>
      <c r="AZ17" s="23">
        <f t="shared" si="11"/>
        <v>-57229.632604462488</v>
      </c>
      <c r="BA17" s="23">
        <f t="shared" si="11"/>
        <v>-57229.632604462488</v>
      </c>
      <c r="BB17" s="23">
        <f t="shared" si="11"/>
        <v>-57229.632604462488</v>
      </c>
      <c r="BC17" s="23">
        <f t="shared" si="11"/>
        <v>-57229.632604462488</v>
      </c>
      <c r="BD17" s="23">
        <f t="shared" si="11"/>
        <v>-57229.632604462488</v>
      </c>
      <c r="BE17" s="23">
        <f t="shared" si="11"/>
        <v>-57229.632604462488</v>
      </c>
      <c r="BF17" s="23">
        <f t="shared" si="11"/>
        <v>-57229.632604462488</v>
      </c>
      <c r="BG17" s="23">
        <f t="shared" si="11"/>
        <v>-57229.632604462488</v>
      </c>
      <c r="BH17" s="23">
        <f t="shared" si="11"/>
        <v>-57229.632604462488</v>
      </c>
      <c r="BI17" s="23">
        <f t="shared" si="11"/>
        <v>-58660.373419574047</v>
      </c>
      <c r="BJ17" s="23">
        <f t="shared" si="11"/>
        <v>-58660.373419574047</v>
      </c>
      <c r="BK17" s="23">
        <f t="shared" si="11"/>
        <v>-58660.373419574047</v>
      </c>
      <c r="BL17" s="23">
        <f t="shared" si="11"/>
        <v>-58660.373419574047</v>
      </c>
      <c r="BM17" s="23">
        <f t="shared" si="11"/>
        <v>-58660.373419574047</v>
      </c>
      <c r="BN17" s="23">
        <f t="shared" si="11"/>
        <v>-58660.373419574047</v>
      </c>
    </row>
    <row r="18" spans="1:66" x14ac:dyDescent="0.25">
      <c r="C18" t="s">
        <v>31</v>
      </c>
      <c r="D18" s="16" t="s">
        <v>23</v>
      </c>
      <c r="E18" s="22">
        <f>SUM(E16:E17)</f>
        <v>1757969.1256728438</v>
      </c>
      <c r="G18" s="22">
        <f>SUM(G16:G17)</f>
        <v>26250</v>
      </c>
      <c r="H18" s="22">
        <f t="shared" ref="H18:BN18" si="12">SUM(H16:H17)</f>
        <v>26250</v>
      </c>
      <c r="I18" s="22">
        <f t="shared" si="12"/>
        <v>26250</v>
      </c>
      <c r="J18" s="22">
        <f t="shared" si="12"/>
        <v>26250</v>
      </c>
      <c r="K18" s="22">
        <f t="shared" si="12"/>
        <v>26250</v>
      </c>
      <c r="L18" s="22">
        <f t="shared" si="12"/>
        <v>26250</v>
      </c>
      <c r="M18" s="22">
        <f t="shared" si="12"/>
        <v>27562.5</v>
      </c>
      <c r="N18" s="22">
        <f t="shared" si="12"/>
        <v>27562.5</v>
      </c>
      <c r="O18" s="22">
        <f t="shared" si="12"/>
        <v>27562.5</v>
      </c>
      <c r="P18" s="22">
        <f t="shared" si="12"/>
        <v>27562.5</v>
      </c>
      <c r="Q18" s="22">
        <f t="shared" si="12"/>
        <v>27562.5</v>
      </c>
      <c r="R18" s="22">
        <f t="shared" si="12"/>
        <v>27562.5</v>
      </c>
      <c r="S18" s="22">
        <f t="shared" si="12"/>
        <v>27562.5</v>
      </c>
      <c r="T18" s="22">
        <f t="shared" si="12"/>
        <v>27562.5</v>
      </c>
      <c r="U18" s="22">
        <f t="shared" si="12"/>
        <v>27562.5</v>
      </c>
      <c r="V18" s="22">
        <f t="shared" si="12"/>
        <v>27562.5</v>
      </c>
      <c r="W18" s="22">
        <f t="shared" si="12"/>
        <v>27562.5</v>
      </c>
      <c r="X18" s="22">
        <f t="shared" si="12"/>
        <v>27562.5</v>
      </c>
      <c r="Y18" s="22">
        <f t="shared" si="12"/>
        <v>28720.125</v>
      </c>
      <c r="Z18" s="22">
        <f t="shared" si="12"/>
        <v>28720.125</v>
      </c>
      <c r="AA18" s="22">
        <f t="shared" si="12"/>
        <v>28720.125</v>
      </c>
      <c r="AB18" s="22">
        <f t="shared" si="12"/>
        <v>28720.125</v>
      </c>
      <c r="AC18" s="22">
        <f t="shared" si="12"/>
        <v>28720.125</v>
      </c>
      <c r="AD18" s="22">
        <f t="shared" si="12"/>
        <v>28720.125</v>
      </c>
      <c r="AE18" s="22">
        <f t="shared" si="12"/>
        <v>28720.125</v>
      </c>
      <c r="AF18" s="22">
        <f t="shared" si="12"/>
        <v>28720.125</v>
      </c>
      <c r="AG18" s="22">
        <f t="shared" si="12"/>
        <v>28720.125</v>
      </c>
      <c r="AH18" s="22">
        <f t="shared" si="12"/>
        <v>28720.125</v>
      </c>
      <c r="AI18" s="22">
        <f t="shared" si="12"/>
        <v>28720.125</v>
      </c>
      <c r="AJ18" s="22">
        <f t="shared" si="12"/>
        <v>28720.125</v>
      </c>
      <c r="AK18" s="22">
        <f t="shared" si="12"/>
        <v>30480.6686625</v>
      </c>
      <c r="AL18" s="22">
        <f t="shared" si="12"/>
        <v>30480.6686625</v>
      </c>
      <c r="AM18" s="22">
        <f t="shared" si="12"/>
        <v>30480.6686625</v>
      </c>
      <c r="AN18" s="22">
        <f t="shared" si="12"/>
        <v>30480.6686625</v>
      </c>
      <c r="AO18" s="22">
        <f t="shared" si="12"/>
        <v>30480.6686625</v>
      </c>
      <c r="AP18" s="22">
        <f t="shared" si="12"/>
        <v>30480.6686625</v>
      </c>
      <c r="AQ18" s="22">
        <f t="shared" si="12"/>
        <v>30480.6686625</v>
      </c>
      <c r="AR18" s="22">
        <f t="shared" si="12"/>
        <v>30480.6686625</v>
      </c>
      <c r="AS18" s="22">
        <f t="shared" si="12"/>
        <v>30480.6686625</v>
      </c>
      <c r="AT18" s="22">
        <f t="shared" si="12"/>
        <v>30480.6686625</v>
      </c>
      <c r="AU18" s="22">
        <f t="shared" si="12"/>
        <v>30480.6686625</v>
      </c>
      <c r="AV18" s="22">
        <f t="shared" si="12"/>
        <v>30480.6686625</v>
      </c>
      <c r="AW18" s="22">
        <f t="shared" si="12"/>
        <v>30815.956017787496</v>
      </c>
      <c r="AX18" s="22">
        <f t="shared" si="12"/>
        <v>30815.956017787496</v>
      </c>
      <c r="AY18" s="22">
        <f t="shared" si="12"/>
        <v>30815.956017787496</v>
      </c>
      <c r="AZ18" s="22">
        <f t="shared" si="12"/>
        <v>30815.956017787496</v>
      </c>
      <c r="BA18" s="22">
        <f t="shared" si="12"/>
        <v>30815.956017787496</v>
      </c>
      <c r="BB18" s="22">
        <f t="shared" si="12"/>
        <v>30815.956017787496</v>
      </c>
      <c r="BC18" s="22">
        <f t="shared" si="12"/>
        <v>30815.956017787496</v>
      </c>
      <c r="BD18" s="22">
        <f t="shared" si="12"/>
        <v>30815.956017787496</v>
      </c>
      <c r="BE18" s="22">
        <f t="shared" si="12"/>
        <v>30815.956017787496</v>
      </c>
      <c r="BF18" s="22">
        <f t="shared" si="12"/>
        <v>30815.956017787496</v>
      </c>
      <c r="BG18" s="22">
        <f t="shared" si="12"/>
        <v>30815.956017787496</v>
      </c>
      <c r="BH18" s="22">
        <f t="shared" si="12"/>
        <v>30815.956017787496</v>
      </c>
      <c r="BI18" s="22">
        <f t="shared" si="12"/>
        <v>31586.35491823218</v>
      </c>
      <c r="BJ18" s="22">
        <f t="shared" si="12"/>
        <v>31586.35491823218</v>
      </c>
      <c r="BK18" s="22">
        <f t="shared" si="12"/>
        <v>31586.35491823218</v>
      </c>
      <c r="BL18" s="22">
        <f t="shared" si="12"/>
        <v>31586.35491823218</v>
      </c>
      <c r="BM18" s="22">
        <f t="shared" si="12"/>
        <v>31586.35491823218</v>
      </c>
      <c r="BN18" s="22">
        <f t="shared" si="12"/>
        <v>31586.35491823218</v>
      </c>
    </row>
    <row r="19" spans="1:66" x14ac:dyDescent="0.25">
      <c r="G19" s="22"/>
    </row>
    <row r="20" spans="1:66" s="17" customFormat="1" x14ac:dyDescent="0.25">
      <c r="A20"/>
      <c r="B20"/>
      <c r="C20" s="17" t="s">
        <v>15</v>
      </c>
      <c r="D20" s="16" t="s">
        <v>23</v>
      </c>
      <c r="E20" s="23">
        <f>SUM(G20:BN20)</f>
        <v>-799105.33209600032</v>
      </c>
      <c r="F20"/>
      <c r="G20" s="23">
        <f>-(Inputs!$F$21*Calcs_Monthly!G12)</f>
        <v>-12000</v>
      </c>
      <c r="H20" s="23">
        <f>-(Inputs!$F$21*Calcs_Monthly!H12)</f>
        <v>-12000</v>
      </c>
      <c r="I20" s="23">
        <f>-(Inputs!$F$21*Calcs_Monthly!I12)</f>
        <v>-12000</v>
      </c>
      <c r="J20" s="23">
        <f>-(Inputs!$F$21*Calcs_Monthly!J12)</f>
        <v>-12360</v>
      </c>
      <c r="K20" s="23">
        <f>-(Inputs!$F$21*Calcs_Monthly!K12)</f>
        <v>-12360</v>
      </c>
      <c r="L20" s="23">
        <f>-(Inputs!$F$21*Calcs_Monthly!L12)</f>
        <v>-12360</v>
      </c>
      <c r="M20" s="23">
        <f>-(Inputs!$F$21*Calcs_Monthly!M12)</f>
        <v>-12360</v>
      </c>
      <c r="N20" s="23">
        <f>-(Inputs!$F$21*Calcs_Monthly!N12)</f>
        <v>-12360</v>
      </c>
      <c r="O20" s="23">
        <f>-(Inputs!$F$21*Calcs_Monthly!O12)</f>
        <v>-12360</v>
      </c>
      <c r="P20" s="23">
        <f>-(Inputs!$F$21*Calcs_Monthly!P12)</f>
        <v>-12360</v>
      </c>
      <c r="Q20" s="23">
        <f>-(Inputs!$F$21*Calcs_Monthly!Q12)</f>
        <v>-12360</v>
      </c>
      <c r="R20" s="23">
        <f>-(Inputs!$F$21*Calcs_Monthly!R12)</f>
        <v>-12360</v>
      </c>
      <c r="S20" s="23">
        <f>-(Inputs!$F$21*Calcs_Monthly!S12)</f>
        <v>-12360</v>
      </c>
      <c r="T20" s="23">
        <f>-(Inputs!$F$21*Calcs_Monthly!T12)</f>
        <v>-12360</v>
      </c>
      <c r="U20" s="23">
        <f>-(Inputs!$F$21*Calcs_Monthly!U12)</f>
        <v>-12360</v>
      </c>
      <c r="V20" s="23">
        <f>-(Inputs!$F$21*Calcs_Monthly!V12)</f>
        <v>-12854.400000000001</v>
      </c>
      <c r="W20" s="23">
        <f>-(Inputs!$F$21*Calcs_Monthly!W12)</f>
        <v>-12854.400000000001</v>
      </c>
      <c r="X20" s="23">
        <f>-(Inputs!$F$21*Calcs_Monthly!X12)</f>
        <v>-12854.400000000001</v>
      </c>
      <c r="Y20" s="23">
        <f>-(Inputs!$F$21*Calcs_Monthly!Y12)</f>
        <v>-12854.400000000001</v>
      </c>
      <c r="Z20" s="23">
        <f>-(Inputs!$F$21*Calcs_Monthly!Z12)</f>
        <v>-12854.400000000001</v>
      </c>
      <c r="AA20" s="23">
        <f>-(Inputs!$F$21*Calcs_Monthly!AA12)</f>
        <v>-12854.400000000001</v>
      </c>
      <c r="AB20" s="23">
        <f>-(Inputs!$F$21*Calcs_Monthly!AB12)</f>
        <v>-12854.400000000001</v>
      </c>
      <c r="AC20" s="23">
        <f>-(Inputs!$F$21*Calcs_Monthly!AC12)</f>
        <v>-12854.400000000001</v>
      </c>
      <c r="AD20" s="23">
        <f>-(Inputs!$F$21*Calcs_Monthly!AD12)</f>
        <v>-12854.400000000001</v>
      </c>
      <c r="AE20" s="23">
        <f>-(Inputs!$F$21*Calcs_Monthly!AE12)</f>
        <v>-12854.400000000001</v>
      </c>
      <c r="AF20" s="23">
        <f>-(Inputs!$F$21*Calcs_Monthly!AF12)</f>
        <v>-12854.400000000001</v>
      </c>
      <c r="AG20" s="23">
        <f>-(Inputs!$F$21*Calcs_Monthly!AG12)</f>
        <v>-12854.400000000001</v>
      </c>
      <c r="AH20" s="23">
        <f>-(Inputs!$F$21*Calcs_Monthly!AH12)</f>
        <v>-13497.120000000003</v>
      </c>
      <c r="AI20" s="23">
        <f>-(Inputs!$F$21*Calcs_Monthly!AI12)</f>
        <v>-13497.120000000003</v>
      </c>
      <c r="AJ20" s="23">
        <f>-(Inputs!$F$21*Calcs_Monthly!AJ12)</f>
        <v>-13497.120000000003</v>
      </c>
      <c r="AK20" s="23">
        <f>-(Inputs!$F$21*Calcs_Monthly!AK12)</f>
        <v>-13497.120000000003</v>
      </c>
      <c r="AL20" s="23">
        <f>-(Inputs!$F$21*Calcs_Monthly!AL12)</f>
        <v>-13497.120000000003</v>
      </c>
      <c r="AM20" s="23">
        <f>-(Inputs!$F$21*Calcs_Monthly!AM12)</f>
        <v>-13497.120000000003</v>
      </c>
      <c r="AN20" s="23">
        <f>-(Inputs!$F$21*Calcs_Monthly!AN12)</f>
        <v>-13497.120000000003</v>
      </c>
      <c r="AO20" s="23">
        <f>-(Inputs!$F$21*Calcs_Monthly!AO12)</f>
        <v>-13497.120000000003</v>
      </c>
      <c r="AP20" s="23">
        <f>-(Inputs!$F$21*Calcs_Monthly!AP12)</f>
        <v>-13497.120000000003</v>
      </c>
      <c r="AQ20" s="23">
        <f>-(Inputs!$F$21*Calcs_Monthly!AQ12)</f>
        <v>-13497.120000000003</v>
      </c>
      <c r="AR20" s="23">
        <f>-(Inputs!$F$21*Calcs_Monthly!AR12)</f>
        <v>-13497.120000000003</v>
      </c>
      <c r="AS20" s="23">
        <f>-(Inputs!$F$21*Calcs_Monthly!AS12)</f>
        <v>-13497.120000000003</v>
      </c>
      <c r="AT20" s="23">
        <f>-(Inputs!$F$21*Calcs_Monthly!AT12)</f>
        <v>-14037.004800000004</v>
      </c>
      <c r="AU20" s="23">
        <f>-(Inputs!$F$21*Calcs_Monthly!AU12)</f>
        <v>-14037.004800000004</v>
      </c>
      <c r="AV20" s="23">
        <f>-(Inputs!$F$21*Calcs_Monthly!AV12)</f>
        <v>-14037.004800000004</v>
      </c>
      <c r="AW20" s="23">
        <f>-(Inputs!$F$21*Calcs_Monthly!AW12)</f>
        <v>-14037.004800000004</v>
      </c>
      <c r="AX20" s="23">
        <f>-(Inputs!$F$21*Calcs_Monthly!AX12)</f>
        <v>-14037.004800000004</v>
      </c>
      <c r="AY20" s="23">
        <f>-(Inputs!$F$21*Calcs_Monthly!AY12)</f>
        <v>-14037.004800000004</v>
      </c>
      <c r="AZ20" s="23">
        <f>-(Inputs!$F$21*Calcs_Monthly!AZ12)</f>
        <v>-14037.004800000004</v>
      </c>
      <c r="BA20" s="23">
        <f>-(Inputs!$F$21*Calcs_Monthly!BA12)</f>
        <v>-14037.004800000004</v>
      </c>
      <c r="BB20" s="23">
        <f>-(Inputs!$F$21*Calcs_Monthly!BB12)</f>
        <v>-14037.004800000004</v>
      </c>
      <c r="BC20" s="23">
        <f>-(Inputs!$F$21*Calcs_Monthly!BC12)</f>
        <v>-14037.004800000004</v>
      </c>
      <c r="BD20" s="23">
        <f>-(Inputs!$F$21*Calcs_Monthly!BD12)</f>
        <v>-14037.004800000004</v>
      </c>
      <c r="BE20" s="23">
        <f>-(Inputs!$F$21*Calcs_Monthly!BE12)</f>
        <v>-14037.004800000004</v>
      </c>
      <c r="BF20" s="23">
        <f>-(Inputs!$F$21*Calcs_Monthly!BF12)</f>
        <v>-14458.114944000004</v>
      </c>
      <c r="BG20" s="23">
        <f>-(Inputs!$F$21*Calcs_Monthly!BG12)</f>
        <v>-14458.114944000004</v>
      </c>
      <c r="BH20" s="23">
        <f>-(Inputs!$F$21*Calcs_Monthly!BH12)</f>
        <v>-14458.114944000004</v>
      </c>
      <c r="BI20" s="23">
        <f>-(Inputs!$F$21*Calcs_Monthly!BI12)</f>
        <v>-14458.114944000004</v>
      </c>
      <c r="BJ20" s="23">
        <f>-(Inputs!$F$21*Calcs_Monthly!BJ12)</f>
        <v>-14458.114944000004</v>
      </c>
      <c r="BK20" s="23">
        <f>-(Inputs!$F$21*Calcs_Monthly!BK12)</f>
        <v>-14458.114944000004</v>
      </c>
      <c r="BL20" s="23">
        <f>-(Inputs!$F$21*Calcs_Monthly!BL12)</f>
        <v>-14458.114944000004</v>
      </c>
      <c r="BM20" s="23">
        <f>-(Inputs!$F$21*Calcs_Monthly!BM12)</f>
        <v>-14458.114944000004</v>
      </c>
      <c r="BN20" s="23">
        <f>-(Inputs!$F$21*Calcs_Monthly!BN12)</f>
        <v>-14458.114944000004</v>
      </c>
    </row>
    <row r="21" spans="1:66" x14ac:dyDescent="0.25">
      <c r="C21" t="s">
        <v>32</v>
      </c>
      <c r="D21" s="16" t="s">
        <v>23</v>
      </c>
      <c r="E21" s="22">
        <f>SUM(E18:E20)</f>
        <v>958863.79357684345</v>
      </c>
      <c r="G21" s="22">
        <f>SUM(G18:G20)</f>
        <v>14250</v>
      </c>
      <c r="H21" s="22">
        <f t="shared" ref="H21:BN21" si="13">SUM(H18:H20)</f>
        <v>14250</v>
      </c>
      <c r="I21" s="22">
        <f t="shared" si="13"/>
        <v>14250</v>
      </c>
      <c r="J21" s="22">
        <f t="shared" si="13"/>
        <v>13890</v>
      </c>
      <c r="K21" s="22">
        <f t="shared" si="13"/>
        <v>13890</v>
      </c>
      <c r="L21" s="22">
        <f t="shared" si="13"/>
        <v>13890</v>
      </c>
      <c r="M21" s="22">
        <f t="shared" si="13"/>
        <v>15202.5</v>
      </c>
      <c r="N21" s="22">
        <f t="shared" si="13"/>
        <v>15202.5</v>
      </c>
      <c r="O21" s="22">
        <f t="shared" si="13"/>
        <v>15202.5</v>
      </c>
      <c r="P21" s="22">
        <f t="shared" si="13"/>
        <v>15202.5</v>
      </c>
      <c r="Q21" s="22">
        <f t="shared" si="13"/>
        <v>15202.5</v>
      </c>
      <c r="R21" s="22">
        <f t="shared" si="13"/>
        <v>15202.5</v>
      </c>
      <c r="S21" s="22">
        <f t="shared" si="13"/>
        <v>15202.5</v>
      </c>
      <c r="T21" s="22">
        <f t="shared" si="13"/>
        <v>15202.5</v>
      </c>
      <c r="U21" s="22">
        <f t="shared" si="13"/>
        <v>15202.5</v>
      </c>
      <c r="V21" s="22">
        <f t="shared" si="13"/>
        <v>14708.099999999999</v>
      </c>
      <c r="W21" s="22">
        <f t="shared" si="13"/>
        <v>14708.099999999999</v>
      </c>
      <c r="X21" s="22">
        <f t="shared" si="13"/>
        <v>14708.099999999999</v>
      </c>
      <c r="Y21" s="22">
        <f t="shared" si="13"/>
        <v>15865.724999999999</v>
      </c>
      <c r="Z21" s="22">
        <f t="shared" si="13"/>
        <v>15865.724999999999</v>
      </c>
      <c r="AA21" s="22">
        <f t="shared" si="13"/>
        <v>15865.724999999999</v>
      </c>
      <c r="AB21" s="22">
        <f t="shared" si="13"/>
        <v>15865.724999999999</v>
      </c>
      <c r="AC21" s="22">
        <f t="shared" si="13"/>
        <v>15865.724999999999</v>
      </c>
      <c r="AD21" s="22">
        <f t="shared" si="13"/>
        <v>15865.724999999999</v>
      </c>
      <c r="AE21" s="22">
        <f t="shared" si="13"/>
        <v>15865.724999999999</v>
      </c>
      <c r="AF21" s="22">
        <f t="shared" si="13"/>
        <v>15865.724999999999</v>
      </c>
      <c r="AG21" s="22">
        <f t="shared" si="13"/>
        <v>15865.724999999999</v>
      </c>
      <c r="AH21" s="22">
        <f t="shared" si="13"/>
        <v>15223.004999999997</v>
      </c>
      <c r="AI21" s="22">
        <f t="shared" si="13"/>
        <v>15223.004999999997</v>
      </c>
      <c r="AJ21" s="22">
        <f t="shared" si="13"/>
        <v>15223.004999999997</v>
      </c>
      <c r="AK21" s="22">
        <f t="shared" si="13"/>
        <v>16983.548662499998</v>
      </c>
      <c r="AL21" s="22">
        <f t="shared" si="13"/>
        <v>16983.548662499998</v>
      </c>
      <c r="AM21" s="22">
        <f t="shared" si="13"/>
        <v>16983.548662499998</v>
      </c>
      <c r="AN21" s="22">
        <f t="shared" si="13"/>
        <v>16983.548662499998</v>
      </c>
      <c r="AO21" s="22">
        <f t="shared" si="13"/>
        <v>16983.548662499998</v>
      </c>
      <c r="AP21" s="22">
        <f t="shared" si="13"/>
        <v>16983.548662499998</v>
      </c>
      <c r="AQ21" s="22">
        <f t="shared" si="13"/>
        <v>16983.548662499998</v>
      </c>
      <c r="AR21" s="22">
        <f t="shared" si="13"/>
        <v>16983.548662499998</v>
      </c>
      <c r="AS21" s="22">
        <f t="shared" si="13"/>
        <v>16983.548662499998</v>
      </c>
      <c r="AT21" s="22">
        <f t="shared" si="13"/>
        <v>16443.663862499998</v>
      </c>
      <c r="AU21" s="22">
        <f t="shared" si="13"/>
        <v>16443.663862499998</v>
      </c>
      <c r="AV21" s="22">
        <f t="shared" si="13"/>
        <v>16443.663862499998</v>
      </c>
      <c r="AW21" s="22">
        <f t="shared" si="13"/>
        <v>16778.951217787493</v>
      </c>
      <c r="AX21" s="22">
        <f t="shared" si="13"/>
        <v>16778.951217787493</v>
      </c>
      <c r="AY21" s="22">
        <f t="shared" si="13"/>
        <v>16778.951217787493</v>
      </c>
      <c r="AZ21" s="22">
        <f t="shared" si="13"/>
        <v>16778.951217787493</v>
      </c>
      <c r="BA21" s="22">
        <f t="shared" si="13"/>
        <v>16778.951217787493</v>
      </c>
      <c r="BB21" s="22">
        <f t="shared" si="13"/>
        <v>16778.951217787493</v>
      </c>
      <c r="BC21" s="22">
        <f t="shared" si="13"/>
        <v>16778.951217787493</v>
      </c>
      <c r="BD21" s="22">
        <f t="shared" si="13"/>
        <v>16778.951217787493</v>
      </c>
      <c r="BE21" s="22">
        <f t="shared" si="13"/>
        <v>16778.951217787493</v>
      </c>
      <c r="BF21" s="22">
        <f t="shared" si="13"/>
        <v>16357.841073787491</v>
      </c>
      <c r="BG21" s="22">
        <f t="shared" si="13"/>
        <v>16357.841073787491</v>
      </c>
      <c r="BH21" s="22">
        <f t="shared" si="13"/>
        <v>16357.841073787491</v>
      </c>
      <c r="BI21" s="22">
        <f t="shared" si="13"/>
        <v>17128.239974232176</v>
      </c>
      <c r="BJ21" s="22">
        <f t="shared" si="13"/>
        <v>17128.239974232176</v>
      </c>
      <c r="BK21" s="22">
        <f t="shared" si="13"/>
        <v>17128.239974232176</v>
      </c>
      <c r="BL21" s="22">
        <f t="shared" si="13"/>
        <v>17128.239974232176</v>
      </c>
      <c r="BM21" s="22">
        <f t="shared" si="13"/>
        <v>17128.239974232176</v>
      </c>
      <c r="BN21" s="22">
        <f t="shared" si="13"/>
        <v>17128.239974232176</v>
      </c>
    </row>
    <row r="24" spans="1:66" s="1" customFormat="1" x14ac:dyDescent="0.25">
      <c r="B24" s="1" t="s">
        <v>19</v>
      </c>
      <c r="D2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Ridwan Ahmed</cp:lastModifiedBy>
  <cp:lastPrinted>2017-11-24T02:28:43Z</cp:lastPrinted>
  <dcterms:created xsi:type="dcterms:W3CDTF">2017-11-23T04:10:21Z</dcterms:created>
  <dcterms:modified xsi:type="dcterms:W3CDTF">2022-02-15T13:54:17Z</dcterms:modified>
</cp:coreProperties>
</file>