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ridwa\Downloads\"/>
    </mc:Choice>
  </mc:AlternateContent>
  <xr:revisionPtr revIDLastSave="0" documentId="13_ncr:1_{3B51BAA0-9574-4D8D-9684-475821A755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udent database" sheetId="1" r:id="rId1"/>
    <sheet name="Database Edit" sheetId="3" r:id="rId2"/>
    <sheet name="Students by Campus" sheetId="4" r:id="rId3"/>
  </sheets>
  <definedNames>
    <definedName name="_xlnm._FilterDatabase" localSheetId="1" hidden="1">'Database Edit'!$A$1:$J$154</definedName>
    <definedName name="_xlnm._FilterDatabase" localSheetId="0" hidden="1">'Student database'!$A$1:$I$154</definedName>
  </definedNames>
  <calcPr calcId="191029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2" i="3"/>
  <c r="I3" i="3"/>
  <c r="E3" i="3"/>
  <c r="F3" i="3"/>
  <c r="L3" i="3"/>
  <c r="I4" i="3"/>
  <c r="E4" i="3"/>
  <c r="F4" i="3"/>
  <c r="L4" i="3"/>
  <c r="I5" i="3"/>
  <c r="E5" i="3"/>
  <c r="F5" i="3"/>
  <c r="L5" i="3"/>
  <c r="I6" i="3"/>
  <c r="E6" i="3"/>
  <c r="F6" i="3"/>
  <c r="L6" i="3"/>
  <c r="I7" i="3"/>
  <c r="E7" i="3"/>
  <c r="F7" i="3"/>
  <c r="L7" i="3"/>
  <c r="I8" i="3"/>
  <c r="E8" i="3"/>
  <c r="F8" i="3"/>
  <c r="L8" i="3"/>
  <c r="I9" i="3"/>
  <c r="E9" i="3"/>
  <c r="F9" i="3"/>
  <c r="L9" i="3"/>
  <c r="I10" i="3"/>
  <c r="E10" i="3"/>
  <c r="F10" i="3"/>
  <c r="L10" i="3"/>
  <c r="I11" i="3"/>
  <c r="E11" i="3"/>
  <c r="F11" i="3"/>
  <c r="L11" i="3"/>
  <c r="I12" i="3"/>
  <c r="E12" i="3"/>
  <c r="F12" i="3"/>
  <c r="L12" i="3"/>
  <c r="I13" i="3"/>
  <c r="E13" i="3"/>
  <c r="F13" i="3"/>
  <c r="L13" i="3"/>
  <c r="I14" i="3"/>
  <c r="E14" i="3"/>
  <c r="F14" i="3"/>
  <c r="L14" i="3"/>
  <c r="I15" i="3"/>
  <c r="E15" i="3"/>
  <c r="F15" i="3"/>
  <c r="L15" i="3"/>
  <c r="I16" i="3"/>
  <c r="E16" i="3"/>
  <c r="F16" i="3"/>
  <c r="L16" i="3"/>
  <c r="I17" i="3"/>
  <c r="E17" i="3"/>
  <c r="F17" i="3"/>
  <c r="L17" i="3"/>
  <c r="I18" i="3"/>
  <c r="E18" i="3"/>
  <c r="F18" i="3"/>
  <c r="L18" i="3"/>
  <c r="I19" i="3"/>
  <c r="E19" i="3"/>
  <c r="F19" i="3"/>
  <c r="L19" i="3"/>
  <c r="I20" i="3"/>
  <c r="E20" i="3"/>
  <c r="F20" i="3"/>
  <c r="L20" i="3"/>
  <c r="I21" i="3"/>
  <c r="E21" i="3"/>
  <c r="F21" i="3"/>
  <c r="L21" i="3"/>
  <c r="I22" i="3"/>
  <c r="E22" i="3"/>
  <c r="F22" i="3"/>
  <c r="L22" i="3"/>
  <c r="I23" i="3"/>
  <c r="E23" i="3"/>
  <c r="F23" i="3"/>
  <c r="L23" i="3"/>
  <c r="I24" i="3"/>
  <c r="E24" i="3"/>
  <c r="F24" i="3"/>
  <c r="L24" i="3"/>
  <c r="I25" i="3"/>
  <c r="E25" i="3"/>
  <c r="F25" i="3"/>
  <c r="L25" i="3"/>
  <c r="I26" i="3"/>
  <c r="E26" i="3"/>
  <c r="F26" i="3"/>
  <c r="L26" i="3"/>
  <c r="I27" i="3"/>
  <c r="E27" i="3"/>
  <c r="F27" i="3"/>
  <c r="L27" i="3"/>
  <c r="I28" i="3"/>
  <c r="E28" i="3"/>
  <c r="F28" i="3"/>
  <c r="L28" i="3"/>
  <c r="I29" i="3"/>
  <c r="E29" i="3"/>
  <c r="F29" i="3"/>
  <c r="L29" i="3"/>
  <c r="I30" i="3"/>
  <c r="E30" i="3"/>
  <c r="F30" i="3"/>
  <c r="L30" i="3"/>
  <c r="I31" i="3"/>
  <c r="E31" i="3"/>
  <c r="F31" i="3"/>
  <c r="L31" i="3"/>
  <c r="I32" i="3"/>
  <c r="E32" i="3"/>
  <c r="F32" i="3"/>
  <c r="L32" i="3"/>
  <c r="I33" i="3"/>
  <c r="E33" i="3"/>
  <c r="F33" i="3"/>
  <c r="L33" i="3"/>
  <c r="I34" i="3"/>
  <c r="E34" i="3"/>
  <c r="F34" i="3"/>
  <c r="L34" i="3"/>
  <c r="I35" i="3"/>
  <c r="E35" i="3"/>
  <c r="F35" i="3"/>
  <c r="L35" i="3"/>
  <c r="I36" i="3"/>
  <c r="E36" i="3"/>
  <c r="F36" i="3"/>
  <c r="L36" i="3"/>
  <c r="I37" i="3"/>
  <c r="E37" i="3"/>
  <c r="F37" i="3"/>
  <c r="L37" i="3"/>
  <c r="I38" i="3"/>
  <c r="E38" i="3"/>
  <c r="F38" i="3"/>
  <c r="L38" i="3"/>
  <c r="I39" i="3"/>
  <c r="E39" i="3"/>
  <c r="F39" i="3"/>
  <c r="L39" i="3"/>
  <c r="I40" i="3"/>
  <c r="E40" i="3"/>
  <c r="F40" i="3"/>
  <c r="L40" i="3"/>
  <c r="I41" i="3"/>
  <c r="E41" i="3"/>
  <c r="F41" i="3"/>
  <c r="L41" i="3"/>
  <c r="I42" i="3"/>
  <c r="E42" i="3"/>
  <c r="F42" i="3"/>
  <c r="L42" i="3"/>
  <c r="I43" i="3"/>
  <c r="E43" i="3"/>
  <c r="F43" i="3"/>
  <c r="L43" i="3"/>
  <c r="I44" i="3"/>
  <c r="E44" i="3"/>
  <c r="F44" i="3"/>
  <c r="L44" i="3"/>
  <c r="I45" i="3"/>
  <c r="E45" i="3"/>
  <c r="F45" i="3"/>
  <c r="L45" i="3"/>
  <c r="I46" i="3"/>
  <c r="E46" i="3"/>
  <c r="F46" i="3"/>
  <c r="L46" i="3"/>
  <c r="I47" i="3"/>
  <c r="E47" i="3"/>
  <c r="F47" i="3"/>
  <c r="L47" i="3"/>
  <c r="I48" i="3"/>
  <c r="E48" i="3"/>
  <c r="F48" i="3"/>
  <c r="L48" i="3"/>
  <c r="I49" i="3"/>
  <c r="E49" i="3"/>
  <c r="F49" i="3"/>
  <c r="L49" i="3"/>
  <c r="I50" i="3"/>
  <c r="E50" i="3"/>
  <c r="F50" i="3"/>
  <c r="L50" i="3"/>
  <c r="I51" i="3"/>
  <c r="E51" i="3"/>
  <c r="F51" i="3"/>
  <c r="L51" i="3"/>
  <c r="I52" i="3"/>
  <c r="E52" i="3"/>
  <c r="F52" i="3"/>
  <c r="L52" i="3"/>
  <c r="I53" i="3"/>
  <c r="E53" i="3"/>
  <c r="F53" i="3"/>
  <c r="L53" i="3"/>
  <c r="I54" i="3"/>
  <c r="E54" i="3"/>
  <c r="F54" i="3"/>
  <c r="L54" i="3"/>
  <c r="I55" i="3"/>
  <c r="E55" i="3"/>
  <c r="F55" i="3"/>
  <c r="L55" i="3"/>
  <c r="I56" i="3"/>
  <c r="E56" i="3"/>
  <c r="F56" i="3"/>
  <c r="L56" i="3"/>
  <c r="I57" i="3"/>
  <c r="E57" i="3"/>
  <c r="F57" i="3"/>
  <c r="L57" i="3"/>
  <c r="I58" i="3"/>
  <c r="E58" i="3"/>
  <c r="F58" i="3"/>
  <c r="L58" i="3"/>
  <c r="I59" i="3"/>
  <c r="E59" i="3"/>
  <c r="F59" i="3"/>
  <c r="L59" i="3"/>
  <c r="I60" i="3"/>
  <c r="E60" i="3"/>
  <c r="F60" i="3"/>
  <c r="L60" i="3"/>
  <c r="I61" i="3"/>
  <c r="E61" i="3"/>
  <c r="F61" i="3"/>
  <c r="L61" i="3"/>
  <c r="I62" i="3"/>
  <c r="E62" i="3"/>
  <c r="F62" i="3"/>
  <c r="L62" i="3"/>
  <c r="I63" i="3"/>
  <c r="E63" i="3"/>
  <c r="F63" i="3"/>
  <c r="L63" i="3"/>
  <c r="I64" i="3"/>
  <c r="E64" i="3"/>
  <c r="F64" i="3"/>
  <c r="L64" i="3"/>
  <c r="I65" i="3"/>
  <c r="E65" i="3"/>
  <c r="F65" i="3"/>
  <c r="L65" i="3"/>
  <c r="I66" i="3"/>
  <c r="E66" i="3"/>
  <c r="F66" i="3"/>
  <c r="L66" i="3"/>
  <c r="I67" i="3"/>
  <c r="E67" i="3"/>
  <c r="F67" i="3"/>
  <c r="L67" i="3"/>
  <c r="I68" i="3"/>
  <c r="E68" i="3"/>
  <c r="F68" i="3"/>
  <c r="L68" i="3"/>
  <c r="I69" i="3"/>
  <c r="E69" i="3"/>
  <c r="F69" i="3"/>
  <c r="L69" i="3"/>
  <c r="I70" i="3"/>
  <c r="E70" i="3"/>
  <c r="F70" i="3"/>
  <c r="L70" i="3"/>
  <c r="I71" i="3"/>
  <c r="E71" i="3"/>
  <c r="F71" i="3"/>
  <c r="L71" i="3"/>
  <c r="I72" i="3"/>
  <c r="E72" i="3"/>
  <c r="F72" i="3"/>
  <c r="L72" i="3"/>
  <c r="I73" i="3"/>
  <c r="E73" i="3"/>
  <c r="F73" i="3"/>
  <c r="L73" i="3"/>
  <c r="I74" i="3"/>
  <c r="E74" i="3"/>
  <c r="F74" i="3"/>
  <c r="L74" i="3"/>
  <c r="I75" i="3"/>
  <c r="E75" i="3"/>
  <c r="F75" i="3"/>
  <c r="L75" i="3"/>
  <c r="I76" i="3"/>
  <c r="E76" i="3"/>
  <c r="F76" i="3"/>
  <c r="L76" i="3"/>
  <c r="I77" i="3"/>
  <c r="E77" i="3"/>
  <c r="F77" i="3"/>
  <c r="L77" i="3"/>
  <c r="I78" i="3"/>
  <c r="E78" i="3"/>
  <c r="F78" i="3"/>
  <c r="L78" i="3"/>
  <c r="I79" i="3"/>
  <c r="E79" i="3"/>
  <c r="F79" i="3"/>
  <c r="L79" i="3"/>
  <c r="I80" i="3"/>
  <c r="E80" i="3"/>
  <c r="F80" i="3"/>
  <c r="L80" i="3"/>
  <c r="I81" i="3"/>
  <c r="E81" i="3"/>
  <c r="F81" i="3"/>
  <c r="L81" i="3"/>
  <c r="I82" i="3"/>
  <c r="E82" i="3"/>
  <c r="F82" i="3"/>
  <c r="L82" i="3"/>
  <c r="I83" i="3"/>
  <c r="E83" i="3"/>
  <c r="F83" i="3"/>
  <c r="L83" i="3"/>
  <c r="I84" i="3"/>
  <c r="E84" i="3"/>
  <c r="F84" i="3"/>
  <c r="L84" i="3"/>
  <c r="I85" i="3"/>
  <c r="E85" i="3"/>
  <c r="F85" i="3"/>
  <c r="L85" i="3"/>
  <c r="I86" i="3"/>
  <c r="E86" i="3"/>
  <c r="F86" i="3"/>
  <c r="L86" i="3"/>
  <c r="I87" i="3"/>
  <c r="E87" i="3"/>
  <c r="F87" i="3"/>
  <c r="L87" i="3"/>
  <c r="I88" i="3"/>
  <c r="E88" i="3"/>
  <c r="F88" i="3"/>
  <c r="L88" i="3"/>
  <c r="I89" i="3"/>
  <c r="E89" i="3"/>
  <c r="F89" i="3"/>
  <c r="L89" i="3"/>
  <c r="I90" i="3"/>
  <c r="E90" i="3"/>
  <c r="F90" i="3"/>
  <c r="L90" i="3"/>
  <c r="I91" i="3"/>
  <c r="E91" i="3"/>
  <c r="F91" i="3"/>
  <c r="L91" i="3"/>
  <c r="I92" i="3"/>
  <c r="E92" i="3"/>
  <c r="F92" i="3"/>
  <c r="L92" i="3"/>
  <c r="I93" i="3"/>
  <c r="E93" i="3"/>
  <c r="F93" i="3"/>
  <c r="L93" i="3"/>
  <c r="I94" i="3"/>
  <c r="E94" i="3"/>
  <c r="F94" i="3"/>
  <c r="L94" i="3"/>
  <c r="I95" i="3"/>
  <c r="E95" i="3"/>
  <c r="F95" i="3"/>
  <c r="L95" i="3"/>
  <c r="I96" i="3"/>
  <c r="E96" i="3"/>
  <c r="F96" i="3"/>
  <c r="L96" i="3"/>
  <c r="I97" i="3"/>
  <c r="E97" i="3"/>
  <c r="F97" i="3"/>
  <c r="L97" i="3"/>
  <c r="I98" i="3"/>
  <c r="E98" i="3"/>
  <c r="F98" i="3"/>
  <c r="L98" i="3"/>
  <c r="I99" i="3"/>
  <c r="E99" i="3"/>
  <c r="F99" i="3"/>
  <c r="L99" i="3"/>
  <c r="I100" i="3"/>
  <c r="E100" i="3"/>
  <c r="F100" i="3"/>
  <c r="L100" i="3"/>
  <c r="I101" i="3"/>
  <c r="E101" i="3"/>
  <c r="F101" i="3"/>
  <c r="L101" i="3"/>
  <c r="I102" i="3"/>
  <c r="E102" i="3"/>
  <c r="F102" i="3"/>
  <c r="L102" i="3"/>
  <c r="I103" i="3"/>
  <c r="E103" i="3"/>
  <c r="F103" i="3"/>
  <c r="L103" i="3"/>
  <c r="I104" i="3"/>
  <c r="E104" i="3"/>
  <c r="F104" i="3"/>
  <c r="L104" i="3"/>
  <c r="I105" i="3"/>
  <c r="E105" i="3"/>
  <c r="F105" i="3"/>
  <c r="L105" i="3"/>
  <c r="I106" i="3"/>
  <c r="E106" i="3"/>
  <c r="F106" i="3"/>
  <c r="L106" i="3"/>
  <c r="I107" i="3"/>
  <c r="E107" i="3"/>
  <c r="F107" i="3"/>
  <c r="L107" i="3"/>
  <c r="I108" i="3"/>
  <c r="E108" i="3"/>
  <c r="F108" i="3"/>
  <c r="L108" i="3"/>
  <c r="I109" i="3"/>
  <c r="E109" i="3"/>
  <c r="F109" i="3"/>
  <c r="L109" i="3"/>
  <c r="I110" i="3"/>
  <c r="E110" i="3"/>
  <c r="F110" i="3"/>
  <c r="L110" i="3"/>
  <c r="I111" i="3"/>
  <c r="E111" i="3"/>
  <c r="F111" i="3"/>
  <c r="L111" i="3"/>
  <c r="I112" i="3"/>
  <c r="E112" i="3"/>
  <c r="F112" i="3"/>
  <c r="L112" i="3"/>
  <c r="I113" i="3"/>
  <c r="E113" i="3"/>
  <c r="F113" i="3"/>
  <c r="L113" i="3"/>
  <c r="I114" i="3"/>
  <c r="E114" i="3"/>
  <c r="F114" i="3"/>
  <c r="L114" i="3"/>
  <c r="I115" i="3"/>
  <c r="E115" i="3"/>
  <c r="F115" i="3"/>
  <c r="L115" i="3"/>
  <c r="I116" i="3"/>
  <c r="E116" i="3"/>
  <c r="F116" i="3"/>
  <c r="L116" i="3"/>
  <c r="I117" i="3"/>
  <c r="E117" i="3"/>
  <c r="F117" i="3"/>
  <c r="L117" i="3"/>
  <c r="I118" i="3"/>
  <c r="E118" i="3"/>
  <c r="F118" i="3"/>
  <c r="L118" i="3"/>
  <c r="I119" i="3"/>
  <c r="E119" i="3"/>
  <c r="F119" i="3"/>
  <c r="L119" i="3"/>
  <c r="I120" i="3"/>
  <c r="E120" i="3"/>
  <c r="F120" i="3"/>
  <c r="L120" i="3"/>
  <c r="I121" i="3"/>
  <c r="E121" i="3"/>
  <c r="F121" i="3"/>
  <c r="L121" i="3"/>
  <c r="I122" i="3"/>
  <c r="E122" i="3"/>
  <c r="F122" i="3"/>
  <c r="L122" i="3"/>
  <c r="I123" i="3"/>
  <c r="E123" i="3"/>
  <c r="F123" i="3"/>
  <c r="L123" i="3"/>
  <c r="I124" i="3"/>
  <c r="E124" i="3"/>
  <c r="F124" i="3"/>
  <c r="L124" i="3"/>
  <c r="I125" i="3"/>
  <c r="E125" i="3"/>
  <c r="F125" i="3"/>
  <c r="L125" i="3"/>
  <c r="I126" i="3"/>
  <c r="E126" i="3"/>
  <c r="F126" i="3"/>
  <c r="L126" i="3"/>
  <c r="I127" i="3"/>
  <c r="E127" i="3"/>
  <c r="F127" i="3"/>
  <c r="L127" i="3"/>
  <c r="I128" i="3"/>
  <c r="E128" i="3"/>
  <c r="F128" i="3"/>
  <c r="L128" i="3"/>
  <c r="I129" i="3"/>
  <c r="E129" i="3"/>
  <c r="F129" i="3"/>
  <c r="L129" i="3"/>
  <c r="I130" i="3"/>
  <c r="E130" i="3"/>
  <c r="F130" i="3"/>
  <c r="L130" i="3"/>
  <c r="I131" i="3"/>
  <c r="E131" i="3"/>
  <c r="F131" i="3"/>
  <c r="L131" i="3"/>
  <c r="I132" i="3"/>
  <c r="E132" i="3"/>
  <c r="F132" i="3"/>
  <c r="L132" i="3"/>
  <c r="I133" i="3"/>
  <c r="E133" i="3"/>
  <c r="F133" i="3"/>
  <c r="L133" i="3"/>
  <c r="I134" i="3"/>
  <c r="E134" i="3"/>
  <c r="F134" i="3"/>
  <c r="L134" i="3"/>
  <c r="I135" i="3"/>
  <c r="E135" i="3"/>
  <c r="F135" i="3"/>
  <c r="L135" i="3"/>
  <c r="I136" i="3"/>
  <c r="E136" i="3"/>
  <c r="F136" i="3"/>
  <c r="L136" i="3"/>
  <c r="I137" i="3"/>
  <c r="E137" i="3"/>
  <c r="F137" i="3"/>
  <c r="L137" i="3"/>
  <c r="I138" i="3"/>
  <c r="E138" i="3"/>
  <c r="F138" i="3"/>
  <c r="L138" i="3"/>
  <c r="I139" i="3"/>
  <c r="E139" i="3"/>
  <c r="F139" i="3"/>
  <c r="L139" i="3"/>
  <c r="I140" i="3"/>
  <c r="E140" i="3"/>
  <c r="F140" i="3"/>
  <c r="L140" i="3"/>
  <c r="I141" i="3"/>
  <c r="E141" i="3"/>
  <c r="F141" i="3"/>
  <c r="L141" i="3"/>
  <c r="I142" i="3"/>
  <c r="E142" i="3"/>
  <c r="F142" i="3"/>
  <c r="L142" i="3"/>
  <c r="I143" i="3"/>
  <c r="E143" i="3"/>
  <c r="F143" i="3"/>
  <c r="L143" i="3"/>
  <c r="I144" i="3"/>
  <c r="E144" i="3"/>
  <c r="F144" i="3"/>
  <c r="L144" i="3"/>
  <c r="I145" i="3"/>
  <c r="E145" i="3"/>
  <c r="F145" i="3"/>
  <c r="L145" i="3"/>
  <c r="I146" i="3"/>
  <c r="E146" i="3"/>
  <c r="F146" i="3"/>
  <c r="L146" i="3"/>
  <c r="I147" i="3"/>
  <c r="E147" i="3"/>
  <c r="F147" i="3"/>
  <c r="L147" i="3"/>
  <c r="I148" i="3"/>
  <c r="E148" i="3"/>
  <c r="F148" i="3"/>
  <c r="L148" i="3"/>
  <c r="I149" i="3"/>
  <c r="E149" i="3"/>
  <c r="F149" i="3"/>
  <c r="L149" i="3"/>
  <c r="I150" i="3"/>
  <c r="E150" i="3"/>
  <c r="F150" i="3"/>
  <c r="L150" i="3"/>
  <c r="I151" i="3"/>
  <c r="E151" i="3"/>
  <c r="F151" i="3"/>
  <c r="L151" i="3"/>
  <c r="I152" i="3"/>
  <c r="E152" i="3"/>
  <c r="F152" i="3"/>
  <c r="L152" i="3"/>
  <c r="I153" i="3"/>
  <c r="E153" i="3"/>
  <c r="F153" i="3"/>
  <c r="L153" i="3"/>
  <c r="I154" i="3"/>
  <c r="E154" i="3"/>
  <c r="F154" i="3"/>
  <c r="L154" i="3"/>
  <c r="I2" i="3"/>
  <c r="E2" i="3"/>
  <c r="F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2" i="3"/>
</calcChain>
</file>

<file path=xl/sharedStrings.xml><?xml version="1.0" encoding="utf-8"?>
<sst xmlns="http://schemas.openxmlformats.org/spreadsheetml/2006/main" count="1067" uniqueCount="457">
  <si>
    <t>Name</t>
  </si>
  <si>
    <t>Unit</t>
  </si>
  <si>
    <t>Campus</t>
  </si>
  <si>
    <t>Course</t>
  </si>
  <si>
    <t>AgentName</t>
  </si>
  <si>
    <t>Intro to ECommerce</t>
  </si>
  <si>
    <t xml:space="preserve">Mgmt Principles </t>
  </si>
  <si>
    <t>Bus Acct</t>
  </si>
  <si>
    <t>Bachelor of Accounting</t>
  </si>
  <si>
    <t xml:space="preserve">Quant Methods </t>
  </si>
  <si>
    <t xml:space="preserve">Bus Comm </t>
  </si>
  <si>
    <t>Bachelor of Business</t>
  </si>
  <si>
    <t>HRM</t>
  </si>
  <si>
    <t>Corp Resp Ethics</t>
  </si>
  <si>
    <t xml:space="preserve">Bus Law </t>
  </si>
  <si>
    <t>ALTEC</t>
  </si>
  <si>
    <t>Corp Law</t>
  </si>
  <si>
    <t xml:space="preserve">Int Mgmt </t>
  </si>
  <si>
    <t>Bus Economics</t>
  </si>
  <si>
    <t>Mktg Principles</t>
  </si>
  <si>
    <t>K150121</t>
  </si>
  <si>
    <t>K150125</t>
  </si>
  <si>
    <t>Bachelor of Business </t>
  </si>
  <si>
    <t>Unilink Overseas Study Consulting Ltd</t>
  </si>
  <si>
    <t>Org Beh</t>
  </si>
  <si>
    <t xml:space="preserve">Fin Acct </t>
  </si>
  <si>
    <t>Auditing</t>
  </si>
  <si>
    <t>Bus Info Analysis</t>
  </si>
  <si>
    <t>Bus Strategy</t>
  </si>
  <si>
    <r>
      <t>Bachelor of Accounting</t>
    </r>
    <r>
      <rPr>
        <sz val="9"/>
        <color rgb="FF333333"/>
        <rFont val="Arial"/>
        <family val="2"/>
      </rPr>
      <t> </t>
    </r>
  </si>
  <si>
    <t>Fin mgmt</t>
  </si>
  <si>
    <t>Fin Reporting</t>
  </si>
  <si>
    <t>iae GLOBAL - Melbourne</t>
  </si>
  <si>
    <t>Connect Overseas</t>
  </si>
  <si>
    <t>New World Education</t>
  </si>
  <si>
    <t>V STAR Immigration &amp; Education Services</t>
  </si>
  <si>
    <t xml:space="preserve">Cost Acct </t>
  </si>
  <si>
    <t xml:space="preserve">Leadership </t>
  </si>
  <si>
    <t>Mktg Strategy</t>
  </si>
  <si>
    <t>Acc info Sys</t>
  </si>
  <si>
    <t>AECC Global - Cebu</t>
  </si>
  <si>
    <t>Student World Pty Ltd</t>
  </si>
  <si>
    <t xml:space="preserve">Mr. Ardeshir  ao HE   </t>
  </si>
  <si>
    <t xml:space="preserve">Mr. Sholeh  Mohan   </t>
  </si>
  <si>
    <t xml:space="preserve">Mr. Farangis  pkota   </t>
  </si>
  <si>
    <t xml:space="preserve">Mr. Sheeva  ZAFAR   </t>
  </si>
  <si>
    <t xml:space="preserve">Mr. Asal  MUKHI   </t>
  </si>
  <si>
    <t xml:space="preserve">Mr. Zari  SINGH   </t>
  </si>
  <si>
    <t xml:space="preserve">Mr. Mozhgan  PKOTA   </t>
  </si>
  <si>
    <t xml:space="preserve">Mr. Dadbeh  sh KC   </t>
  </si>
  <si>
    <t xml:space="preserve">Mr. Soudabeh  AKLEE   </t>
  </si>
  <si>
    <t xml:space="preserve">Mr. Mahdokht  Singh   </t>
  </si>
  <si>
    <t xml:space="preserve">Ms. Pareevash   KAUR   </t>
  </si>
  <si>
    <t xml:space="preserve">Mr. Afsoon  KUMAR   </t>
  </si>
  <si>
    <t xml:space="preserve">Mr. Bardia   YOON   </t>
  </si>
  <si>
    <t xml:space="preserve">Mr. Golbanoo   DEOL   </t>
  </si>
  <si>
    <t xml:space="preserve">Mr. Sasan  MAHAN   </t>
  </si>
  <si>
    <t xml:space="preserve">Mr. Pasha   WONG   </t>
  </si>
  <si>
    <t xml:space="preserve">Mr. Shaheen  SINGH   </t>
  </si>
  <si>
    <t xml:space="preserve">Mr. Salomeh  AHMAD   </t>
  </si>
  <si>
    <t xml:space="preserve">Ms. Shokouh  SHAHI   </t>
  </si>
  <si>
    <t xml:space="preserve">Mr. Nazafarin  SABIR   </t>
  </si>
  <si>
    <t xml:space="preserve">Mr. Sarvenaz  AMMED   </t>
  </si>
  <si>
    <t xml:space="preserve">Mr. Bahram  AMEED   </t>
  </si>
  <si>
    <t xml:space="preserve">Mr. Hooshang  ASHTE   </t>
  </si>
  <si>
    <t xml:space="preserve">Mr. Aryan  ULAKH   </t>
  </si>
  <si>
    <t xml:space="preserve">Mr. Ladan  GUYEN   </t>
  </si>
  <si>
    <t xml:space="preserve">Mr. Pezhman  AKRAM   </t>
  </si>
  <si>
    <t xml:space="preserve">Mr. Gisou  UZAIR   </t>
  </si>
  <si>
    <t xml:space="preserve">Ms. Farhoud  hi VO   </t>
  </si>
  <si>
    <t xml:space="preserve">Ms. Koosha  an XI   </t>
  </si>
  <si>
    <t xml:space="preserve">Mr. Ramesh  GUYEN   </t>
  </si>
  <si>
    <t xml:space="preserve">Ms. Sohrab  oc DO   </t>
  </si>
  <si>
    <t xml:space="preserve">Ms. Farbod  HOANG   </t>
  </si>
  <si>
    <t xml:space="preserve">Ms  Afsar  ga LE   </t>
  </si>
  <si>
    <t xml:space="preserve">Ms. Sanjar  TTEGE   </t>
  </si>
  <si>
    <t xml:space="preserve">Ms. Farid  My HA   </t>
  </si>
  <si>
    <t xml:space="preserve">Mr. Atoosa  SINGH   </t>
  </si>
  <si>
    <t xml:space="preserve">Mr. Shaya   TRAN   </t>
  </si>
  <si>
    <t xml:space="preserve">Mr. Kamshad  SINGH   </t>
  </si>
  <si>
    <t xml:space="preserve">Mr. Mandana  SINGH   </t>
  </si>
  <si>
    <t xml:space="preserve">Mr. Golbahar  GUYEN   </t>
  </si>
  <si>
    <t xml:space="preserve">Mr. Sami  SINGH   </t>
  </si>
  <si>
    <t xml:space="preserve">Mr. Golbahar  OUSUF   </t>
  </si>
  <si>
    <t xml:space="preserve">Mr. Naheed   TRAN   </t>
  </si>
  <si>
    <t xml:space="preserve">Mr. Tahmineh  AMMED   </t>
  </si>
  <si>
    <t xml:space="preserve">Mr. Pirooz  KARIM   </t>
  </si>
  <si>
    <t xml:space="preserve">Ms. Maheen   PHAM   </t>
  </si>
  <si>
    <t xml:space="preserve">Mr. Cirrus  REYES   </t>
  </si>
  <si>
    <t xml:space="preserve">Ms. Rakhshan  GUYEN   </t>
  </si>
  <si>
    <t xml:space="preserve">Mr. Rima  ARCIA   </t>
  </si>
  <si>
    <t xml:space="preserve">Mr. Firouz  DHURY   </t>
  </si>
  <si>
    <t xml:space="preserve">Mr. Shadi  a NAW   </t>
  </si>
  <si>
    <t xml:space="preserve">Ms. Firouz  GUYEN   </t>
  </si>
  <si>
    <t xml:space="preserve">Mr. Sita  ANSUR   </t>
  </si>
  <si>
    <t xml:space="preserve">Mr. Siamak  RAMOS   </t>
  </si>
  <si>
    <t xml:space="preserve">Mr. Shadan  ARGAS   </t>
  </si>
  <si>
    <t xml:space="preserve">Mr. Shahab  JAVED   </t>
  </si>
  <si>
    <t xml:space="preserve">Mr. Atash  GUYEN   </t>
  </si>
  <si>
    <t xml:space="preserve">Ms. Tirdad  GUYEN   </t>
  </si>
  <si>
    <t xml:space="preserve">Mr  Goli  VERIO   </t>
  </si>
  <si>
    <t xml:space="preserve">Mr  Khosrow  VERIO   </t>
  </si>
  <si>
    <t xml:space="preserve">Mr  Ramin  LONIA   </t>
  </si>
  <si>
    <t xml:space="preserve">Mr  Keyvan   NAGY   </t>
  </si>
  <si>
    <t xml:space="preserve">Mr  Vanda  MANEC   </t>
  </si>
  <si>
    <t xml:space="preserve">Mr  Kourosh  KORBA   </t>
  </si>
  <si>
    <t xml:space="preserve">Mr  Rambod  KORBA   </t>
  </si>
  <si>
    <t xml:space="preserve">Mr  Pouran  EMETH   </t>
  </si>
  <si>
    <t xml:space="preserve">Ms  Artan  GAUNA   </t>
  </si>
  <si>
    <t xml:space="preserve">Mr. Hooshyar  pkota   </t>
  </si>
  <si>
    <t xml:space="preserve">Mis Afshar  GUYEN   </t>
  </si>
  <si>
    <t xml:space="preserve">Mr. Golbanoo  INTAL   </t>
  </si>
  <si>
    <t xml:space="preserve">Mr. Pouneh   SYED   </t>
  </si>
  <si>
    <t xml:space="preserve">Mr. Behnaz  AKHAR   </t>
  </si>
  <si>
    <t xml:space="preserve">Mr. Azin  AKHAR   </t>
  </si>
  <si>
    <t xml:space="preserve">Mr. Ara  AKHAR   </t>
  </si>
  <si>
    <t xml:space="preserve">Mr. Touraj  AROOQ   </t>
  </si>
  <si>
    <t xml:space="preserve">Mr. Ardavan   AWAN   </t>
  </si>
  <si>
    <t xml:space="preserve">Mr. Esfandyar  SINGH   </t>
  </si>
  <si>
    <t xml:space="preserve">Mr. Poupak  SINGH   </t>
  </si>
  <si>
    <t xml:space="preserve">Mr. Yeganeh  SINGH   </t>
  </si>
  <si>
    <t xml:space="preserve">Mr. Rima  SINGH   </t>
  </si>
  <si>
    <t xml:space="preserve">Mr. Ghobad   PHAM   </t>
  </si>
  <si>
    <t xml:space="preserve">Mr. Pareeya   PHAM   </t>
  </si>
  <si>
    <t xml:space="preserve">Mr. Saman   PHAM   </t>
  </si>
  <si>
    <t xml:space="preserve">Mr. Bahar   PHAM   </t>
  </si>
  <si>
    <t xml:space="preserve">Mr. Touran  SAWAN   </t>
  </si>
  <si>
    <t xml:space="preserve">Mr. Mahdokht   DANG   </t>
  </si>
  <si>
    <t xml:space="preserve">Mr. Farhad   DANG   </t>
  </si>
  <si>
    <t xml:space="preserve">Ms. Farshad  PHUNG   </t>
  </si>
  <si>
    <t xml:space="preserve">Mr. Shahrnaz  AHMAN   </t>
  </si>
  <si>
    <t xml:space="preserve">Ms. Nazy   TRAN   </t>
  </si>
  <si>
    <t xml:space="preserve">Ms. Foroud  GUYEN   </t>
  </si>
  <si>
    <t xml:space="preserve">Ms. Banooe  GUYEN   </t>
  </si>
  <si>
    <t xml:space="preserve">Ms. Saman  GUYEN   </t>
  </si>
  <si>
    <t xml:space="preserve">Ms. Niloufar   PHAM   </t>
  </si>
  <si>
    <t xml:space="preserve">Ms. Nazhin   PHAM   </t>
  </si>
  <si>
    <t xml:space="preserve">Ms. Banooe   PHAM   </t>
  </si>
  <si>
    <t xml:space="preserve">Ms. Bahman  GUYEN   </t>
  </si>
  <si>
    <t xml:space="preserve">Ms. Tarsa  GUYEN   </t>
  </si>
  <si>
    <t xml:space="preserve">Ms. Bardia  GUYEN   </t>
  </si>
  <si>
    <t xml:space="preserve">Ms. Ferdows  GUYEN   </t>
  </si>
  <si>
    <t xml:space="preserve">Mr. Marmar  AHMAN   </t>
  </si>
  <si>
    <t xml:space="preserve">Mr. Hootan  DHURY   </t>
  </si>
  <si>
    <t xml:space="preserve">Mr. Vida  a NAW   </t>
  </si>
  <si>
    <t xml:space="preserve">Mr. Arezoo  a NAW   </t>
  </si>
  <si>
    <t xml:space="preserve">Mr. Sara  a NAW   </t>
  </si>
  <si>
    <t xml:space="preserve">Mr. Aryan  SINGH   </t>
  </si>
  <si>
    <t xml:space="preserve">Mr. Meshia  SINGH   </t>
  </si>
  <si>
    <t xml:space="preserve">Ms. Golpari   KAUR   </t>
  </si>
  <si>
    <t xml:space="preserve">Mr. Khorsheed  KUMAR   </t>
  </si>
  <si>
    <t xml:space="preserve">Mr. Shahrdad  SINGH   </t>
  </si>
  <si>
    <t xml:space="preserve">Ms. Khojassteh  GUYEN   </t>
  </si>
  <si>
    <t xml:space="preserve">Mr. Danush  SINGH   </t>
  </si>
  <si>
    <t xml:space="preserve">Mr. Shahzadeh  AKRAM   </t>
  </si>
  <si>
    <t xml:space="preserve">Mr. Arsalan   RAZA   </t>
  </si>
  <si>
    <t xml:space="preserve">Mr. Farzaneh  SINGH   </t>
  </si>
  <si>
    <t xml:space="preserve">Mr. Cirrus  ohaib   </t>
  </si>
  <si>
    <t xml:space="preserve">Mr. Kouros  ANDEL   </t>
  </si>
  <si>
    <t xml:space="preserve">Mr. Mehran  ANDEL   </t>
  </si>
  <si>
    <t xml:space="preserve">Mr. Rakhshan  ANDEL   </t>
  </si>
  <si>
    <t xml:space="preserve">Mr. Afsaneh  ANDEL   </t>
  </si>
  <si>
    <t xml:space="preserve">Mr. Iraj  JIANG   </t>
  </si>
  <si>
    <t xml:space="preserve">Mr. Yashar  JIANG   </t>
  </si>
  <si>
    <t xml:space="preserve">Mr. Pareeya  JIANG   </t>
  </si>
  <si>
    <t xml:space="preserve">Mr. Nazanin  ng TA   </t>
  </si>
  <si>
    <t xml:space="preserve">Mr. Javeed  AIKE*   </t>
  </si>
  <si>
    <t xml:space="preserve">Mr. Farhad  SINGH   </t>
  </si>
  <si>
    <t xml:space="preserve">Mr. Kia  HENDI   </t>
  </si>
  <si>
    <t xml:space="preserve">Mr. Tahereh   HARMA   </t>
  </si>
  <si>
    <t xml:space="preserve">Mr. Behrad  HARMA   </t>
  </si>
  <si>
    <t xml:space="preserve">Mr. Nahal  SINGH   </t>
  </si>
  <si>
    <t xml:space="preserve">Mr. Jahanshah  SINGH   </t>
  </si>
  <si>
    <t xml:space="preserve">Mr. Nargess  SINGH   </t>
  </si>
  <si>
    <t xml:space="preserve">Mr. Goshtasb   SYED   </t>
  </si>
  <si>
    <t xml:space="preserve">Mr. Negeen   SYED   </t>
  </si>
  <si>
    <t xml:space="preserve">Mr. Pareerou   SYED   </t>
  </si>
  <si>
    <t xml:space="preserve">Mr. Mehrangiz  AKRAM   </t>
  </si>
  <si>
    <t xml:space="preserve">Mr. Tahmineh  r ALI   </t>
  </si>
  <si>
    <t xml:space="preserve">Mr. Tarsa  r ALI   </t>
  </si>
  <si>
    <t xml:space="preserve">Mr. Zal  r ALI   </t>
  </si>
  <si>
    <t xml:space="preserve">Mr. Mahyar  SAWAN   </t>
  </si>
  <si>
    <t xml:space="preserve">Mr. Danush  SAWAN   </t>
  </si>
  <si>
    <t xml:space="preserve">Mr. Arsham  SAWAN   </t>
  </si>
  <si>
    <t xml:space="preserve">Ms. Rakhshan  SAPNA   </t>
  </si>
  <si>
    <t xml:space="preserve">Ms. Hooman  SAPNA   </t>
  </si>
  <si>
    <t>Information Agency</t>
  </si>
  <si>
    <t xml:space="preserve">International Educational </t>
  </si>
  <si>
    <t>ALTECA Agency</t>
  </si>
  <si>
    <t>Hope Agency</t>
  </si>
  <si>
    <t>IDPM Education</t>
  </si>
  <si>
    <t>Uni Education</t>
  </si>
  <si>
    <t>International Migration &amp; Education Services</t>
  </si>
  <si>
    <t>Expert Education Services</t>
  </si>
  <si>
    <t>Study GLOBAL - Auckland</t>
  </si>
  <si>
    <t xml:space="preserve">Road to Success </t>
  </si>
  <si>
    <t xml:space="preserve">Visa Consultants Pty Ltd </t>
  </si>
  <si>
    <t>MIM Education</t>
  </si>
  <si>
    <t>ISEMS Education</t>
  </si>
  <si>
    <t>BlueSky Student Consultancy Services</t>
  </si>
  <si>
    <t xml:space="preserve"> International Cooperation</t>
  </si>
  <si>
    <t>IDPI Education</t>
  </si>
  <si>
    <t>Song Study Advisory</t>
  </si>
  <si>
    <t xml:space="preserve">International Edification Development </t>
  </si>
  <si>
    <t>Bao International Education</t>
  </si>
  <si>
    <t xml:space="preserve">Pathway Education </t>
  </si>
  <si>
    <t xml:space="preserve">Expert Education and Visa Services </t>
  </si>
  <si>
    <t>PEP International Education Services</t>
  </si>
  <si>
    <t xml:space="preserve">Prime Consultant </t>
  </si>
  <si>
    <t xml:space="preserve">Can- Able Immigration Consultants </t>
  </si>
  <si>
    <t>T2-2015</t>
  </si>
  <si>
    <t>T1-2014</t>
  </si>
  <si>
    <t>T2-2016</t>
  </si>
  <si>
    <t>T3-2016</t>
  </si>
  <si>
    <t>T2-2017</t>
  </si>
  <si>
    <t>T3-2015</t>
  </si>
  <si>
    <t>T1-2017</t>
  </si>
  <si>
    <t>T3-2014</t>
  </si>
  <si>
    <t>T3-2017</t>
  </si>
  <si>
    <t>T1-2016</t>
  </si>
  <si>
    <t>T2-2014</t>
  </si>
  <si>
    <t>T1-2015</t>
  </si>
  <si>
    <t>1  </t>
  </si>
  <si>
    <t>22  </t>
  </si>
  <si>
    <t>18  </t>
  </si>
  <si>
    <t>36  </t>
  </si>
  <si>
    <t>3  </t>
  </si>
  <si>
    <t>11  </t>
  </si>
  <si>
    <t>30  </t>
  </si>
  <si>
    <t>12  </t>
  </si>
  <si>
    <t>5  </t>
  </si>
  <si>
    <t>8  </t>
  </si>
  <si>
    <t>13  </t>
  </si>
  <si>
    <t>28  </t>
  </si>
  <si>
    <t>14  </t>
  </si>
  <si>
    <t>15  </t>
  </si>
  <si>
    <t>2  </t>
  </si>
  <si>
    <t>4  </t>
  </si>
  <si>
    <t>7  </t>
  </si>
  <si>
    <t>10  </t>
  </si>
  <si>
    <t>6  </t>
  </si>
  <si>
    <t>9  </t>
  </si>
  <si>
    <t>21  </t>
  </si>
  <si>
    <t>19  </t>
  </si>
  <si>
    <t>25  </t>
  </si>
  <si>
    <t>17  </t>
  </si>
  <si>
    <t xml:space="preserve">1  </t>
  </si>
  <si>
    <t>16  </t>
  </si>
  <si>
    <t>23  </t>
  </si>
  <si>
    <t>26  </t>
  </si>
  <si>
    <t>Glob Consultancy</t>
  </si>
  <si>
    <t xml:space="preserve">Bridgeagency </t>
  </si>
  <si>
    <t>BrightwayConsultants</t>
  </si>
  <si>
    <t>Number of workshop hours</t>
  </si>
  <si>
    <t>K150100</t>
  </si>
  <si>
    <t>K150101</t>
  </si>
  <si>
    <t>K150102</t>
  </si>
  <si>
    <t>K150103</t>
  </si>
  <si>
    <t>K150104</t>
  </si>
  <si>
    <t>K150105</t>
  </si>
  <si>
    <t>K150106</t>
  </si>
  <si>
    <t>K150107</t>
  </si>
  <si>
    <t>K150108</t>
  </si>
  <si>
    <t>K150109</t>
  </si>
  <si>
    <t>K150110</t>
  </si>
  <si>
    <t>K150111</t>
  </si>
  <si>
    <t>K150112</t>
  </si>
  <si>
    <t>K150113</t>
  </si>
  <si>
    <t>K150114</t>
  </si>
  <si>
    <t>K150115</t>
  </si>
  <si>
    <t>K150116</t>
  </si>
  <si>
    <t>K150117</t>
  </si>
  <si>
    <t>K150118</t>
  </si>
  <si>
    <t>K150119</t>
  </si>
  <si>
    <t>K150120</t>
  </si>
  <si>
    <t>K150122</t>
  </si>
  <si>
    <t>K150123</t>
  </si>
  <si>
    <t>K150124</t>
  </si>
  <si>
    <t>Sydney</t>
  </si>
  <si>
    <t>Melbourne</t>
  </si>
  <si>
    <t>Brisbane</t>
  </si>
  <si>
    <t xml:space="preserve">Sydney     </t>
  </si>
  <si>
    <t xml:space="preserve">   Brisbane</t>
  </si>
  <si>
    <t xml:space="preserve">Brisbane     </t>
  </si>
  <si>
    <t xml:space="preserve">   Sydney</t>
  </si>
  <si>
    <t xml:space="preserve">Melbourne     </t>
  </si>
  <si>
    <t xml:space="preserve">   Melbourne</t>
  </si>
  <si>
    <t>Date of Birth</t>
  </si>
  <si>
    <t>1995-10-24</t>
  </si>
  <si>
    <t>1993-01-05</t>
  </si>
  <si>
    <t>1988-09-13</t>
  </si>
  <si>
    <t>1988-12-29</t>
  </si>
  <si>
    <t>1996-09-26</t>
  </si>
  <si>
    <t>1993-06-05</t>
  </si>
  <si>
    <t>1990-07-17</t>
  </si>
  <si>
    <t>1992-03-04</t>
  </si>
  <si>
    <t>1998-11-06</t>
  </si>
  <si>
    <t>1994-03-23</t>
  </si>
  <si>
    <t>1996-12-02</t>
  </si>
  <si>
    <t>1996-01-13</t>
  </si>
  <si>
    <t>1997-01-29</t>
  </si>
  <si>
    <t>1995-02-24</t>
  </si>
  <si>
    <t>1992-12-07</t>
  </si>
  <si>
    <t>1994-09-22</t>
  </si>
  <si>
    <t>1987-10-10</t>
  </si>
  <si>
    <t>1989-03-29</t>
  </si>
  <si>
    <t>1993-08-03</t>
  </si>
  <si>
    <t>1994-12-28</t>
  </si>
  <si>
    <t>1990-06-12</t>
  </si>
  <si>
    <t>1991-07-17</t>
  </si>
  <si>
    <t>1996-06-08</t>
  </si>
  <si>
    <t>1995-06-26</t>
  </si>
  <si>
    <t>1997-05-22</t>
  </si>
  <si>
    <t>1995-02-11</t>
  </si>
  <si>
    <t>1997-11-27</t>
  </si>
  <si>
    <t>1993-07-19</t>
  </si>
  <si>
    <t>1987-08-27</t>
  </si>
  <si>
    <t>1998-06-25</t>
  </si>
  <si>
    <t>1998-12-14</t>
  </si>
  <si>
    <t>1995-03-15</t>
  </si>
  <si>
    <t>1989-10-22</t>
  </si>
  <si>
    <t>1992-09-22</t>
  </si>
  <si>
    <t>1989-12-13</t>
  </si>
  <si>
    <t>1988-04-08</t>
  </si>
  <si>
    <t>1993-05-02</t>
  </si>
  <si>
    <t>1992-07-17</t>
  </si>
  <si>
    <t>1997-10-29</t>
  </si>
  <si>
    <t>1995-06-19</t>
  </si>
  <si>
    <t>1989-03-11</t>
  </si>
  <si>
    <t>1991-12-03</t>
  </si>
  <si>
    <t>1992-11-28</t>
  </si>
  <si>
    <t>1996-09-28</t>
  </si>
  <si>
    <t>1991-10-25</t>
  </si>
  <si>
    <t>1987-10-14</t>
  </si>
  <si>
    <t>1993-05-26</t>
  </si>
  <si>
    <t>1997-10-20</t>
  </si>
  <si>
    <t>1990-11-21</t>
  </si>
  <si>
    <t>1992-06-09</t>
  </si>
  <si>
    <t>1995-09-26</t>
  </si>
  <si>
    <t>1995-09-02</t>
  </si>
  <si>
    <t>1994-04-29</t>
  </si>
  <si>
    <t>1988-12-12</t>
  </si>
  <si>
    <t>1990-04-02</t>
  </si>
  <si>
    <t>1987-11-01</t>
  </si>
  <si>
    <t>1994-05-27</t>
  </si>
  <si>
    <t>1990-02-25</t>
  </si>
  <si>
    <t>1995-03-29</t>
  </si>
  <si>
    <t>1989-03-30</t>
  </si>
  <si>
    <t>1992-11-29</t>
  </si>
  <si>
    <t>1994-11-16</t>
  </si>
  <si>
    <t>1993-01-13</t>
  </si>
  <si>
    <t>1988-06-07</t>
  </si>
  <si>
    <t>1992-12-03</t>
  </si>
  <si>
    <t>1995-11-02</t>
  </si>
  <si>
    <t>1993-08-29</t>
  </si>
  <si>
    <t>1987-07-10</t>
  </si>
  <si>
    <t>1997-03-08</t>
  </si>
  <si>
    <t>1988-03-11</t>
  </si>
  <si>
    <t>1994-04-18</t>
  </si>
  <si>
    <t>1993-12-17</t>
  </si>
  <si>
    <t>1998-08-01</t>
  </si>
  <si>
    <t>1993-12-29</t>
  </si>
  <si>
    <t>1991-02-01</t>
  </si>
  <si>
    <t>1993-10-07</t>
  </si>
  <si>
    <t>1991-12-02</t>
  </si>
  <si>
    <t>1992-08-28</t>
  </si>
  <si>
    <t>1987-08-20</t>
  </si>
  <si>
    <t>1993-07-09</t>
  </si>
  <si>
    <t>1991-08-10</t>
  </si>
  <si>
    <t>1990-04-21</t>
  </si>
  <si>
    <t>1995-09-29</t>
  </si>
  <si>
    <t>1994-01-29</t>
  </si>
  <si>
    <t>1993-01-06</t>
  </si>
  <si>
    <t>1991-07-24</t>
  </si>
  <si>
    <t>1993-02-14</t>
  </si>
  <si>
    <t>1995-08-10</t>
  </si>
  <si>
    <t>1998-02-19</t>
  </si>
  <si>
    <t>1990-03-11</t>
  </si>
  <si>
    <t>1998-08-16</t>
  </si>
  <si>
    <t>1988-12-15</t>
  </si>
  <si>
    <t>1997-02-25</t>
  </si>
  <si>
    <t>1994-08-25</t>
  </si>
  <si>
    <t>1994-06-02</t>
  </si>
  <si>
    <t>1987-04-13</t>
  </si>
  <si>
    <t>1993-10-18</t>
  </si>
  <si>
    <t>1993-08-14</t>
  </si>
  <si>
    <t>1987-06-06</t>
  </si>
  <si>
    <t>1987-10-21</t>
  </si>
  <si>
    <t>1994-11-10</t>
  </si>
  <si>
    <t>1988-11-17</t>
  </si>
  <si>
    <t>1988-08-05</t>
  </si>
  <si>
    <t>1995-08-04</t>
  </si>
  <si>
    <t>1996-09-05</t>
  </si>
  <si>
    <t>1992-12-10</t>
  </si>
  <si>
    <t>1994-04-24</t>
  </si>
  <si>
    <t>1987-03-07</t>
  </si>
  <si>
    <t>1987-09-16</t>
  </si>
  <si>
    <t>1995-01-02</t>
  </si>
  <si>
    <t>1990-06-19</t>
  </si>
  <si>
    <t>1990-04-06</t>
  </si>
  <si>
    <t>1989-07-10</t>
  </si>
  <si>
    <t>1988-04-22</t>
  </si>
  <si>
    <t>1995-06-07</t>
  </si>
  <si>
    <t>1993-11-19</t>
  </si>
  <si>
    <t>1997-02-23</t>
  </si>
  <si>
    <t>1997-02-08</t>
  </si>
  <si>
    <t>1993-12-02</t>
  </si>
  <si>
    <t>1992-02-08</t>
  </si>
  <si>
    <t>1989-12-06</t>
  </si>
  <si>
    <t>1991-12-01</t>
  </si>
  <si>
    <t>1993-02-24</t>
  </si>
  <si>
    <t>1997-08-02</t>
  </si>
  <si>
    <t>1993-10-12</t>
  </si>
  <si>
    <t>1991-12-22</t>
  </si>
  <si>
    <t>1994-02-12</t>
  </si>
  <si>
    <t>1991-06-14</t>
  </si>
  <si>
    <t>1996-08-27</t>
  </si>
  <si>
    <t>1998-10-16</t>
  </si>
  <si>
    <t>1990-10-20</t>
  </si>
  <si>
    <t>1993-05-21</t>
  </si>
  <si>
    <t>1994-10-27</t>
  </si>
  <si>
    <t>1987-08-26</t>
  </si>
  <si>
    <t>1998-08-10</t>
  </si>
  <si>
    <t>1990-09-07</t>
  </si>
  <si>
    <t>1990-04-17</t>
  </si>
  <si>
    <t>1987-01-04</t>
  </si>
  <si>
    <t>1987-05-24</t>
  </si>
  <si>
    <t>1993-05-13</t>
  </si>
  <si>
    <t>1993-06-25</t>
  </si>
  <si>
    <t>1987-10-13</t>
  </si>
  <si>
    <t>1998-03-09</t>
  </si>
  <si>
    <t>1996-11-12</t>
  </si>
  <si>
    <t>1991-04-16</t>
  </si>
  <si>
    <t>1992-02-04</t>
  </si>
  <si>
    <t>1990-12-12</t>
  </si>
  <si>
    <t>1997-04-23</t>
  </si>
  <si>
    <t>1996-07-05</t>
  </si>
  <si>
    <t>1989-02-13</t>
  </si>
  <si>
    <t>1993-11-12</t>
  </si>
  <si>
    <t xml:space="preserve">
Sydney
</t>
  </si>
  <si>
    <t xml:space="preserve">Mr.  Behrouz  COURT   </t>
  </si>
  <si>
    <t xml:space="preserve">Mr.  Hootan  VERIO   </t>
  </si>
  <si>
    <t xml:space="preserve">Ms.  Kaveh  RVATH   </t>
  </si>
  <si>
    <t xml:space="preserve">Mr.  Fardin  KORBA   </t>
  </si>
  <si>
    <t xml:space="preserve">Mr.  Mehrab  ILYAS   </t>
  </si>
  <si>
    <t xml:space="preserve">Mr.  Aram  HALID   </t>
  </si>
  <si>
    <t xml:space="preserve">Mr.  Nazilla  AYYAB   </t>
  </si>
  <si>
    <t xml:space="preserve">Mr.  Shahrbanou  ANDIO   </t>
  </si>
  <si>
    <t>Student ID</t>
  </si>
  <si>
    <t>First enrolment trimester</t>
  </si>
  <si>
    <t>First Enrolment Date</t>
  </si>
  <si>
    <t>Enrolment Month</t>
  </si>
  <si>
    <t>Age at first enrolment</t>
  </si>
  <si>
    <t>Row Labels</t>
  </si>
  <si>
    <t>Grand Total</t>
  </si>
  <si>
    <t>Count of Student ID</t>
  </si>
  <si>
    <t>Remaining Wrokshop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</si>
</sst>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3" applyNumberFormat="0" applyFill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2" xfId="0" applyFill="1" applyBorder="1" applyAlignment="1"/>
    <xf numFmtId="0" fontId="0" fillId="0" borderId="2" xfId="0" applyNumberFormat="1" applyFont="1" applyFill="1" applyBorder="1" applyAlignment="1"/>
    <xf numFmtId="0" fontId="4" fillId="0" borderId="2" xfId="1" applyNumberFormat="1" applyFont="1" applyFill="1" applyBorder="1" applyAlignment="1"/>
    <xf numFmtId="0" fontId="4" fillId="0" borderId="2" xfId="2" applyNumberFormat="1" applyFont="1" applyFill="1" applyBorder="1" applyAlignment="1"/>
    <xf numFmtId="0" fontId="0" fillId="0" borderId="2" xfId="0" applyBorder="1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/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0" fillId="0" borderId="2" xfId="0" applyNumberFormat="1" applyBorder="1"/>
    <xf numFmtId="164" fontId="0" fillId="0" borderId="2" xfId="0" applyNumberFormat="1" applyBorder="1"/>
    <xf numFmtId="0" fontId="0" fillId="0" borderId="0" xfId="0" pivotButton="1"/>
    <xf numFmtId="0" fontId="0" fillId="0" borderId="0" xfId="0" applyNumberFormat="1"/>
  </cellXfs>
  <cellStyles count="8">
    <cellStyle name="MQ Heading 1" xfId="7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4" xr:uid="{00000000-0005-0000-0000-000004000000}"/>
    <cellStyle name="Normal 3" xfId="3" xr:uid="{00000000-0005-0000-0000-000005000000}"/>
    <cellStyle name="Normal 4" xfId="6" xr:uid="{00000000-0005-0000-0000-000006000000}"/>
    <cellStyle name="Title 2" xfId="5" xr:uid="{00000000-0005-0000-0000-000007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wan Ahmed" refreshedDate="44611.118554745372" createdVersion="7" refreshedVersion="7" minRefreshableVersion="3" recordCount="153" xr:uid="{1CC99CFF-0893-4786-AB7B-7F6C2553AA39}">
  <cacheSource type="worksheet">
    <worksheetSource ref="A1:L154" sheet="Database Edit"/>
  </cacheSource>
  <cacheFields count="12">
    <cacheField name="Student ID" numFmtId="0">
      <sharedItems containsMixedTypes="1" containsNumber="1" containsInteger="1" minValue="150126" maxValue="150252"/>
    </cacheField>
    <cacheField name="Name" numFmtId="0">
      <sharedItems/>
    </cacheField>
    <cacheField name="Unit" numFmtId="0">
      <sharedItems/>
    </cacheField>
    <cacheField name="Campus" numFmtId="0">
      <sharedItems count="10">
        <s v="Sydney"/>
        <s v="Brisbane"/>
        <s v="Melbourne"/>
        <s v="   Brisbane" u="1"/>
        <s v="_x000a_Sydney_x000a_" u="1"/>
        <s v="   Sydney" u="1"/>
        <s v="   Melbourne" u="1"/>
        <s v="Sydney     " u="1"/>
        <s v="Melbourne     " u="1"/>
        <s v="Brisbane     " u="1"/>
      </sharedItems>
    </cacheField>
    <cacheField name="First enrolment trimester" numFmtId="0">
      <sharedItems/>
    </cacheField>
    <cacheField name="First Enro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/>
    </cacheField>
    <cacheField name="Course" numFmtId="0">
      <sharedItems/>
    </cacheField>
    <cacheField name="Date of Birth" numFmtId="14">
      <sharedItems containsSemiMixedTypes="0" containsNonDate="0" containsDate="1" containsString="0" minDate="1987-01-04T00:00:00" maxDate="1998-12-15T00:00:00"/>
    </cacheField>
    <cacheField name="AgentName" numFmtId="0">
      <sharedItems/>
    </cacheField>
    <cacheField name="Enrolment Month" numFmtId="0">
      <sharedItems/>
    </cacheField>
    <cacheField name="Age at first enrolment" numFmtId="164">
      <sharedItems containsSemiMixedTypes="0" containsString="0" containsNumber="1" minValue="15.9" maxValue="30.241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K150100"/>
    <s v="Mr.  Behrouz  COURT   "/>
    <s v="Intro to ECommerce"/>
    <x v="0"/>
    <s v="T2-2015"/>
    <d v="2015-07-10T00:00:00"/>
    <s v="1  "/>
    <s v="Bachelor of Business"/>
    <d v="1995-10-24T00:00:00"/>
    <s v="Pathway Education "/>
    <s v="Jul"/>
    <n v="19.711111111111112"/>
  </r>
  <r>
    <s v="K150101"/>
    <s v="Mr.  Hootan  VERIO   "/>
    <s v="Mgmt Principles "/>
    <x v="1"/>
    <s v="T1-2014"/>
    <d v="2014-03-13T00:00:00"/>
    <s v="1  "/>
    <s v="Bachelor of Business"/>
    <d v="1993-01-05T00:00:00"/>
    <s v="Pathway Education "/>
    <s v="Mar"/>
    <n v="21.18888888888889"/>
  </r>
  <r>
    <s v="K150102"/>
    <s v="Ms.  Kaveh  RVATH   "/>
    <s v="Bus Acct"/>
    <x v="2"/>
    <s v="T2-2015"/>
    <d v="2015-07-10T00:00:00"/>
    <s v="22  "/>
    <s v="Bachelor of Accounting"/>
    <d v="1988-09-13T00:00:00"/>
    <s v="Glob Consultancy"/>
    <s v="Jul"/>
    <n v="26.824999999999999"/>
  </r>
  <r>
    <s v="K150103"/>
    <s v="Mr.  Fardin  KORBA   "/>
    <s v="Quant Methods "/>
    <x v="1"/>
    <s v="T2-2016"/>
    <d v="2016-07-10T00:00:00"/>
    <s v="18  "/>
    <s v="Bachelor of Accounting"/>
    <d v="1988-12-29T00:00:00"/>
    <s v="Glob Consultancy"/>
    <s v="Jul"/>
    <n v="27.530555555555555"/>
  </r>
  <r>
    <s v="K150104"/>
    <s v="Mr.  Mehrab  ILYAS   "/>
    <s v="Bus Comm "/>
    <x v="0"/>
    <s v="T3-2016"/>
    <d v="2016-11-06T00:00:00"/>
    <s v="36  "/>
    <s v="Bachelor of Business"/>
    <d v="1996-09-26T00:00:00"/>
    <s v="Bridgeagency "/>
    <s v="Nov"/>
    <n v="20.111111111111111"/>
  </r>
  <r>
    <s v="K150105"/>
    <s v="Mr.  Aram  HALID   "/>
    <s v="Intro to ECommerce"/>
    <x v="0"/>
    <s v="T2-2015"/>
    <d v="2015-07-10T00:00:00"/>
    <s v="3  "/>
    <s v="Bachelor of Business"/>
    <d v="1993-06-05T00:00:00"/>
    <s v="Bridgeagency "/>
    <s v="Jul"/>
    <n v="22.097222222222221"/>
  </r>
  <r>
    <s v="K150106"/>
    <s v="Mr.  Nazilla  AYYAB   "/>
    <s v="Mgmt Principles "/>
    <x v="0"/>
    <s v="T2-2015"/>
    <d v="2015-07-10T00:00:00"/>
    <s v="11  "/>
    <s v="Bachelor of Business"/>
    <d v="1990-07-17T00:00:00"/>
    <s v="Bridgeagency "/>
    <s v="Jul"/>
    <n v="24.980555555555554"/>
  </r>
  <r>
    <s v="K150107"/>
    <s v="Mr.  Shahrbanou  ANDIO   "/>
    <s v="Mgmt Principles "/>
    <x v="0"/>
    <s v="T3-2016"/>
    <d v="2016-11-06T00:00:00"/>
    <s v="30  "/>
    <s v="Bachelor of Business"/>
    <d v="1992-03-04T00:00:00"/>
    <s v="Bridgeagency "/>
    <s v="Nov"/>
    <n v="24.672222222222221"/>
  </r>
  <r>
    <s v="K150108"/>
    <s v="Mr. Sholeh  Mohan   "/>
    <s v="HRM"/>
    <x v="0"/>
    <s v="T2-2015"/>
    <d v="2015-07-10T00:00:00"/>
    <s v="12  "/>
    <s v="Bachelor of Business"/>
    <d v="1998-11-06T00:00:00"/>
    <s v="BrightwayConsultants"/>
    <s v="Jul"/>
    <n v="16.677777777777777"/>
  </r>
  <r>
    <s v="K150109"/>
    <s v="Mr. Farangis  pkota   "/>
    <s v="Bus Acct"/>
    <x v="2"/>
    <s v="T2-2017"/>
    <d v="2017-07-10T00:00:00"/>
    <s v="5  "/>
    <s v="Bachelor of Business"/>
    <d v="1994-03-23T00:00:00"/>
    <s v="Information Agency"/>
    <s v="Jul"/>
    <n v="23.297222222222221"/>
  </r>
  <r>
    <s v="K150110"/>
    <s v="Mr. Sheeva  ZAFAR   "/>
    <s v="Quant Methods "/>
    <x v="0"/>
    <s v="T2-2015"/>
    <d v="2015-07-10T00:00:00"/>
    <s v="8  "/>
    <s v="Bachelor of Business"/>
    <d v="1996-12-02T00:00:00"/>
    <s v="Information Agency"/>
    <s v="Jul"/>
    <n v="18.605555555555554"/>
  </r>
  <r>
    <s v="K150111"/>
    <s v="Mr. Asal  MUKHI   "/>
    <s v="Bus Acct"/>
    <x v="0"/>
    <s v="T3-2016"/>
    <d v="2016-11-06T00:00:00"/>
    <s v="13  "/>
    <s v="Bachelor of Business"/>
    <d v="1996-01-13T00:00:00"/>
    <s v="International Educational "/>
    <s v="Nov"/>
    <n v="20.81388888888889"/>
  </r>
  <r>
    <s v="K150112"/>
    <s v="Mr. Zari  SINGH   "/>
    <s v="Corp Resp Ethics"/>
    <x v="1"/>
    <s v="T3-2015"/>
    <d v="2015-11-06T00:00:00"/>
    <s v="28  "/>
    <s v="Bachelor of Business"/>
    <d v="1997-01-29T00:00:00"/>
    <s v="International Educational "/>
    <s v="Nov"/>
    <n v="18.769444444444446"/>
  </r>
  <r>
    <s v="K150113"/>
    <s v="Mr. Mozhgan  PKOTA   "/>
    <s v="Bus Law "/>
    <x v="2"/>
    <s v="T1-2017"/>
    <d v="2017-03-13T00:00:00"/>
    <s v="5  "/>
    <s v="Bachelor of Business"/>
    <d v="1995-02-24T00:00:00"/>
    <s v="ALTECA Agency"/>
    <s v="Mar"/>
    <n v="22.052777777777777"/>
  </r>
  <r>
    <s v="K150114"/>
    <s v="Mr. Dadbeh  sh KC   "/>
    <s v="Corp Law"/>
    <x v="0"/>
    <s v="T3-2014"/>
    <d v="2014-11-06T00:00:00"/>
    <s v="12  "/>
    <s v="Bachelor of Business"/>
    <d v="1992-12-07T00:00:00"/>
    <s v="ALTECA Agency"/>
    <s v="Nov"/>
    <n v="21.913888888888888"/>
  </r>
  <r>
    <s v="K150115"/>
    <s v="Mr. Soudabeh  AKLEE   "/>
    <s v="Bus Comm "/>
    <x v="0"/>
    <s v="T3-2017"/>
    <d v="2017-11-06T00:00:00"/>
    <s v="14  "/>
    <s v="Bachelor of Business"/>
    <d v="1994-09-22T00:00:00"/>
    <s v="Information Agency"/>
    <s v="Nov"/>
    <n v="23.122222222222224"/>
  </r>
  <r>
    <s v="K150116"/>
    <s v="Mr. Mahdokht  Singh   "/>
    <s v="Quant Methods "/>
    <x v="1"/>
    <s v="T3-2014"/>
    <d v="2014-11-06T00:00:00"/>
    <s v="15  "/>
    <s v="Bachelor of Business"/>
    <d v="1987-10-10T00:00:00"/>
    <s v="Information Agency"/>
    <s v="Nov"/>
    <n v="27.072222222222223"/>
  </r>
  <r>
    <s v="K150117"/>
    <s v="Ms. Pareevash   KAUR   "/>
    <s v="Bus Acct"/>
    <x v="2"/>
    <s v="T3-2017"/>
    <d v="2017-11-06T00:00:00"/>
    <s v="3  "/>
    <s v="Bachelor of Business"/>
    <d v="1989-03-29T00:00:00"/>
    <s v="Bridgeagency "/>
    <s v="Nov"/>
    <n v="28.602777777777778"/>
  </r>
  <r>
    <s v="K150118"/>
    <s v="Mr. Afsoon  KUMAR   "/>
    <s v="Bus Law "/>
    <x v="0"/>
    <s v="T2-2017"/>
    <d v="2017-07-10T00:00:00"/>
    <s v="12  "/>
    <s v="Bachelor of Business"/>
    <d v="1993-08-03T00:00:00"/>
    <s v="Bridgeagency "/>
    <s v="Jul"/>
    <n v="23.93611111111111"/>
  </r>
  <r>
    <s v="K150119"/>
    <s v="Mr. Bardia   YOON   "/>
    <s v="Int Mgmt "/>
    <x v="0"/>
    <s v="T1-2016"/>
    <d v="2016-03-13T00:00:00"/>
    <s v="1  "/>
    <s v="Bachelor of Business"/>
    <d v="1994-12-28T00:00:00"/>
    <s v="Can- Able Immigration Consultants "/>
    <s v="Mar"/>
    <n v="21.208333333333332"/>
  </r>
  <r>
    <s v="K150120"/>
    <s v="Mr. Golbanoo   DEOL   "/>
    <s v="Bus Comm "/>
    <x v="0"/>
    <s v="T1-2016"/>
    <d v="2016-03-13T00:00:00"/>
    <s v="2  "/>
    <s v="Bachelor of Business"/>
    <d v="1990-06-12T00:00:00"/>
    <s v="Expert Education and Visa Services "/>
    <s v="Mar"/>
    <n v="25.752777777777776"/>
  </r>
  <r>
    <s v="K150121"/>
    <s v="Mr. Sasan  MAHAN   "/>
    <s v="Mgmt Principles "/>
    <x v="0"/>
    <s v="T1-2016"/>
    <d v="2016-03-13T00:00:00"/>
    <s v="2  "/>
    <s v="Bachelor of Business"/>
    <d v="1991-07-17T00:00:00"/>
    <s v="Expert Education and Visa Services "/>
    <s v="Mar"/>
    <n v="24.655555555555555"/>
  </r>
  <r>
    <s v="K150122"/>
    <s v="Mr. Pasha   WONG   "/>
    <s v="Bus Economics"/>
    <x v="2"/>
    <s v="T2-2015"/>
    <d v="2015-07-10T00:00:00"/>
    <s v="8  "/>
    <s v="Bachelor of Business"/>
    <d v="1996-06-08T00:00:00"/>
    <s v="BrightwayConsultants"/>
    <s v="Jul"/>
    <n v="19.088888888888889"/>
  </r>
  <r>
    <s v="K150123"/>
    <s v="Mr. Shaheen  SINGH   "/>
    <s v="Bus Law "/>
    <x v="0"/>
    <s v="T2-2014"/>
    <d v="2014-07-10T00:00:00"/>
    <s v="14  "/>
    <s v="Bachelor of Business"/>
    <d v="1995-06-26T00:00:00"/>
    <s v="BrightwayConsultants"/>
    <s v="Jul"/>
    <n v="19.038888888888888"/>
  </r>
  <r>
    <s v="K150124"/>
    <s v="Mr. Salomeh  AHMAD   "/>
    <s v="Bus Comm "/>
    <x v="0"/>
    <s v="T3-2014"/>
    <d v="2014-11-06T00:00:00"/>
    <s v="3  "/>
    <s v="Bachelor of Business"/>
    <d v="1997-05-22T00:00:00"/>
    <s v="PEP International Education Services"/>
    <s v="Nov"/>
    <n v="17.455555555555556"/>
  </r>
  <r>
    <s v="K150125"/>
    <s v="Ms. Shokouh  SHAHI   "/>
    <s v="Intro to ECommerce"/>
    <x v="2"/>
    <s v="T2-2017"/>
    <d v="2017-07-10T00:00:00"/>
    <s v="4  "/>
    <s v="Bachelor of Business"/>
    <d v="1995-02-11T00:00:00"/>
    <s v="PEP International Education Services"/>
    <s v="Jul"/>
    <n v="22.413888888888888"/>
  </r>
  <r>
    <n v="150126"/>
    <s v="Mr. Nazafarin  SABIR   "/>
    <s v="Mgmt Principles "/>
    <x v="0"/>
    <s v="T2-2014"/>
    <d v="2014-07-10T00:00:00"/>
    <s v="7  "/>
    <s v="Bachelor of Business"/>
    <d v="1997-11-27T00:00:00"/>
    <s v="PEP International Education Services"/>
    <s v="Jul"/>
    <n v="16.619444444444444"/>
  </r>
  <r>
    <n v="150127"/>
    <s v="Mr. Sarvenaz  AMMED   "/>
    <s v="Quant Methods "/>
    <x v="1"/>
    <s v="T3-2016"/>
    <d v="2016-11-06T00:00:00"/>
    <s v="3  "/>
    <s v="Bachelor of Business"/>
    <d v="1993-07-19T00:00:00"/>
    <s v="PEP International Education Services"/>
    <s v="Nov"/>
    <n v="23.297222222222221"/>
  </r>
  <r>
    <n v="150128"/>
    <s v="Mr. Bahram  AMEED   "/>
    <s v="Corp Resp Ethics"/>
    <x v="0"/>
    <s v="T2-2016"/>
    <d v="2016-07-10T00:00:00"/>
    <s v="7  "/>
    <s v="Bachelor of Business"/>
    <d v="1987-08-27T00:00:00"/>
    <s v="International Educational "/>
    <s v="Jul"/>
    <n v="28.869444444444444"/>
  </r>
  <r>
    <n v="150129"/>
    <s v="Mr. Hooshang  ASHTE   "/>
    <s v="Quant Methods "/>
    <x v="2"/>
    <s v="T1-2016"/>
    <d v="2016-03-13T00:00:00"/>
    <s v="10  "/>
    <s v="Bachelor of Business"/>
    <d v="1998-06-25T00:00:00"/>
    <s v="International Educational "/>
    <s v="Mar"/>
    <n v="17.716666666666665"/>
  </r>
  <r>
    <n v="150130"/>
    <s v="Mr. Aryan  ULAKH   "/>
    <s v="Corp Resp Ethics"/>
    <x v="2"/>
    <s v="T2-2017"/>
    <d v="2017-07-10T00:00:00"/>
    <s v="2  "/>
    <s v="Bachelor of Business"/>
    <d v="1998-12-14T00:00:00"/>
    <s v="Hope Agency"/>
    <s v="Jul"/>
    <n v="18.572222222222223"/>
  </r>
  <r>
    <n v="150131"/>
    <s v="Mr. Ladan  GUYEN   "/>
    <s v="Bus Acct"/>
    <x v="0"/>
    <s v="T1-2016"/>
    <d v="2016-03-13T00:00:00"/>
    <s v="5  "/>
    <s v="Bachelor of Business"/>
    <d v="1995-03-15T00:00:00"/>
    <s v="Prime Consultant "/>
    <s v="Mar"/>
    <n v="20.994444444444444"/>
  </r>
  <r>
    <n v="150132"/>
    <s v="Mr. Zari  SINGH   "/>
    <s v="Corp Resp Ethics"/>
    <x v="2"/>
    <s v="T1-2016"/>
    <d v="2016-03-13T00:00:00"/>
    <s v="1  "/>
    <s v="Bachelor of Business"/>
    <d v="1989-10-22T00:00:00"/>
    <s v="Prime Consultant "/>
    <s v="Mar"/>
    <n v="26.391666666666666"/>
  </r>
  <r>
    <n v="150133"/>
    <s v="Mr. Pezhman  AKRAM   "/>
    <s v="Mktg Principles"/>
    <x v="1"/>
    <s v="T2-2017"/>
    <d v="2017-07-10T00:00:00"/>
    <s v="6  "/>
    <s v="Bachelor of Business"/>
    <d v="1992-09-22T00:00:00"/>
    <s v="Prime Consultant "/>
    <s v="Jul"/>
    <n v="24.8"/>
  </r>
  <r>
    <n v="150134"/>
    <s v="Mr. Gisou  UZAIR   "/>
    <s v="Quant Methods "/>
    <x v="2"/>
    <s v="T2-2014"/>
    <d v="2014-07-10T00:00:00"/>
    <s v="12  "/>
    <s v="Bachelor of Business"/>
    <d v="1989-12-13T00:00:00"/>
    <s v="Hope Agency"/>
    <s v="Jul"/>
    <n v="24.574999999999999"/>
  </r>
  <r>
    <n v="150135"/>
    <s v="Ms. Farhoud  hi VO   "/>
    <s v="HRM"/>
    <x v="1"/>
    <s v="T1-2016"/>
    <d v="2016-03-13T00:00:00"/>
    <s v="8  "/>
    <s v="Bachelor of Business"/>
    <d v="1988-04-08T00:00:00"/>
    <s v="International Educational "/>
    <s v="Mar"/>
    <n v="27.930555555555557"/>
  </r>
  <r>
    <n v="150136"/>
    <s v="Mr. Ardeshir  ao HE   "/>
    <s v="Bus Economics"/>
    <x v="1"/>
    <s v="T2-2016"/>
    <d v="2016-07-10T00:00:00"/>
    <s v="1  "/>
    <s v="Bachelor of Business"/>
    <d v="1993-05-02T00:00:00"/>
    <s v="Visa Consultants Pty Ltd "/>
    <s v="Jul"/>
    <n v="23.18888888888889"/>
  </r>
  <r>
    <n v="150137"/>
    <s v="Ms. Koosha  an XI   "/>
    <s v="Bus Comm "/>
    <x v="0"/>
    <s v="T3-2016"/>
    <d v="2016-11-06T00:00:00"/>
    <s v="3  "/>
    <s v="Bachelor of Business"/>
    <d v="1992-07-17T00:00:00"/>
    <s v="ISEMS Education"/>
    <s v="Nov"/>
    <n v="24.302777777777777"/>
  </r>
  <r>
    <n v="150138"/>
    <s v="Mr. Ramesh  GUYEN   "/>
    <s v="Bus Comm "/>
    <x v="1"/>
    <s v="T3-2017"/>
    <d v="2017-11-06T00:00:00"/>
    <s v="6  "/>
    <s v="Bachelor of Business"/>
    <d v="1997-10-29T00:00:00"/>
    <s v="Unilink Overseas Study Consulting Ltd"/>
    <s v="Nov"/>
    <n v="20.019444444444446"/>
  </r>
  <r>
    <n v="150139"/>
    <s v="Ms. Sohrab  oc DO   "/>
    <s v="Org Beh"/>
    <x v="2"/>
    <s v="T2-2016"/>
    <d v="2016-07-10T00:00:00"/>
    <s v="4  "/>
    <s v="Bachelor of Business"/>
    <d v="1995-06-19T00:00:00"/>
    <s v="Unilink Overseas Study Consulting Ltd"/>
    <s v="Jul"/>
    <n v="21.058333333333334"/>
  </r>
  <r>
    <n v="150140"/>
    <s v="Ms. Farbod  HOANG   "/>
    <s v="Fin Acct "/>
    <x v="0"/>
    <s v="T3-2014"/>
    <d v="2014-11-06T00:00:00"/>
    <s v="1  "/>
    <s v="Bachelor of Business"/>
    <d v="1989-03-11T00:00:00"/>
    <s v="Bridgeagency "/>
    <s v="Nov"/>
    <n v="25.652777777777779"/>
  </r>
  <r>
    <n v="150141"/>
    <s v="Ms  Afsar  ga LE   "/>
    <s v="Intro to ECommerce"/>
    <x v="1"/>
    <s v="T1-2016"/>
    <d v="2016-03-13T00:00:00"/>
    <s v="1  "/>
    <s v="Bachelor of Business"/>
    <d v="1991-12-03T00:00:00"/>
    <s v="IDPM Education"/>
    <s v="Mar"/>
    <n v="24.277777777777779"/>
  </r>
  <r>
    <n v="150142"/>
    <s v="Ms. Sanjar  TTEGE   "/>
    <s v="Mgmt Principles "/>
    <x v="1"/>
    <s v="T3-2015"/>
    <d v="2015-11-06T00:00:00"/>
    <s v="5  "/>
    <s v="Bachelor of Business"/>
    <d v="1992-11-28T00:00:00"/>
    <s v="IDPM Education"/>
    <s v="Nov"/>
    <n v="22.93888888888889"/>
  </r>
  <r>
    <n v="150143"/>
    <s v="Ms. Farid  My HA   "/>
    <s v="Auditing"/>
    <x v="0"/>
    <s v="T1-2015"/>
    <d v="2015-03-13T00:00:00"/>
    <s v="5  "/>
    <s v="Bachelor of Business"/>
    <d v="1996-09-28T00:00:00"/>
    <s v="ALTEC"/>
    <s v="Mar"/>
    <n v="18.458333333333332"/>
  </r>
  <r>
    <n v="150144"/>
    <s v="Mr. Atoosa  SINGH   "/>
    <s v="Bus Info Analysis"/>
    <x v="1"/>
    <s v="T2-2015"/>
    <d v="2015-07-10T00:00:00"/>
    <s v="2  "/>
    <s v="Bachelor of Business"/>
    <d v="1991-10-25T00:00:00"/>
    <s v="ALTEC"/>
    <s v="Jul"/>
    <n v="23.708333333333332"/>
  </r>
  <r>
    <n v="150145"/>
    <s v="Mr. Shaya   TRAN   "/>
    <s v="Bus Economics"/>
    <x v="1"/>
    <s v="T3-2016"/>
    <d v="2016-11-06T00:00:00"/>
    <s v="9  "/>
    <s v="Bachelor of Business"/>
    <d v="1987-10-14T00:00:00"/>
    <s v="Visa Consultants Pty Ltd "/>
    <s v="Nov"/>
    <n v="29.06111111111111"/>
  </r>
  <r>
    <n v="150146"/>
    <s v="Mr. Kamshad  SINGH   "/>
    <s v="Bus Strategy"/>
    <x v="0"/>
    <s v="T3-2016"/>
    <d v="2016-11-06T00:00:00"/>
    <s v="10  "/>
    <s v="Bachelor of Accounting "/>
    <d v="1993-05-26T00:00:00"/>
    <s v="International Educational "/>
    <s v="Nov"/>
    <n v="23.444444444444443"/>
  </r>
  <r>
    <n v="150147"/>
    <s v="Mr. Mandana  SINGH   "/>
    <s v="Fin mgmt"/>
    <x v="2"/>
    <s v="T1-2014"/>
    <d v="2014-03-13T00:00:00"/>
    <s v="4  "/>
    <s v="Bachelor of Accounting "/>
    <d v="1997-10-20T00:00:00"/>
    <s v="International Educational "/>
    <s v="Mar"/>
    <n v="16.397222222222222"/>
  </r>
  <r>
    <n v="150148"/>
    <s v="Mr. Golbahar  GUYEN   "/>
    <s v="Bus Economics"/>
    <x v="1"/>
    <s v="T2-2017"/>
    <d v="2017-07-10T00:00:00"/>
    <s v="3  "/>
    <s v="Bachelor of Business"/>
    <d v="1990-11-21T00:00:00"/>
    <s v="ALTEC"/>
    <s v="Jul"/>
    <n v="26.636111111111113"/>
  </r>
  <r>
    <n v="150149"/>
    <s v="Mr. Sami  SINGH   "/>
    <s v="Fin Acct "/>
    <x v="0"/>
    <s v="T1-2014"/>
    <d v="2014-03-13T00:00:00"/>
    <s v="3  "/>
    <s v="Bachelor of Accounting"/>
    <d v="1992-06-09T00:00:00"/>
    <s v="International Educational "/>
    <s v="Mar"/>
    <n v="21.761111111111113"/>
  </r>
  <r>
    <n v="150150"/>
    <s v="Mr. Golbahar  OUSUF   "/>
    <s v="Intro to ECommerce"/>
    <x v="2"/>
    <s v="T2-2015"/>
    <d v="2015-07-10T00:00:00"/>
    <s v="1  "/>
    <s v="Bachelor of Accounting"/>
    <d v="1995-09-26T00:00:00"/>
    <s v="International Educational "/>
    <s v="Jul"/>
    <n v="19.788888888888888"/>
  </r>
  <r>
    <n v="150151"/>
    <s v="Mr. Naheed   TRAN   "/>
    <s v="Mgmt Principles "/>
    <x v="2"/>
    <s v="T2-2015"/>
    <d v="2015-07-10T00:00:00"/>
    <s v="1  "/>
    <s v="Bachelor of Accounting"/>
    <d v="1995-09-02T00:00:00"/>
    <s v="International Educational "/>
    <s v="Jul"/>
    <n v="19.855555555555554"/>
  </r>
  <r>
    <n v="150152"/>
    <s v="Mr. Tahmineh  AMMED   "/>
    <s v="Bus Comm "/>
    <x v="1"/>
    <s v="T2-2015"/>
    <d v="2015-07-10T00:00:00"/>
    <s v="3  "/>
    <s v="Bachelor of Accounting"/>
    <d v="1994-04-29T00:00:00"/>
    <s v="MIM Education"/>
    <s v="Jul"/>
    <n v="21.197222222222223"/>
  </r>
  <r>
    <n v="150153"/>
    <s v="Mr. Pirooz  KARIM   "/>
    <s v="Intro to ECommerce"/>
    <x v="2"/>
    <s v="T1-2016"/>
    <d v="2016-03-13T00:00:00"/>
    <s v="7  "/>
    <s v="Bachelor of Accounting"/>
    <d v="1988-12-12T00:00:00"/>
    <s v="MIM Education"/>
    <s v="Mar"/>
    <n v="27.252777777777776"/>
  </r>
  <r>
    <n v="150154"/>
    <s v="Ms. Maheen   PHAM   "/>
    <s v="Mktg Principles"/>
    <x v="0"/>
    <s v="T3-2017"/>
    <d v="2017-11-06T00:00:00"/>
    <s v="21  "/>
    <s v="Bachelor of Accounting"/>
    <d v="1990-04-02T00:00:00"/>
    <s v="MIM Education"/>
    <s v="Nov"/>
    <n v="27.594444444444445"/>
  </r>
  <r>
    <n v="150155"/>
    <s v="Mr. Cirrus  REYES   "/>
    <s v="Quant Methods "/>
    <x v="2"/>
    <s v="T2-2017"/>
    <d v="2017-07-10T00:00:00"/>
    <s v="4  "/>
    <s v="Bachelor of Accounting"/>
    <d v="1987-11-01T00:00:00"/>
    <s v="MIM Education"/>
    <s v="Jul"/>
    <n v="29.691666666666666"/>
  </r>
  <r>
    <n v="150156"/>
    <s v="Ms. Rakhshan  GUYEN   "/>
    <s v="Auditing"/>
    <x v="0"/>
    <s v="T2-2016"/>
    <d v="2016-07-10T00:00:00"/>
    <s v="3  "/>
    <s v="Bachelor of Accounting"/>
    <d v="1994-05-27T00:00:00"/>
    <s v="MIM Education"/>
    <s v="Jul"/>
    <n v="22.119444444444444"/>
  </r>
  <r>
    <n v="150157"/>
    <s v="Mr. Rima  ARCIA   "/>
    <s v="Fin Reporting"/>
    <x v="1"/>
    <s v="T1-2017"/>
    <d v="2017-03-13T00:00:00"/>
    <s v="4  "/>
    <s v="Bachelor of Accounting"/>
    <d v="1990-02-25T00:00:00"/>
    <s v="MIM Education"/>
    <s v="Mar"/>
    <n v="27.05"/>
  </r>
  <r>
    <n v="150158"/>
    <s v="Mr. Firouz  DHURY   "/>
    <s v="Bus Acct"/>
    <x v="1"/>
    <s v="T1-2016"/>
    <d v="2016-03-13T00:00:00"/>
    <s v="2  "/>
    <s v="Bachelor of Accounting"/>
    <d v="1995-03-29T00:00:00"/>
    <s v="iae GLOBAL - Melbourne"/>
    <s v="Mar"/>
    <n v="20.955555555555556"/>
  </r>
  <r>
    <n v="150159"/>
    <s v="Mr. Shadi  a NAW   "/>
    <s v="Bus Economics"/>
    <x v="1"/>
    <s v="T1-2014"/>
    <d v="2014-03-13T00:00:00"/>
    <s v="8  "/>
    <s v="Bachelor of Business"/>
    <d v="1989-03-30T00:00:00"/>
    <s v="Visa Consultants Pty Ltd "/>
    <s v="Mar"/>
    <n v="24.952777777777779"/>
  </r>
  <r>
    <n v="150160"/>
    <s v="Ms. Firouz  GUYEN   "/>
    <s v="Quant Methods "/>
    <x v="0"/>
    <s v="T2-2014"/>
    <d v="2014-07-10T00:00:00"/>
    <s v="3  "/>
    <s v="Bachelor of Business"/>
    <d v="1996-12-02T00:00:00"/>
    <s v="Visa Consultants Pty Ltd "/>
    <s v="Jul"/>
    <n v="17.605555555555554"/>
  </r>
  <r>
    <n v="150161"/>
    <s v="Mr. Sita  ANSUR   "/>
    <s v="Bus Acct"/>
    <x v="2"/>
    <s v="T2-2014"/>
    <d v="2014-07-10T00:00:00"/>
    <s v="2  "/>
    <s v="Bachelor of Business"/>
    <d v="1992-11-29T00:00:00"/>
    <s v="Hope Agency"/>
    <s v="Jul"/>
    <n v="21.613888888888887"/>
  </r>
  <r>
    <n v="150162"/>
    <s v="Mr. Siamak  RAMOS   "/>
    <s v="Mktg Principles"/>
    <x v="2"/>
    <s v="T1-2014"/>
    <d v="2014-03-13T00:00:00"/>
    <s v="3  "/>
    <s v="Bachelor of Business"/>
    <d v="1994-11-16T00:00:00"/>
    <s v="Hope Agency"/>
    <s v="Mar"/>
    <n v="19.324999999999999"/>
  </r>
  <r>
    <n v="150163"/>
    <s v="Mr. Shadan  ARGAS   "/>
    <s v="Corp Resp Ethics"/>
    <x v="1"/>
    <s v="T2-2016"/>
    <d v="2016-07-10T00:00:00"/>
    <s v="5  "/>
    <s v="Bachelor of Business"/>
    <d v="1993-01-13T00:00:00"/>
    <s v="Connect Overseas"/>
    <s v="Jul"/>
    <n v="23.491666666666667"/>
  </r>
  <r>
    <n v="150164"/>
    <s v="Mr. Shahab  JAVED   "/>
    <s v="Bus Comm "/>
    <x v="2"/>
    <s v="T3-2016"/>
    <d v="2016-11-06T00:00:00"/>
    <s v="11  "/>
    <s v="Bachelor of Accounting"/>
    <d v="1988-06-07T00:00:00"/>
    <s v="International Educational "/>
    <s v="Nov"/>
    <n v="28.413888888888888"/>
  </r>
  <r>
    <n v="150165"/>
    <s v="Mr. Atash  GUYEN   "/>
    <s v="Intro to ECommerce"/>
    <x v="2"/>
    <s v="T1-2016"/>
    <d v="2016-03-13T00:00:00"/>
    <s v="4  "/>
    <s v="Bachelor of Accounting"/>
    <d v="1992-12-03T00:00:00"/>
    <s v="International Educational "/>
    <s v="Mar"/>
    <n v="23.277777777777779"/>
  </r>
  <r>
    <n v="150166"/>
    <s v="Ms. Tirdad  GUYEN   "/>
    <s v="Mgmt Principles "/>
    <x v="1"/>
    <s v="T3-2016"/>
    <d v="2016-11-06T00:00:00"/>
    <s v="2  "/>
    <s v="Bachelor of Accounting"/>
    <d v="1995-11-02T00:00:00"/>
    <s v="International Educational "/>
    <s v="Nov"/>
    <n v="21.011111111111113"/>
  </r>
  <r>
    <n v="150167"/>
    <s v="Mr  Goli  VERIO   "/>
    <s v="Bus Comm "/>
    <x v="2"/>
    <s v="T1-2014"/>
    <d v="2014-03-13T00:00:00"/>
    <s v="4  "/>
    <s v="Bachelor of Accounting "/>
    <d v="1993-08-29T00:00:00"/>
    <s v="ISEMS Education"/>
    <s v="Mar"/>
    <n v="20.538888888888888"/>
  </r>
  <r>
    <n v="150168"/>
    <s v="Mr  Khosrow  VERIO   "/>
    <s v="Mgmt Principles "/>
    <x v="0"/>
    <s v="T1-2017"/>
    <d v="2017-03-13T00:00:00"/>
    <s v="7  "/>
    <s v="Bachelor of Accounting "/>
    <d v="1987-07-10T00:00:00"/>
    <s v="ISEMS Education"/>
    <s v="Mar"/>
    <n v="29.675000000000001"/>
  </r>
  <r>
    <n v="150169"/>
    <s v="Mr  Ramin  LONIA   "/>
    <s v="Bus Comm "/>
    <x v="0"/>
    <s v="T3-2017"/>
    <d v="2017-11-06T00:00:00"/>
    <s v="12  "/>
    <s v="Bachelor of Business"/>
    <d v="1992-03-04T00:00:00"/>
    <s v="New World Education"/>
    <s v="Nov"/>
    <n v="25.672222222222221"/>
  </r>
  <r>
    <n v="150170"/>
    <s v="Mr  Keyvan   NAGY   "/>
    <s v="Intro to ECommerce"/>
    <x v="2"/>
    <s v="T2-2016"/>
    <d v="2016-07-10T00:00:00"/>
    <s v="36  "/>
    <s v="Bachelor of Business"/>
    <d v="1997-03-08T00:00:00"/>
    <s v="New World Education"/>
    <s v="Jul"/>
    <n v="19.338888888888889"/>
  </r>
  <r>
    <n v="150171"/>
    <s v="Mr  Vanda  MANEC   "/>
    <s v="Auditing"/>
    <x v="2"/>
    <s v="T3-2017"/>
    <d v="2017-11-06T00:00:00"/>
    <s v="3  "/>
    <s v="Bachelor of Business"/>
    <d v="1988-03-11T00:00:00"/>
    <s v="V STAR Immigration &amp; Education Services"/>
    <s v="Nov"/>
    <n v="29.652777777777779"/>
  </r>
  <r>
    <n v="150172"/>
    <s v="Mr  Kourosh  KORBA   "/>
    <s v="Auditing"/>
    <x v="0"/>
    <s v="T3-2016"/>
    <d v="2016-11-06T00:00:00"/>
    <s v="4  "/>
    <s v="Bachelor of Business"/>
    <d v="1994-04-18T00:00:00"/>
    <s v="V STAR Immigration &amp; Education Services"/>
    <s v="Nov"/>
    <n v="22.55"/>
  </r>
  <r>
    <n v="150173"/>
    <s v="Mr  Rambod  KORBA   "/>
    <s v="Corp Law"/>
    <x v="0"/>
    <s v="T2-2017"/>
    <d v="2017-07-10T00:00:00"/>
    <s v="6  "/>
    <s v="Bachelor of Business"/>
    <d v="1993-12-17T00:00:00"/>
    <s v="V STAR Immigration &amp; Education Services"/>
    <s v="Jul"/>
    <n v="23.56388888888889"/>
  </r>
  <r>
    <n v="150174"/>
    <s v="Mr  Pouran  EMETH   "/>
    <s v="Corp Law"/>
    <x v="0"/>
    <s v="T1-2015"/>
    <d v="2015-03-13T00:00:00"/>
    <s v="7  "/>
    <s v="Bachelor of Business"/>
    <d v="1998-08-01T00:00:00"/>
    <s v="V STAR Immigration &amp; Education Services"/>
    <s v="Mar"/>
    <n v="16.616666666666667"/>
  </r>
  <r>
    <n v="150175"/>
    <s v="Ms  Artan  GAUNA   "/>
    <s v="Cost Acct "/>
    <x v="2"/>
    <s v="T1-2016"/>
    <d v="2016-03-13T00:00:00"/>
    <s v="4  "/>
    <s v="Bachelor of Business"/>
    <d v="1993-12-29T00:00:00"/>
    <s v="V STAR Immigration &amp; Education Services"/>
    <s v="Mar"/>
    <n v="22.205555555555556"/>
  </r>
  <r>
    <n v="150176"/>
    <s v="Mr. Hooshyar  pkota   "/>
    <s v="Fin Acct "/>
    <x v="0"/>
    <s v="T1-2017"/>
    <d v="2017-03-13T00:00:00"/>
    <s v="1  "/>
    <s v="Bachelor of Business"/>
    <d v="1991-02-01T00:00:00"/>
    <s v="V STAR Immigration &amp; Education Services"/>
    <s v="Mar"/>
    <n v="26.116666666666667"/>
  </r>
  <r>
    <n v="150177"/>
    <s v="Mis Afshar  GUYEN   "/>
    <s v="Fin Acct "/>
    <x v="2"/>
    <s v="T1-2017"/>
    <d v="2017-03-13T00:00:00"/>
    <s v="13  "/>
    <s v="Bachelor of Business"/>
    <d v="1993-10-07T00:00:00"/>
    <s v="V STAR Immigration &amp; Education Services"/>
    <s v="Mar"/>
    <n v="23.433333333333334"/>
  </r>
  <r>
    <n v="150178"/>
    <s v="Mr. Golbanoo  INTAL   "/>
    <s v="Mgmt Principles "/>
    <x v="2"/>
    <s v="T3-2014"/>
    <d v="2014-11-06T00:00:00"/>
    <s v="5  "/>
    <s v="Bachelor of Business"/>
    <d v="1991-12-02T00:00:00"/>
    <s v="V STAR Immigration &amp; Education Services"/>
    <s v="Nov"/>
    <n v="22.927777777777777"/>
  </r>
  <r>
    <n v="150179"/>
    <s v="Mr. Pouneh   SYED   "/>
    <s v="Leadership "/>
    <x v="2"/>
    <s v="T3-2016"/>
    <d v="2016-11-06T00:00:00"/>
    <s v="19  "/>
    <s v="Bachelor of Business"/>
    <d v="1992-08-28T00:00:00"/>
    <s v="Hope Agency"/>
    <s v="Nov"/>
    <n v="24.18888888888889"/>
  </r>
  <r>
    <n v="150180"/>
    <s v="Mr. Behnaz  AKHAR   "/>
    <s v="Mktg Strategy"/>
    <x v="2"/>
    <s v="T1-2017"/>
    <d v="2017-03-13T00:00:00"/>
    <s v="11  "/>
    <s v="Bachelor of Business"/>
    <d v="1987-08-20T00:00:00"/>
    <s v="Hope Agency"/>
    <s v="Mar"/>
    <n v="29.56388888888889"/>
  </r>
  <r>
    <n v="150181"/>
    <s v="Mr. Azin  AKHAR   "/>
    <s v="Bus Comm "/>
    <x v="1"/>
    <s v="T2-2017"/>
    <d v="2017-07-10T00:00:00"/>
    <s v="11  "/>
    <s v="Bachelor of Business"/>
    <d v="1993-07-09T00:00:00"/>
    <s v="New World Education"/>
    <s v="Jul"/>
    <n v="24.002777777777776"/>
  </r>
  <r>
    <n v="150182"/>
    <s v="Mr. Ara  AKHAR   "/>
    <s v="Mgmt Principles "/>
    <x v="1"/>
    <s v="T1-2014"/>
    <d v="2014-03-13T00:00:00"/>
    <s v="13  "/>
    <s v="Bachelor of Business"/>
    <d v="1991-08-10T00:00:00"/>
    <s v="New World Education"/>
    <s v="Mar"/>
    <n v="22.591666666666665"/>
  </r>
  <r>
    <n v="150183"/>
    <s v="Mr. Touraj  AROOQ   "/>
    <s v="Mktg Principles"/>
    <x v="1"/>
    <s v="T2-2016"/>
    <d v="2016-07-10T00:00:00"/>
    <s v="25  "/>
    <s v="Bachelor of Accounting"/>
    <d v="1990-04-21T00:00:00"/>
    <s v=" International Cooperation"/>
    <s v="Jul"/>
    <n v="26.219444444444445"/>
  </r>
  <r>
    <n v="150184"/>
    <s v="Mr. Ardavan   AWAN   "/>
    <s v="Acc info Sys"/>
    <x v="2"/>
    <s v="T3-2014"/>
    <d v="2014-11-06T00:00:00"/>
    <s v="13  "/>
    <s v="Bachelor of Business"/>
    <d v="1995-09-29T00:00:00"/>
    <s v="BlueSky Student Consultancy Services"/>
    <s v="Nov"/>
    <n v="19.102777777777778"/>
  </r>
  <r>
    <n v="150185"/>
    <s v="Mr. Esfandyar  SINGH   "/>
    <s v="Bus Law "/>
    <x v="1"/>
    <s v="T1-2016"/>
    <d v="2016-03-13T00:00:00"/>
    <s v="7  "/>
    <s v="Bachelor of Business"/>
    <d v="1994-01-29T00:00:00"/>
    <s v="BlueSky Student Consultancy Services"/>
    <s v="Mar"/>
    <n v="22.122222222222224"/>
  </r>
  <r>
    <n v="150186"/>
    <s v="Mr. Poupak  SINGH   "/>
    <s v="Cost Acct "/>
    <x v="2"/>
    <s v="T1-2017"/>
    <d v="2017-03-13T00:00:00"/>
    <s v="1  "/>
    <s v="Bachelor of Business"/>
    <d v="1993-01-06T00:00:00"/>
    <s v="BlueSky Student Consultancy Services"/>
    <s v="Mar"/>
    <n v="24.18611111111111"/>
  </r>
  <r>
    <n v="150187"/>
    <s v="Mr. Yeganeh  SINGH   "/>
    <s v="Fin mgmt"/>
    <x v="1"/>
    <s v="T3-2014"/>
    <d v="2014-11-06T00:00:00"/>
    <s v="6  "/>
    <s v="Bachelor of Business"/>
    <d v="1991-07-24T00:00:00"/>
    <s v="BlueSky Student Consultancy Services"/>
    <s v="Nov"/>
    <n v="23.283333333333335"/>
  </r>
  <r>
    <n v="150188"/>
    <s v="Mr. Rima  SINGH   "/>
    <s v="Bus Acct"/>
    <x v="2"/>
    <s v="T1-2016"/>
    <d v="2016-03-13T00:00:00"/>
    <s v="5  "/>
    <s v="Bachelor of Business"/>
    <d v="1993-02-14T00:00:00"/>
    <s v="New World Education"/>
    <s v="Mar"/>
    <n v="23.080555555555556"/>
  </r>
  <r>
    <n v="150189"/>
    <s v="Mr. Ghobad   PHAM   "/>
    <s v="Bus Economics"/>
    <x v="1"/>
    <s v="T2-2017"/>
    <d v="2017-07-10T00:00:00"/>
    <s v="1  "/>
    <s v="Bachelor of Business"/>
    <d v="1995-08-10T00:00:00"/>
    <s v="New World Education"/>
    <s v="Jul"/>
    <n v="21.916666666666668"/>
  </r>
  <r>
    <n v="150190"/>
    <s v="Mr. Pareeya   PHAM   "/>
    <s v="Corp Resp Ethics"/>
    <x v="0"/>
    <s v="T1-2014"/>
    <d v="2014-03-13T00:00:00"/>
    <s v="3  "/>
    <s v="Bachelor of Business"/>
    <d v="1998-02-19T00:00:00"/>
    <s v="New World Education"/>
    <s v="Mar"/>
    <n v="16.066666666666666"/>
  </r>
  <r>
    <n v="150191"/>
    <s v="Mr. Saman   PHAM   "/>
    <s v="Mktg Principles"/>
    <x v="0"/>
    <s v="T3-2015"/>
    <d v="2015-11-06T00:00:00"/>
    <s v="17  "/>
    <s v="Bachelor of Business"/>
    <d v="1990-03-11T00:00:00"/>
    <s v="New World Education"/>
    <s v="Nov"/>
    <n v="25.652777777777779"/>
  </r>
  <r>
    <n v="150192"/>
    <s v="Mr. Bahar   PHAM   "/>
    <s v="Bus Comm "/>
    <x v="1"/>
    <s v="T2-2014"/>
    <d v="2014-07-10T00:00:00"/>
    <s v="6  "/>
    <s v="Bachelor of Business"/>
    <d v="1998-08-16T00:00:00"/>
    <s v="ALTEC"/>
    <s v="Jul"/>
    <n v="15.9"/>
  </r>
  <r>
    <n v="150193"/>
    <s v="Mr. Touran  SAWAN   "/>
    <s v="Bus Economics"/>
    <x v="1"/>
    <s v="T1-2017"/>
    <d v="2017-03-13T00:00:00"/>
    <s v="1  "/>
    <s v="Bachelor of Business"/>
    <d v="1988-12-15T00:00:00"/>
    <s v="ALTEC"/>
    <s v="Mar"/>
    <n v="28.244444444444444"/>
  </r>
  <r>
    <n v="150194"/>
    <s v="Mr. Mahdokht   DANG   "/>
    <s v="Mgmt Principles "/>
    <x v="1"/>
    <s v="T1-2015"/>
    <d v="2015-03-13T00:00:00"/>
    <s v="1  "/>
    <s v="Bachelor of Business"/>
    <d v="1997-02-25T00:00:00"/>
    <s v="ALTEC"/>
    <s v="Mar"/>
    <n v="18.05"/>
  </r>
  <r>
    <n v="150195"/>
    <s v="Mr. Farhad   DANG   "/>
    <s v="Quant Methods "/>
    <x v="0"/>
    <s v="T1-2014"/>
    <d v="2014-03-13T00:00:00"/>
    <s v="12  "/>
    <s v="Bachelor of Business"/>
    <d v="1994-08-25T00:00:00"/>
    <s v="ALTEC"/>
    <s v="Mar"/>
    <n v="19.55"/>
  </r>
  <r>
    <n v="150196"/>
    <s v="Ms. Farshad  PHUNG   "/>
    <s v="Bus Comm "/>
    <x v="0"/>
    <s v="T3-2015"/>
    <d v="2015-11-06T00:00:00"/>
    <s v="8  "/>
    <s v="Bachelor of Accounting"/>
    <d v="1994-06-02T00:00:00"/>
    <s v="Road to Success "/>
    <s v="Nov"/>
    <n v="21.427777777777777"/>
  </r>
  <r>
    <n v="150197"/>
    <s v="Mr. Shahrnaz  AHMAN   "/>
    <s v="Intro to ECommerce"/>
    <x v="0"/>
    <s v="T2-2017"/>
    <d v="2017-07-10T00:00:00"/>
    <s v="1  "/>
    <s v="Bachelor of Accounting"/>
    <d v="1987-04-13T00:00:00"/>
    <s v="Road to Success "/>
    <s v="Jul"/>
    <n v="30.241666666666667"/>
  </r>
  <r>
    <n v="150198"/>
    <s v="Ms. Nazy   TRAN   "/>
    <s v="Mgmt Principles "/>
    <x v="0"/>
    <s v="T3-2014"/>
    <d v="2014-11-06T00:00:00"/>
    <s v="7  "/>
    <s v="Bachelor of Accounting"/>
    <d v="1993-10-18T00:00:00"/>
    <s v="Road to Success "/>
    <s v="Nov"/>
    <n v="21.05"/>
  </r>
  <r>
    <n v="150199"/>
    <s v="Ms. Foroud  GUYEN   "/>
    <s v="Quant Methods "/>
    <x v="1"/>
    <s v="T1-2014"/>
    <d v="2014-03-13T00:00:00"/>
    <s v="2  "/>
    <s v="Bachelor of Accounting"/>
    <d v="1993-08-14T00:00:00"/>
    <s v="Road to Success "/>
    <s v="Mar"/>
    <n v="20.580555555555556"/>
  </r>
  <r>
    <n v="150200"/>
    <s v="Ms. Banooe  GUYEN   "/>
    <s v="Bus Acct"/>
    <x v="2"/>
    <s v="T1-2014"/>
    <d v="2014-03-13T00:00:00"/>
    <s v="9  "/>
    <s v="Bachelor of Accounting"/>
    <d v="1987-06-06T00:00:00"/>
    <s v="International Educational "/>
    <s v="Mar"/>
    <n v="26.769444444444446"/>
  </r>
  <r>
    <n v="150201"/>
    <s v="Ms. Saman  GUYEN   "/>
    <s v="Bus Comm "/>
    <x v="1"/>
    <s v="T3-2016"/>
    <d v="2016-11-06T00:00:00"/>
    <s v="2  "/>
    <s v="Bachelor of Accounting"/>
    <d v="1987-10-21T00:00:00"/>
    <s v="IDPI Education"/>
    <s v="Nov"/>
    <n v="29.041666666666668"/>
  </r>
  <r>
    <n v="150202"/>
    <s v="Ms. Niloufar   PHAM   "/>
    <s v="Bus Economics"/>
    <x v="0"/>
    <s v="T2-2017"/>
    <d v="2017-07-10T00:00:00"/>
    <s v="7  "/>
    <s v="Bachelor of Accounting"/>
    <d v="1994-11-10T00:00:00"/>
    <s v="IDPI Education"/>
    <s v="Jul"/>
    <n v="22.666666666666668"/>
  </r>
  <r>
    <n v="150203"/>
    <s v="Ms. Nazhin   PHAM   "/>
    <s v="Mgmt Principles "/>
    <x v="0"/>
    <s v="T1-2016"/>
    <d v="2016-03-13T00:00:00"/>
    <s v="2  "/>
    <s v="Bachelor of Accounting"/>
    <d v="1988-11-17T00:00:00"/>
    <s v="IDPI Education"/>
    <s v="Mar"/>
    <n v="27.322222222222223"/>
  </r>
  <r>
    <n v="150204"/>
    <s v="Ms. Banooe   PHAM   "/>
    <s v="Quant Methods "/>
    <x v="1"/>
    <s v="T2-2014"/>
    <d v="2014-07-10T00:00:00"/>
    <s v="6  "/>
    <s v="Bachelor of Accounting"/>
    <d v="1988-08-05T00:00:00"/>
    <s v="IDPI Education"/>
    <s v="Jul"/>
    <n v="25.930555555555557"/>
  </r>
  <r>
    <n v="150205"/>
    <s v="Ms. Bahman  GUYEN   "/>
    <s v="Bus Comm "/>
    <x v="1"/>
    <s v="T1-2016"/>
    <d v="2016-03-13T00:00:00"/>
    <s v="9  "/>
    <s v="Bachelor of Business"/>
    <d v="1995-08-04T00:00:00"/>
    <s v="Visa Consultants Pty Ltd "/>
    <s v="Mar"/>
    <n v="20.608333333333334"/>
  </r>
  <r>
    <n v="150206"/>
    <s v="Ms. Tarsa  GUYEN   "/>
    <s v="Intro to ECommerce"/>
    <x v="0"/>
    <s v="T2-2016"/>
    <d v="2016-07-10T00:00:00"/>
    <s v="8  "/>
    <s v="Bachelor of Business"/>
    <d v="1996-09-05T00:00:00"/>
    <s v="Visa Consultants Pty Ltd "/>
    <s v="Jul"/>
    <n v="19.847222222222221"/>
  </r>
  <r>
    <n v="150207"/>
    <s v="Ms. Bardia  GUYEN   "/>
    <s v="Quant Methods "/>
    <x v="1"/>
    <s v="T1-2017"/>
    <d v="2017-03-13T00:00:00"/>
    <s v="4  "/>
    <s v="Bachelor of Business"/>
    <d v="1992-12-10T00:00:00"/>
    <s v="Visa Consultants Pty Ltd "/>
    <s v="Mar"/>
    <n v="24.258333333333333"/>
  </r>
  <r>
    <n v="150208"/>
    <s v="Ms. Ferdows  GUYEN   "/>
    <s v="Bus Comm "/>
    <x v="1"/>
    <s v="T3-2016"/>
    <d v="2016-11-06T00:00:00"/>
    <s v="16  "/>
    <s v="Bachelor of Business"/>
    <d v="1994-04-24T00:00:00"/>
    <s v="Visa Consultants Pty Ltd "/>
    <s v="Nov"/>
    <n v="22.533333333333335"/>
  </r>
  <r>
    <n v="150209"/>
    <s v="Mr. Marmar  AHMAN   "/>
    <s v="Intro to ECommerce"/>
    <x v="2"/>
    <s v="T2-2014"/>
    <d v="2014-07-10T00:00:00"/>
    <s v="1  "/>
    <s v="Bachelor of Business"/>
    <d v="1987-03-07T00:00:00"/>
    <s v="Visa Consultants Pty Ltd "/>
    <s v="Jul"/>
    <n v="27.341666666666665"/>
  </r>
  <r>
    <n v="150210"/>
    <s v="Mr. Hootan  DHURY   "/>
    <s v="Mgmt Principles "/>
    <x v="2"/>
    <s v="T2-2016"/>
    <d v="2016-07-10T00:00:00"/>
    <s v="11  "/>
    <s v="Bachelor of Business"/>
    <d v="1987-09-16T00:00:00"/>
    <s v="Visa Consultants Pty Ltd "/>
    <s v="Jul"/>
    <n v="28.816666666666666"/>
  </r>
  <r>
    <n v="150211"/>
    <s v="Mr. Vida  a NAW   "/>
    <s v="Quant Methods "/>
    <x v="2"/>
    <s v="T3-2015"/>
    <d v="2015-11-06T00:00:00"/>
    <s v="3  "/>
    <s v="Bachelor of Business"/>
    <d v="1995-01-02T00:00:00"/>
    <s v="Visa Consultants Pty Ltd "/>
    <s v="Nov"/>
    <n v="20.844444444444445"/>
  </r>
  <r>
    <n v="150212"/>
    <s v="Mr. Arezoo  a NAW   "/>
    <s v="Mgmt Principles "/>
    <x v="2"/>
    <s v="T2-2015"/>
    <d v="2015-07-10T00:00:00"/>
    <s v="4  "/>
    <s v="Bachelor of Business"/>
    <d v="1990-06-19T00:00:00"/>
    <s v="Song Study Advisory"/>
    <s v="Jul"/>
    <n v="25.058333333333334"/>
  </r>
  <r>
    <n v="150213"/>
    <s v="Mr. Sara  a NAW   "/>
    <s v="Quant Methods "/>
    <x v="2"/>
    <s v="T3-2014"/>
    <d v="2014-11-06T00:00:00"/>
    <s v="5  "/>
    <s v="Bachelor of Business"/>
    <d v="1990-04-06T00:00:00"/>
    <s v="Song Study Advisory"/>
    <s v="Nov"/>
    <n v="24.583333333333332"/>
  </r>
  <r>
    <n v="150214"/>
    <s v="Mr. Aryan  SINGH   "/>
    <s v="Bus Comm "/>
    <x v="0"/>
    <s v="T2-2014"/>
    <d v="2014-07-10T00:00:00"/>
    <s v="6  "/>
    <s v="Bachelor of Business"/>
    <d v="1989-07-10T00:00:00"/>
    <s v="Visa Consultants Pty Ltd "/>
    <s v="Jul"/>
    <n v="25"/>
  </r>
  <r>
    <n v="150215"/>
    <s v="Mr. Meshia  SINGH   "/>
    <s v="Intro to ECommerce"/>
    <x v="0"/>
    <s v="T2-2015"/>
    <d v="2015-07-10T00:00:00"/>
    <s v="11  "/>
    <s v="Bachelor of Business"/>
    <d v="1988-04-22T00:00:00"/>
    <s v="Visa Consultants Pty Ltd "/>
    <s v="Jul"/>
    <n v="27.216666666666665"/>
  </r>
  <r>
    <n v="150216"/>
    <s v="Ms. Golpari   KAUR   "/>
    <s v="Mgmt Principles "/>
    <x v="2"/>
    <s v="T2-2015"/>
    <d v="2015-07-10T00:00:00"/>
    <s v="17  "/>
    <s v="Bachelor of Business"/>
    <d v="1995-06-07T00:00:00"/>
    <s v="Visa Consultants Pty Ltd "/>
    <s v="Jul"/>
    <n v="20.091666666666665"/>
  </r>
  <r>
    <n v="150217"/>
    <s v="Mr. Khorsheed  KUMAR   "/>
    <s v="Quant Methods "/>
    <x v="2"/>
    <s v="T1-2017"/>
    <d v="2017-03-13T00:00:00"/>
    <s v="4  "/>
    <s v="Bachelor of Business"/>
    <d v="1993-11-19T00:00:00"/>
    <s v="Visa Consultants Pty Ltd "/>
    <s v="Mar"/>
    <n v="23.316666666666666"/>
  </r>
  <r>
    <n v="150218"/>
    <s v="Mr. Shahrdad  SINGH   "/>
    <s v="Bus Acct"/>
    <x v="2"/>
    <s v="T1-2017"/>
    <d v="2017-03-13T00:00:00"/>
    <s v="3  "/>
    <s v="Bachelor of Business"/>
    <d v="1997-02-23T00:00:00"/>
    <s v="International Edification Development "/>
    <s v="Mar"/>
    <n v="20.055555555555557"/>
  </r>
  <r>
    <n v="150219"/>
    <s v="Ms. Khojassteh  GUYEN   "/>
    <s v="Intro to ECommerce"/>
    <x v="1"/>
    <s v="T1-2015"/>
    <d v="2015-03-13T00:00:00"/>
    <s v="8  "/>
    <s v="Bachelor of Business"/>
    <d v="1997-02-08T00:00:00"/>
    <s v="Bao International Education"/>
    <s v="Mar"/>
    <n v="18.097222222222221"/>
  </r>
  <r>
    <n v="150220"/>
    <s v="Mr. Danush  SINGH   "/>
    <s v="Mgmt Principles "/>
    <x v="2"/>
    <s v="T1-2015"/>
    <d v="2015-03-13T00:00:00"/>
    <s v="11  "/>
    <s v="Bachelor of Business"/>
    <d v="1993-12-02T00:00:00"/>
    <s v="Bao International Education"/>
    <s v="Mar"/>
    <n v="21.280555555555555"/>
  </r>
  <r>
    <n v="150221"/>
    <s v="Mr. Shahzadeh  AKRAM   "/>
    <s v="Bus Comm "/>
    <x v="2"/>
    <s v="T2-2015"/>
    <d v="2015-07-10T00:00:00"/>
    <s v="10  "/>
    <s v="Bachelor of Business"/>
    <d v="1992-02-08T00:00:00"/>
    <s v="International Migration &amp; Education Services"/>
    <s v="Jul"/>
    <n v="23.422222222222221"/>
  </r>
  <r>
    <n v="150222"/>
    <s v="Mr. Arsalan   RAZA   "/>
    <s v="Intro to ECommerce"/>
    <x v="1"/>
    <s v="T3-2014"/>
    <d v="2014-11-06T00:00:00"/>
    <s v="6  "/>
    <s v="Bachelor of Business"/>
    <d v="1989-12-06T00:00:00"/>
    <s v="International Migration &amp; Education Services"/>
    <s v="Nov"/>
    <n v="24.916666666666668"/>
  </r>
  <r>
    <n v="150223"/>
    <s v="Mr. Farzaneh  SINGH   "/>
    <s v="Mgmt Principles "/>
    <x v="1"/>
    <s v="T1-2015"/>
    <d v="2015-03-13T00:00:00"/>
    <s v="3  "/>
    <s v="Bachelor of Business"/>
    <d v="1991-12-01T00:00:00"/>
    <s v="International Migration &amp; Education Services"/>
    <s v="Mar"/>
    <n v="23.283333333333335"/>
  </r>
  <r>
    <n v="150224"/>
    <s v="Mr. Cirrus  ohaib   "/>
    <s v="Quant Methods "/>
    <x v="1"/>
    <s v="T2-2014"/>
    <d v="2014-07-10T00:00:00"/>
    <s v="3  "/>
    <s v="Bachelor of Business"/>
    <d v="1993-02-24T00:00:00"/>
    <s v="International Migration &amp; Education Services"/>
    <s v="Jul"/>
    <n v="21.377777777777776"/>
  </r>
  <r>
    <n v="150225"/>
    <s v="Mr. Kouros  ANDEL   "/>
    <s v="Mgmt Principles "/>
    <x v="1"/>
    <s v="T3-2016"/>
    <d v="2016-11-06T00:00:00"/>
    <s v="15  "/>
    <s v="Bachelor of Business"/>
    <d v="1997-08-02T00:00:00"/>
    <s v="Study GLOBAL - Auckland"/>
    <s v="Nov"/>
    <n v="19.261111111111113"/>
  </r>
  <r>
    <n v="150226"/>
    <s v="Mr. Mehran  ANDEL   "/>
    <s v="Mgmt Principles "/>
    <x v="2"/>
    <s v="T1-2016"/>
    <d v="2016-03-13T00:00:00"/>
    <s v="13  "/>
    <s v="Bachelor of Accounting"/>
    <d v="1993-10-12T00:00:00"/>
    <s v="Hope Agency"/>
    <s v="Mar"/>
    <n v="22.419444444444444"/>
  </r>
  <r>
    <n v="150227"/>
    <s v="Mr. Rakhshan  ANDEL   "/>
    <s v="Bus Comm "/>
    <x v="0"/>
    <s v="T1-2017"/>
    <d v="2017-03-13T00:00:00"/>
    <s v="10  "/>
    <s v="Bachelor of Accounting"/>
    <d v="1991-12-22T00:00:00"/>
    <s v="AECC Global - Cebu"/>
    <s v="Mar"/>
    <n v="25.225000000000001"/>
  </r>
  <r>
    <n v="150228"/>
    <s v="Mr. Afsaneh  ANDEL   "/>
    <s v="Corp Resp Ethics"/>
    <x v="1"/>
    <s v="T1-2017"/>
    <d v="2017-03-13T00:00:00"/>
    <s v="10  "/>
    <s v="Bachelor of Accounting"/>
    <d v="1994-02-12T00:00:00"/>
    <s v="AECC Global - Cebu"/>
    <s v="Mar"/>
    <n v="23.086111111111112"/>
  </r>
  <r>
    <n v="150229"/>
    <s v="Mr. Iraj  JIANG   "/>
    <s v="Mktg Principles"/>
    <x v="2"/>
    <s v="T2-2014"/>
    <d v="2014-07-10T00:00:00"/>
    <s v="1  "/>
    <s v="Bachelor of Accounting"/>
    <d v="1991-06-14T00:00:00"/>
    <s v="AECC Global - Cebu"/>
    <s v="Jul"/>
    <n v="23.072222222222223"/>
  </r>
  <r>
    <n v="150230"/>
    <s v="Mr. Yashar  JIANG   "/>
    <s v="Mgmt Principles "/>
    <x v="0"/>
    <s v="T1-2015"/>
    <d v="2015-03-13T00:00:00"/>
    <s v="11  "/>
    <s v="Bachelor of Accounting"/>
    <d v="1996-08-27T00:00:00"/>
    <s v="AECC Global - Cebu"/>
    <s v="Mar"/>
    <n v="18.544444444444444"/>
  </r>
  <r>
    <n v="150231"/>
    <s v="Mr. Pareeya  JIANG   "/>
    <s v="Acc info Sys"/>
    <x v="0"/>
    <s v="T3-2017"/>
    <d v="2017-11-06T00:00:00"/>
    <s v="7  "/>
    <s v="Bachelor of Accounting"/>
    <d v="1998-10-16T00:00:00"/>
    <s v="Student World Pty Ltd"/>
    <s v="Nov"/>
    <n v="19.055555555555557"/>
  </r>
  <r>
    <n v="150232"/>
    <s v="Mr. Nazanin  ng TA   "/>
    <s v="Bus Acct"/>
    <x v="2"/>
    <s v="T2-2017"/>
    <d v="2017-07-10T00:00:00"/>
    <s v="19  "/>
    <s v="Bachelor of Accounting"/>
    <d v="1990-10-20T00:00:00"/>
    <s v="Student World Pty Ltd"/>
    <s v="Jul"/>
    <n v="26.722222222222221"/>
  </r>
  <r>
    <n v="150233"/>
    <s v="Mr. Javeed  AIKE*   "/>
    <s v="Bus Comm "/>
    <x v="1"/>
    <s v="T3-2016"/>
    <d v="2016-11-06T00:00:00"/>
    <s v="3  "/>
    <s v="Bachelor of Accounting"/>
    <d v="1993-05-21T00:00:00"/>
    <s v="International Migration &amp; Education Services"/>
    <s v="Nov"/>
    <n v="23.458333333333332"/>
  </r>
  <r>
    <n v="150234"/>
    <s v="Mr. Farhad  SINGH   "/>
    <s v="Intro to ECommerce"/>
    <x v="0"/>
    <s v="T2-2016"/>
    <d v="2016-07-10T00:00:00"/>
    <s v="11  "/>
    <s v="Bachelor of Accounting"/>
    <d v="1994-10-27T00:00:00"/>
    <s v="International Migration &amp; Education Services"/>
    <s v="Jul"/>
    <n v="21.702777777777779"/>
  </r>
  <r>
    <n v="150235"/>
    <s v="Mr. Kia  HENDI   "/>
    <s v="Mgmt Principles "/>
    <x v="0"/>
    <s v="T2-2015"/>
    <d v="2015-07-10T00:00:00"/>
    <s v="16  "/>
    <s v="Bachelor of Accounting"/>
    <d v="1987-08-26T00:00:00"/>
    <s v="International Migration &amp; Education Services"/>
    <s v="Jul"/>
    <n v="27.872222222222224"/>
  </r>
  <r>
    <n v="150236"/>
    <s v="Mr. Tahereh   HARMA   "/>
    <s v="Bus Comm "/>
    <x v="0"/>
    <s v="T3-2014"/>
    <d v="2014-11-06T00:00:00"/>
    <s v="2  "/>
    <s v="Bachelor of Accounting"/>
    <d v="1998-08-10T00:00:00"/>
    <s v="IDPM Education"/>
    <s v="Nov"/>
    <n v="16.238888888888887"/>
  </r>
  <r>
    <n v="150237"/>
    <s v="Mr. Behrad  HARMA   "/>
    <s v="Bus Acct"/>
    <x v="1"/>
    <s v="T3-2014"/>
    <d v="2014-11-06T00:00:00"/>
    <s v="30  "/>
    <s v="Bachelor of Business"/>
    <d v="1990-09-07T00:00:00"/>
    <s v="Uni Education"/>
    <s v="Nov"/>
    <n v="24.163888888888888"/>
  </r>
  <r>
    <n v="150238"/>
    <s v="Mr. Nahal  SINGH   "/>
    <s v="Bus Comm "/>
    <x v="2"/>
    <s v="T3-2015"/>
    <d v="2015-11-06T00:00:00"/>
    <s v="6  "/>
    <s v="Bachelor of Business"/>
    <d v="1990-04-17T00:00:00"/>
    <s v="Uni Education"/>
    <s v="Nov"/>
    <n v="25.552777777777777"/>
  </r>
  <r>
    <n v="150239"/>
    <s v="Mr. Jahanshah  SINGH   "/>
    <s v="Mgmt Principles "/>
    <x v="1"/>
    <s v="T2-2014"/>
    <d v="2014-07-10T00:00:00"/>
    <s v="2  "/>
    <s v="Bachelor of Business"/>
    <d v="1987-01-04T00:00:00"/>
    <s v="International Migration &amp; Education Services"/>
    <s v="Jul"/>
    <n v="27.516666666666666"/>
  </r>
  <r>
    <n v="150240"/>
    <s v="Mr. Nargess  SINGH   "/>
    <s v="Bus Acct"/>
    <x v="2"/>
    <s v="T2-2016"/>
    <d v="2016-07-10T00:00:00"/>
    <s v="5  "/>
    <s v="Bachelor of Accounting"/>
    <d v="1987-05-24T00:00:00"/>
    <s v="Hope Agency"/>
    <s v="Jul"/>
    <n v="29.127777777777776"/>
  </r>
  <r>
    <n v="150241"/>
    <s v="Mr. Goshtasb   SYED   "/>
    <s v="Bus Economics"/>
    <x v="1"/>
    <s v="T3-2017"/>
    <d v="2017-11-06T00:00:00"/>
    <s v="8  "/>
    <s v="Bachelor of Accounting"/>
    <d v="1993-05-13T00:00:00"/>
    <s v="Hope Agency"/>
    <s v="Nov"/>
    <n v="24.480555555555554"/>
  </r>
  <r>
    <n v="150242"/>
    <s v="Mr. Negeen   SYED   "/>
    <s v="Intro to ECommerce"/>
    <x v="1"/>
    <s v="T3-2015"/>
    <d v="2015-11-06T00:00:00"/>
    <s v="1  "/>
    <s v="Bachelor of Business "/>
    <d v="1993-06-25T00:00:00"/>
    <s v="Expert Education Services"/>
    <s v="Nov"/>
    <n v="22.363888888888887"/>
  </r>
  <r>
    <n v="150243"/>
    <s v="Mr. Pareerou   SYED   "/>
    <s v="Mgmt Principles "/>
    <x v="0"/>
    <s v="T2-2014"/>
    <d v="2014-07-10T00:00:00"/>
    <s v="11  "/>
    <s v="Bachelor of Business "/>
    <d v="1987-10-13T00:00:00"/>
    <s v="Expert Education Services"/>
    <s v="Jul"/>
    <n v="26.741666666666667"/>
  </r>
  <r>
    <n v="150244"/>
    <s v="Mr. Mehrangiz  AKRAM   "/>
    <s v="Quant Methods "/>
    <x v="1"/>
    <s v="T2-2016"/>
    <d v="2016-07-10T00:00:00"/>
    <s v="7  "/>
    <s v="Bachelor of Business "/>
    <d v="1998-03-09T00:00:00"/>
    <s v="Expert Education Services"/>
    <s v="Jul"/>
    <n v="18.336111111111112"/>
  </r>
  <r>
    <n v="150245"/>
    <s v="Mr. Tahmineh  r ALI   "/>
    <s v="Quant Methods "/>
    <x v="0"/>
    <s v="T2-2016"/>
    <d v="2016-07-10T00:00:00"/>
    <s v="4  "/>
    <s v="Bachelor of Accounting "/>
    <d v="1996-11-12T00:00:00"/>
    <s v="International Migration &amp; Education Services"/>
    <s v="Jul"/>
    <n v="19.661111111111111"/>
  </r>
  <r>
    <n v="150246"/>
    <s v="Mr. Tarsa  r ALI   "/>
    <s v="Bus Acct"/>
    <x v="1"/>
    <s v="T1-2015"/>
    <d v="2015-03-13T00:00:00"/>
    <s v="5  "/>
    <s v="Bachelor of Business "/>
    <d v="1991-04-16T00:00:00"/>
    <s v="Uni Education"/>
    <s v="Mar"/>
    <n v="23.908333333333335"/>
  </r>
  <r>
    <n v="150247"/>
    <s v="Mr. Zal  r ALI   "/>
    <s v="Bus Comm "/>
    <x v="1"/>
    <s v="T3-2016"/>
    <d v="2016-11-06T00:00:00"/>
    <s v="9  "/>
    <s v="Bachelor of Business "/>
    <d v="1992-02-04T00:00:00"/>
    <s v="Uni Education"/>
    <s v="Nov"/>
    <n v="24.755555555555556"/>
  </r>
  <r>
    <n v="150248"/>
    <s v="Mr. Mahyar  SAWAN   "/>
    <s v="HRM"/>
    <x v="0"/>
    <s v="T1-2017"/>
    <d v="2017-03-13T00:00:00"/>
    <s v="6  "/>
    <s v="Bachelor of Business "/>
    <d v="1990-12-12T00:00:00"/>
    <s v="Uni Education"/>
    <s v="Mar"/>
    <n v="26.252777777777776"/>
  </r>
  <r>
    <n v="150249"/>
    <s v="Mr. Danush  SAWAN   "/>
    <s v="Bus Comm "/>
    <x v="1"/>
    <s v="T2-2014"/>
    <d v="2014-07-10T00:00:00"/>
    <s v="23  "/>
    <s v="Bachelor of Business "/>
    <d v="1997-04-23T00:00:00"/>
    <s v="IDPM Education"/>
    <s v="Jul"/>
    <n v="17.213888888888889"/>
  </r>
  <r>
    <n v="150250"/>
    <s v="Mr. Arsham  SAWAN   "/>
    <s v="Intro to ECommerce"/>
    <x v="2"/>
    <s v="T3-2015"/>
    <d v="2015-11-06T00:00:00"/>
    <s v="26  "/>
    <s v="Bachelor of Business "/>
    <d v="1996-07-05T00:00:00"/>
    <s v="IDPM Education"/>
    <s v="Nov"/>
    <n v="19.336111111111112"/>
  </r>
  <r>
    <n v="150251"/>
    <s v="Ms. Rakhshan  SAPNA   "/>
    <s v="Mgmt Principles "/>
    <x v="1"/>
    <s v="T1-2017"/>
    <d v="2017-03-13T00:00:00"/>
    <s v="1  "/>
    <s v="Bachelor of Business "/>
    <d v="1989-02-13T00:00:00"/>
    <s v="IDPM Education"/>
    <s v="Mar"/>
    <n v="28.083333333333332"/>
  </r>
  <r>
    <n v="150252"/>
    <s v="Ms. Hooman  SAPNA   "/>
    <s v="Quant Methods "/>
    <x v="2"/>
    <s v="T1-2016"/>
    <d v="2016-03-13T00:00:00"/>
    <s v="17  "/>
    <s v="Bachelor of Business "/>
    <d v="1993-11-12T00:00:00"/>
    <s v="IDPM Education"/>
    <s v="Mar"/>
    <n v="22.336111111111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A7B42-7EF1-403F-8071-314C6606354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2">
    <pivotField dataField="1" showAll="0"/>
    <pivotField showAll="0"/>
    <pivotField showAll="0"/>
    <pivotField axis="axisRow" showAll="0">
      <items count="11">
        <item m="1" x="3"/>
        <item m="1" x="6"/>
        <item m="1" x="5"/>
        <item m="1" x="4"/>
        <item x="1"/>
        <item m="1" x="9"/>
        <item x="2"/>
        <item m="1" x="8"/>
        <item x="0"/>
        <item m="1" x="7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numFmtId="164" showAll="0"/>
  </pivotFields>
  <rowFields count="1">
    <field x="3"/>
  </rowFields>
  <rowItems count="4">
    <i>
      <x v="4"/>
    </i>
    <i>
      <x v="6"/>
    </i>
    <i>
      <x v="8"/>
    </i>
    <i t="grand">
      <x/>
    </i>
  </rowItems>
  <colItems count="1">
    <i/>
  </colItems>
  <dataFields count="1">
    <dataField name="Count of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ColWidth="8.85546875" defaultRowHeight="15"/>
  <cols>
    <col min="1" max="1" width="10.85546875" bestFit="1" customWidth="1"/>
    <col min="2" max="2" width="23.42578125" style="3" bestFit="1" customWidth="1"/>
    <col min="3" max="3" width="18.85546875" customWidth="1"/>
    <col min="4" max="4" width="11.28515625" customWidth="1"/>
    <col min="5" max="5" width="17.42578125" customWidth="1"/>
    <col min="6" max="6" width="17.140625" customWidth="1"/>
    <col min="7" max="7" width="27.28515625" customWidth="1"/>
    <col min="8" max="8" width="10.7109375" bestFit="1" customWidth="1"/>
    <col min="9" max="9" width="41.28515625" bestFit="1" customWidth="1"/>
  </cols>
  <sheetData>
    <row r="1" spans="1:9" s="12" customFormat="1" ht="33.75" customHeight="1">
      <c r="A1" s="15" t="s">
        <v>448</v>
      </c>
      <c r="B1" s="16" t="s">
        <v>0</v>
      </c>
      <c r="C1" s="17" t="s">
        <v>1</v>
      </c>
      <c r="D1" s="17" t="s">
        <v>2</v>
      </c>
      <c r="E1" s="17" t="s">
        <v>449</v>
      </c>
      <c r="F1" s="15" t="s">
        <v>253</v>
      </c>
      <c r="G1" s="18" t="s">
        <v>3</v>
      </c>
      <c r="H1" s="18" t="s">
        <v>287</v>
      </c>
      <c r="I1" s="18" t="s">
        <v>4</v>
      </c>
    </row>
    <row r="2" spans="1:9">
      <c r="A2" s="4" t="s">
        <v>254</v>
      </c>
      <c r="B2" s="5" t="s">
        <v>440</v>
      </c>
      <c r="C2" s="19" t="s">
        <v>5</v>
      </c>
      <c r="D2" s="21" t="s">
        <v>281</v>
      </c>
      <c r="E2" s="1" t="s">
        <v>210</v>
      </c>
      <c r="F2" s="13" t="s">
        <v>222</v>
      </c>
      <c r="G2" s="14" t="s">
        <v>11</v>
      </c>
      <c r="H2" s="14" t="s">
        <v>288</v>
      </c>
      <c r="I2" s="14" t="s">
        <v>205</v>
      </c>
    </row>
    <row r="3" spans="1:9">
      <c r="A3" s="4" t="s">
        <v>255</v>
      </c>
      <c r="B3" s="6" t="s">
        <v>441</v>
      </c>
      <c r="C3" s="20" t="s">
        <v>6</v>
      </c>
      <c r="D3" s="21" t="s">
        <v>282</v>
      </c>
      <c r="E3" s="1" t="s">
        <v>211</v>
      </c>
      <c r="F3" s="11" t="s">
        <v>222</v>
      </c>
      <c r="G3" s="2"/>
      <c r="H3" s="2" t="s">
        <v>289</v>
      </c>
      <c r="I3" s="2"/>
    </row>
    <row r="4" spans="1:9">
      <c r="A4" s="4" t="s">
        <v>256</v>
      </c>
      <c r="B4" s="7" t="s">
        <v>442</v>
      </c>
      <c r="C4" s="20" t="s">
        <v>7</v>
      </c>
      <c r="D4" s="21" t="s">
        <v>279</v>
      </c>
      <c r="E4" s="1" t="s">
        <v>210</v>
      </c>
      <c r="F4" s="11" t="s">
        <v>223</v>
      </c>
      <c r="G4" s="2" t="s">
        <v>8</v>
      </c>
      <c r="H4" s="2" t="s">
        <v>290</v>
      </c>
      <c r="I4" s="2" t="s">
        <v>250</v>
      </c>
    </row>
    <row r="5" spans="1:9">
      <c r="A5" s="4" t="s">
        <v>257</v>
      </c>
      <c r="B5" s="7" t="s">
        <v>443</v>
      </c>
      <c r="C5" s="20" t="s">
        <v>9</v>
      </c>
      <c r="D5" s="21" t="s">
        <v>283</v>
      </c>
      <c r="E5" s="1" t="s">
        <v>212</v>
      </c>
      <c r="F5" s="11" t="s">
        <v>224</v>
      </c>
      <c r="G5" s="2"/>
      <c r="H5" s="2" t="s">
        <v>291</v>
      </c>
      <c r="I5" s="2"/>
    </row>
    <row r="6" spans="1:9">
      <c r="A6" s="4" t="s">
        <v>258</v>
      </c>
      <c r="B6" s="8" t="s">
        <v>444</v>
      </c>
      <c r="C6" s="20" t="s">
        <v>10</v>
      </c>
      <c r="D6" s="21" t="s">
        <v>284</v>
      </c>
      <c r="E6" s="1" t="s">
        <v>213</v>
      </c>
      <c r="F6" s="11" t="s">
        <v>225</v>
      </c>
      <c r="G6" s="2" t="s">
        <v>11</v>
      </c>
      <c r="H6" s="2" t="s">
        <v>292</v>
      </c>
      <c r="I6" s="2" t="s">
        <v>251</v>
      </c>
    </row>
    <row r="7" spans="1:9">
      <c r="A7" s="4" t="s">
        <v>259</v>
      </c>
      <c r="B7" s="6" t="s">
        <v>445</v>
      </c>
      <c r="C7" s="20" t="s">
        <v>5</v>
      </c>
      <c r="D7" s="21" t="s">
        <v>278</v>
      </c>
      <c r="E7" s="1" t="s">
        <v>210</v>
      </c>
      <c r="F7" s="11" t="s">
        <v>226</v>
      </c>
      <c r="G7" s="2"/>
      <c r="H7" s="2" t="s">
        <v>293</v>
      </c>
      <c r="I7" s="2"/>
    </row>
    <row r="8" spans="1:9">
      <c r="A8" s="4" t="s">
        <v>260</v>
      </c>
      <c r="B8" s="6" t="s">
        <v>446</v>
      </c>
      <c r="C8" s="20" t="s">
        <v>6</v>
      </c>
      <c r="D8" s="21" t="s">
        <v>281</v>
      </c>
      <c r="E8" s="1" t="s">
        <v>210</v>
      </c>
      <c r="F8" s="11" t="s">
        <v>227</v>
      </c>
      <c r="G8" s="2"/>
      <c r="H8" s="2" t="s">
        <v>294</v>
      </c>
      <c r="I8" s="2"/>
    </row>
    <row r="9" spans="1:9">
      <c r="A9" s="4" t="s">
        <v>261</v>
      </c>
      <c r="B9" s="6" t="s">
        <v>447</v>
      </c>
      <c r="C9" s="20" t="s">
        <v>6</v>
      </c>
      <c r="D9" s="21" t="s">
        <v>284</v>
      </c>
      <c r="E9" s="1" t="s">
        <v>213</v>
      </c>
      <c r="F9" s="11" t="s">
        <v>228</v>
      </c>
      <c r="G9" s="2"/>
      <c r="H9" s="2" t="s">
        <v>295</v>
      </c>
      <c r="I9" s="2"/>
    </row>
    <row r="10" spans="1:9">
      <c r="A10" s="4" t="s">
        <v>262</v>
      </c>
      <c r="B10" s="6" t="s">
        <v>43</v>
      </c>
      <c r="C10" s="20" t="s">
        <v>12</v>
      </c>
      <c r="D10" s="21" t="s">
        <v>278</v>
      </c>
      <c r="E10" s="1" t="s">
        <v>210</v>
      </c>
      <c r="F10" s="11" t="s">
        <v>229</v>
      </c>
      <c r="G10" s="2" t="s">
        <v>11</v>
      </c>
      <c r="H10" s="2" t="s">
        <v>296</v>
      </c>
      <c r="I10" s="2" t="s">
        <v>252</v>
      </c>
    </row>
    <row r="11" spans="1:9">
      <c r="A11" s="4" t="s">
        <v>263</v>
      </c>
      <c r="B11" s="8" t="s">
        <v>44</v>
      </c>
      <c r="C11" s="20" t="s">
        <v>7</v>
      </c>
      <c r="D11" s="21" t="s">
        <v>285</v>
      </c>
      <c r="E11" s="1" t="s">
        <v>214</v>
      </c>
      <c r="F11" s="11" t="s">
        <v>230</v>
      </c>
      <c r="G11" s="2" t="s">
        <v>11</v>
      </c>
      <c r="H11" s="2" t="s">
        <v>297</v>
      </c>
      <c r="I11" s="2" t="s">
        <v>186</v>
      </c>
    </row>
    <row r="12" spans="1:9">
      <c r="A12" s="4" t="s">
        <v>264</v>
      </c>
      <c r="B12" s="9" t="s">
        <v>45</v>
      </c>
      <c r="C12" s="20" t="s">
        <v>9</v>
      </c>
      <c r="D12" s="21" t="s">
        <v>284</v>
      </c>
      <c r="E12" s="1" t="s">
        <v>210</v>
      </c>
      <c r="F12" s="11" t="s">
        <v>231</v>
      </c>
      <c r="G12" s="2"/>
      <c r="H12" s="2" t="s">
        <v>298</v>
      </c>
      <c r="I12" s="2"/>
    </row>
    <row r="13" spans="1:9">
      <c r="A13" s="4" t="s">
        <v>265</v>
      </c>
      <c r="B13" s="8" t="s">
        <v>46</v>
      </c>
      <c r="C13" s="20" t="s">
        <v>7</v>
      </c>
      <c r="D13" s="21" t="s">
        <v>278</v>
      </c>
      <c r="E13" s="1" t="s">
        <v>213</v>
      </c>
      <c r="F13" s="11" t="s">
        <v>232</v>
      </c>
      <c r="G13" s="2"/>
      <c r="H13" s="2" t="s">
        <v>299</v>
      </c>
      <c r="I13" s="2" t="s">
        <v>187</v>
      </c>
    </row>
    <row r="14" spans="1:9">
      <c r="A14" s="4" t="s">
        <v>266</v>
      </c>
      <c r="B14" s="8" t="s">
        <v>47</v>
      </c>
      <c r="C14" s="20" t="s">
        <v>13</v>
      </c>
      <c r="D14" s="21" t="s">
        <v>283</v>
      </c>
      <c r="E14" s="1" t="s">
        <v>215</v>
      </c>
      <c r="F14" s="11" t="s">
        <v>233</v>
      </c>
      <c r="G14" s="2"/>
      <c r="H14" s="2" t="s">
        <v>300</v>
      </c>
      <c r="I14" s="2"/>
    </row>
    <row r="15" spans="1:9">
      <c r="A15" s="4" t="s">
        <v>267</v>
      </c>
      <c r="B15" s="8" t="s">
        <v>48</v>
      </c>
      <c r="C15" s="20" t="s">
        <v>14</v>
      </c>
      <c r="D15" s="21" t="s">
        <v>286</v>
      </c>
      <c r="E15" s="1" t="s">
        <v>216</v>
      </c>
      <c r="F15" s="11" t="s">
        <v>230</v>
      </c>
      <c r="G15" s="2"/>
      <c r="H15" s="2" t="s">
        <v>301</v>
      </c>
      <c r="I15" s="2" t="s">
        <v>188</v>
      </c>
    </row>
    <row r="16" spans="1:9">
      <c r="A16" s="4" t="s">
        <v>268</v>
      </c>
      <c r="B16" s="8" t="s">
        <v>49</v>
      </c>
      <c r="C16" s="20" t="s">
        <v>16</v>
      </c>
      <c r="D16" s="21" t="s">
        <v>278</v>
      </c>
      <c r="E16" s="1" t="s">
        <v>217</v>
      </c>
      <c r="F16" s="11" t="s">
        <v>229</v>
      </c>
      <c r="G16" s="2"/>
      <c r="H16" s="2" t="s">
        <v>302</v>
      </c>
      <c r="I16" s="2"/>
    </row>
    <row r="17" spans="1:9" ht="15.75" customHeight="1">
      <c r="A17" s="4" t="s">
        <v>269</v>
      </c>
      <c r="B17" s="8" t="s">
        <v>50</v>
      </c>
      <c r="C17" s="20" t="s">
        <v>10</v>
      </c>
      <c r="D17" s="22" t="s">
        <v>439</v>
      </c>
      <c r="E17" s="1" t="s">
        <v>218</v>
      </c>
      <c r="F17" s="11" t="s">
        <v>234</v>
      </c>
      <c r="G17" s="2" t="s">
        <v>11</v>
      </c>
      <c r="H17" s="2" t="s">
        <v>303</v>
      </c>
      <c r="I17" s="2" t="s">
        <v>186</v>
      </c>
    </row>
    <row r="18" spans="1:9">
      <c r="A18" s="4" t="s">
        <v>270</v>
      </c>
      <c r="B18" s="9" t="s">
        <v>51</v>
      </c>
      <c r="C18" s="20" t="s">
        <v>9</v>
      </c>
      <c r="D18" s="21" t="s">
        <v>282</v>
      </c>
      <c r="E18" s="1" t="s">
        <v>217</v>
      </c>
      <c r="F18" s="11" t="s">
        <v>235</v>
      </c>
      <c r="G18" s="2"/>
      <c r="H18" s="2" t="s">
        <v>304</v>
      </c>
      <c r="I18" s="2"/>
    </row>
    <row r="19" spans="1:9">
      <c r="A19" s="4" t="s">
        <v>271</v>
      </c>
      <c r="B19" s="8" t="s">
        <v>52</v>
      </c>
      <c r="C19" s="20" t="s">
        <v>7</v>
      </c>
      <c r="D19" s="21" t="s">
        <v>279</v>
      </c>
      <c r="E19" s="1" t="s">
        <v>218</v>
      </c>
      <c r="F19" s="11" t="s">
        <v>226</v>
      </c>
      <c r="G19" s="2"/>
      <c r="H19" s="2" t="s">
        <v>305</v>
      </c>
      <c r="I19" s="2" t="s">
        <v>251</v>
      </c>
    </row>
    <row r="20" spans="1:9">
      <c r="A20" s="4" t="s">
        <v>272</v>
      </c>
      <c r="B20" s="8" t="s">
        <v>53</v>
      </c>
      <c r="C20" s="20" t="s">
        <v>14</v>
      </c>
      <c r="D20" s="21" t="s">
        <v>281</v>
      </c>
      <c r="E20" s="1" t="s">
        <v>214</v>
      </c>
      <c r="F20" s="11" t="s">
        <v>229</v>
      </c>
      <c r="G20" s="2"/>
      <c r="H20" s="2" t="s">
        <v>306</v>
      </c>
      <c r="I20" s="2"/>
    </row>
    <row r="21" spans="1:9">
      <c r="A21" s="4" t="s">
        <v>273</v>
      </c>
      <c r="B21" s="8" t="s">
        <v>54</v>
      </c>
      <c r="C21" s="20" t="s">
        <v>17</v>
      </c>
      <c r="D21" s="21" t="s">
        <v>284</v>
      </c>
      <c r="E21" s="1" t="s">
        <v>219</v>
      </c>
      <c r="F21" s="11" t="s">
        <v>222</v>
      </c>
      <c r="G21" s="2" t="s">
        <v>11</v>
      </c>
      <c r="H21" s="2" t="s">
        <v>307</v>
      </c>
      <c r="I21" s="2" t="s">
        <v>209</v>
      </c>
    </row>
    <row r="22" spans="1:9">
      <c r="A22" s="4" t="s">
        <v>274</v>
      </c>
      <c r="B22" s="8" t="s">
        <v>55</v>
      </c>
      <c r="C22" s="20" t="s">
        <v>10</v>
      </c>
      <c r="D22" s="21" t="s">
        <v>278</v>
      </c>
      <c r="E22" s="1" t="s">
        <v>219</v>
      </c>
      <c r="F22" s="11" t="s">
        <v>236</v>
      </c>
      <c r="G22" s="2"/>
      <c r="H22" s="2" t="s">
        <v>308</v>
      </c>
      <c r="I22" s="2" t="s">
        <v>206</v>
      </c>
    </row>
    <row r="23" spans="1:9">
      <c r="A23" s="4" t="s">
        <v>20</v>
      </c>
      <c r="B23" s="6" t="s">
        <v>56</v>
      </c>
      <c r="C23" s="20" t="s">
        <v>6</v>
      </c>
      <c r="D23" s="21" t="s">
        <v>281</v>
      </c>
      <c r="E23" s="1" t="s">
        <v>219</v>
      </c>
      <c r="F23" s="11" t="s">
        <v>236</v>
      </c>
      <c r="G23" s="2"/>
      <c r="H23" s="2" t="s">
        <v>309</v>
      </c>
      <c r="I23" s="2"/>
    </row>
    <row r="24" spans="1:9">
      <c r="A24" s="4" t="s">
        <v>275</v>
      </c>
      <c r="B24" s="8" t="s">
        <v>57</v>
      </c>
      <c r="C24" s="20" t="s">
        <v>18</v>
      </c>
      <c r="D24" s="21" t="s">
        <v>286</v>
      </c>
      <c r="E24" s="1" t="s">
        <v>210</v>
      </c>
      <c r="F24" s="11" t="s">
        <v>231</v>
      </c>
      <c r="G24" s="2"/>
      <c r="H24" s="2" t="s">
        <v>310</v>
      </c>
      <c r="I24" s="2" t="s">
        <v>252</v>
      </c>
    </row>
    <row r="25" spans="1:9">
      <c r="A25" s="4" t="s">
        <v>276</v>
      </c>
      <c r="B25" s="8" t="s">
        <v>58</v>
      </c>
      <c r="C25" s="20" t="s">
        <v>14</v>
      </c>
      <c r="D25" s="21" t="s">
        <v>278</v>
      </c>
      <c r="E25" s="1" t="s">
        <v>220</v>
      </c>
      <c r="F25" s="11" t="s">
        <v>234</v>
      </c>
      <c r="G25" s="2"/>
      <c r="H25" s="2" t="s">
        <v>311</v>
      </c>
      <c r="I25" s="2"/>
    </row>
    <row r="26" spans="1:9">
      <c r="A26" s="4" t="s">
        <v>277</v>
      </c>
      <c r="B26" s="8" t="s">
        <v>59</v>
      </c>
      <c r="C26" s="20" t="s">
        <v>10</v>
      </c>
      <c r="D26" s="21" t="s">
        <v>281</v>
      </c>
      <c r="E26" s="1" t="s">
        <v>217</v>
      </c>
      <c r="F26" s="11" t="s">
        <v>226</v>
      </c>
      <c r="G26" s="2"/>
      <c r="H26" s="2" t="s">
        <v>312</v>
      </c>
      <c r="I26" s="2" t="s">
        <v>207</v>
      </c>
    </row>
    <row r="27" spans="1:9">
      <c r="A27" s="4" t="s">
        <v>21</v>
      </c>
      <c r="B27" s="6" t="s">
        <v>60</v>
      </c>
      <c r="C27" s="20" t="s">
        <v>5</v>
      </c>
      <c r="D27" s="21" t="s">
        <v>286</v>
      </c>
      <c r="E27" s="1" t="s">
        <v>214</v>
      </c>
      <c r="F27" s="11" t="s">
        <v>237</v>
      </c>
      <c r="G27" s="2"/>
      <c r="H27" s="2" t="s">
        <v>313</v>
      </c>
      <c r="I27" s="2"/>
    </row>
    <row r="28" spans="1:9">
      <c r="A28" s="4">
        <v>150126</v>
      </c>
      <c r="B28" s="6" t="s">
        <v>61</v>
      </c>
      <c r="C28" s="20" t="s">
        <v>6</v>
      </c>
      <c r="D28" s="21" t="s">
        <v>278</v>
      </c>
      <c r="E28" s="1" t="s">
        <v>220</v>
      </c>
      <c r="F28" s="11" t="s">
        <v>238</v>
      </c>
      <c r="G28" s="2"/>
      <c r="H28" s="2" t="s">
        <v>314</v>
      </c>
      <c r="I28" s="2"/>
    </row>
    <row r="29" spans="1:9">
      <c r="A29" s="4">
        <v>150127</v>
      </c>
      <c r="B29" s="9" t="s">
        <v>62</v>
      </c>
      <c r="C29" s="20" t="s">
        <v>9</v>
      </c>
      <c r="D29" s="21" t="s">
        <v>283</v>
      </c>
      <c r="E29" s="1" t="s">
        <v>213</v>
      </c>
      <c r="F29" s="11" t="s">
        <v>226</v>
      </c>
      <c r="G29" s="2"/>
      <c r="H29" s="2" t="s">
        <v>315</v>
      </c>
      <c r="I29" s="2"/>
    </row>
    <row r="30" spans="1:9">
      <c r="A30" s="4">
        <v>150128</v>
      </c>
      <c r="B30" s="9" t="s">
        <v>63</v>
      </c>
      <c r="C30" s="20" t="s">
        <v>13</v>
      </c>
      <c r="D30" s="21" t="s">
        <v>284</v>
      </c>
      <c r="E30" s="1" t="s">
        <v>212</v>
      </c>
      <c r="F30" s="11" t="s">
        <v>238</v>
      </c>
      <c r="G30" s="2" t="s">
        <v>11</v>
      </c>
      <c r="H30" s="2" t="s">
        <v>316</v>
      </c>
      <c r="I30" s="2" t="s">
        <v>187</v>
      </c>
    </row>
    <row r="31" spans="1:9">
      <c r="A31" s="4">
        <v>150129</v>
      </c>
      <c r="B31" s="9" t="s">
        <v>64</v>
      </c>
      <c r="C31" s="20" t="s">
        <v>9</v>
      </c>
      <c r="D31" s="21" t="s">
        <v>279</v>
      </c>
      <c r="E31" s="1" t="s">
        <v>219</v>
      </c>
      <c r="F31" s="11" t="s">
        <v>239</v>
      </c>
      <c r="G31" s="2"/>
      <c r="H31" s="2" t="s">
        <v>317</v>
      </c>
      <c r="I31" s="2"/>
    </row>
    <row r="32" spans="1:9">
      <c r="A32" s="4">
        <v>150130</v>
      </c>
      <c r="B32" s="9" t="s">
        <v>65</v>
      </c>
      <c r="C32" s="20" t="s">
        <v>13</v>
      </c>
      <c r="D32" s="21" t="s">
        <v>285</v>
      </c>
      <c r="E32" s="1" t="s">
        <v>214</v>
      </c>
      <c r="F32" s="11" t="s">
        <v>236</v>
      </c>
      <c r="G32" s="2" t="s">
        <v>11</v>
      </c>
      <c r="H32" s="2" t="s">
        <v>318</v>
      </c>
      <c r="I32" s="2" t="s">
        <v>189</v>
      </c>
    </row>
    <row r="33" spans="1:9">
      <c r="A33" s="4">
        <v>150131</v>
      </c>
      <c r="B33" s="8" t="s">
        <v>66</v>
      </c>
      <c r="C33" s="20" t="s">
        <v>7</v>
      </c>
      <c r="D33" s="21" t="s">
        <v>284</v>
      </c>
      <c r="E33" s="1" t="s">
        <v>219</v>
      </c>
      <c r="F33" s="11" t="s">
        <v>230</v>
      </c>
      <c r="G33" s="2"/>
      <c r="H33" s="2" t="s">
        <v>319</v>
      </c>
      <c r="I33" s="2" t="s">
        <v>208</v>
      </c>
    </row>
    <row r="34" spans="1:9">
      <c r="A34" s="4">
        <v>150132</v>
      </c>
      <c r="B34" s="9" t="s">
        <v>47</v>
      </c>
      <c r="C34" s="20" t="s">
        <v>13</v>
      </c>
      <c r="D34" s="21" t="s">
        <v>279</v>
      </c>
      <c r="E34" s="1" t="s">
        <v>219</v>
      </c>
      <c r="F34" s="11" t="s">
        <v>222</v>
      </c>
      <c r="G34" s="2"/>
      <c r="H34" s="2" t="s">
        <v>320</v>
      </c>
      <c r="I34" s="2"/>
    </row>
    <row r="35" spans="1:9">
      <c r="A35" s="4">
        <v>150133</v>
      </c>
      <c r="B35" s="8" t="s">
        <v>67</v>
      </c>
      <c r="C35" s="20" t="s">
        <v>19</v>
      </c>
      <c r="D35" s="21" t="s">
        <v>283</v>
      </c>
      <c r="E35" s="1" t="s">
        <v>214</v>
      </c>
      <c r="F35" s="11" t="s">
        <v>240</v>
      </c>
      <c r="G35" s="2"/>
      <c r="H35" s="2" t="s">
        <v>321</v>
      </c>
      <c r="I35" s="2"/>
    </row>
    <row r="36" spans="1:9">
      <c r="A36" s="4">
        <v>150134</v>
      </c>
      <c r="B36" s="9" t="s">
        <v>68</v>
      </c>
      <c r="C36" s="20" t="s">
        <v>9</v>
      </c>
      <c r="D36" s="21" t="s">
        <v>286</v>
      </c>
      <c r="E36" s="1" t="s">
        <v>220</v>
      </c>
      <c r="F36" s="11" t="s">
        <v>229</v>
      </c>
      <c r="G36" s="2" t="s">
        <v>11</v>
      </c>
      <c r="H36" s="2" t="s">
        <v>322</v>
      </c>
      <c r="I36" s="2" t="s">
        <v>189</v>
      </c>
    </row>
    <row r="37" spans="1:9">
      <c r="A37" s="4">
        <v>150135</v>
      </c>
      <c r="B37" s="7" t="s">
        <v>69</v>
      </c>
      <c r="C37" s="20" t="s">
        <v>12</v>
      </c>
      <c r="D37" s="21" t="s">
        <v>280</v>
      </c>
      <c r="E37" s="1" t="s">
        <v>219</v>
      </c>
      <c r="F37" s="11" t="s">
        <v>231</v>
      </c>
      <c r="G37" s="2"/>
      <c r="H37" s="2" t="s">
        <v>323</v>
      </c>
      <c r="I37" s="2" t="s">
        <v>187</v>
      </c>
    </row>
    <row r="38" spans="1:9">
      <c r="A38" s="4">
        <v>150136</v>
      </c>
      <c r="B38" s="8" t="s">
        <v>42</v>
      </c>
      <c r="C38" s="20" t="s">
        <v>18</v>
      </c>
      <c r="D38" s="21" t="s">
        <v>283</v>
      </c>
      <c r="E38" s="1" t="s">
        <v>212</v>
      </c>
      <c r="F38" s="11" t="s">
        <v>222</v>
      </c>
      <c r="G38" s="2"/>
      <c r="H38" s="2" t="s">
        <v>324</v>
      </c>
      <c r="I38" s="2" t="s">
        <v>196</v>
      </c>
    </row>
    <row r="39" spans="1:9">
      <c r="A39" s="4">
        <v>150137</v>
      </c>
      <c r="B39" s="7" t="s">
        <v>70</v>
      </c>
      <c r="C39" s="20" t="s">
        <v>10</v>
      </c>
      <c r="D39" s="21" t="s">
        <v>284</v>
      </c>
      <c r="E39" s="1" t="s">
        <v>213</v>
      </c>
      <c r="F39" s="11" t="s">
        <v>226</v>
      </c>
      <c r="G39" s="2"/>
      <c r="H39" s="2" t="s">
        <v>325</v>
      </c>
      <c r="I39" s="2" t="s">
        <v>198</v>
      </c>
    </row>
    <row r="40" spans="1:9">
      <c r="A40" s="4">
        <v>150138</v>
      </c>
      <c r="B40" s="8" t="s">
        <v>71</v>
      </c>
      <c r="C40" s="20" t="s">
        <v>10</v>
      </c>
      <c r="D40" s="21" t="s">
        <v>280</v>
      </c>
      <c r="E40" s="1" t="s">
        <v>218</v>
      </c>
      <c r="F40" s="11" t="s">
        <v>240</v>
      </c>
      <c r="G40" s="2"/>
      <c r="H40" s="2" t="s">
        <v>326</v>
      </c>
      <c r="I40" s="2" t="s">
        <v>23</v>
      </c>
    </row>
    <row r="41" spans="1:9">
      <c r="A41" s="4">
        <v>150139</v>
      </c>
      <c r="B41" s="6" t="s">
        <v>72</v>
      </c>
      <c r="C41" s="20" t="s">
        <v>24</v>
      </c>
      <c r="D41" s="21" t="s">
        <v>285</v>
      </c>
      <c r="E41" s="1" t="s">
        <v>212</v>
      </c>
      <c r="F41" s="11" t="s">
        <v>237</v>
      </c>
      <c r="G41" s="2"/>
      <c r="H41" s="2" t="s">
        <v>327</v>
      </c>
      <c r="I41" s="2"/>
    </row>
    <row r="42" spans="1:9">
      <c r="A42" s="4">
        <v>150140</v>
      </c>
      <c r="B42" s="8" t="s">
        <v>73</v>
      </c>
      <c r="C42" s="20" t="s">
        <v>25</v>
      </c>
      <c r="D42" s="21" t="s">
        <v>284</v>
      </c>
      <c r="E42" s="1" t="s">
        <v>217</v>
      </c>
      <c r="F42" s="11" t="s">
        <v>222</v>
      </c>
      <c r="G42" s="2" t="s">
        <v>11</v>
      </c>
      <c r="H42" s="2" t="s">
        <v>328</v>
      </c>
      <c r="I42" s="2" t="s">
        <v>251</v>
      </c>
    </row>
    <row r="43" spans="1:9">
      <c r="A43" s="4">
        <v>150141</v>
      </c>
      <c r="B43" s="7" t="s">
        <v>74</v>
      </c>
      <c r="C43" s="20" t="s">
        <v>5</v>
      </c>
      <c r="D43" s="21" t="s">
        <v>280</v>
      </c>
      <c r="E43" s="1" t="s">
        <v>219</v>
      </c>
      <c r="F43" s="11" t="s">
        <v>222</v>
      </c>
      <c r="G43" s="2"/>
      <c r="H43" s="2" t="s">
        <v>329</v>
      </c>
      <c r="I43" s="2" t="s">
        <v>190</v>
      </c>
    </row>
    <row r="44" spans="1:9">
      <c r="A44" s="4">
        <v>150142</v>
      </c>
      <c r="B44" s="7" t="s">
        <v>75</v>
      </c>
      <c r="C44" s="20" t="s">
        <v>6</v>
      </c>
      <c r="D44" s="21" t="s">
        <v>283</v>
      </c>
      <c r="E44" s="1" t="s">
        <v>215</v>
      </c>
      <c r="F44" s="11" t="s">
        <v>230</v>
      </c>
      <c r="G44" s="2"/>
      <c r="H44" s="2" t="s">
        <v>330</v>
      </c>
      <c r="I44" s="2"/>
    </row>
    <row r="45" spans="1:9">
      <c r="A45" s="4">
        <v>150143</v>
      </c>
      <c r="B45" s="7" t="s">
        <v>76</v>
      </c>
      <c r="C45" s="20" t="s">
        <v>26</v>
      </c>
      <c r="D45" s="21" t="s">
        <v>284</v>
      </c>
      <c r="E45" s="1" t="s">
        <v>221</v>
      </c>
      <c r="F45" s="11" t="s">
        <v>230</v>
      </c>
      <c r="G45" s="2"/>
      <c r="H45" s="2" t="s">
        <v>331</v>
      </c>
      <c r="I45" s="2" t="s">
        <v>15</v>
      </c>
    </row>
    <row r="46" spans="1:9">
      <c r="A46" s="4">
        <v>150144</v>
      </c>
      <c r="B46" s="8" t="s">
        <v>77</v>
      </c>
      <c r="C46" s="20" t="s">
        <v>27</v>
      </c>
      <c r="D46" s="21" t="s">
        <v>280</v>
      </c>
      <c r="E46" s="1" t="s">
        <v>210</v>
      </c>
      <c r="F46" s="11" t="s">
        <v>236</v>
      </c>
      <c r="G46" s="2"/>
      <c r="H46" s="2" t="s">
        <v>332</v>
      </c>
      <c r="I46" s="2"/>
    </row>
    <row r="47" spans="1:9">
      <c r="A47" s="4">
        <v>150145</v>
      </c>
      <c r="B47" s="7" t="s">
        <v>78</v>
      </c>
      <c r="C47" s="20" t="s">
        <v>18</v>
      </c>
      <c r="D47" s="21" t="s">
        <v>283</v>
      </c>
      <c r="E47" s="1" t="s">
        <v>213</v>
      </c>
      <c r="F47" s="11" t="s">
        <v>241</v>
      </c>
      <c r="G47" s="2"/>
      <c r="H47" s="2" t="s">
        <v>333</v>
      </c>
      <c r="I47" s="2" t="s">
        <v>196</v>
      </c>
    </row>
    <row r="48" spans="1:9">
      <c r="A48" s="4">
        <v>150146</v>
      </c>
      <c r="B48" s="8" t="s">
        <v>79</v>
      </c>
      <c r="C48" s="20" t="s">
        <v>28</v>
      </c>
      <c r="D48" s="21" t="s">
        <v>284</v>
      </c>
      <c r="E48" s="1" t="s">
        <v>213</v>
      </c>
      <c r="F48" s="11" t="s">
        <v>239</v>
      </c>
      <c r="G48" s="2" t="s">
        <v>29</v>
      </c>
      <c r="H48" s="2" t="s">
        <v>334</v>
      </c>
      <c r="I48" s="2" t="s">
        <v>187</v>
      </c>
    </row>
    <row r="49" spans="1:9">
      <c r="A49" s="4">
        <v>150147</v>
      </c>
      <c r="B49" s="6" t="s">
        <v>80</v>
      </c>
      <c r="C49" s="20" t="s">
        <v>30</v>
      </c>
      <c r="D49" s="21" t="s">
        <v>279</v>
      </c>
      <c r="E49" s="1" t="s">
        <v>211</v>
      </c>
      <c r="F49" s="11" t="s">
        <v>237</v>
      </c>
      <c r="G49" s="2"/>
      <c r="H49" s="2" t="s">
        <v>335</v>
      </c>
      <c r="I49" s="2"/>
    </row>
    <row r="50" spans="1:9">
      <c r="A50" s="4">
        <v>150148</v>
      </c>
      <c r="B50" s="8" t="s">
        <v>81</v>
      </c>
      <c r="C50" s="20" t="s">
        <v>18</v>
      </c>
      <c r="D50" s="21" t="s">
        <v>283</v>
      </c>
      <c r="E50" s="1" t="s">
        <v>214</v>
      </c>
      <c r="F50" s="11" t="s">
        <v>226</v>
      </c>
      <c r="G50" s="2" t="s">
        <v>11</v>
      </c>
      <c r="H50" s="2" t="s">
        <v>336</v>
      </c>
      <c r="I50" s="2" t="s">
        <v>15</v>
      </c>
    </row>
    <row r="51" spans="1:9">
      <c r="A51" s="4">
        <v>150149</v>
      </c>
      <c r="B51" s="8" t="s">
        <v>82</v>
      </c>
      <c r="C51" s="20" t="s">
        <v>25</v>
      </c>
      <c r="D51" s="21" t="s">
        <v>284</v>
      </c>
      <c r="E51" s="1" t="s">
        <v>211</v>
      </c>
      <c r="F51" s="11" t="s">
        <v>226</v>
      </c>
      <c r="G51" s="2" t="s">
        <v>8</v>
      </c>
      <c r="H51" s="2" t="s">
        <v>337</v>
      </c>
      <c r="I51" s="2" t="s">
        <v>187</v>
      </c>
    </row>
    <row r="52" spans="1:9">
      <c r="A52" s="4">
        <v>150150</v>
      </c>
      <c r="B52" s="6" t="s">
        <v>83</v>
      </c>
      <c r="C52" s="20" t="s">
        <v>5</v>
      </c>
      <c r="D52" s="21" t="s">
        <v>279</v>
      </c>
      <c r="E52" s="1" t="s">
        <v>210</v>
      </c>
      <c r="F52" s="11" t="s">
        <v>222</v>
      </c>
      <c r="G52" s="2"/>
      <c r="H52" s="2" t="s">
        <v>338</v>
      </c>
      <c r="I52" s="2"/>
    </row>
    <row r="53" spans="1:9">
      <c r="A53" s="4">
        <v>150151</v>
      </c>
      <c r="B53" s="6" t="s">
        <v>84</v>
      </c>
      <c r="C53" s="20" t="s">
        <v>6</v>
      </c>
      <c r="D53" s="21" t="s">
        <v>285</v>
      </c>
      <c r="E53" s="1" t="s">
        <v>210</v>
      </c>
      <c r="F53" s="11" t="s">
        <v>222</v>
      </c>
      <c r="G53" s="2"/>
      <c r="H53" s="2" t="s">
        <v>339</v>
      </c>
      <c r="I53" s="2"/>
    </row>
    <row r="54" spans="1:9">
      <c r="A54" s="4">
        <v>150152</v>
      </c>
      <c r="B54" s="8" t="s">
        <v>85</v>
      </c>
      <c r="C54" s="20" t="s">
        <v>10</v>
      </c>
      <c r="D54" s="21" t="s">
        <v>282</v>
      </c>
      <c r="E54" s="1" t="s">
        <v>210</v>
      </c>
      <c r="F54" s="11" t="s">
        <v>226</v>
      </c>
      <c r="G54" s="2"/>
      <c r="H54" s="2" t="s">
        <v>340</v>
      </c>
      <c r="I54" s="2" t="s">
        <v>197</v>
      </c>
    </row>
    <row r="55" spans="1:9">
      <c r="A55" s="4">
        <v>150153</v>
      </c>
      <c r="B55" s="6" t="s">
        <v>86</v>
      </c>
      <c r="C55" s="20" t="s">
        <v>5</v>
      </c>
      <c r="D55" s="21" t="s">
        <v>279</v>
      </c>
      <c r="E55" s="1" t="s">
        <v>219</v>
      </c>
      <c r="F55" s="11" t="s">
        <v>238</v>
      </c>
      <c r="G55" s="2"/>
      <c r="H55" s="2" t="s">
        <v>341</v>
      </c>
      <c r="I55" s="2"/>
    </row>
    <row r="56" spans="1:9">
      <c r="A56" s="4">
        <v>150154</v>
      </c>
      <c r="B56" s="6" t="s">
        <v>87</v>
      </c>
      <c r="C56" s="20" t="s">
        <v>19</v>
      </c>
      <c r="D56" s="21" t="s">
        <v>281</v>
      </c>
      <c r="E56" s="1" t="s">
        <v>218</v>
      </c>
      <c r="F56" s="11" t="s">
        <v>242</v>
      </c>
      <c r="G56" s="2"/>
      <c r="H56" s="2" t="s">
        <v>342</v>
      </c>
      <c r="I56" s="2"/>
    </row>
    <row r="57" spans="1:9">
      <c r="A57" s="4">
        <v>150155</v>
      </c>
      <c r="B57" s="9" t="s">
        <v>88</v>
      </c>
      <c r="C57" s="20" t="s">
        <v>9</v>
      </c>
      <c r="D57" s="21" t="s">
        <v>286</v>
      </c>
      <c r="E57" s="1" t="s">
        <v>214</v>
      </c>
      <c r="F57" s="11" t="s">
        <v>237</v>
      </c>
      <c r="G57" s="2"/>
      <c r="H57" s="2" t="s">
        <v>343</v>
      </c>
      <c r="I57" s="2"/>
    </row>
    <row r="58" spans="1:9">
      <c r="A58" s="4">
        <v>150156</v>
      </c>
      <c r="B58" s="8" t="s">
        <v>89</v>
      </c>
      <c r="C58" s="20" t="s">
        <v>26</v>
      </c>
      <c r="D58" s="21" t="s">
        <v>278</v>
      </c>
      <c r="E58" s="1" t="s">
        <v>212</v>
      </c>
      <c r="F58" s="11" t="s">
        <v>226</v>
      </c>
      <c r="G58" s="2"/>
      <c r="H58" s="2" t="s">
        <v>344</v>
      </c>
      <c r="I58" s="2" t="s">
        <v>197</v>
      </c>
    </row>
    <row r="59" spans="1:9">
      <c r="A59" s="4">
        <v>150157</v>
      </c>
      <c r="B59" s="6" t="s">
        <v>90</v>
      </c>
      <c r="C59" s="20" t="s">
        <v>31</v>
      </c>
      <c r="D59" s="21" t="s">
        <v>283</v>
      </c>
      <c r="E59" s="1" t="s">
        <v>216</v>
      </c>
      <c r="F59" s="11" t="s">
        <v>237</v>
      </c>
      <c r="G59" s="2"/>
      <c r="H59" s="2" t="s">
        <v>345</v>
      </c>
      <c r="I59" s="2"/>
    </row>
    <row r="60" spans="1:9">
      <c r="A60" s="4">
        <v>150158</v>
      </c>
      <c r="B60" s="8" t="s">
        <v>91</v>
      </c>
      <c r="C60" s="20" t="s">
        <v>7</v>
      </c>
      <c r="D60" s="21" t="s">
        <v>282</v>
      </c>
      <c r="E60" s="1" t="s">
        <v>219</v>
      </c>
      <c r="F60" s="11" t="s">
        <v>236</v>
      </c>
      <c r="G60" s="2"/>
      <c r="H60" s="2" t="s">
        <v>346</v>
      </c>
      <c r="I60" s="2" t="s">
        <v>32</v>
      </c>
    </row>
    <row r="61" spans="1:9">
      <c r="A61" s="4">
        <v>150159</v>
      </c>
      <c r="B61" s="8" t="s">
        <v>92</v>
      </c>
      <c r="C61" s="20" t="s">
        <v>18</v>
      </c>
      <c r="D61" s="21" t="s">
        <v>280</v>
      </c>
      <c r="E61" s="1" t="s">
        <v>211</v>
      </c>
      <c r="F61" s="11" t="s">
        <v>231</v>
      </c>
      <c r="G61" s="2" t="s">
        <v>11</v>
      </c>
      <c r="H61" s="2" t="s">
        <v>347</v>
      </c>
      <c r="I61" s="2" t="s">
        <v>196</v>
      </c>
    </row>
    <row r="62" spans="1:9">
      <c r="A62" s="4">
        <v>150160</v>
      </c>
      <c r="B62" s="9" t="s">
        <v>93</v>
      </c>
      <c r="C62" s="20" t="s">
        <v>9</v>
      </c>
      <c r="D62" s="21" t="s">
        <v>281</v>
      </c>
      <c r="E62" s="1" t="s">
        <v>220</v>
      </c>
      <c r="F62" s="11" t="s">
        <v>226</v>
      </c>
      <c r="G62" s="2"/>
      <c r="H62" s="2" t="s">
        <v>298</v>
      </c>
      <c r="I62" s="2"/>
    </row>
    <row r="63" spans="1:9">
      <c r="A63" s="4">
        <v>150161</v>
      </c>
      <c r="B63" s="8" t="s">
        <v>94</v>
      </c>
      <c r="C63" s="20" t="s">
        <v>7</v>
      </c>
      <c r="D63" s="21" t="s">
        <v>286</v>
      </c>
      <c r="E63" s="1" t="s">
        <v>220</v>
      </c>
      <c r="F63" s="11" t="s">
        <v>236</v>
      </c>
      <c r="G63" s="2"/>
      <c r="H63" s="2" t="s">
        <v>348</v>
      </c>
      <c r="I63" s="2" t="s">
        <v>189</v>
      </c>
    </row>
    <row r="64" spans="1:9">
      <c r="A64" s="4">
        <v>150162</v>
      </c>
      <c r="B64" s="8" t="s">
        <v>95</v>
      </c>
      <c r="C64" s="20" t="s">
        <v>19</v>
      </c>
      <c r="D64" s="21" t="s">
        <v>279</v>
      </c>
      <c r="E64" s="1" t="s">
        <v>211</v>
      </c>
      <c r="F64" s="11" t="s">
        <v>226</v>
      </c>
      <c r="G64" s="2"/>
      <c r="H64" s="2" t="s">
        <v>349</v>
      </c>
      <c r="I64" s="2"/>
    </row>
    <row r="65" spans="1:9">
      <c r="A65" s="4">
        <v>150163</v>
      </c>
      <c r="B65" s="8" t="s">
        <v>96</v>
      </c>
      <c r="C65" s="20" t="s">
        <v>13</v>
      </c>
      <c r="D65" s="21" t="s">
        <v>283</v>
      </c>
      <c r="E65" s="1" t="s">
        <v>212</v>
      </c>
      <c r="F65" s="11" t="s">
        <v>230</v>
      </c>
      <c r="G65" s="2"/>
      <c r="H65" s="2" t="s">
        <v>350</v>
      </c>
      <c r="I65" s="2" t="s">
        <v>33</v>
      </c>
    </row>
    <row r="66" spans="1:9">
      <c r="A66" s="4">
        <v>150164</v>
      </c>
      <c r="B66" s="8" t="s">
        <v>97</v>
      </c>
      <c r="C66" s="20" t="s">
        <v>10</v>
      </c>
      <c r="D66" s="21" t="s">
        <v>286</v>
      </c>
      <c r="E66" s="1" t="s">
        <v>213</v>
      </c>
      <c r="F66" s="11" t="s">
        <v>227</v>
      </c>
      <c r="G66" s="2" t="s">
        <v>8</v>
      </c>
      <c r="H66" s="2" t="s">
        <v>351</v>
      </c>
      <c r="I66" s="2" t="s">
        <v>187</v>
      </c>
    </row>
    <row r="67" spans="1:9">
      <c r="A67" s="4">
        <v>150165</v>
      </c>
      <c r="B67" s="6" t="s">
        <v>98</v>
      </c>
      <c r="C67" s="20" t="s">
        <v>5</v>
      </c>
      <c r="D67" s="21" t="s">
        <v>279</v>
      </c>
      <c r="E67" s="1" t="s">
        <v>219</v>
      </c>
      <c r="F67" s="11" t="s">
        <v>237</v>
      </c>
      <c r="G67" s="2"/>
      <c r="H67" s="2" t="s">
        <v>352</v>
      </c>
      <c r="I67" s="2"/>
    </row>
    <row r="68" spans="1:9">
      <c r="A68" s="4">
        <v>150166</v>
      </c>
      <c r="B68" s="6" t="s">
        <v>99</v>
      </c>
      <c r="C68" s="20" t="s">
        <v>6</v>
      </c>
      <c r="D68" s="21" t="s">
        <v>283</v>
      </c>
      <c r="E68" s="1" t="s">
        <v>213</v>
      </c>
      <c r="F68" s="11" t="s">
        <v>236</v>
      </c>
      <c r="G68" s="2"/>
      <c r="H68" s="2" t="s">
        <v>353</v>
      </c>
      <c r="I68" s="2"/>
    </row>
    <row r="69" spans="1:9">
      <c r="A69" s="4">
        <v>150167</v>
      </c>
      <c r="B69" s="8" t="s">
        <v>100</v>
      </c>
      <c r="C69" s="20" t="s">
        <v>10</v>
      </c>
      <c r="D69" s="21" t="s">
        <v>286</v>
      </c>
      <c r="E69" s="1" t="s">
        <v>211</v>
      </c>
      <c r="F69" s="11" t="s">
        <v>237</v>
      </c>
      <c r="G69" s="2" t="s">
        <v>29</v>
      </c>
      <c r="H69" s="2" t="s">
        <v>354</v>
      </c>
      <c r="I69" s="2" t="s">
        <v>198</v>
      </c>
    </row>
    <row r="70" spans="1:9">
      <c r="A70" s="4">
        <v>150168</v>
      </c>
      <c r="B70" s="6" t="s">
        <v>101</v>
      </c>
      <c r="C70" s="20" t="s">
        <v>6</v>
      </c>
      <c r="D70" s="21" t="s">
        <v>278</v>
      </c>
      <c r="E70" s="1" t="s">
        <v>216</v>
      </c>
      <c r="F70" s="11" t="s">
        <v>238</v>
      </c>
      <c r="G70" s="2"/>
      <c r="H70" s="2" t="s">
        <v>355</v>
      </c>
      <c r="I70" s="2"/>
    </row>
    <row r="71" spans="1:9">
      <c r="A71" s="4">
        <v>150169</v>
      </c>
      <c r="B71" s="9" t="s">
        <v>102</v>
      </c>
      <c r="C71" s="20" t="s">
        <v>10</v>
      </c>
      <c r="D71" s="21" t="s">
        <v>281</v>
      </c>
      <c r="E71" s="1" t="s">
        <v>218</v>
      </c>
      <c r="F71" s="11" t="s">
        <v>229</v>
      </c>
      <c r="G71" s="2" t="s">
        <v>11</v>
      </c>
      <c r="H71" s="2" t="s">
        <v>295</v>
      </c>
      <c r="I71" s="2" t="s">
        <v>34</v>
      </c>
    </row>
    <row r="72" spans="1:9">
      <c r="A72" s="4">
        <v>150170</v>
      </c>
      <c r="B72" s="8" t="s">
        <v>103</v>
      </c>
      <c r="C72" s="20" t="s">
        <v>5</v>
      </c>
      <c r="D72" s="21" t="s">
        <v>286</v>
      </c>
      <c r="E72" s="1" t="s">
        <v>212</v>
      </c>
      <c r="F72" s="11" t="s">
        <v>225</v>
      </c>
      <c r="G72" s="2"/>
      <c r="H72" s="2" t="s">
        <v>356</v>
      </c>
      <c r="I72" s="2"/>
    </row>
    <row r="73" spans="1:9">
      <c r="A73" s="4">
        <v>150171</v>
      </c>
      <c r="B73" s="7" t="s">
        <v>104</v>
      </c>
      <c r="C73" s="20" t="s">
        <v>26</v>
      </c>
      <c r="D73" s="21" t="s">
        <v>279</v>
      </c>
      <c r="E73" s="1" t="s">
        <v>218</v>
      </c>
      <c r="F73" s="11" t="s">
        <v>226</v>
      </c>
      <c r="G73" s="2"/>
      <c r="H73" s="2" t="s">
        <v>357</v>
      </c>
      <c r="I73" s="2" t="s">
        <v>35</v>
      </c>
    </row>
    <row r="74" spans="1:9">
      <c r="A74" s="4">
        <v>150172</v>
      </c>
      <c r="B74" s="7" t="s">
        <v>105</v>
      </c>
      <c r="C74" s="20" t="s">
        <v>26</v>
      </c>
      <c r="D74" s="21" t="s">
        <v>281</v>
      </c>
      <c r="E74" s="1" t="s">
        <v>213</v>
      </c>
      <c r="F74" s="11" t="s">
        <v>237</v>
      </c>
      <c r="G74" s="2"/>
      <c r="H74" s="2" t="s">
        <v>358</v>
      </c>
      <c r="I74" s="2"/>
    </row>
    <row r="75" spans="1:9">
      <c r="A75" s="4">
        <v>150173</v>
      </c>
      <c r="B75" s="8" t="s">
        <v>106</v>
      </c>
      <c r="C75" s="20" t="s">
        <v>16</v>
      </c>
      <c r="D75" s="21" t="s">
        <v>284</v>
      </c>
      <c r="E75" s="1" t="s">
        <v>214</v>
      </c>
      <c r="F75" s="11" t="s">
        <v>240</v>
      </c>
      <c r="G75" s="2"/>
      <c r="H75" s="2" t="s">
        <v>359</v>
      </c>
      <c r="I75" s="2"/>
    </row>
    <row r="76" spans="1:9">
      <c r="A76" s="4">
        <v>150174</v>
      </c>
      <c r="B76" s="7" t="s">
        <v>107</v>
      </c>
      <c r="C76" s="20" t="s">
        <v>16</v>
      </c>
      <c r="D76" s="21" t="s">
        <v>278</v>
      </c>
      <c r="E76" s="1" t="s">
        <v>221</v>
      </c>
      <c r="F76" s="11" t="s">
        <v>238</v>
      </c>
      <c r="G76" s="2"/>
      <c r="H76" s="2" t="s">
        <v>360</v>
      </c>
      <c r="I76" s="2"/>
    </row>
    <row r="77" spans="1:9">
      <c r="A77" s="4">
        <v>150175</v>
      </c>
      <c r="B77" s="8" t="s">
        <v>108</v>
      </c>
      <c r="C77" s="20" t="s">
        <v>36</v>
      </c>
      <c r="D77" s="21" t="s">
        <v>285</v>
      </c>
      <c r="E77" s="1" t="s">
        <v>219</v>
      </c>
      <c r="F77" s="11" t="s">
        <v>237</v>
      </c>
      <c r="G77" s="2"/>
      <c r="H77" s="2" t="s">
        <v>361</v>
      </c>
      <c r="I77" s="2"/>
    </row>
    <row r="78" spans="1:9">
      <c r="A78" s="4">
        <v>150176</v>
      </c>
      <c r="B78" s="8" t="s">
        <v>109</v>
      </c>
      <c r="C78" s="20" t="s">
        <v>25</v>
      </c>
      <c r="D78" s="21" t="s">
        <v>284</v>
      </c>
      <c r="E78" s="1" t="s">
        <v>216</v>
      </c>
      <c r="F78" s="11" t="s">
        <v>222</v>
      </c>
      <c r="G78" s="2"/>
      <c r="H78" s="2" t="s">
        <v>362</v>
      </c>
      <c r="I78" s="2"/>
    </row>
    <row r="79" spans="1:9">
      <c r="A79" s="4">
        <v>150177</v>
      </c>
      <c r="B79" s="7" t="s">
        <v>110</v>
      </c>
      <c r="C79" s="20" t="s">
        <v>25</v>
      </c>
      <c r="D79" s="21" t="s">
        <v>279</v>
      </c>
      <c r="E79" s="1" t="s">
        <v>216</v>
      </c>
      <c r="F79" s="11" t="s">
        <v>232</v>
      </c>
      <c r="G79" s="2"/>
      <c r="H79" s="2" t="s">
        <v>363</v>
      </c>
      <c r="I79" s="2"/>
    </row>
    <row r="80" spans="1:9">
      <c r="A80" s="4">
        <v>150178</v>
      </c>
      <c r="B80" s="7" t="s">
        <v>111</v>
      </c>
      <c r="C80" s="20" t="s">
        <v>6</v>
      </c>
      <c r="D80" s="21" t="s">
        <v>285</v>
      </c>
      <c r="E80" s="1" t="s">
        <v>217</v>
      </c>
      <c r="F80" s="11" t="s">
        <v>230</v>
      </c>
      <c r="G80" s="2"/>
      <c r="H80" s="2" t="s">
        <v>364</v>
      </c>
      <c r="I80" s="2"/>
    </row>
    <row r="81" spans="1:9">
      <c r="A81" s="4">
        <v>150179</v>
      </c>
      <c r="B81" s="8" t="s">
        <v>112</v>
      </c>
      <c r="C81" s="20" t="s">
        <v>37</v>
      </c>
      <c r="D81" s="21" t="s">
        <v>286</v>
      </c>
      <c r="E81" s="1" t="s">
        <v>213</v>
      </c>
      <c r="F81" s="11" t="s">
        <v>243</v>
      </c>
      <c r="G81" s="2"/>
      <c r="H81" s="2" t="s">
        <v>365</v>
      </c>
      <c r="I81" s="2" t="s">
        <v>189</v>
      </c>
    </row>
    <row r="82" spans="1:9">
      <c r="A82" s="4">
        <v>150180</v>
      </c>
      <c r="B82" s="8" t="s">
        <v>113</v>
      </c>
      <c r="C82" s="20" t="s">
        <v>38</v>
      </c>
      <c r="D82" s="21" t="s">
        <v>279</v>
      </c>
      <c r="E82" s="1" t="s">
        <v>216</v>
      </c>
      <c r="F82" s="11" t="s">
        <v>227</v>
      </c>
      <c r="G82" s="2"/>
      <c r="H82" s="2" t="s">
        <v>366</v>
      </c>
      <c r="I82" s="2"/>
    </row>
    <row r="83" spans="1:9">
      <c r="A83" s="4">
        <v>150181</v>
      </c>
      <c r="B83" s="8" t="s">
        <v>114</v>
      </c>
      <c r="C83" s="20" t="s">
        <v>10</v>
      </c>
      <c r="D83" s="21" t="s">
        <v>283</v>
      </c>
      <c r="E83" s="1" t="s">
        <v>214</v>
      </c>
      <c r="F83" s="11" t="s">
        <v>227</v>
      </c>
      <c r="G83" s="2"/>
      <c r="H83" s="2" t="s">
        <v>367</v>
      </c>
      <c r="I83" s="2" t="s">
        <v>34</v>
      </c>
    </row>
    <row r="84" spans="1:9">
      <c r="A84" s="4">
        <v>150182</v>
      </c>
      <c r="B84" s="6" t="s">
        <v>115</v>
      </c>
      <c r="C84" s="20" t="s">
        <v>6</v>
      </c>
      <c r="D84" s="21" t="s">
        <v>282</v>
      </c>
      <c r="E84" s="1" t="s">
        <v>211</v>
      </c>
      <c r="F84" s="11" t="s">
        <v>232</v>
      </c>
      <c r="G84" s="2"/>
      <c r="H84" s="2" t="s">
        <v>368</v>
      </c>
      <c r="I84" s="2"/>
    </row>
    <row r="85" spans="1:9">
      <c r="A85" s="4">
        <v>150183</v>
      </c>
      <c r="B85" s="6" t="s">
        <v>116</v>
      </c>
      <c r="C85" s="20" t="s">
        <v>19</v>
      </c>
      <c r="D85" s="21" t="s">
        <v>280</v>
      </c>
      <c r="E85" s="1" t="s">
        <v>212</v>
      </c>
      <c r="F85" s="11" t="s">
        <v>244</v>
      </c>
      <c r="G85" s="2" t="s">
        <v>8</v>
      </c>
      <c r="H85" s="2" t="s">
        <v>369</v>
      </c>
      <c r="I85" s="2" t="s">
        <v>200</v>
      </c>
    </row>
    <row r="86" spans="1:9">
      <c r="A86" s="4">
        <v>150184</v>
      </c>
      <c r="B86" s="8" t="s">
        <v>117</v>
      </c>
      <c r="C86" s="20" t="s">
        <v>39</v>
      </c>
      <c r="D86" s="21" t="s">
        <v>285</v>
      </c>
      <c r="E86" s="1" t="s">
        <v>217</v>
      </c>
      <c r="F86" s="11" t="s">
        <v>232</v>
      </c>
      <c r="G86" s="2" t="s">
        <v>11</v>
      </c>
      <c r="H86" s="2" t="s">
        <v>370</v>
      </c>
      <c r="I86" s="2" t="s">
        <v>199</v>
      </c>
    </row>
    <row r="87" spans="1:9">
      <c r="A87" s="4">
        <v>150185</v>
      </c>
      <c r="B87" s="8" t="s">
        <v>118</v>
      </c>
      <c r="C87" s="20" t="s">
        <v>14</v>
      </c>
      <c r="D87" s="21" t="s">
        <v>282</v>
      </c>
      <c r="E87" s="1" t="s">
        <v>219</v>
      </c>
      <c r="F87" s="11" t="s">
        <v>238</v>
      </c>
      <c r="G87" s="2"/>
      <c r="H87" s="2" t="s">
        <v>371</v>
      </c>
      <c r="I87" s="2"/>
    </row>
    <row r="88" spans="1:9">
      <c r="A88" s="4">
        <v>150186</v>
      </c>
      <c r="B88" s="8" t="s">
        <v>119</v>
      </c>
      <c r="C88" s="20" t="s">
        <v>36</v>
      </c>
      <c r="D88" s="21" t="s">
        <v>279</v>
      </c>
      <c r="E88" s="1" t="s">
        <v>216</v>
      </c>
      <c r="F88" s="11" t="s">
        <v>222</v>
      </c>
      <c r="G88" s="2"/>
      <c r="H88" s="2" t="s">
        <v>372</v>
      </c>
      <c r="I88" s="2"/>
    </row>
    <row r="89" spans="1:9">
      <c r="A89" s="4">
        <v>150187</v>
      </c>
      <c r="B89" s="10" t="s">
        <v>120</v>
      </c>
      <c r="C89" s="20" t="s">
        <v>30</v>
      </c>
      <c r="D89" s="21" t="s">
        <v>283</v>
      </c>
      <c r="E89" s="1" t="s">
        <v>217</v>
      </c>
      <c r="F89" s="11" t="s">
        <v>240</v>
      </c>
      <c r="G89" s="2"/>
      <c r="H89" s="2" t="s">
        <v>373</v>
      </c>
      <c r="I89" s="2"/>
    </row>
    <row r="90" spans="1:9">
      <c r="A90" s="4">
        <v>150188</v>
      </c>
      <c r="B90" s="8" t="s">
        <v>121</v>
      </c>
      <c r="C90" s="20" t="s">
        <v>7</v>
      </c>
      <c r="D90" s="21" t="s">
        <v>286</v>
      </c>
      <c r="E90" s="1" t="s">
        <v>219</v>
      </c>
      <c r="F90" s="11" t="s">
        <v>230</v>
      </c>
      <c r="G90" s="2"/>
      <c r="H90" s="2" t="s">
        <v>374</v>
      </c>
      <c r="I90" s="2" t="s">
        <v>34</v>
      </c>
    </row>
    <row r="91" spans="1:9">
      <c r="A91" s="4">
        <v>150189</v>
      </c>
      <c r="B91" s="8" t="s">
        <v>122</v>
      </c>
      <c r="C91" s="20" t="s">
        <v>18</v>
      </c>
      <c r="D91" s="21" t="s">
        <v>280</v>
      </c>
      <c r="E91" s="1" t="s">
        <v>214</v>
      </c>
      <c r="F91" s="11" t="s">
        <v>222</v>
      </c>
      <c r="G91" s="2"/>
      <c r="H91" s="2" t="s">
        <v>375</v>
      </c>
      <c r="I91" s="2"/>
    </row>
    <row r="92" spans="1:9">
      <c r="A92" s="4">
        <v>150190</v>
      </c>
      <c r="B92" s="9" t="s">
        <v>123</v>
      </c>
      <c r="C92" s="20" t="s">
        <v>13</v>
      </c>
      <c r="D92" s="21" t="s">
        <v>281</v>
      </c>
      <c r="E92" s="1" t="s">
        <v>211</v>
      </c>
      <c r="F92" s="11" t="s">
        <v>226</v>
      </c>
      <c r="G92" s="2"/>
      <c r="H92" s="2" t="s">
        <v>376</v>
      </c>
      <c r="I92" s="2"/>
    </row>
    <row r="93" spans="1:9">
      <c r="A93" s="4">
        <v>150191</v>
      </c>
      <c r="B93" s="8" t="s">
        <v>124</v>
      </c>
      <c r="C93" s="20" t="s">
        <v>19</v>
      </c>
      <c r="D93" s="21" t="s">
        <v>284</v>
      </c>
      <c r="E93" s="1" t="s">
        <v>215</v>
      </c>
      <c r="F93" s="11" t="s">
        <v>245</v>
      </c>
      <c r="G93" s="2"/>
      <c r="H93" s="2" t="s">
        <v>377</v>
      </c>
      <c r="I93" s="2"/>
    </row>
    <row r="94" spans="1:9">
      <c r="A94" s="4">
        <v>150192</v>
      </c>
      <c r="B94" s="7" t="s">
        <v>125</v>
      </c>
      <c r="C94" s="20" t="s">
        <v>10</v>
      </c>
      <c r="D94" s="21" t="s">
        <v>280</v>
      </c>
      <c r="E94" s="1" t="s">
        <v>220</v>
      </c>
      <c r="F94" s="11" t="s">
        <v>240</v>
      </c>
      <c r="G94" s="2"/>
      <c r="H94" s="2" t="s">
        <v>378</v>
      </c>
      <c r="I94" s="2" t="s">
        <v>15</v>
      </c>
    </row>
    <row r="95" spans="1:9">
      <c r="A95" s="4">
        <v>150193</v>
      </c>
      <c r="B95" s="7" t="s">
        <v>126</v>
      </c>
      <c r="C95" s="20" t="s">
        <v>18</v>
      </c>
      <c r="D95" s="21" t="s">
        <v>283</v>
      </c>
      <c r="E95" s="1" t="s">
        <v>216</v>
      </c>
      <c r="F95" s="11" t="s">
        <v>222</v>
      </c>
      <c r="G95" s="2"/>
      <c r="H95" s="2" t="s">
        <v>379</v>
      </c>
      <c r="I95" s="2"/>
    </row>
    <row r="96" spans="1:9">
      <c r="A96" s="4">
        <v>150194</v>
      </c>
      <c r="B96" s="7" t="s">
        <v>127</v>
      </c>
      <c r="C96" s="20" t="s">
        <v>6</v>
      </c>
      <c r="D96" s="21" t="s">
        <v>282</v>
      </c>
      <c r="E96" s="1" t="s">
        <v>221</v>
      </c>
      <c r="F96" s="11" t="s">
        <v>222</v>
      </c>
      <c r="G96" s="2"/>
      <c r="H96" s="2" t="s">
        <v>380</v>
      </c>
      <c r="I96" s="2"/>
    </row>
    <row r="97" spans="1:9">
      <c r="A97" s="4">
        <v>150195</v>
      </c>
      <c r="B97" s="7" t="s">
        <v>128</v>
      </c>
      <c r="C97" s="20" t="s">
        <v>9</v>
      </c>
      <c r="D97" s="21" t="s">
        <v>278</v>
      </c>
      <c r="E97" s="1" t="s">
        <v>211</v>
      </c>
      <c r="F97" s="11" t="s">
        <v>229</v>
      </c>
      <c r="G97" s="2"/>
      <c r="H97" s="2" t="s">
        <v>381</v>
      </c>
      <c r="I97" s="2"/>
    </row>
    <row r="98" spans="1:9">
      <c r="A98" s="4">
        <v>150196</v>
      </c>
      <c r="B98" s="8" t="s">
        <v>129</v>
      </c>
      <c r="C98" s="20" t="s">
        <v>10</v>
      </c>
      <c r="D98" s="21" t="s">
        <v>281</v>
      </c>
      <c r="E98" s="1" t="s">
        <v>215</v>
      </c>
      <c r="F98" s="11" t="s">
        <v>231</v>
      </c>
      <c r="G98" s="2" t="s">
        <v>8</v>
      </c>
      <c r="H98" s="2" t="s">
        <v>382</v>
      </c>
      <c r="I98" s="2" t="s">
        <v>195</v>
      </c>
    </row>
    <row r="99" spans="1:9">
      <c r="A99" s="4">
        <v>150197</v>
      </c>
      <c r="B99" s="6" t="s">
        <v>130</v>
      </c>
      <c r="C99" s="20" t="s">
        <v>5</v>
      </c>
      <c r="D99" s="21" t="s">
        <v>284</v>
      </c>
      <c r="E99" s="1" t="s">
        <v>214</v>
      </c>
      <c r="F99" s="11" t="s">
        <v>222</v>
      </c>
      <c r="G99" s="2"/>
      <c r="H99" s="2" t="s">
        <v>383</v>
      </c>
      <c r="I99" s="2"/>
    </row>
    <row r="100" spans="1:9">
      <c r="A100" s="4">
        <v>150198</v>
      </c>
      <c r="B100" s="6" t="s">
        <v>131</v>
      </c>
      <c r="C100" s="20" t="s">
        <v>6</v>
      </c>
      <c r="D100" s="21" t="s">
        <v>278</v>
      </c>
      <c r="E100" s="1" t="s">
        <v>217</v>
      </c>
      <c r="F100" s="11" t="s">
        <v>238</v>
      </c>
      <c r="G100" s="2"/>
      <c r="H100" s="2" t="s">
        <v>384</v>
      </c>
      <c r="I100" s="2"/>
    </row>
    <row r="101" spans="1:9">
      <c r="A101" s="4">
        <v>150199</v>
      </c>
      <c r="B101" s="9" t="s">
        <v>132</v>
      </c>
      <c r="C101" s="20" t="s">
        <v>9</v>
      </c>
      <c r="D101" s="21" t="s">
        <v>283</v>
      </c>
      <c r="E101" s="1" t="s">
        <v>211</v>
      </c>
      <c r="F101" s="11" t="s">
        <v>236</v>
      </c>
      <c r="G101" s="2"/>
      <c r="H101" s="2" t="s">
        <v>385</v>
      </c>
      <c r="I101" s="2"/>
    </row>
    <row r="102" spans="1:9">
      <c r="A102" s="4">
        <v>150200</v>
      </c>
      <c r="B102" s="7" t="s">
        <v>133</v>
      </c>
      <c r="C102" s="20" t="s">
        <v>7</v>
      </c>
      <c r="D102" s="21" t="s">
        <v>286</v>
      </c>
      <c r="E102" s="1" t="s">
        <v>211</v>
      </c>
      <c r="F102" s="11" t="s">
        <v>241</v>
      </c>
      <c r="G102" s="2"/>
      <c r="H102" s="2" t="s">
        <v>386</v>
      </c>
      <c r="I102" s="2" t="s">
        <v>187</v>
      </c>
    </row>
    <row r="103" spans="1:9">
      <c r="A103" s="4">
        <v>150201</v>
      </c>
      <c r="B103" s="7" t="s">
        <v>134</v>
      </c>
      <c r="C103" s="20" t="s">
        <v>10</v>
      </c>
      <c r="D103" s="21" t="s">
        <v>280</v>
      </c>
      <c r="E103" s="1" t="s">
        <v>213</v>
      </c>
      <c r="F103" s="11" t="s">
        <v>236</v>
      </c>
      <c r="G103" s="2"/>
      <c r="H103" s="2" t="s">
        <v>387</v>
      </c>
      <c r="I103" s="2" t="s">
        <v>201</v>
      </c>
    </row>
    <row r="104" spans="1:9">
      <c r="A104" s="4">
        <v>150202</v>
      </c>
      <c r="B104" s="7" t="s">
        <v>135</v>
      </c>
      <c r="C104" s="20" t="s">
        <v>18</v>
      </c>
      <c r="D104" s="21" t="s">
        <v>281</v>
      </c>
      <c r="E104" s="1" t="s">
        <v>214</v>
      </c>
      <c r="F104" s="11" t="s">
        <v>238</v>
      </c>
      <c r="G104" s="2"/>
      <c r="H104" s="2" t="s">
        <v>388</v>
      </c>
      <c r="I104" s="2"/>
    </row>
    <row r="105" spans="1:9">
      <c r="A105" s="4">
        <v>150203</v>
      </c>
      <c r="B105" s="7" t="s">
        <v>136</v>
      </c>
      <c r="C105" s="20" t="s">
        <v>6</v>
      </c>
      <c r="D105" s="21" t="s">
        <v>284</v>
      </c>
      <c r="E105" s="1" t="s">
        <v>219</v>
      </c>
      <c r="F105" s="11" t="s">
        <v>236</v>
      </c>
      <c r="G105" s="2"/>
      <c r="H105" s="2" t="s">
        <v>389</v>
      </c>
      <c r="I105" s="2"/>
    </row>
    <row r="106" spans="1:9">
      <c r="A106" s="4">
        <v>150204</v>
      </c>
      <c r="B106" s="7" t="s">
        <v>137</v>
      </c>
      <c r="C106" s="20" t="s">
        <v>9</v>
      </c>
      <c r="D106" s="21" t="s">
        <v>280</v>
      </c>
      <c r="E106" s="1" t="s">
        <v>220</v>
      </c>
      <c r="F106" s="11" t="s">
        <v>240</v>
      </c>
      <c r="G106" s="2"/>
      <c r="H106" s="2" t="s">
        <v>390</v>
      </c>
      <c r="I106" s="2"/>
    </row>
    <row r="107" spans="1:9">
      <c r="A107" s="4">
        <v>150205</v>
      </c>
      <c r="B107" s="9" t="s">
        <v>138</v>
      </c>
      <c r="C107" s="20" t="s">
        <v>10</v>
      </c>
      <c r="D107" s="21" t="s">
        <v>283</v>
      </c>
      <c r="E107" s="1" t="s">
        <v>219</v>
      </c>
      <c r="F107" s="11" t="s">
        <v>241</v>
      </c>
      <c r="G107" s="2" t="s">
        <v>11</v>
      </c>
      <c r="H107" s="2" t="s">
        <v>391</v>
      </c>
      <c r="I107" s="2" t="s">
        <v>196</v>
      </c>
    </row>
    <row r="108" spans="1:9">
      <c r="A108" s="4">
        <v>150206</v>
      </c>
      <c r="B108" s="8" t="s">
        <v>139</v>
      </c>
      <c r="C108" s="20" t="s">
        <v>5</v>
      </c>
      <c r="D108" s="21" t="s">
        <v>284</v>
      </c>
      <c r="E108" s="1" t="s">
        <v>212</v>
      </c>
      <c r="F108" s="11" t="s">
        <v>231</v>
      </c>
      <c r="G108" s="2"/>
      <c r="H108" s="2" t="s">
        <v>392</v>
      </c>
      <c r="I108" s="2"/>
    </row>
    <row r="109" spans="1:9">
      <c r="A109" s="4">
        <v>150207</v>
      </c>
      <c r="B109" s="9" t="s">
        <v>140</v>
      </c>
      <c r="C109" s="20" t="s">
        <v>9</v>
      </c>
      <c r="D109" s="21" t="s">
        <v>280</v>
      </c>
      <c r="E109" s="1" t="s">
        <v>216</v>
      </c>
      <c r="F109" s="11" t="s">
        <v>237</v>
      </c>
      <c r="G109" s="2"/>
      <c r="H109" s="2" t="s">
        <v>393</v>
      </c>
      <c r="I109" s="2"/>
    </row>
    <row r="110" spans="1:9">
      <c r="A110" s="4">
        <v>150208</v>
      </c>
      <c r="B110" s="9" t="s">
        <v>141</v>
      </c>
      <c r="C110" s="20" t="s">
        <v>10</v>
      </c>
      <c r="D110" s="21" t="s">
        <v>283</v>
      </c>
      <c r="E110" s="1" t="s">
        <v>213</v>
      </c>
      <c r="F110" s="11" t="s">
        <v>247</v>
      </c>
      <c r="G110" s="2"/>
      <c r="H110" s="2" t="s">
        <v>394</v>
      </c>
      <c r="I110" s="2" t="s">
        <v>196</v>
      </c>
    </row>
    <row r="111" spans="1:9">
      <c r="A111" s="4">
        <v>150209</v>
      </c>
      <c r="B111" s="8" t="s">
        <v>142</v>
      </c>
      <c r="C111" s="20" t="s">
        <v>5</v>
      </c>
      <c r="D111" s="21" t="s">
        <v>286</v>
      </c>
      <c r="E111" s="1" t="s">
        <v>220</v>
      </c>
      <c r="F111" s="11" t="s">
        <v>246</v>
      </c>
      <c r="G111" s="2"/>
      <c r="H111" s="2" t="s">
        <v>395</v>
      </c>
      <c r="I111" s="2"/>
    </row>
    <row r="112" spans="1:9">
      <c r="A112" s="4">
        <v>150210</v>
      </c>
      <c r="B112" s="6" t="s">
        <v>143</v>
      </c>
      <c r="C112" s="20" t="s">
        <v>6</v>
      </c>
      <c r="D112" s="21" t="s">
        <v>279</v>
      </c>
      <c r="E112" s="1" t="s">
        <v>212</v>
      </c>
      <c r="F112" s="11" t="s">
        <v>227</v>
      </c>
      <c r="G112" s="2"/>
      <c r="H112" s="2" t="s">
        <v>396</v>
      </c>
      <c r="I112" s="2"/>
    </row>
    <row r="113" spans="1:9">
      <c r="A113" s="4">
        <v>150211</v>
      </c>
      <c r="B113" s="9" t="s">
        <v>144</v>
      </c>
      <c r="C113" s="20" t="s">
        <v>9</v>
      </c>
      <c r="D113" s="21" t="s">
        <v>285</v>
      </c>
      <c r="E113" s="1" t="s">
        <v>215</v>
      </c>
      <c r="F113" s="11" t="s">
        <v>226</v>
      </c>
      <c r="G113" s="2"/>
      <c r="H113" s="2" t="s">
        <v>397</v>
      </c>
      <c r="I113" s="2"/>
    </row>
    <row r="114" spans="1:9">
      <c r="A114" s="4">
        <v>150212</v>
      </c>
      <c r="B114" s="7" t="s">
        <v>145</v>
      </c>
      <c r="C114" s="20" t="s">
        <v>6</v>
      </c>
      <c r="D114" s="21" t="s">
        <v>286</v>
      </c>
      <c r="E114" s="1" t="s">
        <v>210</v>
      </c>
      <c r="F114" s="11" t="s">
        <v>237</v>
      </c>
      <c r="G114" s="2"/>
      <c r="H114" s="2" t="s">
        <v>398</v>
      </c>
      <c r="I114" s="2" t="s">
        <v>202</v>
      </c>
    </row>
    <row r="115" spans="1:9">
      <c r="A115" s="4">
        <v>150213</v>
      </c>
      <c r="B115" s="7" t="s">
        <v>146</v>
      </c>
      <c r="C115" s="20" t="s">
        <v>9</v>
      </c>
      <c r="D115" s="21" t="s">
        <v>279</v>
      </c>
      <c r="E115" s="1" t="s">
        <v>217</v>
      </c>
      <c r="F115" s="11" t="s">
        <v>230</v>
      </c>
      <c r="G115" s="2"/>
      <c r="H115" s="2" t="s">
        <v>399</v>
      </c>
      <c r="I115" s="2"/>
    </row>
    <row r="116" spans="1:9">
      <c r="A116" s="4">
        <v>150214</v>
      </c>
      <c r="B116" s="9" t="s">
        <v>147</v>
      </c>
      <c r="C116" s="20" t="s">
        <v>10</v>
      </c>
      <c r="D116" s="21" t="s">
        <v>281</v>
      </c>
      <c r="E116" s="1" t="s">
        <v>220</v>
      </c>
      <c r="F116" s="11" t="s">
        <v>240</v>
      </c>
      <c r="G116" s="2"/>
      <c r="H116" s="2" t="s">
        <v>400</v>
      </c>
      <c r="I116" s="2" t="s">
        <v>196</v>
      </c>
    </row>
    <row r="117" spans="1:9">
      <c r="A117" s="4">
        <v>150215</v>
      </c>
      <c r="B117" s="8" t="s">
        <v>148</v>
      </c>
      <c r="C117" s="20" t="s">
        <v>5</v>
      </c>
      <c r="D117" s="21" t="s">
        <v>284</v>
      </c>
      <c r="E117" s="1" t="s">
        <v>210</v>
      </c>
      <c r="F117" s="11" t="s">
        <v>227</v>
      </c>
      <c r="G117" s="2"/>
      <c r="H117" s="2" t="s">
        <v>401</v>
      </c>
      <c r="I117" s="2"/>
    </row>
    <row r="118" spans="1:9">
      <c r="A118" s="4">
        <v>150216</v>
      </c>
      <c r="B118" s="6" t="s">
        <v>149</v>
      </c>
      <c r="C118" s="20" t="s">
        <v>6</v>
      </c>
      <c r="D118" s="21" t="s">
        <v>279</v>
      </c>
      <c r="E118" s="1" t="s">
        <v>210</v>
      </c>
      <c r="F118" s="11" t="s">
        <v>245</v>
      </c>
      <c r="G118" s="2"/>
      <c r="H118" s="2" t="s">
        <v>402</v>
      </c>
      <c r="I118" s="2"/>
    </row>
    <row r="119" spans="1:9">
      <c r="A119" s="4">
        <v>150217</v>
      </c>
      <c r="B119" s="9" t="s">
        <v>150</v>
      </c>
      <c r="C119" s="20" t="s">
        <v>9</v>
      </c>
      <c r="D119" s="21" t="s">
        <v>285</v>
      </c>
      <c r="E119" s="1" t="s">
        <v>216</v>
      </c>
      <c r="F119" s="11" t="s">
        <v>237</v>
      </c>
      <c r="G119" s="2"/>
      <c r="H119" s="2" t="s">
        <v>403</v>
      </c>
      <c r="I119" s="2"/>
    </row>
    <row r="120" spans="1:9">
      <c r="A120" s="4">
        <v>150218</v>
      </c>
      <c r="B120" s="8" t="s">
        <v>151</v>
      </c>
      <c r="C120" s="20" t="s">
        <v>7</v>
      </c>
      <c r="D120" s="21" t="s">
        <v>286</v>
      </c>
      <c r="E120" s="1" t="s">
        <v>216</v>
      </c>
      <c r="F120" s="11" t="s">
        <v>226</v>
      </c>
      <c r="G120" s="2"/>
      <c r="H120" s="2" t="s">
        <v>404</v>
      </c>
      <c r="I120" s="2" t="s">
        <v>203</v>
      </c>
    </row>
    <row r="121" spans="1:9">
      <c r="A121" s="4">
        <v>150219</v>
      </c>
      <c r="B121" s="7" t="s">
        <v>152</v>
      </c>
      <c r="C121" s="20" t="s">
        <v>5</v>
      </c>
      <c r="D121" s="21" t="s">
        <v>280</v>
      </c>
      <c r="E121" s="1" t="s">
        <v>221</v>
      </c>
      <c r="F121" s="11" t="s">
        <v>231</v>
      </c>
      <c r="G121" s="2"/>
      <c r="H121" s="2" t="s">
        <v>405</v>
      </c>
      <c r="I121" s="2" t="s">
        <v>204</v>
      </c>
    </row>
    <row r="122" spans="1:9">
      <c r="A122" s="4">
        <v>150220</v>
      </c>
      <c r="B122" s="7" t="s">
        <v>153</v>
      </c>
      <c r="C122" s="20" t="s">
        <v>6</v>
      </c>
      <c r="D122" s="21" t="s">
        <v>285</v>
      </c>
      <c r="E122" s="1" t="s">
        <v>221</v>
      </c>
      <c r="F122" s="11" t="s">
        <v>227</v>
      </c>
      <c r="G122" s="2"/>
      <c r="H122" s="2" t="s">
        <v>406</v>
      </c>
      <c r="I122" s="2"/>
    </row>
    <row r="123" spans="1:9">
      <c r="A123" s="4">
        <v>150221</v>
      </c>
      <c r="B123" s="7" t="s">
        <v>154</v>
      </c>
      <c r="C123" s="20" t="s">
        <v>10</v>
      </c>
      <c r="D123" s="21" t="s">
        <v>286</v>
      </c>
      <c r="E123" s="1" t="s">
        <v>210</v>
      </c>
      <c r="F123" s="11" t="s">
        <v>239</v>
      </c>
      <c r="G123" s="2"/>
      <c r="H123" s="2" t="s">
        <v>407</v>
      </c>
      <c r="I123" s="2" t="s">
        <v>192</v>
      </c>
    </row>
    <row r="124" spans="1:9">
      <c r="A124" s="4">
        <v>150222</v>
      </c>
      <c r="B124" s="7" t="s">
        <v>155</v>
      </c>
      <c r="C124" s="20" t="s">
        <v>5</v>
      </c>
      <c r="D124" s="21" t="s">
        <v>280</v>
      </c>
      <c r="E124" s="1" t="s">
        <v>217</v>
      </c>
      <c r="F124" s="11" t="s">
        <v>240</v>
      </c>
      <c r="G124" s="2"/>
      <c r="H124" s="2" t="s">
        <v>408</v>
      </c>
      <c r="I124" s="2"/>
    </row>
    <row r="125" spans="1:9">
      <c r="A125" s="4">
        <v>150223</v>
      </c>
      <c r="B125" s="7" t="s">
        <v>156</v>
      </c>
      <c r="C125" s="20" t="s">
        <v>6</v>
      </c>
      <c r="D125" s="21" t="s">
        <v>283</v>
      </c>
      <c r="E125" s="1" t="s">
        <v>221</v>
      </c>
      <c r="F125" s="11" t="s">
        <v>226</v>
      </c>
      <c r="G125" s="2"/>
      <c r="H125" s="2" t="s">
        <v>409</v>
      </c>
      <c r="I125" s="2"/>
    </row>
    <row r="126" spans="1:9">
      <c r="A126" s="4">
        <v>150224</v>
      </c>
      <c r="B126" s="7" t="s">
        <v>157</v>
      </c>
      <c r="C126" s="20" t="s">
        <v>9</v>
      </c>
      <c r="D126" s="21" t="s">
        <v>282</v>
      </c>
      <c r="E126" s="1" t="s">
        <v>220</v>
      </c>
      <c r="F126" s="11" t="s">
        <v>226</v>
      </c>
      <c r="G126" s="2"/>
      <c r="H126" s="2" t="s">
        <v>410</v>
      </c>
      <c r="I126" s="2"/>
    </row>
    <row r="127" spans="1:9">
      <c r="A127" s="4">
        <v>150225</v>
      </c>
      <c r="B127" s="6" t="s">
        <v>158</v>
      </c>
      <c r="C127" s="20" t="s">
        <v>6</v>
      </c>
      <c r="D127" s="21" t="s">
        <v>280</v>
      </c>
      <c r="E127" s="1" t="s">
        <v>213</v>
      </c>
      <c r="F127" s="11" t="s">
        <v>235</v>
      </c>
      <c r="G127" s="2"/>
      <c r="H127" s="2" t="s">
        <v>411</v>
      </c>
      <c r="I127" s="2" t="s">
        <v>194</v>
      </c>
    </row>
    <row r="128" spans="1:9">
      <c r="A128" s="4">
        <v>150226</v>
      </c>
      <c r="B128" s="7" t="s">
        <v>159</v>
      </c>
      <c r="C128" s="20" t="s">
        <v>6</v>
      </c>
      <c r="D128" s="21" t="s">
        <v>285</v>
      </c>
      <c r="E128" s="1" t="s">
        <v>219</v>
      </c>
      <c r="F128" s="11" t="s">
        <v>232</v>
      </c>
      <c r="G128" s="2" t="s">
        <v>8</v>
      </c>
      <c r="H128" s="2" t="s">
        <v>412</v>
      </c>
      <c r="I128" s="2" t="s">
        <v>189</v>
      </c>
    </row>
    <row r="129" spans="1:9">
      <c r="A129" s="4">
        <v>150227</v>
      </c>
      <c r="B129" s="9" t="s">
        <v>160</v>
      </c>
      <c r="C129" s="20" t="s">
        <v>10</v>
      </c>
      <c r="D129" s="21" t="s">
        <v>284</v>
      </c>
      <c r="E129" s="1" t="s">
        <v>216</v>
      </c>
      <c r="F129" s="11" t="s">
        <v>239</v>
      </c>
      <c r="G129" s="2"/>
      <c r="H129" s="2" t="s">
        <v>413</v>
      </c>
      <c r="I129" s="2" t="s">
        <v>40</v>
      </c>
    </row>
    <row r="130" spans="1:9">
      <c r="A130" s="4">
        <v>150228</v>
      </c>
      <c r="B130" s="9" t="s">
        <v>161</v>
      </c>
      <c r="C130" s="20" t="s">
        <v>13</v>
      </c>
      <c r="D130" s="21" t="s">
        <v>280</v>
      </c>
      <c r="E130" s="1" t="s">
        <v>216</v>
      </c>
      <c r="F130" s="11" t="s">
        <v>239</v>
      </c>
      <c r="G130" s="2"/>
      <c r="H130" s="2" t="s">
        <v>414</v>
      </c>
      <c r="I130" s="2"/>
    </row>
    <row r="131" spans="1:9">
      <c r="A131" s="4">
        <v>150229</v>
      </c>
      <c r="B131" s="8" t="s">
        <v>162</v>
      </c>
      <c r="C131" s="20" t="s">
        <v>19</v>
      </c>
      <c r="D131" s="21" t="s">
        <v>285</v>
      </c>
      <c r="E131" s="1" t="s">
        <v>220</v>
      </c>
      <c r="F131" s="11" t="s">
        <v>222</v>
      </c>
      <c r="G131" s="2"/>
      <c r="H131" s="2" t="s">
        <v>415</v>
      </c>
      <c r="I131" s="2"/>
    </row>
    <row r="132" spans="1:9">
      <c r="A132" s="4">
        <v>150230</v>
      </c>
      <c r="B132" s="6" t="s">
        <v>163</v>
      </c>
      <c r="C132" s="20" t="s">
        <v>6</v>
      </c>
      <c r="D132" s="21" t="s">
        <v>284</v>
      </c>
      <c r="E132" s="1" t="s">
        <v>221</v>
      </c>
      <c r="F132" s="11" t="s">
        <v>227</v>
      </c>
      <c r="G132" s="2"/>
      <c r="H132" s="2" t="s">
        <v>416</v>
      </c>
      <c r="I132" s="2"/>
    </row>
    <row r="133" spans="1:9">
      <c r="A133" s="4">
        <v>150231</v>
      </c>
      <c r="B133" s="8" t="s">
        <v>164</v>
      </c>
      <c r="C133" s="20" t="s">
        <v>39</v>
      </c>
      <c r="D133" s="21" t="s">
        <v>278</v>
      </c>
      <c r="E133" s="1" t="s">
        <v>218</v>
      </c>
      <c r="F133" s="11" t="s">
        <v>238</v>
      </c>
      <c r="G133" s="2"/>
      <c r="H133" s="2" t="s">
        <v>417</v>
      </c>
      <c r="I133" s="2" t="s">
        <v>41</v>
      </c>
    </row>
    <row r="134" spans="1:9">
      <c r="A134" s="4">
        <v>150232</v>
      </c>
      <c r="B134" s="8" t="s">
        <v>165</v>
      </c>
      <c r="C134" s="20" t="s">
        <v>7</v>
      </c>
      <c r="D134" s="21" t="s">
        <v>285</v>
      </c>
      <c r="E134" s="1" t="s">
        <v>214</v>
      </c>
      <c r="F134" s="11" t="s">
        <v>243</v>
      </c>
      <c r="G134" s="2"/>
      <c r="H134" s="2" t="s">
        <v>418</v>
      </c>
      <c r="I134" s="2"/>
    </row>
    <row r="135" spans="1:9">
      <c r="A135" s="4">
        <v>150233</v>
      </c>
      <c r="B135" s="8" t="s">
        <v>166</v>
      </c>
      <c r="C135" s="20" t="s">
        <v>10</v>
      </c>
      <c r="D135" s="21" t="s">
        <v>282</v>
      </c>
      <c r="E135" s="1" t="s">
        <v>213</v>
      </c>
      <c r="F135" s="11" t="s">
        <v>226</v>
      </c>
      <c r="G135" s="2"/>
      <c r="H135" s="2" t="s">
        <v>419</v>
      </c>
      <c r="I135" s="2" t="s">
        <v>192</v>
      </c>
    </row>
    <row r="136" spans="1:9">
      <c r="A136" s="4">
        <v>150234</v>
      </c>
      <c r="B136" s="6" t="s">
        <v>167</v>
      </c>
      <c r="C136" s="20" t="s">
        <v>5</v>
      </c>
      <c r="D136" s="21" t="s">
        <v>278</v>
      </c>
      <c r="E136" s="1" t="s">
        <v>212</v>
      </c>
      <c r="F136" s="11" t="s">
        <v>227</v>
      </c>
      <c r="G136" s="2"/>
      <c r="H136" s="2" t="s">
        <v>420</v>
      </c>
      <c r="I136" s="2"/>
    </row>
    <row r="137" spans="1:9">
      <c r="A137" s="4">
        <v>150235</v>
      </c>
      <c r="B137" s="6" t="s">
        <v>168</v>
      </c>
      <c r="C137" s="20" t="s">
        <v>6</v>
      </c>
      <c r="D137" s="21" t="s">
        <v>281</v>
      </c>
      <c r="E137" s="1" t="s">
        <v>210</v>
      </c>
      <c r="F137" s="11" t="s">
        <v>247</v>
      </c>
      <c r="G137" s="2"/>
      <c r="H137" s="2" t="s">
        <v>421</v>
      </c>
      <c r="I137" s="2"/>
    </row>
    <row r="138" spans="1:9">
      <c r="A138" s="4">
        <v>150236</v>
      </c>
      <c r="B138" s="8" t="s">
        <v>169</v>
      </c>
      <c r="C138" s="20" t="s">
        <v>10</v>
      </c>
      <c r="D138" s="21" t="s">
        <v>284</v>
      </c>
      <c r="E138" s="1" t="s">
        <v>217</v>
      </c>
      <c r="F138" s="11" t="s">
        <v>236</v>
      </c>
      <c r="G138" s="2"/>
      <c r="H138" s="2" t="s">
        <v>422</v>
      </c>
      <c r="I138" s="2" t="s">
        <v>190</v>
      </c>
    </row>
    <row r="139" spans="1:9">
      <c r="A139" s="4">
        <v>150237</v>
      </c>
      <c r="B139" s="7" t="s">
        <v>170</v>
      </c>
      <c r="C139" s="20" t="s">
        <v>7</v>
      </c>
      <c r="D139" s="21" t="s">
        <v>280</v>
      </c>
      <c r="E139" s="1" t="s">
        <v>217</v>
      </c>
      <c r="F139" s="11" t="s">
        <v>228</v>
      </c>
      <c r="G139" s="2" t="s">
        <v>11</v>
      </c>
      <c r="H139" s="2" t="s">
        <v>423</v>
      </c>
      <c r="I139" s="2" t="s">
        <v>191</v>
      </c>
    </row>
    <row r="140" spans="1:9">
      <c r="A140" s="4">
        <v>150238</v>
      </c>
      <c r="B140" s="7" t="s">
        <v>171</v>
      </c>
      <c r="C140" s="20" t="s">
        <v>10</v>
      </c>
      <c r="D140" s="21" t="s">
        <v>285</v>
      </c>
      <c r="E140" s="1" t="s">
        <v>215</v>
      </c>
      <c r="F140" s="11" t="s">
        <v>240</v>
      </c>
      <c r="G140" s="2"/>
      <c r="H140" s="2" t="s">
        <v>424</v>
      </c>
      <c r="I140" s="2"/>
    </row>
    <row r="141" spans="1:9">
      <c r="A141" s="4">
        <v>150239</v>
      </c>
      <c r="B141" s="6" t="s">
        <v>172</v>
      </c>
      <c r="C141" s="20" t="s">
        <v>6</v>
      </c>
      <c r="D141" s="21" t="s">
        <v>282</v>
      </c>
      <c r="E141" s="1" t="s">
        <v>220</v>
      </c>
      <c r="F141" s="11" t="s">
        <v>236</v>
      </c>
      <c r="G141" s="2"/>
      <c r="H141" s="2" t="s">
        <v>425</v>
      </c>
      <c r="I141" s="2" t="s">
        <v>192</v>
      </c>
    </row>
    <row r="142" spans="1:9">
      <c r="A142" s="4">
        <v>150240</v>
      </c>
      <c r="B142" s="7" t="s">
        <v>173</v>
      </c>
      <c r="C142" s="20" t="s">
        <v>7</v>
      </c>
      <c r="D142" s="21" t="s">
        <v>279</v>
      </c>
      <c r="E142" s="1" t="s">
        <v>212</v>
      </c>
      <c r="F142" s="11" t="s">
        <v>230</v>
      </c>
      <c r="G142" s="2" t="s">
        <v>8</v>
      </c>
      <c r="H142" s="2" t="s">
        <v>426</v>
      </c>
      <c r="I142" s="2" t="s">
        <v>189</v>
      </c>
    </row>
    <row r="143" spans="1:9">
      <c r="A143" s="4">
        <v>150241</v>
      </c>
      <c r="B143" s="7" t="s">
        <v>174</v>
      </c>
      <c r="C143" s="20" t="s">
        <v>18</v>
      </c>
      <c r="D143" s="21" t="s">
        <v>283</v>
      </c>
      <c r="E143" s="1" t="s">
        <v>218</v>
      </c>
      <c r="F143" s="11" t="s">
        <v>231</v>
      </c>
      <c r="G143" s="2"/>
      <c r="H143" s="2" t="s">
        <v>427</v>
      </c>
      <c r="I143" s="2"/>
    </row>
    <row r="144" spans="1:9">
      <c r="A144" s="4">
        <v>150242</v>
      </c>
      <c r="B144" s="7" t="s">
        <v>175</v>
      </c>
      <c r="C144" s="20" t="s">
        <v>5</v>
      </c>
      <c r="D144" s="21" t="s">
        <v>282</v>
      </c>
      <c r="E144" s="1" t="s">
        <v>215</v>
      </c>
      <c r="F144" s="11" t="s">
        <v>222</v>
      </c>
      <c r="G144" s="2" t="s">
        <v>22</v>
      </c>
      <c r="H144" s="2" t="s">
        <v>428</v>
      </c>
      <c r="I144" s="2" t="s">
        <v>193</v>
      </c>
    </row>
    <row r="145" spans="1:9">
      <c r="A145" s="4">
        <v>150243</v>
      </c>
      <c r="B145" s="7" t="s">
        <v>176</v>
      </c>
      <c r="C145" s="20" t="s">
        <v>6</v>
      </c>
      <c r="D145" s="21" t="s">
        <v>278</v>
      </c>
      <c r="E145" s="1" t="s">
        <v>220</v>
      </c>
      <c r="F145" s="11" t="s">
        <v>227</v>
      </c>
      <c r="G145" s="2"/>
      <c r="H145" s="2" t="s">
        <v>429</v>
      </c>
      <c r="I145" s="2"/>
    </row>
    <row r="146" spans="1:9">
      <c r="A146" s="4">
        <v>150244</v>
      </c>
      <c r="B146" s="7" t="s">
        <v>177</v>
      </c>
      <c r="C146" s="20" t="s">
        <v>9</v>
      </c>
      <c r="D146" s="21" t="s">
        <v>283</v>
      </c>
      <c r="E146" s="1" t="s">
        <v>212</v>
      </c>
      <c r="F146" s="11" t="s">
        <v>238</v>
      </c>
      <c r="G146" s="2"/>
      <c r="H146" s="2" t="s">
        <v>430</v>
      </c>
      <c r="I146" s="2"/>
    </row>
    <row r="147" spans="1:9">
      <c r="A147" s="4">
        <v>150245</v>
      </c>
      <c r="B147" s="9" t="s">
        <v>178</v>
      </c>
      <c r="C147" s="20" t="s">
        <v>9</v>
      </c>
      <c r="D147" s="21" t="s">
        <v>284</v>
      </c>
      <c r="E147" s="1" t="s">
        <v>212</v>
      </c>
      <c r="F147" s="11" t="s">
        <v>237</v>
      </c>
      <c r="G147" s="2" t="s">
        <v>29</v>
      </c>
      <c r="H147" s="2" t="s">
        <v>431</v>
      </c>
      <c r="I147" s="2" t="s">
        <v>192</v>
      </c>
    </row>
    <row r="148" spans="1:9">
      <c r="A148" s="4">
        <v>150246</v>
      </c>
      <c r="B148" s="7" t="s">
        <v>179</v>
      </c>
      <c r="C148" s="20" t="s">
        <v>7</v>
      </c>
      <c r="D148" s="21" t="s">
        <v>280</v>
      </c>
      <c r="E148" s="1" t="s">
        <v>221</v>
      </c>
      <c r="F148" s="11" t="s">
        <v>230</v>
      </c>
      <c r="G148" s="2" t="s">
        <v>22</v>
      </c>
      <c r="H148" s="2" t="s">
        <v>432</v>
      </c>
      <c r="I148" s="2" t="s">
        <v>191</v>
      </c>
    </row>
    <row r="149" spans="1:9">
      <c r="A149" s="4">
        <v>150247</v>
      </c>
      <c r="B149" s="7" t="s">
        <v>180</v>
      </c>
      <c r="C149" s="20" t="s">
        <v>10</v>
      </c>
      <c r="D149" s="21" t="s">
        <v>283</v>
      </c>
      <c r="E149" s="1" t="s">
        <v>213</v>
      </c>
      <c r="F149" s="11" t="s">
        <v>241</v>
      </c>
      <c r="G149" s="2"/>
      <c r="H149" s="2" t="s">
        <v>433</v>
      </c>
      <c r="I149" s="2"/>
    </row>
    <row r="150" spans="1:9">
      <c r="A150" s="4">
        <v>150248</v>
      </c>
      <c r="B150" s="7" t="s">
        <v>181</v>
      </c>
      <c r="C150" s="20" t="s">
        <v>12</v>
      </c>
      <c r="D150" s="21" t="s">
        <v>284</v>
      </c>
      <c r="E150" s="1" t="s">
        <v>216</v>
      </c>
      <c r="F150" s="11" t="s">
        <v>240</v>
      </c>
      <c r="G150" s="2"/>
      <c r="H150" s="2" t="s">
        <v>434</v>
      </c>
      <c r="I150" s="2"/>
    </row>
    <row r="151" spans="1:9">
      <c r="A151" s="4">
        <v>150249</v>
      </c>
      <c r="B151" s="7" t="s">
        <v>182</v>
      </c>
      <c r="C151" s="20" t="s">
        <v>10</v>
      </c>
      <c r="D151" s="21" t="s">
        <v>280</v>
      </c>
      <c r="E151" s="1" t="s">
        <v>220</v>
      </c>
      <c r="F151" s="11" t="s">
        <v>248</v>
      </c>
      <c r="G151" s="2"/>
      <c r="H151" s="2" t="s">
        <v>435</v>
      </c>
      <c r="I151" s="2" t="s">
        <v>190</v>
      </c>
    </row>
    <row r="152" spans="1:9">
      <c r="A152" s="4">
        <v>150250</v>
      </c>
      <c r="B152" s="7" t="s">
        <v>183</v>
      </c>
      <c r="C152" s="20" t="s">
        <v>5</v>
      </c>
      <c r="D152" s="21" t="s">
        <v>285</v>
      </c>
      <c r="E152" s="1" t="s">
        <v>215</v>
      </c>
      <c r="F152" s="11" t="s">
        <v>249</v>
      </c>
      <c r="G152" s="2"/>
      <c r="H152" s="2" t="s">
        <v>436</v>
      </c>
      <c r="I152" s="2"/>
    </row>
    <row r="153" spans="1:9">
      <c r="A153" s="4">
        <v>150251</v>
      </c>
      <c r="B153" s="7" t="s">
        <v>184</v>
      </c>
      <c r="C153" s="20" t="s">
        <v>6</v>
      </c>
      <c r="D153" s="21" t="s">
        <v>282</v>
      </c>
      <c r="E153" s="1" t="s">
        <v>216</v>
      </c>
      <c r="F153" s="11" t="s">
        <v>222</v>
      </c>
      <c r="G153" s="2"/>
      <c r="H153" s="2" t="s">
        <v>437</v>
      </c>
      <c r="I153" s="2"/>
    </row>
    <row r="154" spans="1:9">
      <c r="A154" s="4">
        <v>150252</v>
      </c>
      <c r="B154" s="7" t="s">
        <v>185</v>
      </c>
      <c r="C154" s="20" t="s">
        <v>9</v>
      </c>
      <c r="D154" s="21" t="s">
        <v>279</v>
      </c>
      <c r="E154" s="1" t="s">
        <v>219</v>
      </c>
      <c r="F154" s="11" t="s">
        <v>245</v>
      </c>
      <c r="G154" s="2"/>
      <c r="H154" s="2" t="s">
        <v>438</v>
      </c>
      <c r="I154" s="2"/>
    </row>
  </sheetData>
  <conditionalFormatting sqref="F2:F107">
    <cfRule type="expression" dxfId="3" priority="4">
      <formula>AND(#REF!="New",#REF!="GB")</formula>
    </cfRule>
  </conditionalFormatting>
  <conditionalFormatting sqref="F111:F154">
    <cfRule type="expression" dxfId="2" priority="3">
      <formula>AND(#REF!="New",#REF!="GB")</formula>
    </cfRule>
  </conditionalFormatting>
  <conditionalFormatting sqref="F108:F110">
    <cfRule type="expression" dxfId="1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FF86-C5C3-4DD9-8975-8836ADBD5DBE}">
  <dimension ref="A1:M1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defaultColWidth="8.85546875" defaultRowHeight="15"/>
  <cols>
    <col min="1" max="1" width="10.85546875" bestFit="1" customWidth="1"/>
    <col min="2" max="2" width="23.42578125" style="3" bestFit="1" customWidth="1"/>
    <col min="3" max="3" width="18.85546875" customWidth="1"/>
    <col min="4" max="4" width="11.28515625" style="24" customWidth="1"/>
    <col min="5" max="6" width="17.42578125" customWidth="1"/>
    <col min="7" max="7" width="17.140625" customWidth="1"/>
    <col min="8" max="8" width="27.28515625" customWidth="1"/>
    <col min="9" max="9" width="10.7109375" bestFit="1" customWidth="1"/>
    <col min="10" max="10" width="41.28515625" bestFit="1" customWidth="1"/>
    <col min="11" max="11" width="11.28515625" bestFit="1" customWidth="1"/>
    <col min="12" max="12" width="12.28515625" customWidth="1"/>
    <col min="13" max="13" width="17.5703125" bestFit="1" customWidth="1"/>
  </cols>
  <sheetData>
    <row r="1" spans="1:13" s="23" customFormat="1" ht="33.75" customHeight="1">
      <c r="A1" s="15" t="s">
        <v>448</v>
      </c>
      <c r="B1" s="15" t="s">
        <v>0</v>
      </c>
      <c r="C1" s="17" t="s">
        <v>1</v>
      </c>
      <c r="D1" s="17" t="s">
        <v>2</v>
      </c>
      <c r="E1" s="17" t="s">
        <v>449</v>
      </c>
      <c r="F1" s="17" t="s">
        <v>450</v>
      </c>
      <c r="G1" s="15" t="s">
        <v>253</v>
      </c>
      <c r="H1" s="17" t="s">
        <v>3</v>
      </c>
      <c r="I1" s="17" t="s">
        <v>287</v>
      </c>
      <c r="J1" s="17" t="s">
        <v>4</v>
      </c>
      <c r="K1" s="17" t="s">
        <v>451</v>
      </c>
      <c r="L1" s="17" t="s">
        <v>452</v>
      </c>
      <c r="M1" s="17" t="s">
        <v>456</v>
      </c>
    </row>
    <row r="2" spans="1:13">
      <c r="A2" s="25" t="str">
        <f>SUBSTITUTE('Student database'!A2,"K","")</f>
        <v>150100</v>
      </c>
      <c r="B2" s="6" t="str">
        <f>TRIM('Student database'!B2)</f>
        <v>Mr. Behrouz COURT</v>
      </c>
      <c r="C2" s="20" t="str">
        <f>'Student database'!C2</f>
        <v>Intro to ECommerce</v>
      </c>
      <c r="D2" s="26" t="str">
        <f>TRIM(CLEAN('Student database'!D2))</f>
        <v>Sydney</v>
      </c>
      <c r="E2" s="27" t="str">
        <f>'Student database'!E2</f>
        <v>T2-2015</v>
      </c>
      <c r="F2" s="28">
        <f>IF(LEFT(E2,2)="T1",DATE(RIGHT(E2,4),3,13),IF(LEFT(E2,2)="T2",DATE(RIGHT(E2,4),7,10),IF(LEFT(E2,2)="T3",DATE(RIGHT(E2,4),11,6),"")))</f>
        <v>42195</v>
      </c>
      <c r="G2" s="11">
        <f>VALUE(TRIM(SUBSTITUTE('Student database'!F2,CHAR(160),"")))</f>
        <v>1</v>
      </c>
      <c r="H2" s="2" t="str">
        <f>IF(ISBLANK('Student database'!G2),H1,'Student database'!G2)</f>
        <v>Bachelor of Business</v>
      </c>
      <c r="I2" s="29">
        <f>DATE(LEFT('Student database'!H2,4),MID('Student database'!H2,6,2),RIGHT('Student database'!H2,2))</f>
        <v>34996</v>
      </c>
      <c r="J2" s="2" t="str">
        <f>IF(ISBLANK('Student database'!I2),J1,'Student database'!I2)</f>
        <v xml:space="preserve">Pathway Education </v>
      </c>
      <c r="K2" s="2" t="str">
        <f t="shared" ref="K2:K33" si="0">TEXT(F2,"mmm")</f>
        <v>Jul</v>
      </c>
      <c r="L2" s="30">
        <f t="shared" ref="L2:L33" si="1">YEARFRAC(I2,F2)</f>
        <v>19.711111111111112</v>
      </c>
      <c r="M2" s="2">
        <f>IF(20-G2&gt;0,20-G2,0)</f>
        <v>19</v>
      </c>
    </row>
    <row r="3" spans="1:13">
      <c r="A3" s="25" t="str">
        <f>SUBSTITUTE('Student database'!A3,"K","")</f>
        <v>150101</v>
      </c>
      <c r="B3" s="6" t="str">
        <f>TRIM('Student database'!B3)</f>
        <v>Mr. Hootan VERIO</v>
      </c>
      <c r="C3" s="20" t="str">
        <f>'Student database'!C3</f>
        <v xml:space="preserve">Mgmt Principles </v>
      </c>
      <c r="D3" s="26" t="str">
        <f>TRIM(CLEAN('Student database'!D3))</f>
        <v>Brisbane</v>
      </c>
      <c r="E3" s="27" t="str">
        <f>'Student database'!E3</f>
        <v>T1-2014</v>
      </c>
      <c r="F3" s="28">
        <f t="shared" ref="F3:F66" si="2">IF(LEFT(E3,2)="T1",DATE(RIGHT(E3,4),3,13),IF(LEFT(E3,2)="T2",DATE(RIGHT(E3,4),7,10),IF(LEFT(E3,2)="T3",DATE(RIGHT(E3,4),11,6),"")))</f>
        <v>41711</v>
      </c>
      <c r="G3" s="11">
        <f>VALUE(TRIM(SUBSTITUTE('Student database'!F3,CHAR(160),"")))</f>
        <v>1</v>
      </c>
      <c r="H3" s="2" t="str">
        <f>IF(ISBLANK('Student database'!G3),H2,'Student database'!G3)</f>
        <v>Bachelor of Business</v>
      </c>
      <c r="I3" s="29">
        <f>DATE(LEFT('Student database'!H3,4),MID('Student database'!H3,6,2),RIGHT('Student database'!H3,2))</f>
        <v>33974</v>
      </c>
      <c r="J3" s="2" t="str">
        <f>IF(ISBLANK('Student database'!I3),J2,'Student database'!I3)</f>
        <v xml:space="preserve">Pathway Education </v>
      </c>
      <c r="K3" s="2" t="str">
        <f t="shared" si="0"/>
        <v>Mar</v>
      </c>
      <c r="L3" s="30">
        <f t="shared" si="1"/>
        <v>21.18888888888889</v>
      </c>
      <c r="M3" s="2">
        <f t="shared" ref="M3:M66" si="3">IF(20-G3&gt;0,20-G3,0)</f>
        <v>19</v>
      </c>
    </row>
    <row r="4" spans="1:13">
      <c r="A4" s="25" t="str">
        <f>SUBSTITUTE('Student database'!A4,"K","")</f>
        <v>150102</v>
      </c>
      <c r="B4" s="6" t="str">
        <f>TRIM('Student database'!B4)</f>
        <v>Ms. Kaveh RVATH</v>
      </c>
      <c r="C4" s="20" t="str">
        <f>'Student database'!C4</f>
        <v>Bus Acct</v>
      </c>
      <c r="D4" s="26" t="str">
        <f>TRIM(CLEAN('Student database'!D4))</f>
        <v>Melbourne</v>
      </c>
      <c r="E4" s="27" t="str">
        <f>'Student database'!E4</f>
        <v>T2-2015</v>
      </c>
      <c r="F4" s="28">
        <f t="shared" si="2"/>
        <v>42195</v>
      </c>
      <c r="G4" s="11">
        <f>VALUE(TRIM(SUBSTITUTE('Student database'!F4,CHAR(160),"")))</f>
        <v>22</v>
      </c>
      <c r="H4" s="2" t="str">
        <f>IF(ISBLANK('Student database'!G4),H3,'Student database'!G4)</f>
        <v>Bachelor of Accounting</v>
      </c>
      <c r="I4" s="29">
        <f>DATE(LEFT('Student database'!H4,4),MID('Student database'!H4,6,2),RIGHT('Student database'!H4,2))</f>
        <v>32399</v>
      </c>
      <c r="J4" s="2" t="str">
        <f>IF(ISBLANK('Student database'!I4),J3,'Student database'!I4)</f>
        <v>Glob Consultancy</v>
      </c>
      <c r="K4" s="2" t="str">
        <f t="shared" si="0"/>
        <v>Jul</v>
      </c>
      <c r="L4" s="30">
        <f t="shared" si="1"/>
        <v>26.824999999999999</v>
      </c>
      <c r="M4" s="2">
        <f t="shared" si="3"/>
        <v>0</v>
      </c>
    </row>
    <row r="5" spans="1:13">
      <c r="A5" s="25" t="str">
        <f>SUBSTITUTE('Student database'!A5,"K","")</f>
        <v>150103</v>
      </c>
      <c r="B5" s="6" t="str">
        <f>TRIM('Student database'!B5)</f>
        <v>Mr. Fardin KORBA</v>
      </c>
      <c r="C5" s="20" t="str">
        <f>'Student database'!C5</f>
        <v xml:space="preserve">Quant Methods </v>
      </c>
      <c r="D5" s="26" t="str">
        <f>TRIM(CLEAN('Student database'!D5))</f>
        <v>Brisbane</v>
      </c>
      <c r="E5" s="27" t="str">
        <f>'Student database'!E5</f>
        <v>T2-2016</v>
      </c>
      <c r="F5" s="28">
        <f t="shared" si="2"/>
        <v>42561</v>
      </c>
      <c r="G5" s="11">
        <f>VALUE(TRIM(SUBSTITUTE('Student database'!F5,CHAR(160),"")))</f>
        <v>18</v>
      </c>
      <c r="H5" s="2" t="str">
        <f>IF(ISBLANK('Student database'!G5),H4,'Student database'!G5)</f>
        <v>Bachelor of Accounting</v>
      </c>
      <c r="I5" s="29">
        <f>DATE(LEFT('Student database'!H5,4),MID('Student database'!H5,6,2),RIGHT('Student database'!H5,2))</f>
        <v>32506</v>
      </c>
      <c r="J5" s="2" t="str">
        <f>IF(ISBLANK('Student database'!I5),J4,'Student database'!I5)</f>
        <v>Glob Consultancy</v>
      </c>
      <c r="K5" s="2" t="str">
        <f t="shared" si="0"/>
        <v>Jul</v>
      </c>
      <c r="L5" s="30">
        <f t="shared" si="1"/>
        <v>27.530555555555555</v>
      </c>
      <c r="M5" s="2">
        <f t="shared" si="3"/>
        <v>2</v>
      </c>
    </row>
    <row r="6" spans="1:13">
      <c r="A6" s="25" t="str">
        <f>SUBSTITUTE('Student database'!A6,"K","")</f>
        <v>150104</v>
      </c>
      <c r="B6" s="6" t="str">
        <f>TRIM('Student database'!B6)</f>
        <v>Mr. Mehrab ILYAS</v>
      </c>
      <c r="C6" s="20" t="str">
        <f>'Student database'!C6</f>
        <v xml:space="preserve">Bus Comm </v>
      </c>
      <c r="D6" s="26" t="str">
        <f>TRIM(CLEAN('Student database'!D6))</f>
        <v>Sydney</v>
      </c>
      <c r="E6" s="27" t="str">
        <f>'Student database'!E6</f>
        <v>T3-2016</v>
      </c>
      <c r="F6" s="28">
        <f t="shared" si="2"/>
        <v>42680</v>
      </c>
      <c r="G6" s="11">
        <f>VALUE(TRIM(SUBSTITUTE('Student database'!F6,CHAR(160),"")))</f>
        <v>36</v>
      </c>
      <c r="H6" s="2" t="str">
        <f>IF(ISBLANK('Student database'!G6),H5,'Student database'!G6)</f>
        <v>Bachelor of Business</v>
      </c>
      <c r="I6" s="29">
        <f>DATE(LEFT('Student database'!H6,4),MID('Student database'!H6,6,2),RIGHT('Student database'!H6,2))</f>
        <v>35334</v>
      </c>
      <c r="J6" s="2" t="str">
        <f>IF(ISBLANK('Student database'!I6),J5,'Student database'!I6)</f>
        <v xml:space="preserve">Bridgeagency </v>
      </c>
      <c r="K6" s="2" t="str">
        <f t="shared" si="0"/>
        <v>Nov</v>
      </c>
      <c r="L6" s="30">
        <f t="shared" si="1"/>
        <v>20.111111111111111</v>
      </c>
      <c r="M6" s="2">
        <f t="shared" si="3"/>
        <v>0</v>
      </c>
    </row>
    <row r="7" spans="1:13">
      <c r="A7" s="25" t="str">
        <f>SUBSTITUTE('Student database'!A7,"K","")</f>
        <v>150105</v>
      </c>
      <c r="B7" s="6" t="str">
        <f>TRIM('Student database'!B7)</f>
        <v>Mr. Aram HALID</v>
      </c>
      <c r="C7" s="20" t="str">
        <f>'Student database'!C7</f>
        <v>Intro to ECommerce</v>
      </c>
      <c r="D7" s="26" t="str">
        <f>TRIM(CLEAN('Student database'!D7))</f>
        <v>Sydney</v>
      </c>
      <c r="E7" s="27" t="str">
        <f>'Student database'!E7</f>
        <v>T2-2015</v>
      </c>
      <c r="F7" s="28">
        <f t="shared" si="2"/>
        <v>42195</v>
      </c>
      <c r="G7" s="11">
        <f>VALUE(TRIM(SUBSTITUTE('Student database'!F7,CHAR(160),"")))</f>
        <v>3</v>
      </c>
      <c r="H7" s="2" t="str">
        <f>IF(ISBLANK('Student database'!G7),H6,'Student database'!G7)</f>
        <v>Bachelor of Business</v>
      </c>
      <c r="I7" s="29">
        <f>DATE(LEFT('Student database'!H7,4),MID('Student database'!H7,6,2),RIGHT('Student database'!H7,2))</f>
        <v>34125</v>
      </c>
      <c r="J7" s="2" t="str">
        <f>IF(ISBLANK('Student database'!I7),J6,'Student database'!I7)</f>
        <v xml:space="preserve">Bridgeagency </v>
      </c>
      <c r="K7" s="2" t="str">
        <f t="shared" si="0"/>
        <v>Jul</v>
      </c>
      <c r="L7" s="30">
        <f t="shared" si="1"/>
        <v>22.097222222222221</v>
      </c>
      <c r="M7" s="2">
        <f t="shared" si="3"/>
        <v>17</v>
      </c>
    </row>
    <row r="8" spans="1:13">
      <c r="A8" s="25" t="str">
        <f>SUBSTITUTE('Student database'!A8,"K","")</f>
        <v>150106</v>
      </c>
      <c r="B8" s="6" t="str">
        <f>TRIM('Student database'!B8)</f>
        <v>Mr. Nazilla AYYAB</v>
      </c>
      <c r="C8" s="20" t="str">
        <f>'Student database'!C8</f>
        <v xml:space="preserve">Mgmt Principles </v>
      </c>
      <c r="D8" s="26" t="str">
        <f>TRIM(CLEAN('Student database'!D8))</f>
        <v>Sydney</v>
      </c>
      <c r="E8" s="27" t="str">
        <f>'Student database'!E8</f>
        <v>T2-2015</v>
      </c>
      <c r="F8" s="28">
        <f t="shared" si="2"/>
        <v>42195</v>
      </c>
      <c r="G8" s="11">
        <f>VALUE(TRIM(SUBSTITUTE('Student database'!F8,CHAR(160),"")))</f>
        <v>11</v>
      </c>
      <c r="H8" s="2" t="str">
        <f>IF(ISBLANK('Student database'!G8),H7,'Student database'!G8)</f>
        <v>Bachelor of Business</v>
      </c>
      <c r="I8" s="29">
        <f>DATE(LEFT('Student database'!H8,4),MID('Student database'!H8,6,2),RIGHT('Student database'!H8,2))</f>
        <v>33071</v>
      </c>
      <c r="J8" s="2" t="str">
        <f>IF(ISBLANK('Student database'!I8),J7,'Student database'!I8)</f>
        <v xml:space="preserve">Bridgeagency </v>
      </c>
      <c r="K8" s="2" t="str">
        <f t="shared" si="0"/>
        <v>Jul</v>
      </c>
      <c r="L8" s="30">
        <f t="shared" si="1"/>
        <v>24.980555555555554</v>
      </c>
      <c r="M8" s="2">
        <f t="shared" si="3"/>
        <v>9</v>
      </c>
    </row>
    <row r="9" spans="1:13">
      <c r="A9" s="25" t="str">
        <f>SUBSTITUTE('Student database'!A9,"K","")</f>
        <v>150107</v>
      </c>
      <c r="B9" s="6" t="str">
        <f>TRIM('Student database'!B9)</f>
        <v>Mr. Shahrbanou ANDIO</v>
      </c>
      <c r="C9" s="20" t="str">
        <f>'Student database'!C9</f>
        <v xml:space="preserve">Mgmt Principles </v>
      </c>
      <c r="D9" s="26" t="str">
        <f>TRIM(CLEAN('Student database'!D9))</f>
        <v>Sydney</v>
      </c>
      <c r="E9" s="27" t="str">
        <f>'Student database'!E9</f>
        <v>T3-2016</v>
      </c>
      <c r="F9" s="28">
        <f t="shared" si="2"/>
        <v>42680</v>
      </c>
      <c r="G9" s="11">
        <f>VALUE(TRIM(SUBSTITUTE('Student database'!F9,CHAR(160),"")))</f>
        <v>30</v>
      </c>
      <c r="H9" s="2" t="str">
        <f>IF(ISBLANK('Student database'!G9),H8,'Student database'!G9)</f>
        <v>Bachelor of Business</v>
      </c>
      <c r="I9" s="29">
        <f>DATE(LEFT('Student database'!H9,4),MID('Student database'!H9,6,2),RIGHT('Student database'!H9,2))</f>
        <v>33667</v>
      </c>
      <c r="J9" s="2" t="str">
        <f>IF(ISBLANK('Student database'!I9),J8,'Student database'!I9)</f>
        <v xml:space="preserve">Bridgeagency </v>
      </c>
      <c r="K9" s="2" t="str">
        <f t="shared" si="0"/>
        <v>Nov</v>
      </c>
      <c r="L9" s="30">
        <f t="shared" si="1"/>
        <v>24.672222222222221</v>
      </c>
      <c r="M9" s="2">
        <f t="shared" si="3"/>
        <v>0</v>
      </c>
    </row>
    <row r="10" spans="1:13">
      <c r="A10" s="25" t="str">
        <f>SUBSTITUTE('Student database'!A10,"K","")</f>
        <v>150108</v>
      </c>
      <c r="B10" s="6" t="str">
        <f>TRIM('Student database'!B10)</f>
        <v>Mr. Sholeh Mohan</v>
      </c>
      <c r="C10" s="20" t="str">
        <f>'Student database'!C10</f>
        <v>HRM</v>
      </c>
      <c r="D10" s="26" t="str">
        <f>TRIM(CLEAN('Student database'!D10))</f>
        <v>Sydney</v>
      </c>
      <c r="E10" s="27" t="str">
        <f>'Student database'!E10</f>
        <v>T2-2015</v>
      </c>
      <c r="F10" s="28">
        <f t="shared" si="2"/>
        <v>42195</v>
      </c>
      <c r="G10" s="11">
        <f>VALUE(TRIM(SUBSTITUTE('Student database'!F10,CHAR(160),"")))</f>
        <v>12</v>
      </c>
      <c r="H10" s="2" t="str">
        <f>IF(ISBLANK('Student database'!G10),H9,'Student database'!G10)</f>
        <v>Bachelor of Business</v>
      </c>
      <c r="I10" s="29">
        <f>DATE(LEFT('Student database'!H10,4),MID('Student database'!H10,6,2),RIGHT('Student database'!H10,2))</f>
        <v>36105</v>
      </c>
      <c r="J10" s="2" t="str">
        <f>IF(ISBLANK('Student database'!I10),J9,'Student database'!I10)</f>
        <v>BrightwayConsultants</v>
      </c>
      <c r="K10" s="2" t="str">
        <f t="shared" si="0"/>
        <v>Jul</v>
      </c>
      <c r="L10" s="30">
        <f t="shared" si="1"/>
        <v>16.677777777777777</v>
      </c>
      <c r="M10" s="2">
        <f t="shared" si="3"/>
        <v>8</v>
      </c>
    </row>
    <row r="11" spans="1:13">
      <c r="A11" s="25" t="str">
        <f>SUBSTITUTE('Student database'!A11,"K","")</f>
        <v>150109</v>
      </c>
      <c r="B11" s="6" t="str">
        <f>TRIM('Student database'!B11)</f>
        <v>Mr. Farangis pkota</v>
      </c>
      <c r="C11" s="20" t="str">
        <f>'Student database'!C11</f>
        <v>Bus Acct</v>
      </c>
      <c r="D11" s="26" t="str">
        <f>TRIM(CLEAN('Student database'!D11))</f>
        <v>Melbourne</v>
      </c>
      <c r="E11" s="27" t="str">
        <f>'Student database'!E11</f>
        <v>T2-2017</v>
      </c>
      <c r="F11" s="28">
        <f t="shared" si="2"/>
        <v>42926</v>
      </c>
      <c r="G11" s="11">
        <f>VALUE(TRIM(SUBSTITUTE('Student database'!F11,CHAR(160),"")))</f>
        <v>5</v>
      </c>
      <c r="H11" s="2" t="str">
        <f>IF(ISBLANK('Student database'!G11),H10,'Student database'!G11)</f>
        <v>Bachelor of Business</v>
      </c>
      <c r="I11" s="29">
        <f>DATE(LEFT('Student database'!H11,4),MID('Student database'!H11,6,2),RIGHT('Student database'!H11,2))</f>
        <v>34416</v>
      </c>
      <c r="J11" s="2" t="str">
        <f>IF(ISBLANK('Student database'!I11),J10,'Student database'!I11)</f>
        <v>Information Agency</v>
      </c>
      <c r="K11" s="2" t="str">
        <f t="shared" si="0"/>
        <v>Jul</v>
      </c>
      <c r="L11" s="30">
        <f t="shared" si="1"/>
        <v>23.297222222222221</v>
      </c>
      <c r="M11" s="2">
        <f t="shared" si="3"/>
        <v>15</v>
      </c>
    </row>
    <row r="12" spans="1:13">
      <c r="A12" s="25" t="str">
        <f>SUBSTITUTE('Student database'!A12,"K","")</f>
        <v>150110</v>
      </c>
      <c r="B12" s="6" t="str">
        <f>TRIM('Student database'!B12)</f>
        <v>Mr. Sheeva ZAFAR</v>
      </c>
      <c r="C12" s="20" t="str">
        <f>'Student database'!C12</f>
        <v xml:space="preserve">Quant Methods </v>
      </c>
      <c r="D12" s="26" t="str">
        <f>TRIM(CLEAN('Student database'!D12))</f>
        <v>Sydney</v>
      </c>
      <c r="E12" s="27" t="str">
        <f>'Student database'!E12</f>
        <v>T2-2015</v>
      </c>
      <c r="F12" s="28">
        <f t="shared" si="2"/>
        <v>42195</v>
      </c>
      <c r="G12" s="11">
        <f>VALUE(TRIM(SUBSTITUTE('Student database'!F12,CHAR(160),"")))</f>
        <v>8</v>
      </c>
      <c r="H12" s="2" t="str">
        <f>IF(ISBLANK('Student database'!G12),H11,'Student database'!G12)</f>
        <v>Bachelor of Business</v>
      </c>
      <c r="I12" s="29">
        <f>DATE(LEFT('Student database'!H12,4),MID('Student database'!H12,6,2),RIGHT('Student database'!H12,2))</f>
        <v>35401</v>
      </c>
      <c r="J12" s="2" t="str">
        <f>IF(ISBLANK('Student database'!I12),J11,'Student database'!I12)</f>
        <v>Information Agency</v>
      </c>
      <c r="K12" s="2" t="str">
        <f t="shared" si="0"/>
        <v>Jul</v>
      </c>
      <c r="L12" s="30">
        <f t="shared" si="1"/>
        <v>18.605555555555554</v>
      </c>
      <c r="M12" s="2">
        <f t="shared" si="3"/>
        <v>12</v>
      </c>
    </row>
    <row r="13" spans="1:13">
      <c r="A13" s="25" t="str">
        <f>SUBSTITUTE('Student database'!A13,"K","")</f>
        <v>150111</v>
      </c>
      <c r="B13" s="6" t="str">
        <f>TRIM('Student database'!B13)</f>
        <v>Mr. Asal MUKHI</v>
      </c>
      <c r="C13" s="20" t="str">
        <f>'Student database'!C13</f>
        <v>Bus Acct</v>
      </c>
      <c r="D13" s="26" t="str">
        <f>TRIM(CLEAN('Student database'!D13))</f>
        <v>Sydney</v>
      </c>
      <c r="E13" s="27" t="str">
        <f>'Student database'!E13</f>
        <v>T3-2016</v>
      </c>
      <c r="F13" s="28">
        <f t="shared" si="2"/>
        <v>42680</v>
      </c>
      <c r="G13" s="11">
        <f>VALUE(TRIM(SUBSTITUTE('Student database'!F13,CHAR(160),"")))</f>
        <v>13</v>
      </c>
      <c r="H13" s="2" t="str">
        <f>IF(ISBLANK('Student database'!G13),H12,'Student database'!G13)</f>
        <v>Bachelor of Business</v>
      </c>
      <c r="I13" s="29">
        <f>DATE(LEFT('Student database'!H13,4),MID('Student database'!H13,6,2),RIGHT('Student database'!H13,2))</f>
        <v>35077</v>
      </c>
      <c r="J13" s="2" t="str">
        <f>IF(ISBLANK('Student database'!I13),J12,'Student database'!I13)</f>
        <v xml:space="preserve">International Educational </v>
      </c>
      <c r="K13" s="2" t="str">
        <f t="shared" si="0"/>
        <v>Nov</v>
      </c>
      <c r="L13" s="30">
        <f t="shared" si="1"/>
        <v>20.81388888888889</v>
      </c>
      <c r="M13" s="2">
        <f t="shared" si="3"/>
        <v>7</v>
      </c>
    </row>
    <row r="14" spans="1:13">
      <c r="A14" s="25" t="str">
        <f>SUBSTITUTE('Student database'!A14,"K","")</f>
        <v>150112</v>
      </c>
      <c r="B14" s="6" t="str">
        <f>TRIM('Student database'!B14)</f>
        <v>Mr. Zari SINGH</v>
      </c>
      <c r="C14" s="20" t="str">
        <f>'Student database'!C14</f>
        <v>Corp Resp Ethics</v>
      </c>
      <c r="D14" s="26" t="str">
        <f>TRIM(CLEAN('Student database'!D14))</f>
        <v>Brisbane</v>
      </c>
      <c r="E14" s="27" t="str">
        <f>'Student database'!E14</f>
        <v>T3-2015</v>
      </c>
      <c r="F14" s="28">
        <f t="shared" si="2"/>
        <v>42314</v>
      </c>
      <c r="G14" s="11">
        <f>VALUE(TRIM(SUBSTITUTE('Student database'!F14,CHAR(160),"")))</f>
        <v>28</v>
      </c>
      <c r="H14" s="2" t="str">
        <f>IF(ISBLANK('Student database'!G14),H13,'Student database'!G14)</f>
        <v>Bachelor of Business</v>
      </c>
      <c r="I14" s="29">
        <f>DATE(LEFT('Student database'!H14,4),MID('Student database'!H14,6,2),RIGHT('Student database'!H14,2))</f>
        <v>35459</v>
      </c>
      <c r="J14" s="2" t="str">
        <f>IF(ISBLANK('Student database'!I14),J13,'Student database'!I14)</f>
        <v xml:space="preserve">International Educational </v>
      </c>
      <c r="K14" s="2" t="str">
        <f t="shared" si="0"/>
        <v>Nov</v>
      </c>
      <c r="L14" s="30">
        <f t="shared" si="1"/>
        <v>18.769444444444446</v>
      </c>
      <c r="M14" s="2">
        <f t="shared" si="3"/>
        <v>0</v>
      </c>
    </row>
    <row r="15" spans="1:13">
      <c r="A15" s="25" t="str">
        <f>SUBSTITUTE('Student database'!A15,"K","")</f>
        <v>150113</v>
      </c>
      <c r="B15" s="6" t="str">
        <f>TRIM('Student database'!B15)</f>
        <v>Mr. Mozhgan PKOTA</v>
      </c>
      <c r="C15" s="20" t="str">
        <f>'Student database'!C15</f>
        <v xml:space="preserve">Bus Law </v>
      </c>
      <c r="D15" s="26" t="str">
        <f>TRIM(CLEAN('Student database'!D15))</f>
        <v>Melbourne</v>
      </c>
      <c r="E15" s="27" t="str">
        <f>'Student database'!E15</f>
        <v>T1-2017</v>
      </c>
      <c r="F15" s="28">
        <f t="shared" si="2"/>
        <v>42807</v>
      </c>
      <c r="G15" s="11">
        <f>VALUE(TRIM(SUBSTITUTE('Student database'!F15,CHAR(160),"")))</f>
        <v>5</v>
      </c>
      <c r="H15" s="2" t="str">
        <f>IF(ISBLANK('Student database'!G15),H14,'Student database'!G15)</f>
        <v>Bachelor of Business</v>
      </c>
      <c r="I15" s="29">
        <f>DATE(LEFT('Student database'!H15,4),MID('Student database'!H15,6,2),RIGHT('Student database'!H15,2))</f>
        <v>34754</v>
      </c>
      <c r="J15" s="2" t="str">
        <f>IF(ISBLANK('Student database'!I15),J14,'Student database'!I15)</f>
        <v>ALTECA Agency</v>
      </c>
      <c r="K15" s="2" t="str">
        <f t="shared" si="0"/>
        <v>Mar</v>
      </c>
      <c r="L15" s="30">
        <f t="shared" si="1"/>
        <v>22.052777777777777</v>
      </c>
      <c r="M15" s="2">
        <f t="shared" si="3"/>
        <v>15</v>
      </c>
    </row>
    <row r="16" spans="1:13">
      <c r="A16" s="25" t="str">
        <f>SUBSTITUTE('Student database'!A16,"K","")</f>
        <v>150114</v>
      </c>
      <c r="B16" s="6" t="str">
        <f>TRIM('Student database'!B16)</f>
        <v>Mr. Dadbeh sh KC</v>
      </c>
      <c r="C16" s="20" t="str">
        <f>'Student database'!C16</f>
        <v>Corp Law</v>
      </c>
      <c r="D16" s="26" t="str">
        <f>TRIM(CLEAN('Student database'!D16))</f>
        <v>Sydney</v>
      </c>
      <c r="E16" s="27" t="str">
        <f>'Student database'!E16</f>
        <v>T3-2014</v>
      </c>
      <c r="F16" s="28">
        <f t="shared" si="2"/>
        <v>41949</v>
      </c>
      <c r="G16" s="11">
        <f>VALUE(TRIM(SUBSTITUTE('Student database'!F16,CHAR(160),"")))</f>
        <v>12</v>
      </c>
      <c r="H16" s="2" t="str">
        <f>IF(ISBLANK('Student database'!G16),H15,'Student database'!G16)</f>
        <v>Bachelor of Business</v>
      </c>
      <c r="I16" s="29">
        <f>DATE(LEFT('Student database'!H16,4),MID('Student database'!H16,6,2),RIGHT('Student database'!H16,2))</f>
        <v>33945</v>
      </c>
      <c r="J16" s="2" t="str">
        <f>IF(ISBLANK('Student database'!I16),J15,'Student database'!I16)</f>
        <v>ALTECA Agency</v>
      </c>
      <c r="K16" s="2" t="str">
        <f t="shared" si="0"/>
        <v>Nov</v>
      </c>
      <c r="L16" s="30">
        <f t="shared" si="1"/>
        <v>21.913888888888888</v>
      </c>
      <c r="M16" s="2">
        <f t="shared" si="3"/>
        <v>8</v>
      </c>
    </row>
    <row r="17" spans="1:13" ht="15.75" customHeight="1">
      <c r="A17" s="25" t="str">
        <f>SUBSTITUTE('Student database'!A17,"K","")</f>
        <v>150115</v>
      </c>
      <c r="B17" s="6" t="str">
        <f>TRIM('Student database'!B17)</f>
        <v>Mr. Soudabeh AKLEE</v>
      </c>
      <c r="C17" s="20" t="str">
        <f>'Student database'!C17</f>
        <v xml:space="preserve">Bus Comm </v>
      </c>
      <c r="D17" s="26" t="str">
        <f>TRIM(CLEAN('Student database'!D17))</f>
        <v>Sydney</v>
      </c>
      <c r="E17" s="27" t="str">
        <f>'Student database'!E17</f>
        <v>T3-2017</v>
      </c>
      <c r="F17" s="28">
        <f t="shared" si="2"/>
        <v>43045</v>
      </c>
      <c r="G17" s="11">
        <f>VALUE(TRIM(SUBSTITUTE('Student database'!F17,CHAR(160),"")))</f>
        <v>14</v>
      </c>
      <c r="H17" s="2" t="str">
        <f>IF(ISBLANK('Student database'!G17),H16,'Student database'!G17)</f>
        <v>Bachelor of Business</v>
      </c>
      <c r="I17" s="29">
        <f>DATE(LEFT('Student database'!H17,4),MID('Student database'!H17,6,2),RIGHT('Student database'!H17,2))</f>
        <v>34599</v>
      </c>
      <c r="J17" s="2" t="str">
        <f>IF(ISBLANK('Student database'!I17),J16,'Student database'!I17)</f>
        <v>Information Agency</v>
      </c>
      <c r="K17" s="2" t="str">
        <f t="shared" si="0"/>
        <v>Nov</v>
      </c>
      <c r="L17" s="30">
        <f t="shared" si="1"/>
        <v>23.122222222222224</v>
      </c>
      <c r="M17" s="2">
        <f t="shared" si="3"/>
        <v>6</v>
      </c>
    </row>
    <row r="18" spans="1:13">
      <c r="A18" s="25" t="str">
        <f>SUBSTITUTE('Student database'!A18,"K","")</f>
        <v>150116</v>
      </c>
      <c r="B18" s="6" t="str">
        <f>TRIM('Student database'!B18)</f>
        <v>Mr. Mahdokht Singh</v>
      </c>
      <c r="C18" s="20" t="str">
        <f>'Student database'!C18</f>
        <v xml:space="preserve">Quant Methods </v>
      </c>
      <c r="D18" s="26" t="str">
        <f>TRIM(CLEAN('Student database'!D18))</f>
        <v>Brisbane</v>
      </c>
      <c r="E18" s="27" t="str">
        <f>'Student database'!E18</f>
        <v>T3-2014</v>
      </c>
      <c r="F18" s="28">
        <f t="shared" si="2"/>
        <v>41949</v>
      </c>
      <c r="G18" s="11">
        <f>VALUE(TRIM(SUBSTITUTE('Student database'!F18,CHAR(160),"")))</f>
        <v>15</v>
      </c>
      <c r="H18" s="2" t="str">
        <f>IF(ISBLANK('Student database'!G18),H17,'Student database'!G18)</f>
        <v>Bachelor of Business</v>
      </c>
      <c r="I18" s="29">
        <f>DATE(LEFT('Student database'!H18,4),MID('Student database'!H18,6,2),RIGHT('Student database'!H18,2))</f>
        <v>32060</v>
      </c>
      <c r="J18" s="2" t="str">
        <f>IF(ISBLANK('Student database'!I18),J17,'Student database'!I18)</f>
        <v>Information Agency</v>
      </c>
      <c r="K18" s="2" t="str">
        <f t="shared" si="0"/>
        <v>Nov</v>
      </c>
      <c r="L18" s="30">
        <f t="shared" si="1"/>
        <v>27.072222222222223</v>
      </c>
      <c r="M18" s="2">
        <f t="shared" si="3"/>
        <v>5</v>
      </c>
    </row>
    <row r="19" spans="1:13">
      <c r="A19" s="25" t="str">
        <f>SUBSTITUTE('Student database'!A19,"K","")</f>
        <v>150117</v>
      </c>
      <c r="B19" s="6" t="str">
        <f>TRIM('Student database'!B19)</f>
        <v>Ms. Pareevash KAUR</v>
      </c>
      <c r="C19" s="20" t="str">
        <f>'Student database'!C19</f>
        <v>Bus Acct</v>
      </c>
      <c r="D19" s="26" t="str">
        <f>TRIM(CLEAN('Student database'!D19))</f>
        <v>Melbourne</v>
      </c>
      <c r="E19" s="27" t="str">
        <f>'Student database'!E19</f>
        <v>T3-2017</v>
      </c>
      <c r="F19" s="28">
        <f t="shared" si="2"/>
        <v>43045</v>
      </c>
      <c r="G19" s="11">
        <f>VALUE(TRIM(SUBSTITUTE('Student database'!F19,CHAR(160),"")))</f>
        <v>3</v>
      </c>
      <c r="H19" s="2" t="str">
        <f>IF(ISBLANK('Student database'!G19),H18,'Student database'!G19)</f>
        <v>Bachelor of Business</v>
      </c>
      <c r="I19" s="29">
        <f>DATE(LEFT('Student database'!H19,4),MID('Student database'!H19,6,2),RIGHT('Student database'!H19,2))</f>
        <v>32596</v>
      </c>
      <c r="J19" s="2" t="str">
        <f>IF(ISBLANK('Student database'!I19),J18,'Student database'!I19)</f>
        <v xml:space="preserve">Bridgeagency </v>
      </c>
      <c r="K19" s="2" t="str">
        <f t="shared" si="0"/>
        <v>Nov</v>
      </c>
      <c r="L19" s="30">
        <f t="shared" si="1"/>
        <v>28.602777777777778</v>
      </c>
      <c r="M19" s="2">
        <f t="shared" si="3"/>
        <v>17</v>
      </c>
    </row>
    <row r="20" spans="1:13">
      <c r="A20" s="25" t="str">
        <f>SUBSTITUTE('Student database'!A20,"K","")</f>
        <v>150118</v>
      </c>
      <c r="B20" s="6" t="str">
        <f>TRIM('Student database'!B20)</f>
        <v>Mr. Afsoon KUMAR</v>
      </c>
      <c r="C20" s="20" t="str">
        <f>'Student database'!C20</f>
        <v xml:space="preserve">Bus Law </v>
      </c>
      <c r="D20" s="26" t="str">
        <f>TRIM(CLEAN('Student database'!D20))</f>
        <v>Sydney</v>
      </c>
      <c r="E20" s="27" t="str">
        <f>'Student database'!E20</f>
        <v>T2-2017</v>
      </c>
      <c r="F20" s="28">
        <f t="shared" si="2"/>
        <v>42926</v>
      </c>
      <c r="G20" s="11">
        <f>VALUE(TRIM(SUBSTITUTE('Student database'!F20,CHAR(160),"")))</f>
        <v>12</v>
      </c>
      <c r="H20" s="2" t="str">
        <f>IF(ISBLANK('Student database'!G20),H19,'Student database'!G20)</f>
        <v>Bachelor of Business</v>
      </c>
      <c r="I20" s="29">
        <f>DATE(LEFT('Student database'!H20,4),MID('Student database'!H20,6,2),RIGHT('Student database'!H20,2))</f>
        <v>34184</v>
      </c>
      <c r="J20" s="2" t="str">
        <f>IF(ISBLANK('Student database'!I20),J19,'Student database'!I20)</f>
        <v xml:space="preserve">Bridgeagency </v>
      </c>
      <c r="K20" s="2" t="str">
        <f t="shared" si="0"/>
        <v>Jul</v>
      </c>
      <c r="L20" s="30">
        <f t="shared" si="1"/>
        <v>23.93611111111111</v>
      </c>
      <c r="M20" s="2">
        <f t="shared" si="3"/>
        <v>8</v>
      </c>
    </row>
    <row r="21" spans="1:13">
      <c r="A21" s="25" t="str">
        <f>SUBSTITUTE('Student database'!A21,"K","")</f>
        <v>150119</v>
      </c>
      <c r="B21" s="6" t="str">
        <f>TRIM('Student database'!B21)</f>
        <v>Mr. Bardia YOON</v>
      </c>
      <c r="C21" s="20" t="str">
        <f>'Student database'!C21</f>
        <v xml:space="preserve">Int Mgmt </v>
      </c>
      <c r="D21" s="26" t="str">
        <f>TRIM(CLEAN('Student database'!D21))</f>
        <v>Sydney</v>
      </c>
      <c r="E21" s="27" t="str">
        <f>'Student database'!E21</f>
        <v>T1-2016</v>
      </c>
      <c r="F21" s="28">
        <f t="shared" si="2"/>
        <v>42442</v>
      </c>
      <c r="G21" s="11">
        <f>VALUE(TRIM(SUBSTITUTE('Student database'!F21,CHAR(160),"")))</f>
        <v>1</v>
      </c>
      <c r="H21" s="2" t="str">
        <f>IF(ISBLANK('Student database'!G21),H20,'Student database'!G21)</f>
        <v>Bachelor of Business</v>
      </c>
      <c r="I21" s="29">
        <f>DATE(LEFT('Student database'!H21,4),MID('Student database'!H21,6,2),RIGHT('Student database'!H21,2))</f>
        <v>34696</v>
      </c>
      <c r="J21" s="2" t="str">
        <f>IF(ISBLANK('Student database'!I21),J20,'Student database'!I21)</f>
        <v xml:space="preserve">Can- Able Immigration Consultants </v>
      </c>
      <c r="K21" s="2" t="str">
        <f t="shared" si="0"/>
        <v>Mar</v>
      </c>
      <c r="L21" s="30">
        <f t="shared" si="1"/>
        <v>21.208333333333332</v>
      </c>
      <c r="M21" s="2">
        <f t="shared" si="3"/>
        <v>19</v>
      </c>
    </row>
    <row r="22" spans="1:13">
      <c r="A22" s="25" t="str">
        <f>SUBSTITUTE('Student database'!A22,"K","")</f>
        <v>150120</v>
      </c>
      <c r="B22" s="6" t="str">
        <f>TRIM('Student database'!B22)</f>
        <v>Mr. Golbanoo DEOL</v>
      </c>
      <c r="C22" s="20" t="str">
        <f>'Student database'!C22</f>
        <v xml:space="preserve">Bus Comm </v>
      </c>
      <c r="D22" s="26" t="str">
        <f>TRIM(CLEAN('Student database'!D22))</f>
        <v>Sydney</v>
      </c>
      <c r="E22" s="27" t="str">
        <f>'Student database'!E22</f>
        <v>T1-2016</v>
      </c>
      <c r="F22" s="28">
        <f t="shared" si="2"/>
        <v>42442</v>
      </c>
      <c r="G22" s="11">
        <f>VALUE(TRIM(SUBSTITUTE('Student database'!F22,CHAR(160),"")))</f>
        <v>2</v>
      </c>
      <c r="H22" s="2" t="str">
        <f>IF(ISBLANK('Student database'!G22),H21,'Student database'!G22)</f>
        <v>Bachelor of Business</v>
      </c>
      <c r="I22" s="29">
        <f>DATE(LEFT('Student database'!H22,4),MID('Student database'!H22,6,2),RIGHT('Student database'!H22,2))</f>
        <v>33036</v>
      </c>
      <c r="J22" s="2" t="str">
        <f>IF(ISBLANK('Student database'!I22),J21,'Student database'!I22)</f>
        <v xml:space="preserve">Expert Education and Visa Services </v>
      </c>
      <c r="K22" s="2" t="str">
        <f t="shared" si="0"/>
        <v>Mar</v>
      </c>
      <c r="L22" s="30">
        <f t="shared" si="1"/>
        <v>25.752777777777776</v>
      </c>
      <c r="M22" s="2">
        <f t="shared" si="3"/>
        <v>18</v>
      </c>
    </row>
    <row r="23" spans="1:13">
      <c r="A23" s="25" t="str">
        <f>SUBSTITUTE('Student database'!A23,"K","")</f>
        <v>150121</v>
      </c>
      <c r="B23" s="6" t="str">
        <f>TRIM('Student database'!B23)</f>
        <v>Mr. Sasan MAHAN</v>
      </c>
      <c r="C23" s="20" t="str">
        <f>'Student database'!C23</f>
        <v xml:space="preserve">Mgmt Principles </v>
      </c>
      <c r="D23" s="26" t="str">
        <f>TRIM(CLEAN('Student database'!D23))</f>
        <v>Sydney</v>
      </c>
      <c r="E23" s="27" t="str">
        <f>'Student database'!E23</f>
        <v>T1-2016</v>
      </c>
      <c r="F23" s="28">
        <f t="shared" si="2"/>
        <v>42442</v>
      </c>
      <c r="G23" s="11">
        <f>VALUE(TRIM(SUBSTITUTE('Student database'!F23,CHAR(160),"")))</f>
        <v>2</v>
      </c>
      <c r="H23" s="2" t="str">
        <f>IF(ISBLANK('Student database'!G23),H22,'Student database'!G23)</f>
        <v>Bachelor of Business</v>
      </c>
      <c r="I23" s="29">
        <f>DATE(LEFT('Student database'!H23,4),MID('Student database'!H23,6,2),RIGHT('Student database'!H23,2))</f>
        <v>33436</v>
      </c>
      <c r="J23" s="2" t="str">
        <f>IF(ISBLANK('Student database'!I23),J22,'Student database'!I23)</f>
        <v xml:space="preserve">Expert Education and Visa Services </v>
      </c>
      <c r="K23" s="2" t="str">
        <f t="shared" si="0"/>
        <v>Mar</v>
      </c>
      <c r="L23" s="30">
        <f t="shared" si="1"/>
        <v>24.655555555555555</v>
      </c>
      <c r="M23" s="2">
        <f t="shared" si="3"/>
        <v>18</v>
      </c>
    </row>
    <row r="24" spans="1:13">
      <c r="A24" s="25" t="str">
        <f>SUBSTITUTE('Student database'!A24,"K","")</f>
        <v>150122</v>
      </c>
      <c r="B24" s="6" t="str">
        <f>TRIM('Student database'!B24)</f>
        <v>Mr. Pasha WONG</v>
      </c>
      <c r="C24" s="20" t="str">
        <f>'Student database'!C24</f>
        <v>Bus Economics</v>
      </c>
      <c r="D24" s="26" t="str">
        <f>TRIM(CLEAN('Student database'!D24))</f>
        <v>Melbourne</v>
      </c>
      <c r="E24" s="27" t="str">
        <f>'Student database'!E24</f>
        <v>T2-2015</v>
      </c>
      <c r="F24" s="28">
        <f t="shared" si="2"/>
        <v>42195</v>
      </c>
      <c r="G24" s="11">
        <f>VALUE(TRIM(SUBSTITUTE('Student database'!F24,CHAR(160),"")))</f>
        <v>8</v>
      </c>
      <c r="H24" s="2" t="str">
        <f>IF(ISBLANK('Student database'!G24),H23,'Student database'!G24)</f>
        <v>Bachelor of Business</v>
      </c>
      <c r="I24" s="29">
        <f>DATE(LEFT('Student database'!H24,4),MID('Student database'!H24,6,2),RIGHT('Student database'!H24,2))</f>
        <v>35224</v>
      </c>
      <c r="J24" s="2" t="str">
        <f>IF(ISBLANK('Student database'!I24),J23,'Student database'!I24)</f>
        <v>BrightwayConsultants</v>
      </c>
      <c r="K24" s="2" t="str">
        <f t="shared" si="0"/>
        <v>Jul</v>
      </c>
      <c r="L24" s="30">
        <f t="shared" si="1"/>
        <v>19.088888888888889</v>
      </c>
      <c r="M24" s="2">
        <f t="shared" si="3"/>
        <v>12</v>
      </c>
    </row>
    <row r="25" spans="1:13">
      <c r="A25" s="25" t="str">
        <f>SUBSTITUTE('Student database'!A25,"K","")</f>
        <v>150123</v>
      </c>
      <c r="B25" s="6" t="str">
        <f>TRIM('Student database'!B25)</f>
        <v>Mr. Shaheen SINGH</v>
      </c>
      <c r="C25" s="20" t="str">
        <f>'Student database'!C25</f>
        <v xml:space="preserve">Bus Law </v>
      </c>
      <c r="D25" s="26" t="str">
        <f>TRIM(CLEAN('Student database'!D25))</f>
        <v>Sydney</v>
      </c>
      <c r="E25" s="27" t="str">
        <f>'Student database'!E25</f>
        <v>T2-2014</v>
      </c>
      <c r="F25" s="28">
        <f t="shared" si="2"/>
        <v>41830</v>
      </c>
      <c r="G25" s="11">
        <f>VALUE(TRIM(SUBSTITUTE('Student database'!F25,CHAR(160),"")))</f>
        <v>14</v>
      </c>
      <c r="H25" s="2" t="str">
        <f>IF(ISBLANK('Student database'!G25),H24,'Student database'!G25)</f>
        <v>Bachelor of Business</v>
      </c>
      <c r="I25" s="29">
        <f>DATE(LEFT('Student database'!H25,4),MID('Student database'!H25,6,2),RIGHT('Student database'!H25,2))</f>
        <v>34876</v>
      </c>
      <c r="J25" s="2" t="str">
        <f>IF(ISBLANK('Student database'!I25),J24,'Student database'!I25)</f>
        <v>BrightwayConsultants</v>
      </c>
      <c r="K25" s="2" t="str">
        <f t="shared" si="0"/>
        <v>Jul</v>
      </c>
      <c r="L25" s="30">
        <f t="shared" si="1"/>
        <v>19.038888888888888</v>
      </c>
      <c r="M25" s="2">
        <f t="shared" si="3"/>
        <v>6</v>
      </c>
    </row>
    <row r="26" spans="1:13">
      <c r="A26" s="25" t="str">
        <f>SUBSTITUTE('Student database'!A26,"K","")</f>
        <v>150124</v>
      </c>
      <c r="B26" s="6" t="str">
        <f>TRIM('Student database'!B26)</f>
        <v>Mr. Salomeh AHMAD</v>
      </c>
      <c r="C26" s="20" t="str">
        <f>'Student database'!C26</f>
        <v xml:space="preserve">Bus Comm </v>
      </c>
      <c r="D26" s="26" t="str">
        <f>TRIM(CLEAN('Student database'!D26))</f>
        <v>Sydney</v>
      </c>
      <c r="E26" s="27" t="str">
        <f>'Student database'!E26</f>
        <v>T3-2014</v>
      </c>
      <c r="F26" s="28">
        <f t="shared" si="2"/>
        <v>41949</v>
      </c>
      <c r="G26" s="11">
        <f>VALUE(TRIM(SUBSTITUTE('Student database'!F26,CHAR(160),"")))</f>
        <v>3</v>
      </c>
      <c r="H26" s="2" t="str">
        <f>IF(ISBLANK('Student database'!G26),H25,'Student database'!G26)</f>
        <v>Bachelor of Business</v>
      </c>
      <c r="I26" s="29">
        <f>DATE(LEFT('Student database'!H26,4),MID('Student database'!H26,6,2),RIGHT('Student database'!H26,2))</f>
        <v>35572</v>
      </c>
      <c r="J26" s="2" t="str">
        <f>IF(ISBLANK('Student database'!I26),J25,'Student database'!I26)</f>
        <v>PEP International Education Services</v>
      </c>
      <c r="K26" s="2" t="str">
        <f t="shared" si="0"/>
        <v>Nov</v>
      </c>
      <c r="L26" s="30">
        <f t="shared" si="1"/>
        <v>17.455555555555556</v>
      </c>
      <c r="M26" s="2">
        <f t="shared" si="3"/>
        <v>17</v>
      </c>
    </row>
    <row r="27" spans="1:13">
      <c r="A27" s="25" t="str">
        <f>SUBSTITUTE('Student database'!A27,"K","")</f>
        <v>150125</v>
      </c>
      <c r="B27" s="6" t="str">
        <f>TRIM('Student database'!B27)</f>
        <v>Ms. Shokouh SHAHI</v>
      </c>
      <c r="C27" s="20" t="str">
        <f>'Student database'!C27</f>
        <v>Intro to ECommerce</v>
      </c>
      <c r="D27" s="26" t="str">
        <f>TRIM(CLEAN('Student database'!D27))</f>
        <v>Melbourne</v>
      </c>
      <c r="E27" s="27" t="str">
        <f>'Student database'!E27</f>
        <v>T2-2017</v>
      </c>
      <c r="F27" s="28">
        <f t="shared" si="2"/>
        <v>42926</v>
      </c>
      <c r="G27" s="11">
        <f>VALUE(TRIM(SUBSTITUTE('Student database'!F27,CHAR(160),"")))</f>
        <v>4</v>
      </c>
      <c r="H27" s="2" t="str">
        <f>IF(ISBLANK('Student database'!G27),H26,'Student database'!G27)</f>
        <v>Bachelor of Business</v>
      </c>
      <c r="I27" s="29">
        <f>DATE(LEFT('Student database'!H27,4),MID('Student database'!H27,6,2),RIGHT('Student database'!H27,2))</f>
        <v>34741</v>
      </c>
      <c r="J27" s="2" t="str">
        <f>IF(ISBLANK('Student database'!I27),J26,'Student database'!I27)</f>
        <v>PEP International Education Services</v>
      </c>
      <c r="K27" s="2" t="str">
        <f t="shared" si="0"/>
        <v>Jul</v>
      </c>
      <c r="L27" s="30">
        <f t="shared" si="1"/>
        <v>22.413888888888888</v>
      </c>
      <c r="M27" s="2">
        <f t="shared" si="3"/>
        <v>16</v>
      </c>
    </row>
    <row r="28" spans="1:13">
      <c r="A28" s="25" t="str">
        <f>SUBSTITUTE('Student database'!A28,"K","")</f>
        <v>150126</v>
      </c>
      <c r="B28" s="6" t="str">
        <f>TRIM('Student database'!B28)</f>
        <v>Mr. Nazafarin SABIR</v>
      </c>
      <c r="C28" s="20" t="str">
        <f>'Student database'!C28</f>
        <v xml:space="preserve">Mgmt Principles </v>
      </c>
      <c r="D28" s="26" t="str">
        <f>TRIM(CLEAN('Student database'!D28))</f>
        <v>Sydney</v>
      </c>
      <c r="E28" s="27" t="str">
        <f>'Student database'!E28</f>
        <v>T2-2014</v>
      </c>
      <c r="F28" s="28">
        <f t="shared" si="2"/>
        <v>41830</v>
      </c>
      <c r="G28" s="11">
        <f>VALUE(TRIM(SUBSTITUTE('Student database'!F28,CHAR(160),"")))</f>
        <v>7</v>
      </c>
      <c r="H28" s="2" t="str">
        <f>IF(ISBLANK('Student database'!G28),H27,'Student database'!G28)</f>
        <v>Bachelor of Business</v>
      </c>
      <c r="I28" s="29">
        <f>DATE(LEFT('Student database'!H28,4),MID('Student database'!H28,6,2),RIGHT('Student database'!H28,2))</f>
        <v>35761</v>
      </c>
      <c r="J28" s="2" t="str">
        <f>IF(ISBLANK('Student database'!I28),J27,'Student database'!I28)</f>
        <v>PEP International Education Services</v>
      </c>
      <c r="K28" s="2" t="str">
        <f t="shared" si="0"/>
        <v>Jul</v>
      </c>
      <c r="L28" s="30">
        <f t="shared" si="1"/>
        <v>16.619444444444444</v>
      </c>
      <c r="M28" s="2">
        <f t="shared" si="3"/>
        <v>13</v>
      </c>
    </row>
    <row r="29" spans="1:13">
      <c r="A29" s="25" t="str">
        <f>SUBSTITUTE('Student database'!A29,"K","")</f>
        <v>150127</v>
      </c>
      <c r="B29" s="6" t="str">
        <f>TRIM('Student database'!B29)</f>
        <v>Mr. Sarvenaz AMMED</v>
      </c>
      <c r="C29" s="20" t="str">
        <f>'Student database'!C29</f>
        <v xml:space="preserve">Quant Methods </v>
      </c>
      <c r="D29" s="26" t="str">
        <f>TRIM(CLEAN('Student database'!D29))</f>
        <v>Brisbane</v>
      </c>
      <c r="E29" s="27" t="str">
        <f>'Student database'!E29</f>
        <v>T3-2016</v>
      </c>
      <c r="F29" s="28">
        <f t="shared" si="2"/>
        <v>42680</v>
      </c>
      <c r="G29" s="11">
        <f>VALUE(TRIM(SUBSTITUTE('Student database'!F29,CHAR(160),"")))</f>
        <v>3</v>
      </c>
      <c r="H29" s="2" t="str">
        <f>IF(ISBLANK('Student database'!G29),H28,'Student database'!G29)</f>
        <v>Bachelor of Business</v>
      </c>
      <c r="I29" s="29">
        <f>DATE(LEFT('Student database'!H29,4),MID('Student database'!H29,6,2),RIGHT('Student database'!H29,2))</f>
        <v>34169</v>
      </c>
      <c r="J29" s="2" t="str">
        <f>IF(ISBLANK('Student database'!I29),J28,'Student database'!I29)</f>
        <v>PEP International Education Services</v>
      </c>
      <c r="K29" s="2" t="str">
        <f t="shared" si="0"/>
        <v>Nov</v>
      </c>
      <c r="L29" s="30">
        <f t="shared" si="1"/>
        <v>23.297222222222221</v>
      </c>
      <c r="M29" s="2">
        <f t="shared" si="3"/>
        <v>17</v>
      </c>
    </row>
    <row r="30" spans="1:13">
      <c r="A30" s="25" t="str">
        <f>SUBSTITUTE('Student database'!A30,"K","")</f>
        <v>150128</v>
      </c>
      <c r="B30" s="6" t="str">
        <f>TRIM('Student database'!B30)</f>
        <v>Mr. Bahram AMEED</v>
      </c>
      <c r="C30" s="20" t="str">
        <f>'Student database'!C30</f>
        <v>Corp Resp Ethics</v>
      </c>
      <c r="D30" s="26" t="str">
        <f>TRIM(CLEAN('Student database'!D30))</f>
        <v>Sydney</v>
      </c>
      <c r="E30" s="27" t="str">
        <f>'Student database'!E30</f>
        <v>T2-2016</v>
      </c>
      <c r="F30" s="28">
        <f t="shared" si="2"/>
        <v>42561</v>
      </c>
      <c r="G30" s="11">
        <f>VALUE(TRIM(SUBSTITUTE('Student database'!F30,CHAR(160),"")))</f>
        <v>7</v>
      </c>
      <c r="H30" s="2" t="str">
        <f>IF(ISBLANK('Student database'!G30),H29,'Student database'!G30)</f>
        <v>Bachelor of Business</v>
      </c>
      <c r="I30" s="29">
        <f>DATE(LEFT('Student database'!H30,4),MID('Student database'!H30,6,2),RIGHT('Student database'!H30,2))</f>
        <v>32016</v>
      </c>
      <c r="J30" s="2" t="str">
        <f>IF(ISBLANK('Student database'!I30),J29,'Student database'!I30)</f>
        <v xml:space="preserve">International Educational </v>
      </c>
      <c r="K30" s="2" t="str">
        <f t="shared" si="0"/>
        <v>Jul</v>
      </c>
      <c r="L30" s="30">
        <f t="shared" si="1"/>
        <v>28.869444444444444</v>
      </c>
      <c r="M30" s="2">
        <f t="shared" si="3"/>
        <v>13</v>
      </c>
    </row>
    <row r="31" spans="1:13">
      <c r="A31" s="25" t="str">
        <f>SUBSTITUTE('Student database'!A31,"K","")</f>
        <v>150129</v>
      </c>
      <c r="B31" s="6" t="str">
        <f>TRIM('Student database'!B31)</f>
        <v>Mr. Hooshang ASHTE</v>
      </c>
      <c r="C31" s="20" t="str">
        <f>'Student database'!C31</f>
        <v xml:space="preserve">Quant Methods </v>
      </c>
      <c r="D31" s="26" t="str">
        <f>TRIM(CLEAN('Student database'!D31))</f>
        <v>Melbourne</v>
      </c>
      <c r="E31" s="27" t="str">
        <f>'Student database'!E31</f>
        <v>T1-2016</v>
      </c>
      <c r="F31" s="28">
        <f t="shared" si="2"/>
        <v>42442</v>
      </c>
      <c r="G31" s="11">
        <f>VALUE(TRIM(SUBSTITUTE('Student database'!F31,CHAR(160),"")))</f>
        <v>10</v>
      </c>
      <c r="H31" s="2" t="str">
        <f>IF(ISBLANK('Student database'!G31),H30,'Student database'!G31)</f>
        <v>Bachelor of Business</v>
      </c>
      <c r="I31" s="29">
        <f>DATE(LEFT('Student database'!H31,4),MID('Student database'!H31,6,2),RIGHT('Student database'!H31,2))</f>
        <v>35971</v>
      </c>
      <c r="J31" s="2" t="str">
        <f>IF(ISBLANK('Student database'!I31),J30,'Student database'!I31)</f>
        <v xml:space="preserve">International Educational </v>
      </c>
      <c r="K31" s="2" t="str">
        <f t="shared" si="0"/>
        <v>Mar</v>
      </c>
      <c r="L31" s="30">
        <f t="shared" si="1"/>
        <v>17.716666666666665</v>
      </c>
      <c r="M31" s="2">
        <f t="shared" si="3"/>
        <v>10</v>
      </c>
    </row>
    <row r="32" spans="1:13">
      <c r="A32" s="25" t="str">
        <f>SUBSTITUTE('Student database'!A32,"K","")</f>
        <v>150130</v>
      </c>
      <c r="B32" s="6" t="str">
        <f>TRIM('Student database'!B32)</f>
        <v>Mr. Aryan ULAKH</v>
      </c>
      <c r="C32" s="20" t="str">
        <f>'Student database'!C32</f>
        <v>Corp Resp Ethics</v>
      </c>
      <c r="D32" s="26" t="str">
        <f>TRIM(CLEAN('Student database'!D32))</f>
        <v>Melbourne</v>
      </c>
      <c r="E32" s="27" t="str">
        <f>'Student database'!E32</f>
        <v>T2-2017</v>
      </c>
      <c r="F32" s="28">
        <f t="shared" si="2"/>
        <v>42926</v>
      </c>
      <c r="G32" s="11">
        <f>VALUE(TRIM(SUBSTITUTE('Student database'!F32,CHAR(160),"")))</f>
        <v>2</v>
      </c>
      <c r="H32" s="2" t="str">
        <f>IF(ISBLANK('Student database'!G32),H31,'Student database'!G32)</f>
        <v>Bachelor of Business</v>
      </c>
      <c r="I32" s="29">
        <f>DATE(LEFT('Student database'!H32,4),MID('Student database'!H32,6,2),RIGHT('Student database'!H32,2))</f>
        <v>36143</v>
      </c>
      <c r="J32" s="2" t="str">
        <f>IF(ISBLANK('Student database'!I32),J31,'Student database'!I32)</f>
        <v>Hope Agency</v>
      </c>
      <c r="K32" s="2" t="str">
        <f t="shared" si="0"/>
        <v>Jul</v>
      </c>
      <c r="L32" s="30">
        <f t="shared" si="1"/>
        <v>18.572222222222223</v>
      </c>
      <c r="M32" s="2">
        <f t="shared" si="3"/>
        <v>18</v>
      </c>
    </row>
    <row r="33" spans="1:13">
      <c r="A33" s="25" t="str">
        <f>SUBSTITUTE('Student database'!A33,"K","")</f>
        <v>150131</v>
      </c>
      <c r="B33" s="6" t="str">
        <f>TRIM('Student database'!B33)</f>
        <v>Mr. Ladan GUYEN</v>
      </c>
      <c r="C33" s="20" t="str">
        <f>'Student database'!C33</f>
        <v>Bus Acct</v>
      </c>
      <c r="D33" s="26" t="str">
        <f>TRIM(CLEAN('Student database'!D33))</f>
        <v>Sydney</v>
      </c>
      <c r="E33" s="27" t="str">
        <f>'Student database'!E33</f>
        <v>T1-2016</v>
      </c>
      <c r="F33" s="28">
        <f t="shared" si="2"/>
        <v>42442</v>
      </c>
      <c r="G33" s="11">
        <f>VALUE(TRIM(SUBSTITUTE('Student database'!F33,CHAR(160),"")))</f>
        <v>5</v>
      </c>
      <c r="H33" s="2" t="str">
        <f>IF(ISBLANK('Student database'!G33),H32,'Student database'!G33)</f>
        <v>Bachelor of Business</v>
      </c>
      <c r="I33" s="29">
        <f>DATE(LEFT('Student database'!H33,4),MID('Student database'!H33,6,2),RIGHT('Student database'!H33,2))</f>
        <v>34773</v>
      </c>
      <c r="J33" s="2" t="str">
        <f>IF(ISBLANK('Student database'!I33),J32,'Student database'!I33)</f>
        <v xml:space="preserve">Prime Consultant </v>
      </c>
      <c r="K33" s="2" t="str">
        <f t="shared" si="0"/>
        <v>Mar</v>
      </c>
      <c r="L33" s="30">
        <f t="shared" si="1"/>
        <v>20.994444444444444</v>
      </c>
      <c r="M33" s="2">
        <f t="shared" si="3"/>
        <v>15</v>
      </c>
    </row>
    <row r="34" spans="1:13">
      <c r="A34" s="25" t="str">
        <f>SUBSTITUTE('Student database'!A34,"K","")</f>
        <v>150132</v>
      </c>
      <c r="B34" s="6" t="str">
        <f>TRIM('Student database'!B34)</f>
        <v>Mr. Zari SINGH</v>
      </c>
      <c r="C34" s="20" t="str">
        <f>'Student database'!C34</f>
        <v>Corp Resp Ethics</v>
      </c>
      <c r="D34" s="26" t="str">
        <f>TRIM(CLEAN('Student database'!D34))</f>
        <v>Melbourne</v>
      </c>
      <c r="E34" s="27" t="str">
        <f>'Student database'!E34</f>
        <v>T1-2016</v>
      </c>
      <c r="F34" s="28">
        <f t="shared" si="2"/>
        <v>42442</v>
      </c>
      <c r="G34" s="11">
        <f>VALUE(TRIM(SUBSTITUTE('Student database'!F34,CHAR(160),"")))</f>
        <v>1</v>
      </c>
      <c r="H34" s="2" t="str">
        <f>IF(ISBLANK('Student database'!G34),H33,'Student database'!G34)</f>
        <v>Bachelor of Business</v>
      </c>
      <c r="I34" s="29">
        <f>DATE(LEFT('Student database'!H34,4),MID('Student database'!H34,6,2),RIGHT('Student database'!H34,2))</f>
        <v>32803</v>
      </c>
      <c r="J34" s="2" t="str">
        <f>IF(ISBLANK('Student database'!I34),J33,'Student database'!I34)</f>
        <v xml:space="preserve">Prime Consultant </v>
      </c>
      <c r="K34" s="2" t="str">
        <f t="shared" ref="K34:K65" si="4">TEXT(F34,"mmm")</f>
        <v>Mar</v>
      </c>
      <c r="L34" s="30">
        <f t="shared" ref="L34:L65" si="5">YEARFRAC(I34,F34)</f>
        <v>26.391666666666666</v>
      </c>
      <c r="M34" s="2">
        <f t="shared" si="3"/>
        <v>19</v>
      </c>
    </row>
    <row r="35" spans="1:13">
      <c r="A35" s="25" t="str">
        <f>SUBSTITUTE('Student database'!A35,"K","")</f>
        <v>150133</v>
      </c>
      <c r="B35" s="6" t="str">
        <f>TRIM('Student database'!B35)</f>
        <v>Mr. Pezhman AKRAM</v>
      </c>
      <c r="C35" s="20" t="str">
        <f>'Student database'!C35</f>
        <v>Mktg Principles</v>
      </c>
      <c r="D35" s="26" t="str">
        <f>TRIM(CLEAN('Student database'!D35))</f>
        <v>Brisbane</v>
      </c>
      <c r="E35" s="27" t="str">
        <f>'Student database'!E35</f>
        <v>T2-2017</v>
      </c>
      <c r="F35" s="28">
        <f t="shared" si="2"/>
        <v>42926</v>
      </c>
      <c r="G35" s="11">
        <f>VALUE(TRIM(SUBSTITUTE('Student database'!F35,CHAR(160),"")))</f>
        <v>6</v>
      </c>
      <c r="H35" s="2" t="str">
        <f>IF(ISBLANK('Student database'!G35),H34,'Student database'!G35)</f>
        <v>Bachelor of Business</v>
      </c>
      <c r="I35" s="29">
        <f>DATE(LEFT('Student database'!H35,4),MID('Student database'!H35,6,2),RIGHT('Student database'!H35,2))</f>
        <v>33869</v>
      </c>
      <c r="J35" s="2" t="str">
        <f>IF(ISBLANK('Student database'!I35),J34,'Student database'!I35)</f>
        <v xml:space="preserve">Prime Consultant </v>
      </c>
      <c r="K35" s="2" t="str">
        <f t="shared" si="4"/>
        <v>Jul</v>
      </c>
      <c r="L35" s="30">
        <f t="shared" si="5"/>
        <v>24.8</v>
      </c>
      <c r="M35" s="2">
        <f t="shared" si="3"/>
        <v>14</v>
      </c>
    </row>
    <row r="36" spans="1:13">
      <c r="A36" s="25" t="str">
        <f>SUBSTITUTE('Student database'!A36,"K","")</f>
        <v>150134</v>
      </c>
      <c r="B36" s="6" t="str">
        <f>TRIM('Student database'!B36)</f>
        <v>Mr. Gisou UZAIR</v>
      </c>
      <c r="C36" s="20" t="str">
        <f>'Student database'!C36</f>
        <v xml:space="preserve">Quant Methods </v>
      </c>
      <c r="D36" s="26" t="str">
        <f>TRIM(CLEAN('Student database'!D36))</f>
        <v>Melbourne</v>
      </c>
      <c r="E36" s="27" t="str">
        <f>'Student database'!E36</f>
        <v>T2-2014</v>
      </c>
      <c r="F36" s="28">
        <f t="shared" si="2"/>
        <v>41830</v>
      </c>
      <c r="G36" s="11">
        <f>VALUE(TRIM(SUBSTITUTE('Student database'!F36,CHAR(160),"")))</f>
        <v>12</v>
      </c>
      <c r="H36" s="2" t="str">
        <f>IF(ISBLANK('Student database'!G36),H35,'Student database'!G36)</f>
        <v>Bachelor of Business</v>
      </c>
      <c r="I36" s="29">
        <f>DATE(LEFT('Student database'!H36,4),MID('Student database'!H36,6,2),RIGHT('Student database'!H36,2))</f>
        <v>32855</v>
      </c>
      <c r="J36" s="2" t="str">
        <f>IF(ISBLANK('Student database'!I36),J35,'Student database'!I36)</f>
        <v>Hope Agency</v>
      </c>
      <c r="K36" s="2" t="str">
        <f t="shared" si="4"/>
        <v>Jul</v>
      </c>
      <c r="L36" s="30">
        <f t="shared" si="5"/>
        <v>24.574999999999999</v>
      </c>
      <c r="M36" s="2">
        <f t="shared" si="3"/>
        <v>8</v>
      </c>
    </row>
    <row r="37" spans="1:13">
      <c r="A37" s="25" t="str">
        <f>SUBSTITUTE('Student database'!A37,"K","")</f>
        <v>150135</v>
      </c>
      <c r="B37" s="6" t="str">
        <f>TRIM('Student database'!B37)</f>
        <v>Ms. Farhoud hi VO</v>
      </c>
      <c r="C37" s="20" t="str">
        <f>'Student database'!C37</f>
        <v>HRM</v>
      </c>
      <c r="D37" s="26" t="str">
        <f>TRIM(CLEAN('Student database'!D37))</f>
        <v>Brisbane</v>
      </c>
      <c r="E37" s="27" t="str">
        <f>'Student database'!E37</f>
        <v>T1-2016</v>
      </c>
      <c r="F37" s="28">
        <f t="shared" si="2"/>
        <v>42442</v>
      </c>
      <c r="G37" s="11">
        <f>VALUE(TRIM(SUBSTITUTE('Student database'!F37,CHAR(160),"")))</f>
        <v>8</v>
      </c>
      <c r="H37" s="2" t="str">
        <f>IF(ISBLANK('Student database'!G37),H36,'Student database'!G37)</f>
        <v>Bachelor of Business</v>
      </c>
      <c r="I37" s="29">
        <f>DATE(LEFT('Student database'!H37,4),MID('Student database'!H37,6,2),RIGHT('Student database'!H37,2))</f>
        <v>32241</v>
      </c>
      <c r="J37" s="2" t="str">
        <f>IF(ISBLANK('Student database'!I37),J36,'Student database'!I37)</f>
        <v xml:space="preserve">International Educational </v>
      </c>
      <c r="K37" s="2" t="str">
        <f t="shared" si="4"/>
        <v>Mar</v>
      </c>
      <c r="L37" s="30">
        <f t="shared" si="5"/>
        <v>27.930555555555557</v>
      </c>
      <c r="M37" s="2">
        <f t="shared" si="3"/>
        <v>12</v>
      </c>
    </row>
    <row r="38" spans="1:13">
      <c r="A38" s="25" t="str">
        <f>SUBSTITUTE('Student database'!A38,"K","")</f>
        <v>150136</v>
      </c>
      <c r="B38" s="6" t="str">
        <f>TRIM('Student database'!B38)</f>
        <v>Mr. Ardeshir ao HE</v>
      </c>
      <c r="C38" s="20" t="str">
        <f>'Student database'!C38</f>
        <v>Bus Economics</v>
      </c>
      <c r="D38" s="26" t="str">
        <f>TRIM(CLEAN('Student database'!D38))</f>
        <v>Brisbane</v>
      </c>
      <c r="E38" s="27" t="str">
        <f>'Student database'!E38</f>
        <v>T2-2016</v>
      </c>
      <c r="F38" s="28">
        <f t="shared" si="2"/>
        <v>42561</v>
      </c>
      <c r="G38" s="11">
        <f>VALUE(TRIM(SUBSTITUTE('Student database'!F38,CHAR(160),"")))</f>
        <v>1</v>
      </c>
      <c r="H38" s="2" t="str">
        <f>IF(ISBLANK('Student database'!G38),H37,'Student database'!G38)</f>
        <v>Bachelor of Business</v>
      </c>
      <c r="I38" s="29">
        <f>DATE(LEFT('Student database'!H38,4),MID('Student database'!H38,6,2),RIGHT('Student database'!H38,2))</f>
        <v>34091</v>
      </c>
      <c r="J38" s="2" t="str">
        <f>IF(ISBLANK('Student database'!I38),J37,'Student database'!I38)</f>
        <v xml:space="preserve">Visa Consultants Pty Ltd </v>
      </c>
      <c r="K38" s="2" t="str">
        <f t="shared" si="4"/>
        <v>Jul</v>
      </c>
      <c r="L38" s="30">
        <f t="shared" si="5"/>
        <v>23.18888888888889</v>
      </c>
      <c r="M38" s="2">
        <f t="shared" si="3"/>
        <v>19</v>
      </c>
    </row>
    <row r="39" spans="1:13">
      <c r="A39" s="25" t="str">
        <f>SUBSTITUTE('Student database'!A39,"K","")</f>
        <v>150137</v>
      </c>
      <c r="B39" s="6" t="str">
        <f>TRIM('Student database'!B39)</f>
        <v>Ms. Koosha an XI</v>
      </c>
      <c r="C39" s="20" t="str">
        <f>'Student database'!C39</f>
        <v xml:space="preserve">Bus Comm </v>
      </c>
      <c r="D39" s="26" t="str">
        <f>TRIM(CLEAN('Student database'!D39))</f>
        <v>Sydney</v>
      </c>
      <c r="E39" s="27" t="str">
        <f>'Student database'!E39</f>
        <v>T3-2016</v>
      </c>
      <c r="F39" s="28">
        <f t="shared" si="2"/>
        <v>42680</v>
      </c>
      <c r="G39" s="11">
        <f>VALUE(TRIM(SUBSTITUTE('Student database'!F39,CHAR(160),"")))</f>
        <v>3</v>
      </c>
      <c r="H39" s="2" t="str">
        <f>IF(ISBLANK('Student database'!G39),H38,'Student database'!G39)</f>
        <v>Bachelor of Business</v>
      </c>
      <c r="I39" s="29">
        <f>DATE(LEFT('Student database'!H39,4),MID('Student database'!H39,6,2),RIGHT('Student database'!H39,2))</f>
        <v>33802</v>
      </c>
      <c r="J39" s="2" t="str">
        <f>IF(ISBLANK('Student database'!I39),J38,'Student database'!I39)</f>
        <v>ISEMS Education</v>
      </c>
      <c r="K39" s="2" t="str">
        <f t="shared" si="4"/>
        <v>Nov</v>
      </c>
      <c r="L39" s="30">
        <f t="shared" si="5"/>
        <v>24.302777777777777</v>
      </c>
      <c r="M39" s="2">
        <f t="shared" si="3"/>
        <v>17</v>
      </c>
    </row>
    <row r="40" spans="1:13">
      <c r="A40" s="25" t="str">
        <f>SUBSTITUTE('Student database'!A40,"K","")</f>
        <v>150138</v>
      </c>
      <c r="B40" s="6" t="str">
        <f>TRIM('Student database'!B40)</f>
        <v>Mr. Ramesh GUYEN</v>
      </c>
      <c r="C40" s="20" t="str">
        <f>'Student database'!C40</f>
        <v xml:space="preserve">Bus Comm </v>
      </c>
      <c r="D40" s="26" t="str">
        <f>TRIM(CLEAN('Student database'!D40))</f>
        <v>Brisbane</v>
      </c>
      <c r="E40" s="27" t="str">
        <f>'Student database'!E40</f>
        <v>T3-2017</v>
      </c>
      <c r="F40" s="28">
        <f t="shared" si="2"/>
        <v>43045</v>
      </c>
      <c r="G40" s="11">
        <f>VALUE(TRIM(SUBSTITUTE('Student database'!F40,CHAR(160),"")))</f>
        <v>6</v>
      </c>
      <c r="H40" s="2" t="str">
        <f>IF(ISBLANK('Student database'!G40),H39,'Student database'!G40)</f>
        <v>Bachelor of Business</v>
      </c>
      <c r="I40" s="29">
        <f>DATE(LEFT('Student database'!H40,4),MID('Student database'!H40,6,2),RIGHT('Student database'!H40,2))</f>
        <v>35732</v>
      </c>
      <c r="J40" s="2" t="str">
        <f>IF(ISBLANK('Student database'!I40),J39,'Student database'!I40)</f>
        <v>Unilink Overseas Study Consulting Ltd</v>
      </c>
      <c r="K40" s="2" t="str">
        <f t="shared" si="4"/>
        <v>Nov</v>
      </c>
      <c r="L40" s="30">
        <f t="shared" si="5"/>
        <v>20.019444444444446</v>
      </c>
      <c r="M40" s="2">
        <f t="shared" si="3"/>
        <v>14</v>
      </c>
    </row>
    <row r="41" spans="1:13">
      <c r="A41" s="25" t="str">
        <f>SUBSTITUTE('Student database'!A41,"K","")</f>
        <v>150139</v>
      </c>
      <c r="B41" s="6" t="str">
        <f>TRIM('Student database'!B41)</f>
        <v>Ms. Sohrab oc DO</v>
      </c>
      <c r="C41" s="20" t="str">
        <f>'Student database'!C41</f>
        <v>Org Beh</v>
      </c>
      <c r="D41" s="26" t="str">
        <f>TRIM(CLEAN('Student database'!D41))</f>
        <v>Melbourne</v>
      </c>
      <c r="E41" s="27" t="str">
        <f>'Student database'!E41</f>
        <v>T2-2016</v>
      </c>
      <c r="F41" s="28">
        <f t="shared" si="2"/>
        <v>42561</v>
      </c>
      <c r="G41" s="11">
        <f>VALUE(TRIM(SUBSTITUTE('Student database'!F41,CHAR(160),"")))</f>
        <v>4</v>
      </c>
      <c r="H41" s="2" t="str">
        <f>IF(ISBLANK('Student database'!G41),H40,'Student database'!G41)</f>
        <v>Bachelor of Business</v>
      </c>
      <c r="I41" s="29">
        <f>DATE(LEFT('Student database'!H41,4),MID('Student database'!H41,6,2),RIGHT('Student database'!H41,2))</f>
        <v>34869</v>
      </c>
      <c r="J41" s="2" t="str">
        <f>IF(ISBLANK('Student database'!I41),J40,'Student database'!I41)</f>
        <v>Unilink Overseas Study Consulting Ltd</v>
      </c>
      <c r="K41" s="2" t="str">
        <f t="shared" si="4"/>
        <v>Jul</v>
      </c>
      <c r="L41" s="30">
        <f t="shared" si="5"/>
        <v>21.058333333333334</v>
      </c>
      <c r="M41" s="2">
        <f t="shared" si="3"/>
        <v>16</v>
      </c>
    </row>
    <row r="42" spans="1:13">
      <c r="A42" s="25" t="str">
        <f>SUBSTITUTE('Student database'!A42,"K","")</f>
        <v>150140</v>
      </c>
      <c r="B42" s="6" t="str">
        <f>TRIM('Student database'!B42)</f>
        <v>Ms. Farbod HOANG</v>
      </c>
      <c r="C42" s="20" t="str">
        <f>'Student database'!C42</f>
        <v xml:space="preserve">Fin Acct </v>
      </c>
      <c r="D42" s="26" t="str">
        <f>TRIM(CLEAN('Student database'!D42))</f>
        <v>Sydney</v>
      </c>
      <c r="E42" s="27" t="str">
        <f>'Student database'!E42</f>
        <v>T3-2014</v>
      </c>
      <c r="F42" s="28">
        <f t="shared" si="2"/>
        <v>41949</v>
      </c>
      <c r="G42" s="11">
        <f>VALUE(TRIM(SUBSTITUTE('Student database'!F42,CHAR(160),"")))</f>
        <v>1</v>
      </c>
      <c r="H42" s="2" t="str">
        <f>IF(ISBLANK('Student database'!G42),H41,'Student database'!G42)</f>
        <v>Bachelor of Business</v>
      </c>
      <c r="I42" s="29">
        <f>DATE(LEFT('Student database'!H42,4),MID('Student database'!H42,6,2),RIGHT('Student database'!H42,2))</f>
        <v>32578</v>
      </c>
      <c r="J42" s="2" t="str">
        <f>IF(ISBLANK('Student database'!I42),J41,'Student database'!I42)</f>
        <v xml:space="preserve">Bridgeagency </v>
      </c>
      <c r="K42" s="2" t="str">
        <f t="shared" si="4"/>
        <v>Nov</v>
      </c>
      <c r="L42" s="30">
        <f t="shared" si="5"/>
        <v>25.652777777777779</v>
      </c>
      <c r="M42" s="2">
        <f t="shared" si="3"/>
        <v>19</v>
      </c>
    </row>
    <row r="43" spans="1:13">
      <c r="A43" s="25" t="str">
        <f>SUBSTITUTE('Student database'!A43,"K","")</f>
        <v>150141</v>
      </c>
      <c r="B43" s="6" t="str">
        <f>TRIM('Student database'!B43)</f>
        <v>Ms Afsar ga LE</v>
      </c>
      <c r="C43" s="20" t="str">
        <f>'Student database'!C43</f>
        <v>Intro to ECommerce</v>
      </c>
      <c r="D43" s="26" t="str">
        <f>TRIM(CLEAN('Student database'!D43))</f>
        <v>Brisbane</v>
      </c>
      <c r="E43" s="27" t="str">
        <f>'Student database'!E43</f>
        <v>T1-2016</v>
      </c>
      <c r="F43" s="28">
        <f t="shared" si="2"/>
        <v>42442</v>
      </c>
      <c r="G43" s="11">
        <f>VALUE(TRIM(SUBSTITUTE('Student database'!F43,CHAR(160),"")))</f>
        <v>1</v>
      </c>
      <c r="H43" s="2" t="str">
        <f>IF(ISBLANK('Student database'!G43),H42,'Student database'!G43)</f>
        <v>Bachelor of Business</v>
      </c>
      <c r="I43" s="29">
        <f>DATE(LEFT('Student database'!H43,4),MID('Student database'!H43,6,2),RIGHT('Student database'!H43,2))</f>
        <v>33575</v>
      </c>
      <c r="J43" s="2" t="str">
        <f>IF(ISBLANK('Student database'!I43),J42,'Student database'!I43)</f>
        <v>IDPM Education</v>
      </c>
      <c r="K43" s="2" t="str">
        <f t="shared" si="4"/>
        <v>Mar</v>
      </c>
      <c r="L43" s="30">
        <f t="shared" si="5"/>
        <v>24.277777777777779</v>
      </c>
      <c r="M43" s="2">
        <f t="shared" si="3"/>
        <v>19</v>
      </c>
    </row>
    <row r="44" spans="1:13">
      <c r="A44" s="25" t="str">
        <f>SUBSTITUTE('Student database'!A44,"K","")</f>
        <v>150142</v>
      </c>
      <c r="B44" s="6" t="str">
        <f>TRIM('Student database'!B44)</f>
        <v>Ms. Sanjar TTEGE</v>
      </c>
      <c r="C44" s="20" t="str">
        <f>'Student database'!C44</f>
        <v xml:space="preserve">Mgmt Principles </v>
      </c>
      <c r="D44" s="26" t="str">
        <f>TRIM(CLEAN('Student database'!D44))</f>
        <v>Brisbane</v>
      </c>
      <c r="E44" s="27" t="str">
        <f>'Student database'!E44</f>
        <v>T3-2015</v>
      </c>
      <c r="F44" s="28">
        <f t="shared" si="2"/>
        <v>42314</v>
      </c>
      <c r="G44" s="11">
        <f>VALUE(TRIM(SUBSTITUTE('Student database'!F44,CHAR(160),"")))</f>
        <v>5</v>
      </c>
      <c r="H44" s="2" t="str">
        <f>IF(ISBLANK('Student database'!G44),H43,'Student database'!G44)</f>
        <v>Bachelor of Business</v>
      </c>
      <c r="I44" s="29">
        <f>DATE(LEFT('Student database'!H44,4),MID('Student database'!H44,6,2),RIGHT('Student database'!H44,2))</f>
        <v>33936</v>
      </c>
      <c r="J44" s="2" t="str">
        <f>IF(ISBLANK('Student database'!I44),J43,'Student database'!I44)</f>
        <v>IDPM Education</v>
      </c>
      <c r="K44" s="2" t="str">
        <f t="shared" si="4"/>
        <v>Nov</v>
      </c>
      <c r="L44" s="30">
        <f t="shared" si="5"/>
        <v>22.93888888888889</v>
      </c>
      <c r="M44" s="2">
        <f t="shared" si="3"/>
        <v>15</v>
      </c>
    </row>
    <row r="45" spans="1:13">
      <c r="A45" s="25" t="str">
        <f>SUBSTITUTE('Student database'!A45,"K","")</f>
        <v>150143</v>
      </c>
      <c r="B45" s="6" t="str">
        <f>TRIM('Student database'!B45)</f>
        <v>Ms. Farid My HA</v>
      </c>
      <c r="C45" s="20" t="str">
        <f>'Student database'!C45</f>
        <v>Auditing</v>
      </c>
      <c r="D45" s="26" t="str">
        <f>TRIM(CLEAN('Student database'!D45))</f>
        <v>Sydney</v>
      </c>
      <c r="E45" s="27" t="str">
        <f>'Student database'!E45</f>
        <v>T1-2015</v>
      </c>
      <c r="F45" s="28">
        <f t="shared" si="2"/>
        <v>42076</v>
      </c>
      <c r="G45" s="11">
        <f>VALUE(TRIM(SUBSTITUTE('Student database'!F45,CHAR(160),"")))</f>
        <v>5</v>
      </c>
      <c r="H45" s="2" t="str">
        <f>IF(ISBLANK('Student database'!G45),H44,'Student database'!G45)</f>
        <v>Bachelor of Business</v>
      </c>
      <c r="I45" s="29">
        <f>DATE(LEFT('Student database'!H45,4),MID('Student database'!H45,6,2),RIGHT('Student database'!H45,2))</f>
        <v>35336</v>
      </c>
      <c r="J45" s="2" t="str">
        <f>IF(ISBLANK('Student database'!I45),J44,'Student database'!I45)</f>
        <v>ALTEC</v>
      </c>
      <c r="K45" s="2" t="str">
        <f t="shared" si="4"/>
        <v>Mar</v>
      </c>
      <c r="L45" s="30">
        <f t="shared" si="5"/>
        <v>18.458333333333332</v>
      </c>
      <c r="M45" s="2">
        <f t="shared" si="3"/>
        <v>15</v>
      </c>
    </row>
    <row r="46" spans="1:13">
      <c r="A46" s="25" t="str">
        <f>SUBSTITUTE('Student database'!A46,"K","")</f>
        <v>150144</v>
      </c>
      <c r="B46" s="6" t="str">
        <f>TRIM('Student database'!B46)</f>
        <v>Mr. Atoosa SINGH</v>
      </c>
      <c r="C46" s="20" t="str">
        <f>'Student database'!C46</f>
        <v>Bus Info Analysis</v>
      </c>
      <c r="D46" s="26" t="str">
        <f>TRIM(CLEAN('Student database'!D46))</f>
        <v>Brisbane</v>
      </c>
      <c r="E46" s="27" t="str">
        <f>'Student database'!E46</f>
        <v>T2-2015</v>
      </c>
      <c r="F46" s="28">
        <f t="shared" si="2"/>
        <v>42195</v>
      </c>
      <c r="G46" s="11">
        <f>VALUE(TRIM(SUBSTITUTE('Student database'!F46,CHAR(160),"")))</f>
        <v>2</v>
      </c>
      <c r="H46" s="2" t="str">
        <f>IF(ISBLANK('Student database'!G46),H45,'Student database'!G46)</f>
        <v>Bachelor of Business</v>
      </c>
      <c r="I46" s="29">
        <f>DATE(LEFT('Student database'!H46,4),MID('Student database'!H46,6,2),RIGHT('Student database'!H46,2))</f>
        <v>33536</v>
      </c>
      <c r="J46" s="2" t="str">
        <f>IF(ISBLANK('Student database'!I46),J45,'Student database'!I46)</f>
        <v>ALTEC</v>
      </c>
      <c r="K46" s="2" t="str">
        <f t="shared" si="4"/>
        <v>Jul</v>
      </c>
      <c r="L46" s="30">
        <f t="shared" si="5"/>
        <v>23.708333333333332</v>
      </c>
      <c r="M46" s="2">
        <f t="shared" si="3"/>
        <v>18</v>
      </c>
    </row>
    <row r="47" spans="1:13">
      <c r="A47" s="25" t="str">
        <f>SUBSTITUTE('Student database'!A47,"K","")</f>
        <v>150145</v>
      </c>
      <c r="B47" s="6" t="str">
        <f>TRIM('Student database'!B47)</f>
        <v>Mr. Shaya TRAN</v>
      </c>
      <c r="C47" s="20" t="str">
        <f>'Student database'!C47</f>
        <v>Bus Economics</v>
      </c>
      <c r="D47" s="26" t="str">
        <f>TRIM(CLEAN('Student database'!D47))</f>
        <v>Brisbane</v>
      </c>
      <c r="E47" s="27" t="str">
        <f>'Student database'!E47</f>
        <v>T3-2016</v>
      </c>
      <c r="F47" s="28">
        <f t="shared" si="2"/>
        <v>42680</v>
      </c>
      <c r="G47" s="11">
        <f>VALUE(TRIM(SUBSTITUTE('Student database'!F47,CHAR(160),"")))</f>
        <v>9</v>
      </c>
      <c r="H47" s="2" t="str">
        <f>IF(ISBLANK('Student database'!G47),H46,'Student database'!G47)</f>
        <v>Bachelor of Business</v>
      </c>
      <c r="I47" s="29">
        <f>DATE(LEFT('Student database'!H47,4),MID('Student database'!H47,6,2),RIGHT('Student database'!H47,2))</f>
        <v>32064</v>
      </c>
      <c r="J47" s="2" t="str">
        <f>IF(ISBLANK('Student database'!I47),J46,'Student database'!I47)</f>
        <v xml:space="preserve">Visa Consultants Pty Ltd </v>
      </c>
      <c r="K47" s="2" t="str">
        <f t="shared" si="4"/>
        <v>Nov</v>
      </c>
      <c r="L47" s="30">
        <f t="shared" si="5"/>
        <v>29.06111111111111</v>
      </c>
      <c r="M47" s="2">
        <f t="shared" si="3"/>
        <v>11</v>
      </c>
    </row>
    <row r="48" spans="1:13">
      <c r="A48" s="25" t="str">
        <f>SUBSTITUTE('Student database'!A48,"K","")</f>
        <v>150146</v>
      </c>
      <c r="B48" s="6" t="str">
        <f>TRIM('Student database'!B48)</f>
        <v>Mr. Kamshad SINGH</v>
      </c>
      <c r="C48" s="20" t="str">
        <f>'Student database'!C48</f>
        <v>Bus Strategy</v>
      </c>
      <c r="D48" s="26" t="str">
        <f>TRIM(CLEAN('Student database'!D48))</f>
        <v>Sydney</v>
      </c>
      <c r="E48" s="27" t="str">
        <f>'Student database'!E48</f>
        <v>T3-2016</v>
      </c>
      <c r="F48" s="28">
        <f t="shared" si="2"/>
        <v>42680</v>
      </c>
      <c r="G48" s="11">
        <f>VALUE(TRIM(SUBSTITUTE('Student database'!F48,CHAR(160),"")))</f>
        <v>10</v>
      </c>
      <c r="H48" s="2" t="str">
        <f>IF(ISBLANK('Student database'!G48),H47,'Student database'!G48)</f>
        <v>Bachelor of Accounting </v>
      </c>
      <c r="I48" s="29">
        <f>DATE(LEFT('Student database'!H48,4),MID('Student database'!H48,6,2),RIGHT('Student database'!H48,2))</f>
        <v>34115</v>
      </c>
      <c r="J48" s="2" t="str">
        <f>IF(ISBLANK('Student database'!I48),J47,'Student database'!I48)</f>
        <v xml:space="preserve">International Educational </v>
      </c>
      <c r="K48" s="2" t="str">
        <f t="shared" si="4"/>
        <v>Nov</v>
      </c>
      <c r="L48" s="30">
        <f t="shared" si="5"/>
        <v>23.444444444444443</v>
      </c>
      <c r="M48" s="2">
        <f t="shared" si="3"/>
        <v>10</v>
      </c>
    </row>
    <row r="49" spans="1:13">
      <c r="A49" s="25" t="str">
        <f>SUBSTITUTE('Student database'!A49,"K","")</f>
        <v>150147</v>
      </c>
      <c r="B49" s="6" t="str">
        <f>TRIM('Student database'!B49)</f>
        <v>Mr. Mandana SINGH</v>
      </c>
      <c r="C49" s="20" t="str">
        <f>'Student database'!C49</f>
        <v>Fin mgmt</v>
      </c>
      <c r="D49" s="26" t="str">
        <f>TRIM(CLEAN('Student database'!D49))</f>
        <v>Melbourne</v>
      </c>
      <c r="E49" s="27" t="str">
        <f>'Student database'!E49</f>
        <v>T1-2014</v>
      </c>
      <c r="F49" s="28">
        <f t="shared" si="2"/>
        <v>41711</v>
      </c>
      <c r="G49" s="11">
        <f>VALUE(TRIM(SUBSTITUTE('Student database'!F49,CHAR(160),"")))</f>
        <v>4</v>
      </c>
      <c r="H49" s="2" t="str">
        <f>IF(ISBLANK('Student database'!G49),H48,'Student database'!G49)</f>
        <v>Bachelor of Accounting </v>
      </c>
      <c r="I49" s="29">
        <f>DATE(LEFT('Student database'!H49,4),MID('Student database'!H49,6,2),RIGHT('Student database'!H49,2))</f>
        <v>35723</v>
      </c>
      <c r="J49" s="2" t="str">
        <f>IF(ISBLANK('Student database'!I49),J48,'Student database'!I49)</f>
        <v xml:space="preserve">International Educational </v>
      </c>
      <c r="K49" s="2" t="str">
        <f t="shared" si="4"/>
        <v>Mar</v>
      </c>
      <c r="L49" s="30">
        <f t="shared" si="5"/>
        <v>16.397222222222222</v>
      </c>
      <c r="M49" s="2">
        <f t="shared" si="3"/>
        <v>16</v>
      </c>
    </row>
    <row r="50" spans="1:13">
      <c r="A50" s="25" t="str">
        <f>SUBSTITUTE('Student database'!A50,"K","")</f>
        <v>150148</v>
      </c>
      <c r="B50" s="6" t="str">
        <f>TRIM('Student database'!B50)</f>
        <v>Mr. Golbahar GUYEN</v>
      </c>
      <c r="C50" s="20" t="str">
        <f>'Student database'!C50</f>
        <v>Bus Economics</v>
      </c>
      <c r="D50" s="26" t="str">
        <f>TRIM(CLEAN('Student database'!D50))</f>
        <v>Brisbane</v>
      </c>
      <c r="E50" s="27" t="str">
        <f>'Student database'!E50</f>
        <v>T2-2017</v>
      </c>
      <c r="F50" s="28">
        <f t="shared" si="2"/>
        <v>42926</v>
      </c>
      <c r="G50" s="11">
        <f>VALUE(TRIM(SUBSTITUTE('Student database'!F50,CHAR(160),"")))</f>
        <v>3</v>
      </c>
      <c r="H50" s="2" t="str">
        <f>IF(ISBLANK('Student database'!G50),H49,'Student database'!G50)</f>
        <v>Bachelor of Business</v>
      </c>
      <c r="I50" s="29">
        <f>DATE(LEFT('Student database'!H50,4),MID('Student database'!H50,6,2),RIGHT('Student database'!H50,2))</f>
        <v>33198</v>
      </c>
      <c r="J50" s="2" t="str">
        <f>IF(ISBLANK('Student database'!I50),J49,'Student database'!I50)</f>
        <v>ALTEC</v>
      </c>
      <c r="K50" s="2" t="str">
        <f t="shared" si="4"/>
        <v>Jul</v>
      </c>
      <c r="L50" s="30">
        <f t="shared" si="5"/>
        <v>26.636111111111113</v>
      </c>
      <c r="M50" s="2">
        <f t="shared" si="3"/>
        <v>17</v>
      </c>
    </row>
    <row r="51" spans="1:13">
      <c r="A51" s="25" t="str">
        <f>SUBSTITUTE('Student database'!A51,"K","")</f>
        <v>150149</v>
      </c>
      <c r="B51" s="6" t="str">
        <f>TRIM('Student database'!B51)</f>
        <v>Mr. Sami SINGH</v>
      </c>
      <c r="C51" s="20" t="str">
        <f>'Student database'!C51</f>
        <v xml:space="preserve">Fin Acct </v>
      </c>
      <c r="D51" s="26" t="str">
        <f>TRIM(CLEAN('Student database'!D51))</f>
        <v>Sydney</v>
      </c>
      <c r="E51" s="27" t="str">
        <f>'Student database'!E51</f>
        <v>T1-2014</v>
      </c>
      <c r="F51" s="28">
        <f t="shared" si="2"/>
        <v>41711</v>
      </c>
      <c r="G51" s="11">
        <f>VALUE(TRIM(SUBSTITUTE('Student database'!F51,CHAR(160),"")))</f>
        <v>3</v>
      </c>
      <c r="H51" s="2" t="str">
        <f>IF(ISBLANK('Student database'!G51),H50,'Student database'!G51)</f>
        <v>Bachelor of Accounting</v>
      </c>
      <c r="I51" s="29">
        <f>DATE(LEFT('Student database'!H51,4),MID('Student database'!H51,6,2),RIGHT('Student database'!H51,2))</f>
        <v>33764</v>
      </c>
      <c r="J51" s="2" t="str">
        <f>IF(ISBLANK('Student database'!I51),J50,'Student database'!I51)</f>
        <v xml:space="preserve">International Educational </v>
      </c>
      <c r="K51" s="2" t="str">
        <f t="shared" si="4"/>
        <v>Mar</v>
      </c>
      <c r="L51" s="30">
        <f t="shared" si="5"/>
        <v>21.761111111111113</v>
      </c>
      <c r="M51" s="2">
        <f t="shared" si="3"/>
        <v>17</v>
      </c>
    </row>
    <row r="52" spans="1:13">
      <c r="A52" s="25" t="str">
        <f>SUBSTITUTE('Student database'!A52,"K","")</f>
        <v>150150</v>
      </c>
      <c r="B52" s="6" t="str">
        <f>TRIM('Student database'!B52)</f>
        <v>Mr. Golbahar OUSUF</v>
      </c>
      <c r="C52" s="20" t="str">
        <f>'Student database'!C52</f>
        <v>Intro to ECommerce</v>
      </c>
      <c r="D52" s="26" t="str">
        <f>TRIM(CLEAN('Student database'!D52))</f>
        <v>Melbourne</v>
      </c>
      <c r="E52" s="27" t="str">
        <f>'Student database'!E52</f>
        <v>T2-2015</v>
      </c>
      <c r="F52" s="28">
        <f t="shared" si="2"/>
        <v>42195</v>
      </c>
      <c r="G52" s="11">
        <f>VALUE(TRIM(SUBSTITUTE('Student database'!F52,CHAR(160),"")))</f>
        <v>1</v>
      </c>
      <c r="H52" s="2" t="str">
        <f>IF(ISBLANK('Student database'!G52),H51,'Student database'!G52)</f>
        <v>Bachelor of Accounting</v>
      </c>
      <c r="I52" s="29">
        <f>DATE(LEFT('Student database'!H52,4),MID('Student database'!H52,6,2),RIGHT('Student database'!H52,2))</f>
        <v>34968</v>
      </c>
      <c r="J52" s="2" t="str">
        <f>IF(ISBLANK('Student database'!I52),J51,'Student database'!I52)</f>
        <v xml:space="preserve">International Educational </v>
      </c>
      <c r="K52" s="2" t="str">
        <f t="shared" si="4"/>
        <v>Jul</v>
      </c>
      <c r="L52" s="30">
        <f t="shared" si="5"/>
        <v>19.788888888888888</v>
      </c>
      <c r="M52" s="2">
        <f t="shared" si="3"/>
        <v>19</v>
      </c>
    </row>
    <row r="53" spans="1:13">
      <c r="A53" s="25" t="str">
        <f>SUBSTITUTE('Student database'!A53,"K","")</f>
        <v>150151</v>
      </c>
      <c r="B53" s="6" t="str">
        <f>TRIM('Student database'!B53)</f>
        <v>Mr. Naheed TRAN</v>
      </c>
      <c r="C53" s="20" t="str">
        <f>'Student database'!C53</f>
        <v xml:space="preserve">Mgmt Principles </v>
      </c>
      <c r="D53" s="26" t="str">
        <f>TRIM(CLEAN('Student database'!D53))</f>
        <v>Melbourne</v>
      </c>
      <c r="E53" s="27" t="str">
        <f>'Student database'!E53</f>
        <v>T2-2015</v>
      </c>
      <c r="F53" s="28">
        <f t="shared" si="2"/>
        <v>42195</v>
      </c>
      <c r="G53" s="11">
        <f>VALUE(TRIM(SUBSTITUTE('Student database'!F53,CHAR(160),"")))</f>
        <v>1</v>
      </c>
      <c r="H53" s="2" t="str">
        <f>IF(ISBLANK('Student database'!G53),H52,'Student database'!G53)</f>
        <v>Bachelor of Accounting</v>
      </c>
      <c r="I53" s="29">
        <f>DATE(LEFT('Student database'!H53,4),MID('Student database'!H53,6,2),RIGHT('Student database'!H53,2))</f>
        <v>34944</v>
      </c>
      <c r="J53" s="2" t="str">
        <f>IF(ISBLANK('Student database'!I53),J52,'Student database'!I53)</f>
        <v xml:space="preserve">International Educational </v>
      </c>
      <c r="K53" s="2" t="str">
        <f t="shared" si="4"/>
        <v>Jul</v>
      </c>
      <c r="L53" s="30">
        <f t="shared" si="5"/>
        <v>19.855555555555554</v>
      </c>
      <c r="M53" s="2">
        <f t="shared" si="3"/>
        <v>19</v>
      </c>
    </row>
    <row r="54" spans="1:13">
      <c r="A54" s="25" t="str">
        <f>SUBSTITUTE('Student database'!A54,"K","")</f>
        <v>150152</v>
      </c>
      <c r="B54" s="6" t="str">
        <f>TRIM('Student database'!B54)</f>
        <v>Mr. Tahmineh AMMED</v>
      </c>
      <c r="C54" s="20" t="str">
        <f>'Student database'!C54</f>
        <v xml:space="preserve">Bus Comm </v>
      </c>
      <c r="D54" s="26" t="str">
        <f>TRIM(CLEAN('Student database'!D54))</f>
        <v>Brisbane</v>
      </c>
      <c r="E54" s="27" t="str">
        <f>'Student database'!E54</f>
        <v>T2-2015</v>
      </c>
      <c r="F54" s="28">
        <f t="shared" si="2"/>
        <v>42195</v>
      </c>
      <c r="G54" s="11">
        <f>VALUE(TRIM(SUBSTITUTE('Student database'!F54,CHAR(160),"")))</f>
        <v>3</v>
      </c>
      <c r="H54" s="2" t="str">
        <f>IF(ISBLANK('Student database'!G54),H53,'Student database'!G54)</f>
        <v>Bachelor of Accounting</v>
      </c>
      <c r="I54" s="29">
        <f>DATE(LEFT('Student database'!H54,4),MID('Student database'!H54,6,2),RIGHT('Student database'!H54,2))</f>
        <v>34453</v>
      </c>
      <c r="J54" s="2" t="str">
        <f>IF(ISBLANK('Student database'!I54),J53,'Student database'!I54)</f>
        <v>MIM Education</v>
      </c>
      <c r="K54" s="2" t="str">
        <f t="shared" si="4"/>
        <v>Jul</v>
      </c>
      <c r="L54" s="30">
        <f t="shared" si="5"/>
        <v>21.197222222222223</v>
      </c>
      <c r="M54" s="2">
        <f t="shared" si="3"/>
        <v>17</v>
      </c>
    </row>
    <row r="55" spans="1:13">
      <c r="A55" s="25" t="str">
        <f>SUBSTITUTE('Student database'!A55,"K","")</f>
        <v>150153</v>
      </c>
      <c r="B55" s="6" t="str">
        <f>TRIM('Student database'!B55)</f>
        <v>Mr. Pirooz KARIM</v>
      </c>
      <c r="C55" s="20" t="str">
        <f>'Student database'!C55</f>
        <v>Intro to ECommerce</v>
      </c>
      <c r="D55" s="26" t="str">
        <f>TRIM(CLEAN('Student database'!D55))</f>
        <v>Melbourne</v>
      </c>
      <c r="E55" s="27" t="str">
        <f>'Student database'!E55</f>
        <v>T1-2016</v>
      </c>
      <c r="F55" s="28">
        <f t="shared" si="2"/>
        <v>42442</v>
      </c>
      <c r="G55" s="11">
        <f>VALUE(TRIM(SUBSTITUTE('Student database'!F55,CHAR(160),"")))</f>
        <v>7</v>
      </c>
      <c r="H55" s="2" t="str">
        <f>IF(ISBLANK('Student database'!G55),H54,'Student database'!G55)</f>
        <v>Bachelor of Accounting</v>
      </c>
      <c r="I55" s="29">
        <f>DATE(LEFT('Student database'!H55,4),MID('Student database'!H55,6,2),RIGHT('Student database'!H55,2))</f>
        <v>32489</v>
      </c>
      <c r="J55" s="2" t="str">
        <f>IF(ISBLANK('Student database'!I55),J54,'Student database'!I55)</f>
        <v>MIM Education</v>
      </c>
      <c r="K55" s="2" t="str">
        <f t="shared" si="4"/>
        <v>Mar</v>
      </c>
      <c r="L55" s="30">
        <f t="shared" si="5"/>
        <v>27.252777777777776</v>
      </c>
      <c r="M55" s="2">
        <f t="shared" si="3"/>
        <v>13</v>
      </c>
    </row>
    <row r="56" spans="1:13">
      <c r="A56" s="25" t="str">
        <f>SUBSTITUTE('Student database'!A56,"K","")</f>
        <v>150154</v>
      </c>
      <c r="B56" s="6" t="str">
        <f>TRIM('Student database'!B56)</f>
        <v>Ms. Maheen PHAM</v>
      </c>
      <c r="C56" s="20" t="str">
        <f>'Student database'!C56</f>
        <v>Mktg Principles</v>
      </c>
      <c r="D56" s="26" t="str">
        <f>TRIM(CLEAN('Student database'!D56))</f>
        <v>Sydney</v>
      </c>
      <c r="E56" s="27" t="str">
        <f>'Student database'!E56</f>
        <v>T3-2017</v>
      </c>
      <c r="F56" s="28">
        <f t="shared" si="2"/>
        <v>43045</v>
      </c>
      <c r="G56" s="11">
        <f>VALUE(TRIM(SUBSTITUTE('Student database'!F56,CHAR(160),"")))</f>
        <v>21</v>
      </c>
      <c r="H56" s="2" t="str">
        <f>IF(ISBLANK('Student database'!G56),H55,'Student database'!G56)</f>
        <v>Bachelor of Accounting</v>
      </c>
      <c r="I56" s="29">
        <f>DATE(LEFT('Student database'!H56,4),MID('Student database'!H56,6,2),RIGHT('Student database'!H56,2))</f>
        <v>32965</v>
      </c>
      <c r="J56" s="2" t="str">
        <f>IF(ISBLANK('Student database'!I56),J55,'Student database'!I56)</f>
        <v>MIM Education</v>
      </c>
      <c r="K56" s="2" t="str">
        <f t="shared" si="4"/>
        <v>Nov</v>
      </c>
      <c r="L56" s="30">
        <f t="shared" si="5"/>
        <v>27.594444444444445</v>
      </c>
      <c r="M56" s="2">
        <f t="shared" si="3"/>
        <v>0</v>
      </c>
    </row>
    <row r="57" spans="1:13">
      <c r="A57" s="25" t="str">
        <f>SUBSTITUTE('Student database'!A57,"K","")</f>
        <v>150155</v>
      </c>
      <c r="B57" s="6" t="str">
        <f>TRIM('Student database'!B57)</f>
        <v>Mr. Cirrus REYES</v>
      </c>
      <c r="C57" s="20" t="str">
        <f>'Student database'!C57</f>
        <v xml:space="preserve">Quant Methods </v>
      </c>
      <c r="D57" s="26" t="str">
        <f>TRIM(CLEAN('Student database'!D57))</f>
        <v>Melbourne</v>
      </c>
      <c r="E57" s="27" t="str">
        <f>'Student database'!E57</f>
        <v>T2-2017</v>
      </c>
      <c r="F57" s="28">
        <f t="shared" si="2"/>
        <v>42926</v>
      </c>
      <c r="G57" s="11">
        <f>VALUE(TRIM(SUBSTITUTE('Student database'!F57,CHAR(160),"")))</f>
        <v>4</v>
      </c>
      <c r="H57" s="2" t="str">
        <f>IF(ISBLANK('Student database'!G57),H56,'Student database'!G57)</f>
        <v>Bachelor of Accounting</v>
      </c>
      <c r="I57" s="29">
        <f>DATE(LEFT('Student database'!H57,4),MID('Student database'!H57,6,2),RIGHT('Student database'!H57,2))</f>
        <v>32082</v>
      </c>
      <c r="J57" s="2" t="str">
        <f>IF(ISBLANK('Student database'!I57),J56,'Student database'!I57)</f>
        <v>MIM Education</v>
      </c>
      <c r="K57" s="2" t="str">
        <f t="shared" si="4"/>
        <v>Jul</v>
      </c>
      <c r="L57" s="30">
        <f t="shared" si="5"/>
        <v>29.691666666666666</v>
      </c>
      <c r="M57" s="2">
        <f t="shared" si="3"/>
        <v>16</v>
      </c>
    </row>
    <row r="58" spans="1:13">
      <c r="A58" s="25" t="str">
        <f>SUBSTITUTE('Student database'!A58,"K","")</f>
        <v>150156</v>
      </c>
      <c r="B58" s="6" t="str">
        <f>TRIM('Student database'!B58)</f>
        <v>Ms. Rakhshan GUYEN</v>
      </c>
      <c r="C58" s="20" t="str">
        <f>'Student database'!C58</f>
        <v>Auditing</v>
      </c>
      <c r="D58" s="26" t="str">
        <f>TRIM(CLEAN('Student database'!D58))</f>
        <v>Sydney</v>
      </c>
      <c r="E58" s="27" t="str">
        <f>'Student database'!E58</f>
        <v>T2-2016</v>
      </c>
      <c r="F58" s="28">
        <f t="shared" si="2"/>
        <v>42561</v>
      </c>
      <c r="G58" s="11">
        <f>VALUE(TRIM(SUBSTITUTE('Student database'!F58,CHAR(160),"")))</f>
        <v>3</v>
      </c>
      <c r="H58" s="2" t="str">
        <f>IF(ISBLANK('Student database'!G58),H57,'Student database'!G58)</f>
        <v>Bachelor of Accounting</v>
      </c>
      <c r="I58" s="29">
        <f>DATE(LEFT('Student database'!H58,4),MID('Student database'!H58,6,2),RIGHT('Student database'!H58,2))</f>
        <v>34481</v>
      </c>
      <c r="J58" s="2" t="str">
        <f>IF(ISBLANK('Student database'!I58),J57,'Student database'!I58)</f>
        <v>MIM Education</v>
      </c>
      <c r="K58" s="2" t="str">
        <f t="shared" si="4"/>
        <v>Jul</v>
      </c>
      <c r="L58" s="30">
        <f t="shared" si="5"/>
        <v>22.119444444444444</v>
      </c>
      <c r="M58" s="2">
        <f t="shared" si="3"/>
        <v>17</v>
      </c>
    </row>
    <row r="59" spans="1:13">
      <c r="A59" s="25" t="str">
        <f>SUBSTITUTE('Student database'!A59,"K","")</f>
        <v>150157</v>
      </c>
      <c r="B59" s="6" t="str">
        <f>TRIM('Student database'!B59)</f>
        <v>Mr. Rima ARCIA</v>
      </c>
      <c r="C59" s="20" t="str">
        <f>'Student database'!C59</f>
        <v>Fin Reporting</v>
      </c>
      <c r="D59" s="26" t="str">
        <f>TRIM(CLEAN('Student database'!D59))</f>
        <v>Brisbane</v>
      </c>
      <c r="E59" s="27" t="str">
        <f>'Student database'!E59</f>
        <v>T1-2017</v>
      </c>
      <c r="F59" s="28">
        <f t="shared" si="2"/>
        <v>42807</v>
      </c>
      <c r="G59" s="11">
        <f>VALUE(TRIM(SUBSTITUTE('Student database'!F59,CHAR(160),"")))</f>
        <v>4</v>
      </c>
      <c r="H59" s="2" t="str">
        <f>IF(ISBLANK('Student database'!G59),H58,'Student database'!G59)</f>
        <v>Bachelor of Accounting</v>
      </c>
      <c r="I59" s="29">
        <f>DATE(LEFT('Student database'!H59,4),MID('Student database'!H59,6,2),RIGHT('Student database'!H59,2))</f>
        <v>32929</v>
      </c>
      <c r="J59" s="2" t="str">
        <f>IF(ISBLANK('Student database'!I59),J58,'Student database'!I59)</f>
        <v>MIM Education</v>
      </c>
      <c r="K59" s="2" t="str">
        <f t="shared" si="4"/>
        <v>Mar</v>
      </c>
      <c r="L59" s="30">
        <f t="shared" si="5"/>
        <v>27.05</v>
      </c>
      <c r="M59" s="2">
        <f t="shared" si="3"/>
        <v>16</v>
      </c>
    </row>
    <row r="60" spans="1:13">
      <c r="A60" s="25" t="str">
        <f>SUBSTITUTE('Student database'!A60,"K","")</f>
        <v>150158</v>
      </c>
      <c r="B60" s="6" t="str">
        <f>TRIM('Student database'!B60)</f>
        <v>Mr. Firouz DHURY</v>
      </c>
      <c r="C60" s="20" t="str">
        <f>'Student database'!C60</f>
        <v>Bus Acct</v>
      </c>
      <c r="D60" s="26" t="str">
        <f>TRIM(CLEAN('Student database'!D60))</f>
        <v>Brisbane</v>
      </c>
      <c r="E60" s="27" t="str">
        <f>'Student database'!E60</f>
        <v>T1-2016</v>
      </c>
      <c r="F60" s="28">
        <f t="shared" si="2"/>
        <v>42442</v>
      </c>
      <c r="G60" s="11">
        <f>VALUE(TRIM(SUBSTITUTE('Student database'!F60,CHAR(160),"")))</f>
        <v>2</v>
      </c>
      <c r="H60" s="2" t="str">
        <f>IF(ISBLANK('Student database'!G60),H59,'Student database'!G60)</f>
        <v>Bachelor of Accounting</v>
      </c>
      <c r="I60" s="29">
        <f>DATE(LEFT('Student database'!H60,4),MID('Student database'!H60,6,2),RIGHT('Student database'!H60,2))</f>
        <v>34787</v>
      </c>
      <c r="J60" s="2" t="str">
        <f>IF(ISBLANK('Student database'!I60),J59,'Student database'!I60)</f>
        <v>iae GLOBAL - Melbourne</v>
      </c>
      <c r="K60" s="2" t="str">
        <f t="shared" si="4"/>
        <v>Mar</v>
      </c>
      <c r="L60" s="30">
        <f t="shared" si="5"/>
        <v>20.955555555555556</v>
      </c>
      <c r="M60" s="2">
        <f t="shared" si="3"/>
        <v>18</v>
      </c>
    </row>
    <row r="61" spans="1:13">
      <c r="A61" s="25" t="str">
        <f>SUBSTITUTE('Student database'!A61,"K","")</f>
        <v>150159</v>
      </c>
      <c r="B61" s="6" t="str">
        <f>TRIM('Student database'!B61)</f>
        <v>Mr. Shadi a NAW</v>
      </c>
      <c r="C61" s="20" t="str">
        <f>'Student database'!C61</f>
        <v>Bus Economics</v>
      </c>
      <c r="D61" s="26" t="str">
        <f>TRIM(CLEAN('Student database'!D61))</f>
        <v>Brisbane</v>
      </c>
      <c r="E61" s="27" t="str">
        <f>'Student database'!E61</f>
        <v>T1-2014</v>
      </c>
      <c r="F61" s="28">
        <f t="shared" si="2"/>
        <v>41711</v>
      </c>
      <c r="G61" s="11">
        <f>VALUE(TRIM(SUBSTITUTE('Student database'!F61,CHAR(160),"")))</f>
        <v>8</v>
      </c>
      <c r="H61" s="2" t="str">
        <f>IF(ISBLANK('Student database'!G61),H60,'Student database'!G61)</f>
        <v>Bachelor of Business</v>
      </c>
      <c r="I61" s="29">
        <f>DATE(LEFT('Student database'!H61,4),MID('Student database'!H61,6,2),RIGHT('Student database'!H61,2))</f>
        <v>32597</v>
      </c>
      <c r="J61" s="2" t="str">
        <f>IF(ISBLANK('Student database'!I61),J60,'Student database'!I61)</f>
        <v xml:space="preserve">Visa Consultants Pty Ltd </v>
      </c>
      <c r="K61" s="2" t="str">
        <f t="shared" si="4"/>
        <v>Mar</v>
      </c>
      <c r="L61" s="30">
        <f t="shared" si="5"/>
        <v>24.952777777777779</v>
      </c>
      <c r="M61" s="2">
        <f t="shared" si="3"/>
        <v>12</v>
      </c>
    </row>
    <row r="62" spans="1:13">
      <c r="A62" s="25" t="str">
        <f>SUBSTITUTE('Student database'!A62,"K","")</f>
        <v>150160</v>
      </c>
      <c r="B62" s="6" t="str">
        <f>TRIM('Student database'!B62)</f>
        <v>Ms. Firouz GUYEN</v>
      </c>
      <c r="C62" s="20" t="str">
        <f>'Student database'!C62</f>
        <v xml:space="preserve">Quant Methods </v>
      </c>
      <c r="D62" s="26" t="str">
        <f>TRIM(CLEAN('Student database'!D62))</f>
        <v>Sydney</v>
      </c>
      <c r="E62" s="27" t="str">
        <f>'Student database'!E62</f>
        <v>T2-2014</v>
      </c>
      <c r="F62" s="28">
        <f t="shared" si="2"/>
        <v>41830</v>
      </c>
      <c r="G62" s="11">
        <f>VALUE(TRIM(SUBSTITUTE('Student database'!F62,CHAR(160),"")))</f>
        <v>3</v>
      </c>
      <c r="H62" s="2" t="str">
        <f>IF(ISBLANK('Student database'!G62),H61,'Student database'!G62)</f>
        <v>Bachelor of Business</v>
      </c>
      <c r="I62" s="29">
        <f>DATE(LEFT('Student database'!H62,4),MID('Student database'!H62,6,2),RIGHT('Student database'!H62,2))</f>
        <v>35401</v>
      </c>
      <c r="J62" s="2" t="str">
        <f>IF(ISBLANK('Student database'!I62),J61,'Student database'!I62)</f>
        <v xml:space="preserve">Visa Consultants Pty Ltd </v>
      </c>
      <c r="K62" s="2" t="str">
        <f t="shared" si="4"/>
        <v>Jul</v>
      </c>
      <c r="L62" s="30">
        <f t="shared" si="5"/>
        <v>17.605555555555554</v>
      </c>
      <c r="M62" s="2">
        <f t="shared" si="3"/>
        <v>17</v>
      </c>
    </row>
    <row r="63" spans="1:13">
      <c r="A63" s="25" t="str">
        <f>SUBSTITUTE('Student database'!A63,"K","")</f>
        <v>150161</v>
      </c>
      <c r="B63" s="6" t="str">
        <f>TRIM('Student database'!B63)</f>
        <v>Mr. Sita ANSUR</v>
      </c>
      <c r="C63" s="20" t="str">
        <f>'Student database'!C63</f>
        <v>Bus Acct</v>
      </c>
      <c r="D63" s="26" t="str">
        <f>TRIM(CLEAN('Student database'!D63))</f>
        <v>Melbourne</v>
      </c>
      <c r="E63" s="27" t="str">
        <f>'Student database'!E63</f>
        <v>T2-2014</v>
      </c>
      <c r="F63" s="28">
        <f t="shared" si="2"/>
        <v>41830</v>
      </c>
      <c r="G63" s="11">
        <f>VALUE(TRIM(SUBSTITUTE('Student database'!F63,CHAR(160),"")))</f>
        <v>2</v>
      </c>
      <c r="H63" s="2" t="str">
        <f>IF(ISBLANK('Student database'!G63),H62,'Student database'!G63)</f>
        <v>Bachelor of Business</v>
      </c>
      <c r="I63" s="29">
        <f>DATE(LEFT('Student database'!H63,4),MID('Student database'!H63,6,2),RIGHT('Student database'!H63,2))</f>
        <v>33937</v>
      </c>
      <c r="J63" s="2" t="str">
        <f>IF(ISBLANK('Student database'!I63),J62,'Student database'!I63)</f>
        <v>Hope Agency</v>
      </c>
      <c r="K63" s="2" t="str">
        <f t="shared" si="4"/>
        <v>Jul</v>
      </c>
      <c r="L63" s="30">
        <f t="shared" si="5"/>
        <v>21.613888888888887</v>
      </c>
      <c r="M63" s="2">
        <f t="shared" si="3"/>
        <v>18</v>
      </c>
    </row>
    <row r="64" spans="1:13">
      <c r="A64" s="25" t="str">
        <f>SUBSTITUTE('Student database'!A64,"K","")</f>
        <v>150162</v>
      </c>
      <c r="B64" s="6" t="str">
        <f>TRIM('Student database'!B64)</f>
        <v>Mr. Siamak RAMOS</v>
      </c>
      <c r="C64" s="20" t="str">
        <f>'Student database'!C64</f>
        <v>Mktg Principles</v>
      </c>
      <c r="D64" s="26" t="str">
        <f>TRIM(CLEAN('Student database'!D64))</f>
        <v>Melbourne</v>
      </c>
      <c r="E64" s="27" t="str">
        <f>'Student database'!E64</f>
        <v>T1-2014</v>
      </c>
      <c r="F64" s="28">
        <f t="shared" si="2"/>
        <v>41711</v>
      </c>
      <c r="G64" s="11">
        <f>VALUE(TRIM(SUBSTITUTE('Student database'!F64,CHAR(160),"")))</f>
        <v>3</v>
      </c>
      <c r="H64" s="2" t="str">
        <f>IF(ISBLANK('Student database'!G64),H63,'Student database'!G64)</f>
        <v>Bachelor of Business</v>
      </c>
      <c r="I64" s="29">
        <f>DATE(LEFT('Student database'!H64,4),MID('Student database'!H64,6,2),RIGHT('Student database'!H64,2))</f>
        <v>34654</v>
      </c>
      <c r="J64" s="2" t="str">
        <f>IF(ISBLANK('Student database'!I64),J63,'Student database'!I64)</f>
        <v>Hope Agency</v>
      </c>
      <c r="K64" s="2" t="str">
        <f t="shared" si="4"/>
        <v>Mar</v>
      </c>
      <c r="L64" s="30">
        <f t="shared" si="5"/>
        <v>19.324999999999999</v>
      </c>
      <c r="M64" s="2">
        <f t="shared" si="3"/>
        <v>17</v>
      </c>
    </row>
    <row r="65" spans="1:13">
      <c r="A65" s="25" t="str">
        <f>SUBSTITUTE('Student database'!A65,"K","")</f>
        <v>150163</v>
      </c>
      <c r="B65" s="6" t="str">
        <f>TRIM('Student database'!B65)</f>
        <v>Mr. Shadan ARGAS</v>
      </c>
      <c r="C65" s="20" t="str">
        <f>'Student database'!C65</f>
        <v>Corp Resp Ethics</v>
      </c>
      <c r="D65" s="26" t="str">
        <f>TRIM(CLEAN('Student database'!D65))</f>
        <v>Brisbane</v>
      </c>
      <c r="E65" s="27" t="str">
        <f>'Student database'!E65</f>
        <v>T2-2016</v>
      </c>
      <c r="F65" s="28">
        <f t="shared" si="2"/>
        <v>42561</v>
      </c>
      <c r="G65" s="11">
        <f>VALUE(TRIM(SUBSTITUTE('Student database'!F65,CHAR(160),"")))</f>
        <v>5</v>
      </c>
      <c r="H65" s="2" t="str">
        <f>IF(ISBLANK('Student database'!G65),H64,'Student database'!G65)</f>
        <v>Bachelor of Business</v>
      </c>
      <c r="I65" s="29">
        <f>DATE(LEFT('Student database'!H65,4),MID('Student database'!H65,6,2),RIGHT('Student database'!H65,2))</f>
        <v>33982</v>
      </c>
      <c r="J65" s="2" t="str">
        <f>IF(ISBLANK('Student database'!I65),J64,'Student database'!I65)</f>
        <v>Connect Overseas</v>
      </c>
      <c r="K65" s="2" t="str">
        <f t="shared" si="4"/>
        <v>Jul</v>
      </c>
      <c r="L65" s="30">
        <f t="shared" si="5"/>
        <v>23.491666666666667</v>
      </c>
      <c r="M65" s="2">
        <f t="shared" si="3"/>
        <v>15</v>
      </c>
    </row>
    <row r="66" spans="1:13">
      <c r="A66" s="25" t="str">
        <f>SUBSTITUTE('Student database'!A66,"K","")</f>
        <v>150164</v>
      </c>
      <c r="B66" s="6" t="str">
        <f>TRIM('Student database'!B66)</f>
        <v>Mr. Shahab JAVED</v>
      </c>
      <c r="C66" s="20" t="str">
        <f>'Student database'!C66</f>
        <v xml:space="preserve">Bus Comm </v>
      </c>
      <c r="D66" s="26" t="str">
        <f>TRIM(CLEAN('Student database'!D66))</f>
        <v>Melbourne</v>
      </c>
      <c r="E66" s="27" t="str">
        <f>'Student database'!E66</f>
        <v>T3-2016</v>
      </c>
      <c r="F66" s="28">
        <f t="shared" si="2"/>
        <v>42680</v>
      </c>
      <c r="G66" s="11">
        <f>VALUE(TRIM(SUBSTITUTE('Student database'!F66,CHAR(160),"")))</f>
        <v>11</v>
      </c>
      <c r="H66" s="2" t="str">
        <f>IF(ISBLANK('Student database'!G66),H65,'Student database'!G66)</f>
        <v>Bachelor of Accounting</v>
      </c>
      <c r="I66" s="29">
        <f>DATE(LEFT('Student database'!H66,4),MID('Student database'!H66,6,2),RIGHT('Student database'!H66,2))</f>
        <v>32301</v>
      </c>
      <c r="J66" s="2" t="str">
        <f>IF(ISBLANK('Student database'!I66),J65,'Student database'!I66)</f>
        <v xml:space="preserve">International Educational </v>
      </c>
      <c r="K66" s="2" t="str">
        <f t="shared" ref="K66:K97" si="6">TEXT(F66,"mmm")</f>
        <v>Nov</v>
      </c>
      <c r="L66" s="30">
        <f t="shared" ref="L66:L97" si="7">YEARFRAC(I66,F66)</f>
        <v>28.413888888888888</v>
      </c>
      <c r="M66" s="2">
        <f t="shared" si="3"/>
        <v>9</v>
      </c>
    </row>
    <row r="67" spans="1:13">
      <c r="A67" s="25" t="str">
        <f>SUBSTITUTE('Student database'!A67,"K","")</f>
        <v>150165</v>
      </c>
      <c r="B67" s="6" t="str">
        <f>TRIM('Student database'!B67)</f>
        <v>Mr. Atash GUYEN</v>
      </c>
      <c r="C67" s="20" t="str">
        <f>'Student database'!C67</f>
        <v>Intro to ECommerce</v>
      </c>
      <c r="D67" s="26" t="str">
        <f>TRIM(CLEAN('Student database'!D67))</f>
        <v>Melbourne</v>
      </c>
      <c r="E67" s="27" t="str">
        <f>'Student database'!E67</f>
        <v>T1-2016</v>
      </c>
      <c r="F67" s="28">
        <f t="shared" ref="F67:F130" si="8">IF(LEFT(E67,2)="T1",DATE(RIGHT(E67,4),3,13),IF(LEFT(E67,2)="T2",DATE(RIGHT(E67,4),7,10),IF(LEFT(E67,2)="T3",DATE(RIGHT(E67,4),11,6),"")))</f>
        <v>42442</v>
      </c>
      <c r="G67" s="11">
        <f>VALUE(TRIM(SUBSTITUTE('Student database'!F67,CHAR(160),"")))</f>
        <v>4</v>
      </c>
      <c r="H67" s="2" t="str">
        <f>IF(ISBLANK('Student database'!G67),H66,'Student database'!G67)</f>
        <v>Bachelor of Accounting</v>
      </c>
      <c r="I67" s="29">
        <f>DATE(LEFT('Student database'!H67,4),MID('Student database'!H67,6,2),RIGHT('Student database'!H67,2))</f>
        <v>33941</v>
      </c>
      <c r="J67" s="2" t="str">
        <f>IF(ISBLANK('Student database'!I67),J66,'Student database'!I67)</f>
        <v xml:space="preserve">International Educational </v>
      </c>
      <c r="K67" s="2" t="str">
        <f t="shared" si="6"/>
        <v>Mar</v>
      </c>
      <c r="L67" s="30">
        <f t="shared" si="7"/>
        <v>23.277777777777779</v>
      </c>
      <c r="M67" s="2">
        <f t="shared" ref="M67:M130" si="9">IF(20-G67&gt;0,20-G67,0)</f>
        <v>16</v>
      </c>
    </row>
    <row r="68" spans="1:13">
      <c r="A68" s="25" t="str">
        <f>SUBSTITUTE('Student database'!A68,"K","")</f>
        <v>150166</v>
      </c>
      <c r="B68" s="6" t="str">
        <f>TRIM('Student database'!B68)</f>
        <v>Ms. Tirdad GUYEN</v>
      </c>
      <c r="C68" s="20" t="str">
        <f>'Student database'!C68</f>
        <v xml:space="preserve">Mgmt Principles </v>
      </c>
      <c r="D68" s="26" t="str">
        <f>TRIM(CLEAN('Student database'!D68))</f>
        <v>Brisbane</v>
      </c>
      <c r="E68" s="27" t="str">
        <f>'Student database'!E68</f>
        <v>T3-2016</v>
      </c>
      <c r="F68" s="28">
        <f t="shared" si="8"/>
        <v>42680</v>
      </c>
      <c r="G68" s="11">
        <f>VALUE(TRIM(SUBSTITUTE('Student database'!F68,CHAR(160),"")))</f>
        <v>2</v>
      </c>
      <c r="H68" s="2" t="str">
        <f>IF(ISBLANK('Student database'!G68),H67,'Student database'!G68)</f>
        <v>Bachelor of Accounting</v>
      </c>
      <c r="I68" s="29">
        <f>DATE(LEFT('Student database'!H68,4),MID('Student database'!H68,6,2),RIGHT('Student database'!H68,2))</f>
        <v>35005</v>
      </c>
      <c r="J68" s="2" t="str">
        <f>IF(ISBLANK('Student database'!I68),J67,'Student database'!I68)</f>
        <v xml:space="preserve">International Educational </v>
      </c>
      <c r="K68" s="2" t="str">
        <f t="shared" si="6"/>
        <v>Nov</v>
      </c>
      <c r="L68" s="30">
        <f t="shared" si="7"/>
        <v>21.011111111111113</v>
      </c>
      <c r="M68" s="2">
        <f t="shared" si="9"/>
        <v>18</v>
      </c>
    </row>
    <row r="69" spans="1:13">
      <c r="A69" s="25" t="str">
        <f>SUBSTITUTE('Student database'!A69,"K","")</f>
        <v>150167</v>
      </c>
      <c r="B69" s="6" t="str">
        <f>TRIM('Student database'!B69)</f>
        <v>Mr Goli VERIO</v>
      </c>
      <c r="C69" s="20" t="str">
        <f>'Student database'!C69</f>
        <v xml:space="preserve">Bus Comm </v>
      </c>
      <c r="D69" s="26" t="str">
        <f>TRIM(CLEAN('Student database'!D69))</f>
        <v>Melbourne</v>
      </c>
      <c r="E69" s="27" t="str">
        <f>'Student database'!E69</f>
        <v>T1-2014</v>
      </c>
      <c r="F69" s="28">
        <f t="shared" si="8"/>
        <v>41711</v>
      </c>
      <c r="G69" s="11">
        <f>VALUE(TRIM(SUBSTITUTE('Student database'!F69,CHAR(160),"")))</f>
        <v>4</v>
      </c>
      <c r="H69" s="2" t="str">
        <f>IF(ISBLANK('Student database'!G69),H68,'Student database'!G69)</f>
        <v>Bachelor of Accounting </v>
      </c>
      <c r="I69" s="29">
        <f>DATE(LEFT('Student database'!H69,4),MID('Student database'!H69,6,2),RIGHT('Student database'!H69,2))</f>
        <v>34210</v>
      </c>
      <c r="J69" s="2" t="str">
        <f>IF(ISBLANK('Student database'!I69),J68,'Student database'!I69)</f>
        <v>ISEMS Education</v>
      </c>
      <c r="K69" s="2" t="str">
        <f t="shared" si="6"/>
        <v>Mar</v>
      </c>
      <c r="L69" s="30">
        <f t="shared" si="7"/>
        <v>20.538888888888888</v>
      </c>
      <c r="M69" s="2">
        <f t="shared" si="9"/>
        <v>16</v>
      </c>
    </row>
    <row r="70" spans="1:13">
      <c r="A70" s="25" t="str">
        <f>SUBSTITUTE('Student database'!A70,"K","")</f>
        <v>150168</v>
      </c>
      <c r="B70" s="6" t="str">
        <f>TRIM('Student database'!B70)</f>
        <v>Mr Khosrow VERIO</v>
      </c>
      <c r="C70" s="20" t="str">
        <f>'Student database'!C70</f>
        <v xml:space="preserve">Mgmt Principles </v>
      </c>
      <c r="D70" s="26" t="str">
        <f>TRIM(CLEAN('Student database'!D70))</f>
        <v>Sydney</v>
      </c>
      <c r="E70" s="27" t="str">
        <f>'Student database'!E70</f>
        <v>T1-2017</v>
      </c>
      <c r="F70" s="28">
        <f t="shared" si="8"/>
        <v>42807</v>
      </c>
      <c r="G70" s="11">
        <f>VALUE(TRIM(SUBSTITUTE('Student database'!F70,CHAR(160),"")))</f>
        <v>7</v>
      </c>
      <c r="H70" s="2" t="str">
        <f>IF(ISBLANK('Student database'!G70),H69,'Student database'!G70)</f>
        <v>Bachelor of Accounting </v>
      </c>
      <c r="I70" s="29">
        <f>DATE(LEFT('Student database'!H70,4),MID('Student database'!H70,6,2),RIGHT('Student database'!H70,2))</f>
        <v>31968</v>
      </c>
      <c r="J70" s="2" t="str">
        <f>IF(ISBLANK('Student database'!I70),J69,'Student database'!I70)</f>
        <v>ISEMS Education</v>
      </c>
      <c r="K70" s="2" t="str">
        <f t="shared" si="6"/>
        <v>Mar</v>
      </c>
      <c r="L70" s="30">
        <f t="shared" si="7"/>
        <v>29.675000000000001</v>
      </c>
      <c r="M70" s="2">
        <f t="shared" si="9"/>
        <v>13</v>
      </c>
    </row>
    <row r="71" spans="1:13">
      <c r="A71" s="25" t="str">
        <f>SUBSTITUTE('Student database'!A71,"K","")</f>
        <v>150169</v>
      </c>
      <c r="B71" s="6" t="str">
        <f>TRIM('Student database'!B71)</f>
        <v>Mr Ramin LONIA</v>
      </c>
      <c r="C71" s="20" t="str">
        <f>'Student database'!C71</f>
        <v xml:space="preserve">Bus Comm </v>
      </c>
      <c r="D71" s="26" t="str">
        <f>TRIM(CLEAN('Student database'!D71))</f>
        <v>Sydney</v>
      </c>
      <c r="E71" s="27" t="str">
        <f>'Student database'!E71</f>
        <v>T3-2017</v>
      </c>
      <c r="F71" s="28">
        <f t="shared" si="8"/>
        <v>43045</v>
      </c>
      <c r="G71" s="11">
        <f>VALUE(TRIM(SUBSTITUTE('Student database'!F71,CHAR(160),"")))</f>
        <v>12</v>
      </c>
      <c r="H71" s="2" t="str">
        <f>IF(ISBLANK('Student database'!G71),H70,'Student database'!G71)</f>
        <v>Bachelor of Business</v>
      </c>
      <c r="I71" s="29">
        <f>DATE(LEFT('Student database'!H71,4),MID('Student database'!H71,6,2),RIGHT('Student database'!H71,2))</f>
        <v>33667</v>
      </c>
      <c r="J71" s="2" t="str">
        <f>IF(ISBLANK('Student database'!I71),J70,'Student database'!I71)</f>
        <v>New World Education</v>
      </c>
      <c r="K71" s="2" t="str">
        <f t="shared" si="6"/>
        <v>Nov</v>
      </c>
      <c r="L71" s="30">
        <f t="shared" si="7"/>
        <v>25.672222222222221</v>
      </c>
      <c r="M71" s="2">
        <f t="shared" si="9"/>
        <v>8</v>
      </c>
    </row>
    <row r="72" spans="1:13">
      <c r="A72" s="25" t="str">
        <f>SUBSTITUTE('Student database'!A72,"K","")</f>
        <v>150170</v>
      </c>
      <c r="B72" s="6" t="str">
        <f>TRIM('Student database'!B72)</f>
        <v>Mr Keyvan NAGY</v>
      </c>
      <c r="C72" s="20" t="str">
        <f>'Student database'!C72</f>
        <v>Intro to ECommerce</v>
      </c>
      <c r="D72" s="26" t="str">
        <f>TRIM(CLEAN('Student database'!D72))</f>
        <v>Melbourne</v>
      </c>
      <c r="E72" s="27" t="str">
        <f>'Student database'!E72</f>
        <v>T2-2016</v>
      </c>
      <c r="F72" s="28">
        <f t="shared" si="8"/>
        <v>42561</v>
      </c>
      <c r="G72" s="11">
        <f>VALUE(TRIM(SUBSTITUTE('Student database'!F72,CHAR(160),"")))</f>
        <v>36</v>
      </c>
      <c r="H72" s="2" t="str">
        <f>IF(ISBLANK('Student database'!G72),H71,'Student database'!G72)</f>
        <v>Bachelor of Business</v>
      </c>
      <c r="I72" s="29">
        <f>DATE(LEFT('Student database'!H72,4),MID('Student database'!H72,6,2),RIGHT('Student database'!H72,2))</f>
        <v>35497</v>
      </c>
      <c r="J72" s="2" t="str">
        <f>IF(ISBLANK('Student database'!I72),J71,'Student database'!I72)</f>
        <v>New World Education</v>
      </c>
      <c r="K72" s="2" t="str">
        <f t="shared" si="6"/>
        <v>Jul</v>
      </c>
      <c r="L72" s="30">
        <f t="shared" si="7"/>
        <v>19.338888888888889</v>
      </c>
      <c r="M72" s="2">
        <f t="shared" si="9"/>
        <v>0</v>
      </c>
    </row>
    <row r="73" spans="1:13">
      <c r="A73" s="25" t="str">
        <f>SUBSTITUTE('Student database'!A73,"K","")</f>
        <v>150171</v>
      </c>
      <c r="B73" s="6" t="str">
        <f>TRIM('Student database'!B73)</f>
        <v>Mr Vanda MANEC</v>
      </c>
      <c r="C73" s="20" t="str">
        <f>'Student database'!C73</f>
        <v>Auditing</v>
      </c>
      <c r="D73" s="26" t="str">
        <f>TRIM(CLEAN('Student database'!D73))</f>
        <v>Melbourne</v>
      </c>
      <c r="E73" s="27" t="str">
        <f>'Student database'!E73</f>
        <v>T3-2017</v>
      </c>
      <c r="F73" s="28">
        <f t="shared" si="8"/>
        <v>43045</v>
      </c>
      <c r="G73" s="11">
        <f>VALUE(TRIM(SUBSTITUTE('Student database'!F73,CHAR(160),"")))</f>
        <v>3</v>
      </c>
      <c r="H73" s="2" t="str">
        <f>IF(ISBLANK('Student database'!G73),H72,'Student database'!G73)</f>
        <v>Bachelor of Business</v>
      </c>
      <c r="I73" s="29">
        <f>DATE(LEFT('Student database'!H73,4),MID('Student database'!H73,6,2),RIGHT('Student database'!H73,2))</f>
        <v>32213</v>
      </c>
      <c r="J73" s="2" t="str">
        <f>IF(ISBLANK('Student database'!I73),J72,'Student database'!I73)</f>
        <v>V STAR Immigration &amp; Education Services</v>
      </c>
      <c r="K73" s="2" t="str">
        <f t="shared" si="6"/>
        <v>Nov</v>
      </c>
      <c r="L73" s="30">
        <f t="shared" si="7"/>
        <v>29.652777777777779</v>
      </c>
      <c r="M73" s="2">
        <f t="shared" si="9"/>
        <v>17</v>
      </c>
    </row>
    <row r="74" spans="1:13">
      <c r="A74" s="25" t="str">
        <f>SUBSTITUTE('Student database'!A74,"K","")</f>
        <v>150172</v>
      </c>
      <c r="B74" s="6" t="str">
        <f>TRIM('Student database'!B74)</f>
        <v>Mr Kourosh KORBA</v>
      </c>
      <c r="C74" s="20" t="str">
        <f>'Student database'!C74</f>
        <v>Auditing</v>
      </c>
      <c r="D74" s="26" t="str">
        <f>TRIM(CLEAN('Student database'!D74))</f>
        <v>Sydney</v>
      </c>
      <c r="E74" s="27" t="str">
        <f>'Student database'!E74</f>
        <v>T3-2016</v>
      </c>
      <c r="F74" s="28">
        <f t="shared" si="8"/>
        <v>42680</v>
      </c>
      <c r="G74" s="11">
        <f>VALUE(TRIM(SUBSTITUTE('Student database'!F74,CHAR(160),"")))</f>
        <v>4</v>
      </c>
      <c r="H74" s="2" t="str">
        <f>IF(ISBLANK('Student database'!G74),H73,'Student database'!G74)</f>
        <v>Bachelor of Business</v>
      </c>
      <c r="I74" s="29">
        <f>DATE(LEFT('Student database'!H74,4),MID('Student database'!H74,6,2),RIGHT('Student database'!H74,2))</f>
        <v>34442</v>
      </c>
      <c r="J74" s="2" t="str">
        <f>IF(ISBLANK('Student database'!I74),J73,'Student database'!I74)</f>
        <v>V STAR Immigration &amp; Education Services</v>
      </c>
      <c r="K74" s="2" t="str">
        <f t="shared" si="6"/>
        <v>Nov</v>
      </c>
      <c r="L74" s="30">
        <f t="shared" si="7"/>
        <v>22.55</v>
      </c>
      <c r="M74" s="2">
        <f t="shared" si="9"/>
        <v>16</v>
      </c>
    </row>
    <row r="75" spans="1:13">
      <c r="A75" s="25" t="str">
        <f>SUBSTITUTE('Student database'!A75,"K","")</f>
        <v>150173</v>
      </c>
      <c r="B75" s="6" t="str">
        <f>TRIM('Student database'!B75)</f>
        <v>Mr Rambod KORBA</v>
      </c>
      <c r="C75" s="20" t="str">
        <f>'Student database'!C75</f>
        <v>Corp Law</v>
      </c>
      <c r="D75" s="26" t="str">
        <f>TRIM(CLEAN('Student database'!D75))</f>
        <v>Sydney</v>
      </c>
      <c r="E75" s="27" t="str">
        <f>'Student database'!E75</f>
        <v>T2-2017</v>
      </c>
      <c r="F75" s="28">
        <f t="shared" si="8"/>
        <v>42926</v>
      </c>
      <c r="G75" s="11">
        <f>VALUE(TRIM(SUBSTITUTE('Student database'!F75,CHAR(160),"")))</f>
        <v>6</v>
      </c>
      <c r="H75" s="2" t="str">
        <f>IF(ISBLANK('Student database'!G75),H74,'Student database'!G75)</f>
        <v>Bachelor of Business</v>
      </c>
      <c r="I75" s="29">
        <f>DATE(LEFT('Student database'!H75,4),MID('Student database'!H75,6,2),RIGHT('Student database'!H75,2))</f>
        <v>34320</v>
      </c>
      <c r="J75" s="2" t="str">
        <f>IF(ISBLANK('Student database'!I75),J74,'Student database'!I75)</f>
        <v>V STAR Immigration &amp; Education Services</v>
      </c>
      <c r="K75" s="2" t="str">
        <f t="shared" si="6"/>
        <v>Jul</v>
      </c>
      <c r="L75" s="30">
        <f t="shared" si="7"/>
        <v>23.56388888888889</v>
      </c>
      <c r="M75" s="2">
        <f t="shared" si="9"/>
        <v>14</v>
      </c>
    </row>
    <row r="76" spans="1:13">
      <c r="A76" s="25" t="str">
        <f>SUBSTITUTE('Student database'!A76,"K","")</f>
        <v>150174</v>
      </c>
      <c r="B76" s="6" t="str">
        <f>TRIM('Student database'!B76)</f>
        <v>Mr Pouran EMETH</v>
      </c>
      <c r="C76" s="20" t="str">
        <f>'Student database'!C76</f>
        <v>Corp Law</v>
      </c>
      <c r="D76" s="26" t="str">
        <f>TRIM(CLEAN('Student database'!D76))</f>
        <v>Sydney</v>
      </c>
      <c r="E76" s="27" t="str">
        <f>'Student database'!E76</f>
        <v>T1-2015</v>
      </c>
      <c r="F76" s="28">
        <f t="shared" si="8"/>
        <v>42076</v>
      </c>
      <c r="G76" s="11">
        <f>VALUE(TRIM(SUBSTITUTE('Student database'!F76,CHAR(160),"")))</f>
        <v>7</v>
      </c>
      <c r="H76" s="2" t="str">
        <f>IF(ISBLANK('Student database'!G76),H75,'Student database'!G76)</f>
        <v>Bachelor of Business</v>
      </c>
      <c r="I76" s="29">
        <f>DATE(LEFT('Student database'!H76,4),MID('Student database'!H76,6,2),RIGHT('Student database'!H76,2))</f>
        <v>36008</v>
      </c>
      <c r="J76" s="2" t="str">
        <f>IF(ISBLANK('Student database'!I76),J75,'Student database'!I76)</f>
        <v>V STAR Immigration &amp; Education Services</v>
      </c>
      <c r="K76" s="2" t="str">
        <f t="shared" si="6"/>
        <v>Mar</v>
      </c>
      <c r="L76" s="30">
        <f t="shared" si="7"/>
        <v>16.616666666666667</v>
      </c>
      <c r="M76" s="2">
        <f t="shared" si="9"/>
        <v>13</v>
      </c>
    </row>
    <row r="77" spans="1:13">
      <c r="A77" s="25" t="str">
        <f>SUBSTITUTE('Student database'!A77,"K","")</f>
        <v>150175</v>
      </c>
      <c r="B77" s="6" t="str">
        <f>TRIM('Student database'!B77)</f>
        <v>Ms Artan GAUNA</v>
      </c>
      <c r="C77" s="20" t="str">
        <f>'Student database'!C77</f>
        <v xml:space="preserve">Cost Acct </v>
      </c>
      <c r="D77" s="26" t="str">
        <f>TRIM(CLEAN('Student database'!D77))</f>
        <v>Melbourne</v>
      </c>
      <c r="E77" s="27" t="str">
        <f>'Student database'!E77</f>
        <v>T1-2016</v>
      </c>
      <c r="F77" s="28">
        <f t="shared" si="8"/>
        <v>42442</v>
      </c>
      <c r="G77" s="11">
        <f>VALUE(TRIM(SUBSTITUTE('Student database'!F77,CHAR(160),"")))</f>
        <v>4</v>
      </c>
      <c r="H77" s="2" t="str">
        <f>IF(ISBLANK('Student database'!G77),H76,'Student database'!G77)</f>
        <v>Bachelor of Business</v>
      </c>
      <c r="I77" s="29">
        <f>DATE(LEFT('Student database'!H77,4),MID('Student database'!H77,6,2),RIGHT('Student database'!H77,2))</f>
        <v>34332</v>
      </c>
      <c r="J77" s="2" t="str">
        <f>IF(ISBLANK('Student database'!I77),J76,'Student database'!I77)</f>
        <v>V STAR Immigration &amp; Education Services</v>
      </c>
      <c r="K77" s="2" t="str">
        <f t="shared" si="6"/>
        <v>Mar</v>
      </c>
      <c r="L77" s="30">
        <f t="shared" si="7"/>
        <v>22.205555555555556</v>
      </c>
      <c r="M77" s="2">
        <f t="shared" si="9"/>
        <v>16</v>
      </c>
    </row>
    <row r="78" spans="1:13">
      <c r="A78" s="25" t="str">
        <f>SUBSTITUTE('Student database'!A78,"K","")</f>
        <v>150176</v>
      </c>
      <c r="B78" s="6" t="str">
        <f>TRIM('Student database'!B78)</f>
        <v>Mr. Hooshyar pkota</v>
      </c>
      <c r="C78" s="20" t="str">
        <f>'Student database'!C78</f>
        <v xml:space="preserve">Fin Acct </v>
      </c>
      <c r="D78" s="26" t="str">
        <f>TRIM(CLEAN('Student database'!D78))</f>
        <v>Sydney</v>
      </c>
      <c r="E78" s="27" t="str">
        <f>'Student database'!E78</f>
        <v>T1-2017</v>
      </c>
      <c r="F78" s="28">
        <f t="shared" si="8"/>
        <v>42807</v>
      </c>
      <c r="G78" s="11">
        <f>VALUE(TRIM(SUBSTITUTE('Student database'!F78,CHAR(160),"")))</f>
        <v>1</v>
      </c>
      <c r="H78" s="2" t="str">
        <f>IF(ISBLANK('Student database'!G78),H77,'Student database'!G78)</f>
        <v>Bachelor of Business</v>
      </c>
      <c r="I78" s="29">
        <f>DATE(LEFT('Student database'!H78,4),MID('Student database'!H78,6,2),RIGHT('Student database'!H78,2))</f>
        <v>33270</v>
      </c>
      <c r="J78" s="2" t="str">
        <f>IF(ISBLANK('Student database'!I78),J77,'Student database'!I78)</f>
        <v>V STAR Immigration &amp; Education Services</v>
      </c>
      <c r="K78" s="2" t="str">
        <f t="shared" si="6"/>
        <v>Mar</v>
      </c>
      <c r="L78" s="30">
        <f t="shared" si="7"/>
        <v>26.116666666666667</v>
      </c>
      <c r="M78" s="2">
        <f t="shared" si="9"/>
        <v>19</v>
      </c>
    </row>
    <row r="79" spans="1:13">
      <c r="A79" s="25" t="str">
        <f>SUBSTITUTE('Student database'!A79,"K","")</f>
        <v>150177</v>
      </c>
      <c r="B79" s="6" t="str">
        <f>TRIM('Student database'!B79)</f>
        <v>Mis Afshar GUYEN</v>
      </c>
      <c r="C79" s="20" t="str">
        <f>'Student database'!C79</f>
        <v xml:space="preserve">Fin Acct </v>
      </c>
      <c r="D79" s="26" t="str">
        <f>TRIM(CLEAN('Student database'!D79))</f>
        <v>Melbourne</v>
      </c>
      <c r="E79" s="27" t="str">
        <f>'Student database'!E79</f>
        <v>T1-2017</v>
      </c>
      <c r="F79" s="28">
        <f t="shared" si="8"/>
        <v>42807</v>
      </c>
      <c r="G79" s="11">
        <f>VALUE(TRIM(SUBSTITUTE('Student database'!F79,CHAR(160),"")))</f>
        <v>13</v>
      </c>
      <c r="H79" s="2" t="str">
        <f>IF(ISBLANK('Student database'!G79),H78,'Student database'!G79)</f>
        <v>Bachelor of Business</v>
      </c>
      <c r="I79" s="29">
        <f>DATE(LEFT('Student database'!H79,4),MID('Student database'!H79,6,2),RIGHT('Student database'!H79,2))</f>
        <v>34249</v>
      </c>
      <c r="J79" s="2" t="str">
        <f>IF(ISBLANK('Student database'!I79),J78,'Student database'!I79)</f>
        <v>V STAR Immigration &amp; Education Services</v>
      </c>
      <c r="K79" s="2" t="str">
        <f t="shared" si="6"/>
        <v>Mar</v>
      </c>
      <c r="L79" s="30">
        <f t="shared" si="7"/>
        <v>23.433333333333334</v>
      </c>
      <c r="M79" s="2">
        <f t="shared" si="9"/>
        <v>7</v>
      </c>
    </row>
    <row r="80" spans="1:13">
      <c r="A80" s="25" t="str">
        <f>SUBSTITUTE('Student database'!A80,"K","")</f>
        <v>150178</v>
      </c>
      <c r="B80" s="6" t="str">
        <f>TRIM('Student database'!B80)</f>
        <v>Mr. Golbanoo INTAL</v>
      </c>
      <c r="C80" s="20" t="str">
        <f>'Student database'!C80</f>
        <v xml:space="preserve">Mgmt Principles </v>
      </c>
      <c r="D80" s="26" t="str">
        <f>TRIM(CLEAN('Student database'!D80))</f>
        <v>Melbourne</v>
      </c>
      <c r="E80" s="27" t="str">
        <f>'Student database'!E80</f>
        <v>T3-2014</v>
      </c>
      <c r="F80" s="28">
        <f t="shared" si="8"/>
        <v>41949</v>
      </c>
      <c r="G80" s="11">
        <f>VALUE(TRIM(SUBSTITUTE('Student database'!F80,CHAR(160),"")))</f>
        <v>5</v>
      </c>
      <c r="H80" s="2" t="str">
        <f>IF(ISBLANK('Student database'!G80),H79,'Student database'!G80)</f>
        <v>Bachelor of Business</v>
      </c>
      <c r="I80" s="29">
        <f>DATE(LEFT('Student database'!H80,4),MID('Student database'!H80,6,2),RIGHT('Student database'!H80,2))</f>
        <v>33574</v>
      </c>
      <c r="J80" s="2" t="str">
        <f>IF(ISBLANK('Student database'!I80),J79,'Student database'!I80)</f>
        <v>V STAR Immigration &amp; Education Services</v>
      </c>
      <c r="K80" s="2" t="str">
        <f t="shared" si="6"/>
        <v>Nov</v>
      </c>
      <c r="L80" s="30">
        <f t="shared" si="7"/>
        <v>22.927777777777777</v>
      </c>
      <c r="M80" s="2">
        <f t="shared" si="9"/>
        <v>15</v>
      </c>
    </row>
    <row r="81" spans="1:13">
      <c r="A81" s="25" t="str">
        <f>SUBSTITUTE('Student database'!A81,"K","")</f>
        <v>150179</v>
      </c>
      <c r="B81" s="6" t="str">
        <f>TRIM('Student database'!B81)</f>
        <v>Mr. Pouneh SYED</v>
      </c>
      <c r="C81" s="20" t="str">
        <f>'Student database'!C81</f>
        <v xml:space="preserve">Leadership </v>
      </c>
      <c r="D81" s="26" t="str">
        <f>TRIM(CLEAN('Student database'!D81))</f>
        <v>Melbourne</v>
      </c>
      <c r="E81" s="27" t="str">
        <f>'Student database'!E81</f>
        <v>T3-2016</v>
      </c>
      <c r="F81" s="28">
        <f t="shared" si="8"/>
        <v>42680</v>
      </c>
      <c r="G81" s="11">
        <f>VALUE(TRIM(SUBSTITUTE('Student database'!F81,CHAR(160),"")))</f>
        <v>19</v>
      </c>
      <c r="H81" s="2" t="str">
        <f>IF(ISBLANK('Student database'!G81),H80,'Student database'!G81)</f>
        <v>Bachelor of Business</v>
      </c>
      <c r="I81" s="29">
        <f>DATE(LEFT('Student database'!H81,4),MID('Student database'!H81,6,2),RIGHT('Student database'!H81,2))</f>
        <v>33844</v>
      </c>
      <c r="J81" s="2" t="str">
        <f>IF(ISBLANK('Student database'!I81),J80,'Student database'!I81)</f>
        <v>Hope Agency</v>
      </c>
      <c r="K81" s="2" t="str">
        <f t="shared" si="6"/>
        <v>Nov</v>
      </c>
      <c r="L81" s="30">
        <f t="shared" si="7"/>
        <v>24.18888888888889</v>
      </c>
      <c r="M81" s="2">
        <f t="shared" si="9"/>
        <v>1</v>
      </c>
    </row>
    <row r="82" spans="1:13">
      <c r="A82" s="25" t="str">
        <f>SUBSTITUTE('Student database'!A82,"K","")</f>
        <v>150180</v>
      </c>
      <c r="B82" s="6" t="str">
        <f>TRIM('Student database'!B82)</f>
        <v>Mr. Behnaz AKHAR</v>
      </c>
      <c r="C82" s="20" t="str">
        <f>'Student database'!C82</f>
        <v>Mktg Strategy</v>
      </c>
      <c r="D82" s="26" t="str">
        <f>TRIM(CLEAN('Student database'!D82))</f>
        <v>Melbourne</v>
      </c>
      <c r="E82" s="27" t="str">
        <f>'Student database'!E82</f>
        <v>T1-2017</v>
      </c>
      <c r="F82" s="28">
        <f t="shared" si="8"/>
        <v>42807</v>
      </c>
      <c r="G82" s="11">
        <f>VALUE(TRIM(SUBSTITUTE('Student database'!F82,CHAR(160),"")))</f>
        <v>11</v>
      </c>
      <c r="H82" s="2" t="str">
        <f>IF(ISBLANK('Student database'!G82),H81,'Student database'!G82)</f>
        <v>Bachelor of Business</v>
      </c>
      <c r="I82" s="29">
        <f>DATE(LEFT('Student database'!H82,4),MID('Student database'!H82,6,2),RIGHT('Student database'!H82,2))</f>
        <v>32009</v>
      </c>
      <c r="J82" s="2" t="str">
        <f>IF(ISBLANK('Student database'!I82),J81,'Student database'!I82)</f>
        <v>Hope Agency</v>
      </c>
      <c r="K82" s="2" t="str">
        <f t="shared" si="6"/>
        <v>Mar</v>
      </c>
      <c r="L82" s="30">
        <f t="shared" si="7"/>
        <v>29.56388888888889</v>
      </c>
      <c r="M82" s="2">
        <f t="shared" si="9"/>
        <v>9</v>
      </c>
    </row>
    <row r="83" spans="1:13">
      <c r="A83" s="25" t="str">
        <f>SUBSTITUTE('Student database'!A83,"K","")</f>
        <v>150181</v>
      </c>
      <c r="B83" s="6" t="str">
        <f>TRIM('Student database'!B83)</f>
        <v>Mr. Azin AKHAR</v>
      </c>
      <c r="C83" s="20" t="str">
        <f>'Student database'!C83</f>
        <v xml:space="preserve">Bus Comm </v>
      </c>
      <c r="D83" s="26" t="str">
        <f>TRIM(CLEAN('Student database'!D83))</f>
        <v>Brisbane</v>
      </c>
      <c r="E83" s="27" t="str">
        <f>'Student database'!E83</f>
        <v>T2-2017</v>
      </c>
      <c r="F83" s="28">
        <f t="shared" si="8"/>
        <v>42926</v>
      </c>
      <c r="G83" s="11">
        <f>VALUE(TRIM(SUBSTITUTE('Student database'!F83,CHAR(160),"")))</f>
        <v>11</v>
      </c>
      <c r="H83" s="2" t="str">
        <f>IF(ISBLANK('Student database'!G83),H82,'Student database'!G83)</f>
        <v>Bachelor of Business</v>
      </c>
      <c r="I83" s="29">
        <f>DATE(LEFT('Student database'!H83,4),MID('Student database'!H83,6,2),RIGHT('Student database'!H83,2))</f>
        <v>34159</v>
      </c>
      <c r="J83" s="2" t="str">
        <f>IF(ISBLANK('Student database'!I83),J82,'Student database'!I83)</f>
        <v>New World Education</v>
      </c>
      <c r="K83" s="2" t="str">
        <f t="shared" si="6"/>
        <v>Jul</v>
      </c>
      <c r="L83" s="30">
        <f t="shared" si="7"/>
        <v>24.002777777777776</v>
      </c>
      <c r="M83" s="2">
        <f t="shared" si="9"/>
        <v>9</v>
      </c>
    </row>
    <row r="84" spans="1:13">
      <c r="A84" s="25" t="str">
        <f>SUBSTITUTE('Student database'!A84,"K","")</f>
        <v>150182</v>
      </c>
      <c r="B84" s="6" t="str">
        <f>TRIM('Student database'!B84)</f>
        <v>Mr. Ara AKHAR</v>
      </c>
      <c r="C84" s="20" t="str">
        <f>'Student database'!C84</f>
        <v xml:space="preserve">Mgmt Principles </v>
      </c>
      <c r="D84" s="26" t="str">
        <f>TRIM(CLEAN('Student database'!D84))</f>
        <v>Brisbane</v>
      </c>
      <c r="E84" s="27" t="str">
        <f>'Student database'!E84</f>
        <v>T1-2014</v>
      </c>
      <c r="F84" s="28">
        <f t="shared" si="8"/>
        <v>41711</v>
      </c>
      <c r="G84" s="11">
        <f>VALUE(TRIM(SUBSTITUTE('Student database'!F84,CHAR(160),"")))</f>
        <v>13</v>
      </c>
      <c r="H84" s="2" t="str">
        <f>IF(ISBLANK('Student database'!G84),H83,'Student database'!G84)</f>
        <v>Bachelor of Business</v>
      </c>
      <c r="I84" s="29">
        <f>DATE(LEFT('Student database'!H84,4),MID('Student database'!H84,6,2),RIGHT('Student database'!H84,2))</f>
        <v>33460</v>
      </c>
      <c r="J84" s="2" t="str">
        <f>IF(ISBLANK('Student database'!I84),J83,'Student database'!I84)</f>
        <v>New World Education</v>
      </c>
      <c r="K84" s="2" t="str">
        <f t="shared" si="6"/>
        <v>Mar</v>
      </c>
      <c r="L84" s="30">
        <f t="shared" si="7"/>
        <v>22.591666666666665</v>
      </c>
      <c r="M84" s="2">
        <f t="shared" si="9"/>
        <v>7</v>
      </c>
    </row>
    <row r="85" spans="1:13">
      <c r="A85" s="25" t="str">
        <f>SUBSTITUTE('Student database'!A85,"K","")</f>
        <v>150183</v>
      </c>
      <c r="B85" s="6" t="str">
        <f>TRIM('Student database'!B85)</f>
        <v>Mr. Touraj AROOQ</v>
      </c>
      <c r="C85" s="20" t="str">
        <f>'Student database'!C85</f>
        <v>Mktg Principles</v>
      </c>
      <c r="D85" s="26" t="str">
        <f>TRIM(CLEAN('Student database'!D85))</f>
        <v>Brisbane</v>
      </c>
      <c r="E85" s="27" t="str">
        <f>'Student database'!E85</f>
        <v>T2-2016</v>
      </c>
      <c r="F85" s="28">
        <f t="shared" si="8"/>
        <v>42561</v>
      </c>
      <c r="G85" s="11">
        <f>VALUE(TRIM(SUBSTITUTE('Student database'!F85,CHAR(160),"")))</f>
        <v>25</v>
      </c>
      <c r="H85" s="2" t="str">
        <f>IF(ISBLANK('Student database'!G85),H84,'Student database'!G85)</f>
        <v>Bachelor of Accounting</v>
      </c>
      <c r="I85" s="29">
        <f>DATE(LEFT('Student database'!H85,4),MID('Student database'!H85,6,2),RIGHT('Student database'!H85,2))</f>
        <v>32984</v>
      </c>
      <c r="J85" s="2" t="str">
        <f>IF(ISBLANK('Student database'!I85),J84,'Student database'!I85)</f>
        <v xml:space="preserve"> International Cooperation</v>
      </c>
      <c r="K85" s="2" t="str">
        <f t="shared" si="6"/>
        <v>Jul</v>
      </c>
      <c r="L85" s="30">
        <f t="shared" si="7"/>
        <v>26.219444444444445</v>
      </c>
      <c r="M85" s="2">
        <f t="shared" si="9"/>
        <v>0</v>
      </c>
    </row>
    <row r="86" spans="1:13">
      <c r="A86" s="25" t="str">
        <f>SUBSTITUTE('Student database'!A86,"K","")</f>
        <v>150184</v>
      </c>
      <c r="B86" s="6" t="str">
        <f>TRIM('Student database'!B86)</f>
        <v>Mr. Ardavan AWAN</v>
      </c>
      <c r="C86" s="20" t="str">
        <f>'Student database'!C86</f>
        <v>Acc info Sys</v>
      </c>
      <c r="D86" s="26" t="str">
        <f>TRIM(CLEAN('Student database'!D86))</f>
        <v>Melbourne</v>
      </c>
      <c r="E86" s="27" t="str">
        <f>'Student database'!E86</f>
        <v>T3-2014</v>
      </c>
      <c r="F86" s="28">
        <f t="shared" si="8"/>
        <v>41949</v>
      </c>
      <c r="G86" s="11">
        <f>VALUE(TRIM(SUBSTITUTE('Student database'!F86,CHAR(160),"")))</f>
        <v>13</v>
      </c>
      <c r="H86" s="2" t="str">
        <f>IF(ISBLANK('Student database'!G86),H85,'Student database'!G86)</f>
        <v>Bachelor of Business</v>
      </c>
      <c r="I86" s="29">
        <f>DATE(LEFT('Student database'!H86,4),MID('Student database'!H86,6,2),RIGHT('Student database'!H86,2))</f>
        <v>34971</v>
      </c>
      <c r="J86" s="2" t="str">
        <f>IF(ISBLANK('Student database'!I86),J85,'Student database'!I86)</f>
        <v>BlueSky Student Consultancy Services</v>
      </c>
      <c r="K86" s="2" t="str">
        <f t="shared" si="6"/>
        <v>Nov</v>
      </c>
      <c r="L86" s="30">
        <f t="shared" si="7"/>
        <v>19.102777777777778</v>
      </c>
      <c r="M86" s="2">
        <f t="shared" si="9"/>
        <v>7</v>
      </c>
    </row>
    <row r="87" spans="1:13">
      <c r="A87" s="25" t="str">
        <f>SUBSTITUTE('Student database'!A87,"K","")</f>
        <v>150185</v>
      </c>
      <c r="B87" s="6" t="str">
        <f>TRIM('Student database'!B87)</f>
        <v>Mr. Esfandyar SINGH</v>
      </c>
      <c r="C87" s="20" t="str">
        <f>'Student database'!C87</f>
        <v xml:space="preserve">Bus Law </v>
      </c>
      <c r="D87" s="26" t="str">
        <f>TRIM(CLEAN('Student database'!D87))</f>
        <v>Brisbane</v>
      </c>
      <c r="E87" s="27" t="str">
        <f>'Student database'!E87</f>
        <v>T1-2016</v>
      </c>
      <c r="F87" s="28">
        <f t="shared" si="8"/>
        <v>42442</v>
      </c>
      <c r="G87" s="11">
        <f>VALUE(TRIM(SUBSTITUTE('Student database'!F87,CHAR(160),"")))</f>
        <v>7</v>
      </c>
      <c r="H87" s="2" t="str">
        <f>IF(ISBLANK('Student database'!G87),H86,'Student database'!G87)</f>
        <v>Bachelor of Business</v>
      </c>
      <c r="I87" s="29">
        <f>DATE(LEFT('Student database'!H87,4),MID('Student database'!H87,6,2),RIGHT('Student database'!H87,2))</f>
        <v>34363</v>
      </c>
      <c r="J87" s="2" t="str">
        <f>IF(ISBLANK('Student database'!I87),J86,'Student database'!I87)</f>
        <v>BlueSky Student Consultancy Services</v>
      </c>
      <c r="K87" s="2" t="str">
        <f t="shared" si="6"/>
        <v>Mar</v>
      </c>
      <c r="L87" s="30">
        <f t="shared" si="7"/>
        <v>22.122222222222224</v>
      </c>
      <c r="M87" s="2">
        <f t="shared" si="9"/>
        <v>13</v>
      </c>
    </row>
    <row r="88" spans="1:13">
      <c r="A88" s="25" t="str">
        <f>SUBSTITUTE('Student database'!A88,"K","")</f>
        <v>150186</v>
      </c>
      <c r="B88" s="6" t="str">
        <f>TRIM('Student database'!B88)</f>
        <v>Mr. Poupak SINGH</v>
      </c>
      <c r="C88" s="20" t="str">
        <f>'Student database'!C88</f>
        <v xml:space="preserve">Cost Acct </v>
      </c>
      <c r="D88" s="26" t="str">
        <f>TRIM(CLEAN('Student database'!D88))</f>
        <v>Melbourne</v>
      </c>
      <c r="E88" s="27" t="str">
        <f>'Student database'!E88</f>
        <v>T1-2017</v>
      </c>
      <c r="F88" s="28">
        <f t="shared" si="8"/>
        <v>42807</v>
      </c>
      <c r="G88" s="11">
        <f>VALUE(TRIM(SUBSTITUTE('Student database'!F88,CHAR(160),"")))</f>
        <v>1</v>
      </c>
      <c r="H88" s="2" t="str">
        <f>IF(ISBLANK('Student database'!G88),H87,'Student database'!G88)</f>
        <v>Bachelor of Business</v>
      </c>
      <c r="I88" s="29">
        <f>DATE(LEFT('Student database'!H88,4),MID('Student database'!H88,6,2),RIGHT('Student database'!H88,2))</f>
        <v>33975</v>
      </c>
      <c r="J88" s="2" t="str">
        <f>IF(ISBLANK('Student database'!I88),J87,'Student database'!I88)</f>
        <v>BlueSky Student Consultancy Services</v>
      </c>
      <c r="K88" s="2" t="str">
        <f t="shared" si="6"/>
        <v>Mar</v>
      </c>
      <c r="L88" s="30">
        <f t="shared" si="7"/>
        <v>24.18611111111111</v>
      </c>
      <c r="M88" s="2">
        <f t="shared" si="9"/>
        <v>19</v>
      </c>
    </row>
    <row r="89" spans="1:13">
      <c r="A89" s="25" t="str">
        <f>SUBSTITUTE('Student database'!A89,"K","")</f>
        <v>150187</v>
      </c>
      <c r="B89" s="6" t="str">
        <f>TRIM('Student database'!B89)</f>
        <v>Mr. Yeganeh SINGH</v>
      </c>
      <c r="C89" s="20" t="str">
        <f>'Student database'!C89</f>
        <v>Fin mgmt</v>
      </c>
      <c r="D89" s="26" t="str">
        <f>TRIM(CLEAN('Student database'!D89))</f>
        <v>Brisbane</v>
      </c>
      <c r="E89" s="27" t="str">
        <f>'Student database'!E89</f>
        <v>T3-2014</v>
      </c>
      <c r="F89" s="28">
        <f t="shared" si="8"/>
        <v>41949</v>
      </c>
      <c r="G89" s="11">
        <f>VALUE(TRIM(SUBSTITUTE('Student database'!F89,CHAR(160),"")))</f>
        <v>6</v>
      </c>
      <c r="H89" s="2" t="str">
        <f>IF(ISBLANK('Student database'!G89),H88,'Student database'!G89)</f>
        <v>Bachelor of Business</v>
      </c>
      <c r="I89" s="29">
        <f>DATE(LEFT('Student database'!H89,4),MID('Student database'!H89,6,2),RIGHT('Student database'!H89,2))</f>
        <v>33443</v>
      </c>
      <c r="J89" s="2" t="str">
        <f>IF(ISBLANK('Student database'!I89),J88,'Student database'!I89)</f>
        <v>BlueSky Student Consultancy Services</v>
      </c>
      <c r="K89" s="2" t="str">
        <f t="shared" si="6"/>
        <v>Nov</v>
      </c>
      <c r="L89" s="30">
        <f t="shared" si="7"/>
        <v>23.283333333333335</v>
      </c>
      <c r="M89" s="2">
        <f t="shared" si="9"/>
        <v>14</v>
      </c>
    </row>
    <row r="90" spans="1:13">
      <c r="A90" s="25" t="str">
        <f>SUBSTITUTE('Student database'!A90,"K","")</f>
        <v>150188</v>
      </c>
      <c r="B90" s="6" t="str">
        <f>TRIM('Student database'!B90)</f>
        <v>Mr. Rima SINGH</v>
      </c>
      <c r="C90" s="20" t="str">
        <f>'Student database'!C90</f>
        <v>Bus Acct</v>
      </c>
      <c r="D90" s="26" t="str">
        <f>TRIM(CLEAN('Student database'!D90))</f>
        <v>Melbourne</v>
      </c>
      <c r="E90" s="27" t="str">
        <f>'Student database'!E90</f>
        <v>T1-2016</v>
      </c>
      <c r="F90" s="28">
        <f t="shared" si="8"/>
        <v>42442</v>
      </c>
      <c r="G90" s="11">
        <f>VALUE(TRIM(SUBSTITUTE('Student database'!F90,CHAR(160),"")))</f>
        <v>5</v>
      </c>
      <c r="H90" s="2" t="str">
        <f>IF(ISBLANK('Student database'!G90),H89,'Student database'!G90)</f>
        <v>Bachelor of Business</v>
      </c>
      <c r="I90" s="29">
        <f>DATE(LEFT('Student database'!H90,4),MID('Student database'!H90,6,2),RIGHT('Student database'!H90,2))</f>
        <v>34014</v>
      </c>
      <c r="J90" s="2" t="str">
        <f>IF(ISBLANK('Student database'!I90),J89,'Student database'!I90)</f>
        <v>New World Education</v>
      </c>
      <c r="K90" s="2" t="str">
        <f t="shared" si="6"/>
        <v>Mar</v>
      </c>
      <c r="L90" s="30">
        <f t="shared" si="7"/>
        <v>23.080555555555556</v>
      </c>
      <c r="M90" s="2">
        <f t="shared" si="9"/>
        <v>15</v>
      </c>
    </row>
    <row r="91" spans="1:13">
      <c r="A91" s="25" t="str">
        <f>SUBSTITUTE('Student database'!A91,"K","")</f>
        <v>150189</v>
      </c>
      <c r="B91" s="6" t="str">
        <f>TRIM('Student database'!B91)</f>
        <v>Mr. Ghobad PHAM</v>
      </c>
      <c r="C91" s="20" t="str">
        <f>'Student database'!C91</f>
        <v>Bus Economics</v>
      </c>
      <c r="D91" s="26" t="str">
        <f>TRIM(CLEAN('Student database'!D91))</f>
        <v>Brisbane</v>
      </c>
      <c r="E91" s="27" t="str">
        <f>'Student database'!E91</f>
        <v>T2-2017</v>
      </c>
      <c r="F91" s="28">
        <f t="shared" si="8"/>
        <v>42926</v>
      </c>
      <c r="G91" s="11">
        <f>VALUE(TRIM(SUBSTITUTE('Student database'!F91,CHAR(160),"")))</f>
        <v>1</v>
      </c>
      <c r="H91" s="2" t="str">
        <f>IF(ISBLANK('Student database'!G91),H90,'Student database'!G91)</f>
        <v>Bachelor of Business</v>
      </c>
      <c r="I91" s="29">
        <f>DATE(LEFT('Student database'!H91,4),MID('Student database'!H91,6,2),RIGHT('Student database'!H91,2))</f>
        <v>34921</v>
      </c>
      <c r="J91" s="2" t="str">
        <f>IF(ISBLANK('Student database'!I91),J90,'Student database'!I91)</f>
        <v>New World Education</v>
      </c>
      <c r="K91" s="2" t="str">
        <f t="shared" si="6"/>
        <v>Jul</v>
      </c>
      <c r="L91" s="30">
        <f t="shared" si="7"/>
        <v>21.916666666666668</v>
      </c>
      <c r="M91" s="2">
        <f t="shared" si="9"/>
        <v>19</v>
      </c>
    </row>
    <row r="92" spans="1:13">
      <c r="A92" s="25" t="str">
        <f>SUBSTITUTE('Student database'!A92,"K","")</f>
        <v>150190</v>
      </c>
      <c r="B92" s="6" t="str">
        <f>TRIM('Student database'!B92)</f>
        <v>Mr. Pareeya PHAM</v>
      </c>
      <c r="C92" s="20" t="str">
        <f>'Student database'!C92</f>
        <v>Corp Resp Ethics</v>
      </c>
      <c r="D92" s="26" t="str">
        <f>TRIM(CLEAN('Student database'!D92))</f>
        <v>Sydney</v>
      </c>
      <c r="E92" s="27" t="str">
        <f>'Student database'!E92</f>
        <v>T1-2014</v>
      </c>
      <c r="F92" s="28">
        <f t="shared" si="8"/>
        <v>41711</v>
      </c>
      <c r="G92" s="11">
        <f>VALUE(TRIM(SUBSTITUTE('Student database'!F92,CHAR(160),"")))</f>
        <v>3</v>
      </c>
      <c r="H92" s="2" t="str">
        <f>IF(ISBLANK('Student database'!G92),H91,'Student database'!G92)</f>
        <v>Bachelor of Business</v>
      </c>
      <c r="I92" s="29">
        <f>DATE(LEFT('Student database'!H92,4),MID('Student database'!H92,6,2),RIGHT('Student database'!H92,2))</f>
        <v>35845</v>
      </c>
      <c r="J92" s="2" t="str">
        <f>IF(ISBLANK('Student database'!I92),J91,'Student database'!I92)</f>
        <v>New World Education</v>
      </c>
      <c r="K92" s="2" t="str">
        <f t="shared" si="6"/>
        <v>Mar</v>
      </c>
      <c r="L92" s="30">
        <f t="shared" si="7"/>
        <v>16.066666666666666</v>
      </c>
      <c r="M92" s="2">
        <f t="shared" si="9"/>
        <v>17</v>
      </c>
    </row>
    <row r="93" spans="1:13">
      <c r="A93" s="25" t="str">
        <f>SUBSTITUTE('Student database'!A93,"K","")</f>
        <v>150191</v>
      </c>
      <c r="B93" s="6" t="str">
        <f>TRIM('Student database'!B93)</f>
        <v>Mr. Saman PHAM</v>
      </c>
      <c r="C93" s="20" t="str">
        <f>'Student database'!C93</f>
        <v>Mktg Principles</v>
      </c>
      <c r="D93" s="26" t="str">
        <f>TRIM(CLEAN('Student database'!D93))</f>
        <v>Sydney</v>
      </c>
      <c r="E93" s="27" t="str">
        <f>'Student database'!E93</f>
        <v>T3-2015</v>
      </c>
      <c r="F93" s="28">
        <f t="shared" si="8"/>
        <v>42314</v>
      </c>
      <c r="G93" s="11">
        <f>VALUE(TRIM(SUBSTITUTE('Student database'!F93,CHAR(160),"")))</f>
        <v>17</v>
      </c>
      <c r="H93" s="2" t="str">
        <f>IF(ISBLANK('Student database'!G93),H92,'Student database'!G93)</f>
        <v>Bachelor of Business</v>
      </c>
      <c r="I93" s="29">
        <f>DATE(LEFT('Student database'!H93,4),MID('Student database'!H93,6,2),RIGHT('Student database'!H93,2))</f>
        <v>32943</v>
      </c>
      <c r="J93" s="2" t="str">
        <f>IF(ISBLANK('Student database'!I93),J92,'Student database'!I93)</f>
        <v>New World Education</v>
      </c>
      <c r="K93" s="2" t="str">
        <f t="shared" si="6"/>
        <v>Nov</v>
      </c>
      <c r="L93" s="30">
        <f t="shared" si="7"/>
        <v>25.652777777777779</v>
      </c>
      <c r="M93" s="2">
        <f t="shared" si="9"/>
        <v>3</v>
      </c>
    </row>
    <row r="94" spans="1:13">
      <c r="A94" s="25" t="str">
        <f>SUBSTITUTE('Student database'!A94,"K","")</f>
        <v>150192</v>
      </c>
      <c r="B94" s="6" t="str">
        <f>TRIM('Student database'!B94)</f>
        <v>Mr. Bahar PHAM</v>
      </c>
      <c r="C94" s="20" t="str">
        <f>'Student database'!C94</f>
        <v xml:space="preserve">Bus Comm </v>
      </c>
      <c r="D94" s="26" t="str">
        <f>TRIM(CLEAN('Student database'!D94))</f>
        <v>Brisbane</v>
      </c>
      <c r="E94" s="27" t="str">
        <f>'Student database'!E94</f>
        <v>T2-2014</v>
      </c>
      <c r="F94" s="28">
        <f t="shared" si="8"/>
        <v>41830</v>
      </c>
      <c r="G94" s="11">
        <f>VALUE(TRIM(SUBSTITUTE('Student database'!F94,CHAR(160),"")))</f>
        <v>6</v>
      </c>
      <c r="H94" s="2" t="str">
        <f>IF(ISBLANK('Student database'!G94),H93,'Student database'!G94)</f>
        <v>Bachelor of Business</v>
      </c>
      <c r="I94" s="29">
        <f>DATE(LEFT('Student database'!H94,4),MID('Student database'!H94,6,2),RIGHT('Student database'!H94,2))</f>
        <v>36023</v>
      </c>
      <c r="J94" s="2" t="str">
        <f>IF(ISBLANK('Student database'!I94),J93,'Student database'!I94)</f>
        <v>ALTEC</v>
      </c>
      <c r="K94" s="2" t="str">
        <f t="shared" si="6"/>
        <v>Jul</v>
      </c>
      <c r="L94" s="30">
        <f t="shared" si="7"/>
        <v>15.9</v>
      </c>
      <c r="M94" s="2">
        <f t="shared" si="9"/>
        <v>14</v>
      </c>
    </row>
    <row r="95" spans="1:13">
      <c r="A95" s="25" t="str">
        <f>SUBSTITUTE('Student database'!A95,"K","")</f>
        <v>150193</v>
      </c>
      <c r="B95" s="6" t="str">
        <f>TRIM('Student database'!B95)</f>
        <v>Mr. Touran SAWAN</v>
      </c>
      <c r="C95" s="20" t="str">
        <f>'Student database'!C95</f>
        <v>Bus Economics</v>
      </c>
      <c r="D95" s="26" t="str">
        <f>TRIM(CLEAN('Student database'!D95))</f>
        <v>Brisbane</v>
      </c>
      <c r="E95" s="27" t="str">
        <f>'Student database'!E95</f>
        <v>T1-2017</v>
      </c>
      <c r="F95" s="28">
        <f t="shared" si="8"/>
        <v>42807</v>
      </c>
      <c r="G95" s="11">
        <f>VALUE(TRIM(SUBSTITUTE('Student database'!F95,CHAR(160),"")))</f>
        <v>1</v>
      </c>
      <c r="H95" s="2" t="str">
        <f>IF(ISBLANK('Student database'!G95),H94,'Student database'!G95)</f>
        <v>Bachelor of Business</v>
      </c>
      <c r="I95" s="29">
        <f>DATE(LEFT('Student database'!H95,4),MID('Student database'!H95,6,2),RIGHT('Student database'!H95,2))</f>
        <v>32492</v>
      </c>
      <c r="J95" s="2" t="str">
        <f>IF(ISBLANK('Student database'!I95),J94,'Student database'!I95)</f>
        <v>ALTEC</v>
      </c>
      <c r="K95" s="2" t="str">
        <f t="shared" si="6"/>
        <v>Mar</v>
      </c>
      <c r="L95" s="30">
        <f t="shared" si="7"/>
        <v>28.244444444444444</v>
      </c>
      <c r="M95" s="2">
        <f t="shared" si="9"/>
        <v>19</v>
      </c>
    </row>
    <row r="96" spans="1:13">
      <c r="A96" s="25" t="str">
        <f>SUBSTITUTE('Student database'!A96,"K","")</f>
        <v>150194</v>
      </c>
      <c r="B96" s="6" t="str">
        <f>TRIM('Student database'!B96)</f>
        <v>Mr. Mahdokht DANG</v>
      </c>
      <c r="C96" s="20" t="str">
        <f>'Student database'!C96</f>
        <v xml:space="preserve">Mgmt Principles </v>
      </c>
      <c r="D96" s="26" t="str">
        <f>TRIM(CLEAN('Student database'!D96))</f>
        <v>Brisbane</v>
      </c>
      <c r="E96" s="27" t="str">
        <f>'Student database'!E96</f>
        <v>T1-2015</v>
      </c>
      <c r="F96" s="28">
        <f t="shared" si="8"/>
        <v>42076</v>
      </c>
      <c r="G96" s="11">
        <f>VALUE(TRIM(SUBSTITUTE('Student database'!F96,CHAR(160),"")))</f>
        <v>1</v>
      </c>
      <c r="H96" s="2" t="str">
        <f>IF(ISBLANK('Student database'!G96),H95,'Student database'!G96)</f>
        <v>Bachelor of Business</v>
      </c>
      <c r="I96" s="29">
        <f>DATE(LEFT('Student database'!H96,4),MID('Student database'!H96,6,2),RIGHT('Student database'!H96,2))</f>
        <v>35486</v>
      </c>
      <c r="J96" s="2" t="str">
        <f>IF(ISBLANK('Student database'!I96),J95,'Student database'!I96)</f>
        <v>ALTEC</v>
      </c>
      <c r="K96" s="2" t="str">
        <f t="shared" si="6"/>
        <v>Mar</v>
      </c>
      <c r="L96" s="30">
        <f t="shared" si="7"/>
        <v>18.05</v>
      </c>
      <c r="M96" s="2">
        <f t="shared" si="9"/>
        <v>19</v>
      </c>
    </row>
    <row r="97" spans="1:13">
      <c r="A97" s="25" t="str">
        <f>SUBSTITUTE('Student database'!A97,"K","")</f>
        <v>150195</v>
      </c>
      <c r="B97" s="6" t="str">
        <f>TRIM('Student database'!B97)</f>
        <v>Mr. Farhad DANG</v>
      </c>
      <c r="C97" s="20" t="str">
        <f>'Student database'!C97</f>
        <v xml:space="preserve">Quant Methods </v>
      </c>
      <c r="D97" s="26" t="str">
        <f>TRIM(CLEAN('Student database'!D97))</f>
        <v>Sydney</v>
      </c>
      <c r="E97" s="27" t="str">
        <f>'Student database'!E97</f>
        <v>T1-2014</v>
      </c>
      <c r="F97" s="28">
        <f t="shared" si="8"/>
        <v>41711</v>
      </c>
      <c r="G97" s="11">
        <f>VALUE(TRIM(SUBSTITUTE('Student database'!F97,CHAR(160),"")))</f>
        <v>12</v>
      </c>
      <c r="H97" s="2" t="str">
        <f>IF(ISBLANK('Student database'!G97),H96,'Student database'!G97)</f>
        <v>Bachelor of Business</v>
      </c>
      <c r="I97" s="29">
        <f>DATE(LEFT('Student database'!H97,4),MID('Student database'!H97,6,2),RIGHT('Student database'!H97,2))</f>
        <v>34571</v>
      </c>
      <c r="J97" s="2" t="str">
        <f>IF(ISBLANK('Student database'!I97),J96,'Student database'!I97)</f>
        <v>ALTEC</v>
      </c>
      <c r="K97" s="2" t="str">
        <f t="shared" si="6"/>
        <v>Mar</v>
      </c>
      <c r="L97" s="30">
        <f t="shared" si="7"/>
        <v>19.55</v>
      </c>
      <c r="M97" s="2">
        <f t="shared" si="9"/>
        <v>8</v>
      </c>
    </row>
    <row r="98" spans="1:13">
      <c r="A98" s="25" t="str">
        <f>SUBSTITUTE('Student database'!A98,"K","")</f>
        <v>150196</v>
      </c>
      <c r="B98" s="6" t="str">
        <f>TRIM('Student database'!B98)</f>
        <v>Ms. Farshad PHUNG</v>
      </c>
      <c r="C98" s="20" t="str">
        <f>'Student database'!C98</f>
        <v xml:space="preserve">Bus Comm </v>
      </c>
      <c r="D98" s="26" t="str">
        <f>TRIM(CLEAN('Student database'!D98))</f>
        <v>Sydney</v>
      </c>
      <c r="E98" s="27" t="str">
        <f>'Student database'!E98</f>
        <v>T3-2015</v>
      </c>
      <c r="F98" s="28">
        <f t="shared" si="8"/>
        <v>42314</v>
      </c>
      <c r="G98" s="11">
        <f>VALUE(TRIM(SUBSTITUTE('Student database'!F98,CHAR(160),"")))</f>
        <v>8</v>
      </c>
      <c r="H98" s="2" t="str">
        <f>IF(ISBLANK('Student database'!G98),H97,'Student database'!G98)</f>
        <v>Bachelor of Accounting</v>
      </c>
      <c r="I98" s="29">
        <f>DATE(LEFT('Student database'!H98,4),MID('Student database'!H98,6,2),RIGHT('Student database'!H98,2))</f>
        <v>34487</v>
      </c>
      <c r="J98" s="2" t="str">
        <f>IF(ISBLANK('Student database'!I98),J97,'Student database'!I98)</f>
        <v xml:space="preserve">Road to Success </v>
      </c>
      <c r="K98" s="2" t="str">
        <f t="shared" ref="K98:K129" si="10">TEXT(F98,"mmm")</f>
        <v>Nov</v>
      </c>
      <c r="L98" s="30">
        <f t="shared" ref="L98:L129" si="11">YEARFRAC(I98,F98)</f>
        <v>21.427777777777777</v>
      </c>
      <c r="M98" s="2">
        <f t="shared" si="9"/>
        <v>12</v>
      </c>
    </row>
    <row r="99" spans="1:13">
      <c r="A99" s="25" t="str">
        <f>SUBSTITUTE('Student database'!A99,"K","")</f>
        <v>150197</v>
      </c>
      <c r="B99" s="6" t="str">
        <f>TRIM('Student database'!B99)</f>
        <v>Mr. Shahrnaz AHMAN</v>
      </c>
      <c r="C99" s="20" t="str">
        <f>'Student database'!C99</f>
        <v>Intro to ECommerce</v>
      </c>
      <c r="D99" s="26" t="str">
        <f>TRIM(CLEAN('Student database'!D99))</f>
        <v>Sydney</v>
      </c>
      <c r="E99" s="27" t="str">
        <f>'Student database'!E99</f>
        <v>T2-2017</v>
      </c>
      <c r="F99" s="28">
        <f t="shared" si="8"/>
        <v>42926</v>
      </c>
      <c r="G99" s="11">
        <f>VALUE(TRIM(SUBSTITUTE('Student database'!F99,CHAR(160),"")))</f>
        <v>1</v>
      </c>
      <c r="H99" s="2" t="str">
        <f>IF(ISBLANK('Student database'!G99),H98,'Student database'!G99)</f>
        <v>Bachelor of Accounting</v>
      </c>
      <c r="I99" s="29">
        <f>DATE(LEFT('Student database'!H99,4),MID('Student database'!H99,6,2),RIGHT('Student database'!H99,2))</f>
        <v>31880</v>
      </c>
      <c r="J99" s="2" t="str">
        <f>IF(ISBLANK('Student database'!I99),J98,'Student database'!I99)</f>
        <v xml:space="preserve">Road to Success </v>
      </c>
      <c r="K99" s="2" t="str">
        <f t="shared" si="10"/>
        <v>Jul</v>
      </c>
      <c r="L99" s="30">
        <f t="shared" si="11"/>
        <v>30.241666666666667</v>
      </c>
      <c r="M99" s="2">
        <f t="shared" si="9"/>
        <v>19</v>
      </c>
    </row>
    <row r="100" spans="1:13">
      <c r="A100" s="25" t="str">
        <f>SUBSTITUTE('Student database'!A100,"K","")</f>
        <v>150198</v>
      </c>
      <c r="B100" s="6" t="str">
        <f>TRIM('Student database'!B100)</f>
        <v>Ms. Nazy TRAN</v>
      </c>
      <c r="C100" s="20" t="str">
        <f>'Student database'!C100</f>
        <v xml:space="preserve">Mgmt Principles </v>
      </c>
      <c r="D100" s="26" t="str">
        <f>TRIM(CLEAN('Student database'!D100))</f>
        <v>Sydney</v>
      </c>
      <c r="E100" s="27" t="str">
        <f>'Student database'!E100</f>
        <v>T3-2014</v>
      </c>
      <c r="F100" s="28">
        <f t="shared" si="8"/>
        <v>41949</v>
      </c>
      <c r="G100" s="11">
        <f>VALUE(TRIM(SUBSTITUTE('Student database'!F100,CHAR(160),"")))</f>
        <v>7</v>
      </c>
      <c r="H100" s="2" t="str">
        <f>IF(ISBLANK('Student database'!G100),H99,'Student database'!G100)</f>
        <v>Bachelor of Accounting</v>
      </c>
      <c r="I100" s="29">
        <f>DATE(LEFT('Student database'!H100,4),MID('Student database'!H100,6,2),RIGHT('Student database'!H100,2))</f>
        <v>34260</v>
      </c>
      <c r="J100" s="2" t="str">
        <f>IF(ISBLANK('Student database'!I100),J99,'Student database'!I100)</f>
        <v xml:space="preserve">Road to Success </v>
      </c>
      <c r="K100" s="2" t="str">
        <f t="shared" si="10"/>
        <v>Nov</v>
      </c>
      <c r="L100" s="30">
        <f t="shared" si="11"/>
        <v>21.05</v>
      </c>
      <c r="M100" s="2">
        <f t="shared" si="9"/>
        <v>13</v>
      </c>
    </row>
    <row r="101" spans="1:13">
      <c r="A101" s="25" t="str">
        <f>SUBSTITUTE('Student database'!A101,"K","")</f>
        <v>150199</v>
      </c>
      <c r="B101" s="6" t="str">
        <f>TRIM('Student database'!B101)</f>
        <v>Ms. Foroud GUYEN</v>
      </c>
      <c r="C101" s="20" t="str">
        <f>'Student database'!C101</f>
        <v xml:space="preserve">Quant Methods </v>
      </c>
      <c r="D101" s="26" t="str">
        <f>TRIM(CLEAN('Student database'!D101))</f>
        <v>Brisbane</v>
      </c>
      <c r="E101" s="27" t="str">
        <f>'Student database'!E101</f>
        <v>T1-2014</v>
      </c>
      <c r="F101" s="28">
        <f t="shared" si="8"/>
        <v>41711</v>
      </c>
      <c r="G101" s="11">
        <f>VALUE(TRIM(SUBSTITUTE('Student database'!F101,CHAR(160),"")))</f>
        <v>2</v>
      </c>
      <c r="H101" s="2" t="str">
        <f>IF(ISBLANK('Student database'!G101),H100,'Student database'!G101)</f>
        <v>Bachelor of Accounting</v>
      </c>
      <c r="I101" s="29">
        <f>DATE(LEFT('Student database'!H101,4),MID('Student database'!H101,6,2),RIGHT('Student database'!H101,2))</f>
        <v>34195</v>
      </c>
      <c r="J101" s="2" t="str">
        <f>IF(ISBLANK('Student database'!I101),J100,'Student database'!I101)</f>
        <v xml:space="preserve">Road to Success </v>
      </c>
      <c r="K101" s="2" t="str">
        <f t="shared" si="10"/>
        <v>Mar</v>
      </c>
      <c r="L101" s="30">
        <f t="shared" si="11"/>
        <v>20.580555555555556</v>
      </c>
      <c r="M101" s="2">
        <f t="shared" si="9"/>
        <v>18</v>
      </c>
    </row>
    <row r="102" spans="1:13">
      <c r="A102" s="25" t="str">
        <f>SUBSTITUTE('Student database'!A102,"K","")</f>
        <v>150200</v>
      </c>
      <c r="B102" s="6" t="str">
        <f>TRIM('Student database'!B102)</f>
        <v>Ms. Banooe GUYEN</v>
      </c>
      <c r="C102" s="20" t="str">
        <f>'Student database'!C102</f>
        <v>Bus Acct</v>
      </c>
      <c r="D102" s="26" t="str">
        <f>TRIM(CLEAN('Student database'!D102))</f>
        <v>Melbourne</v>
      </c>
      <c r="E102" s="27" t="str">
        <f>'Student database'!E102</f>
        <v>T1-2014</v>
      </c>
      <c r="F102" s="28">
        <f t="shared" si="8"/>
        <v>41711</v>
      </c>
      <c r="G102" s="11">
        <f>VALUE(TRIM(SUBSTITUTE('Student database'!F102,CHAR(160),"")))</f>
        <v>9</v>
      </c>
      <c r="H102" s="2" t="str">
        <f>IF(ISBLANK('Student database'!G102),H101,'Student database'!G102)</f>
        <v>Bachelor of Accounting</v>
      </c>
      <c r="I102" s="29">
        <f>DATE(LEFT('Student database'!H102,4),MID('Student database'!H102,6,2),RIGHT('Student database'!H102,2))</f>
        <v>31934</v>
      </c>
      <c r="J102" s="2" t="str">
        <f>IF(ISBLANK('Student database'!I102),J101,'Student database'!I102)</f>
        <v xml:space="preserve">International Educational </v>
      </c>
      <c r="K102" s="2" t="str">
        <f t="shared" si="10"/>
        <v>Mar</v>
      </c>
      <c r="L102" s="30">
        <f t="shared" si="11"/>
        <v>26.769444444444446</v>
      </c>
      <c r="M102" s="2">
        <f t="shared" si="9"/>
        <v>11</v>
      </c>
    </row>
    <row r="103" spans="1:13">
      <c r="A103" s="25" t="str">
        <f>SUBSTITUTE('Student database'!A103,"K","")</f>
        <v>150201</v>
      </c>
      <c r="B103" s="6" t="str">
        <f>TRIM('Student database'!B103)</f>
        <v>Ms. Saman GUYEN</v>
      </c>
      <c r="C103" s="20" t="str">
        <f>'Student database'!C103</f>
        <v xml:space="preserve">Bus Comm </v>
      </c>
      <c r="D103" s="26" t="str">
        <f>TRIM(CLEAN('Student database'!D103))</f>
        <v>Brisbane</v>
      </c>
      <c r="E103" s="27" t="str">
        <f>'Student database'!E103</f>
        <v>T3-2016</v>
      </c>
      <c r="F103" s="28">
        <f t="shared" si="8"/>
        <v>42680</v>
      </c>
      <c r="G103" s="11">
        <f>VALUE(TRIM(SUBSTITUTE('Student database'!F103,CHAR(160),"")))</f>
        <v>2</v>
      </c>
      <c r="H103" s="2" t="str">
        <f>IF(ISBLANK('Student database'!G103),H102,'Student database'!G103)</f>
        <v>Bachelor of Accounting</v>
      </c>
      <c r="I103" s="29">
        <f>DATE(LEFT('Student database'!H103,4),MID('Student database'!H103,6,2),RIGHT('Student database'!H103,2))</f>
        <v>32071</v>
      </c>
      <c r="J103" s="2" t="str">
        <f>IF(ISBLANK('Student database'!I103),J102,'Student database'!I103)</f>
        <v>IDPI Education</v>
      </c>
      <c r="K103" s="2" t="str">
        <f t="shared" si="10"/>
        <v>Nov</v>
      </c>
      <c r="L103" s="30">
        <f t="shared" si="11"/>
        <v>29.041666666666668</v>
      </c>
      <c r="M103" s="2">
        <f t="shared" si="9"/>
        <v>18</v>
      </c>
    </row>
    <row r="104" spans="1:13">
      <c r="A104" s="25" t="str">
        <f>SUBSTITUTE('Student database'!A104,"K","")</f>
        <v>150202</v>
      </c>
      <c r="B104" s="6" t="str">
        <f>TRIM('Student database'!B104)</f>
        <v>Ms. Niloufar PHAM</v>
      </c>
      <c r="C104" s="20" t="str">
        <f>'Student database'!C104</f>
        <v>Bus Economics</v>
      </c>
      <c r="D104" s="26" t="str">
        <f>TRIM(CLEAN('Student database'!D104))</f>
        <v>Sydney</v>
      </c>
      <c r="E104" s="27" t="str">
        <f>'Student database'!E104</f>
        <v>T2-2017</v>
      </c>
      <c r="F104" s="28">
        <f t="shared" si="8"/>
        <v>42926</v>
      </c>
      <c r="G104" s="11">
        <f>VALUE(TRIM(SUBSTITUTE('Student database'!F104,CHAR(160),"")))</f>
        <v>7</v>
      </c>
      <c r="H104" s="2" t="str">
        <f>IF(ISBLANK('Student database'!G104),H103,'Student database'!G104)</f>
        <v>Bachelor of Accounting</v>
      </c>
      <c r="I104" s="29">
        <f>DATE(LEFT('Student database'!H104,4),MID('Student database'!H104,6,2),RIGHT('Student database'!H104,2))</f>
        <v>34648</v>
      </c>
      <c r="J104" s="2" t="str">
        <f>IF(ISBLANK('Student database'!I104),J103,'Student database'!I104)</f>
        <v>IDPI Education</v>
      </c>
      <c r="K104" s="2" t="str">
        <f t="shared" si="10"/>
        <v>Jul</v>
      </c>
      <c r="L104" s="30">
        <f t="shared" si="11"/>
        <v>22.666666666666668</v>
      </c>
      <c r="M104" s="2">
        <f t="shared" si="9"/>
        <v>13</v>
      </c>
    </row>
    <row r="105" spans="1:13">
      <c r="A105" s="25" t="str">
        <f>SUBSTITUTE('Student database'!A105,"K","")</f>
        <v>150203</v>
      </c>
      <c r="B105" s="6" t="str">
        <f>TRIM('Student database'!B105)</f>
        <v>Ms. Nazhin PHAM</v>
      </c>
      <c r="C105" s="20" t="str">
        <f>'Student database'!C105</f>
        <v xml:space="preserve">Mgmt Principles </v>
      </c>
      <c r="D105" s="26" t="str">
        <f>TRIM(CLEAN('Student database'!D105))</f>
        <v>Sydney</v>
      </c>
      <c r="E105" s="27" t="str">
        <f>'Student database'!E105</f>
        <v>T1-2016</v>
      </c>
      <c r="F105" s="28">
        <f t="shared" si="8"/>
        <v>42442</v>
      </c>
      <c r="G105" s="11">
        <f>VALUE(TRIM(SUBSTITUTE('Student database'!F105,CHAR(160),"")))</f>
        <v>2</v>
      </c>
      <c r="H105" s="2" t="str">
        <f>IF(ISBLANK('Student database'!G105),H104,'Student database'!G105)</f>
        <v>Bachelor of Accounting</v>
      </c>
      <c r="I105" s="29">
        <f>DATE(LEFT('Student database'!H105,4),MID('Student database'!H105,6,2),RIGHT('Student database'!H105,2))</f>
        <v>32464</v>
      </c>
      <c r="J105" s="2" t="str">
        <f>IF(ISBLANK('Student database'!I105),J104,'Student database'!I105)</f>
        <v>IDPI Education</v>
      </c>
      <c r="K105" s="2" t="str">
        <f t="shared" si="10"/>
        <v>Mar</v>
      </c>
      <c r="L105" s="30">
        <f t="shared" si="11"/>
        <v>27.322222222222223</v>
      </c>
      <c r="M105" s="2">
        <f t="shared" si="9"/>
        <v>18</v>
      </c>
    </row>
    <row r="106" spans="1:13">
      <c r="A106" s="25" t="str">
        <f>SUBSTITUTE('Student database'!A106,"K","")</f>
        <v>150204</v>
      </c>
      <c r="B106" s="6" t="str">
        <f>TRIM('Student database'!B106)</f>
        <v>Ms. Banooe PHAM</v>
      </c>
      <c r="C106" s="20" t="str">
        <f>'Student database'!C106</f>
        <v xml:space="preserve">Quant Methods </v>
      </c>
      <c r="D106" s="26" t="str">
        <f>TRIM(CLEAN('Student database'!D106))</f>
        <v>Brisbane</v>
      </c>
      <c r="E106" s="27" t="str">
        <f>'Student database'!E106</f>
        <v>T2-2014</v>
      </c>
      <c r="F106" s="28">
        <f t="shared" si="8"/>
        <v>41830</v>
      </c>
      <c r="G106" s="11">
        <f>VALUE(TRIM(SUBSTITUTE('Student database'!F106,CHAR(160),"")))</f>
        <v>6</v>
      </c>
      <c r="H106" s="2" t="str">
        <f>IF(ISBLANK('Student database'!G106),H105,'Student database'!G106)</f>
        <v>Bachelor of Accounting</v>
      </c>
      <c r="I106" s="29">
        <f>DATE(LEFT('Student database'!H106,4),MID('Student database'!H106,6,2),RIGHT('Student database'!H106,2))</f>
        <v>32360</v>
      </c>
      <c r="J106" s="2" t="str">
        <f>IF(ISBLANK('Student database'!I106),J105,'Student database'!I106)</f>
        <v>IDPI Education</v>
      </c>
      <c r="K106" s="2" t="str">
        <f t="shared" si="10"/>
        <v>Jul</v>
      </c>
      <c r="L106" s="30">
        <f t="shared" si="11"/>
        <v>25.930555555555557</v>
      </c>
      <c r="M106" s="2">
        <f t="shared" si="9"/>
        <v>14</v>
      </c>
    </row>
    <row r="107" spans="1:13">
      <c r="A107" s="25" t="str">
        <f>SUBSTITUTE('Student database'!A107,"K","")</f>
        <v>150205</v>
      </c>
      <c r="B107" s="6" t="str">
        <f>TRIM('Student database'!B107)</f>
        <v>Ms. Bahman GUYEN</v>
      </c>
      <c r="C107" s="20" t="str">
        <f>'Student database'!C107</f>
        <v xml:space="preserve">Bus Comm </v>
      </c>
      <c r="D107" s="26" t="str">
        <f>TRIM(CLEAN('Student database'!D107))</f>
        <v>Brisbane</v>
      </c>
      <c r="E107" s="27" t="str">
        <f>'Student database'!E107</f>
        <v>T1-2016</v>
      </c>
      <c r="F107" s="28">
        <f t="shared" si="8"/>
        <v>42442</v>
      </c>
      <c r="G107" s="11">
        <f>VALUE(TRIM(SUBSTITUTE('Student database'!F107,CHAR(160),"")))</f>
        <v>9</v>
      </c>
      <c r="H107" s="2" t="str">
        <f>IF(ISBLANK('Student database'!G107),H106,'Student database'!G107)</f>
        <v>Bachelor of Business</v>
      </c>
      <c r="I107" s="29">
        <f>DATE(LEFT('Student database'!H107,4),MID('Student database'!H107,6,2),RIGHT('Student database'!H107,2))</f>
        <v>34915</v>
      </c>
      <c r="J107" s="2" t="str">
        <f>IF(ISBLANK('Student database'!I107),J106,'Student database'!I107)</f>
        <v xml:space="preserve">Visa Consultants Pty Ltd </v>
      </c>
      <c r="K107" s="2" t="str">
        <f t="shared" si="10"/>
        <v>Mar</v>
      </c>
      <c r="L107" s="30">
        <f t="shared" si="11"/>
        <v>20.608333333333334</v>
      </c>
      <c r="M107" s="2">
        <f t="shared" si="9"/>
        <v>11</v>
      </c>
    </row>
    <row r="108" spans="1:13">
      <c r="A108" s="25" t="str">
        <f>SUBSTITUTE('Student database'!A108,"K","")</f>
        <v>150206</v>
      </c>
      <c r="B108" s="6" t="str">
        <f>TRIM('Student database'!B108)</f>
        <v>Ms. Tarsa GUYEN</v>
      </c>
      <c r="C108" s="20" t="str">
        <f>'Student database'!C108</f>
        <v>Intro to ECommerce</v>
      </c>
      <c r="D108" s="26" t="str">
        <f>TRIM(CLEAN('Student database'!D108))</f>
        <v>Sydney</v>
      </c>
      <c r="E108" s="27" t="str">
        <f>'Student database'!E108</f>
        <v>T2-2016</v>
      </c>
      <c r="F108" s="28">
        <f t="shared" si="8"/>
        <v>42561</v>
      </c>
      <c r="G108" s="11">
        <f>VALUE(TRIM(SUBSTITUTE('Student database'!F108,CHAR(160),"")))</f>
        <v>8</v>
      </c>
      <c r="H108" s="2" t="str">
        <f>IF(ISBLANK('Student database'!G108),H107,'Student database'!G108)</f>
        <v>Bachelor of Business</v>
      </c>
      <c r="I108" s="29">
        <f>DATE(LEFT('Student database'!H108,4),MID('Student database'!H108,6,2),RIGHT('Student database'!H108,2))</f>
        <v>35313</v>
      </c>
      <c r="J108" s="2" t="str">
        <f>IF(ISBLANK('Student database'!I108),J107,'Student database'!I108)</f>
        <v xml:space="preserve">Visa Consultants Pty Ltd </v>
      </c>
      <c r="K108" s="2" t="str">
        <f t="shared" si="10"/>
        <v>Jul</v>
      </c>
      <c r="L108" s="30">
        <f t="shared" si="11"/>
        <v>19.847222222222221</v>
      </c>
      <c r="M108" s="2">
        <f t="shared" si="9"/>
        <v>12</v>
      </c>
    </row>
    <row r="109" spans="1:13">
      <c r="A109" s="25" t="str">
        <f>SUBSTITUTE('Student database'!A109,"K","")</f>
        <v>150207</v>
      </c>
      <c r="B109" s="6" t="str">
        <f>TRIM('Student database'!B109)</f>
        <v>Ms. Bardia GUYEN</v>
      </c>
      <c r="C109" s="20" t="str">
        <f>'Student database'!C109</f>
        <v xml:space="preserve">Quant Methods </v>
      </c>
      <c r="D109" s="26" t="str">
        <f>TRIM(CLEAN('Student database'!D109))</f>
        <v>Brisbane</v>
      </c>
      <c r="E109" s="27" t="str">
        <f>'Student database'!E109</f>
        <v>T1-2017</v>
      </c>
      <c r="F109" s="28">
        <f t="shared" si="8"/>
        <v>42807</v>
      </c>
      <c r="G109" s="11">
        <f>VALUE(TRIM(SUBSTITUTE('Student database'!F109,CHAR(160),"")))</f>
        <v>4</v>
      </c>
      <c r="H109" s="2" t="str">
        <f>IF(ISBLANK('Student database'!G109),H108,'Student database'!G109)</f>
        <v>Bachelor of Business</v>
      </c>
      <c r="I109" s="29">
        <f>DATE(LEFT('Student database'!H109,4),MID('Student database'!H109,6,2),RIGHT('Student database'!H109,2))</f>
        <v>33948</v>
      </c>
      <c r="J109" s="2" t="str">
        <f>IF(ISBLANK('Student database'!I109),J108,'Student database'!I109)</f>
        <v xml:space="preserve">Visa Consultants Pty Ltd </v>
      </c>
      <c r="K109" s="2" t="str">
        <f t="shared" si="10"/>
        <v>Mar</v>
      </c>
      <c r="L109" s="30">
        <f t="shared" si="11"/>
        <v>24.258333333333333</v>
      </c>
      <c r="M109" s="2">
        <f t="shared" si="9"/>
        <v>16</v>
      </c>
    </row>
    <row r="110" spans="1:13">
      <c r="A110" s="25" t="str">
        <f>SUBSTITUTE('Student database'!A110,"K","")</f>
        <v>150208</v>
      </c>
      <c r="B110" s="6" t="str">
        <f>TRIM('Student database'!B110)</f>
        <v>Ms. Ferdows GUYEN</v>
      </c>
      <c r="C110" s="20" t="str">
        <f>'Student database'!C110</f>
        <v xml:space="preserve">Bus Comm </v>
      </c>
      <c r="D110" s="26" t="str">
        <f>TRIM(CLEAN('Student database'!D110))</f>
        <v>Brisbane</v>
      </c>
      <c r="E110" s="27" t="str">
        <f>'Student database'!E110</f>
        <v>T3-2016</v>
      </c>
      <c r="F110" s="28">
        <f t="shared" si="8"/>
        <v>42680</v>
      </c>
      <c r="G110" s="11">
        <f>VALUE(TRIM(SUBSTITUTE('Student database'!F110,CHAR(160),"")))</f>
        <v>16</v>
      </c>
      <c r="H110" s="2" t="str">
        <f>IF(ISBLANK('Student database'!G110),H109,'Student database'!G110)</f>
        <v>Bachelor of Business</v>
      </c>
      <c r="I110" s="29">
        <f>DATE(LEFT('Student database'!H110,4),MID('Student database'!H110,6,2),RIGHT('Student database'!H110,2))</f>
        <v>34448</v>
      </c>
      <c r="J110" s="2" t="str">
        <f>IF(ISBLANK('Student database'!I110),J109,'Student database'!I110)</f>
        <v xml:space="preserve">Visa Consultants Pty Ltd </v>
      </c>
      <c r="K110" s="2" t="str">
        <f t="shared" si="10"/>
        <v>Nov</v>
      </c>
      <c r="L110" s="30">
        <f t="shared" si="11"/>
        <v>22.533333333333335</v>
      </c>
      <c r="M110" s="2">
        <f t="shared" si="9"/>
        <v>4</v>
      </c>
    </row>
    <row r="111" spans="1:13">
      <c r="A111" s="25" t="str">
        <f>SUBSTITUTE('Student database'!A111,"K","")</f>
        <v>150209</v>
      </c>
      <c r="B111" s="6" t="str">
        <f>TRIM('Student database'!B111)</f>
        <v>Mr. Marmar AHMAN</v>
      </c>
      <c r="C111" s="20" t="str">
        <f>'Student database'!C111</f>
        <v>Intro to ECommerce</v>
      </c>
      <c r="D111" s="26" t="str">
        <f>TRIM(CLEAN('Student database'!D111))</f>
        <v>Melbourne</v>
      </c>
      <c r="E111" s="27" t="str">
        <f>'Student database'!E111</f>
        <v>T2-2014</v>
      </c>
      <c r="F111" s="28">
        <f t="shared" si="8"/>
        <v>41830</v>
      </c>
      <c r="G111" s="11">
        <f>VALUE(TRIM(SUBSTITUTE('Student database'!F111,CHAR(160),"")))</f>
        <v>1</v>
      </c>
      <c r="H111" s="2" t="str">
        <f>IF(ISBLANK('Student database'!G111),H110,'Student database'!G111)</f>
        <v>Bachelor of Business</v>
      </c>
      <c r="I111" s="29">
        <f>DATE(LEFT('Student database'!H111,4),MID('Student database'!H111,6,2),RIGHT('Student database'!H111,2))</f>
        <v>31843</v>
      </c>
      <c r="J111" s="2" t="str">
        <f>IF(ISBLANK('Student database'!I111),J110,'Student database'!I111)</f>
        <v xml:space="preserve">Visa Consultants Pty Ltd </v>
      </c>
      <c r="K111" s="2" t="str">
        <f t="shared" si="10"/>
        <v>Jul</v>
      </c>
      <c r="L111" s="30">
        <f t="shared" si="11"/>
        <v>27.341666666666665</v>
      </c>
      <c r="M111" s="2">
        <f t="shared" si="9"/>
        <v>19</v>
      </c>
    </row>
    <row r="112" spans="1:13">
      <c r="A112" s="25" t="str">
        <f>SUBSTITUTE('Student database'!A112,"K","")</f>
        <v>150210</v>
      </c>
      <c r="B112" s="6" t="str">
        <f>TRIM('Student database'!B112)</f>
        <v>Mr. Hootan DHURY</v>
      </c>
      <c r="C112" s="20" t="str">
        <f>'Student database'!C112</f>
        <v xml:space="preserve">Mgmt Principles </v>
      </c>
      <c r="D112" s="26" t="str">
        <f>TRIM(CLEAN('Student database'!D112))</f>
        <v>Melbourne</v>
      </c>
      <c r="E112" s="27" t="str">
        <f>'Student database'!E112</f>
        <v>T2-2016</v>
      </c>
      <c r="F112" s="28">
        <f t="shared" si="8"/>
        <v>42561</v>
      </c>
      <c r="G112" s="11">
        <f>VALUE(TRIM(SUBSTITUTE('Student database'!F112,CHAR(160),"")))</f>
        <v>11</v>
      </c>
      <c r="H112" s="2" t="str">
        <f>IF(ISBLANK('Student database'!G112),H111,'Student database'!G112)</f>
        <v>Bachelor of Business</v>
      </c>
      <c r="I112" s="29">
        <f>DATE(LEFT('Student database'!H112,4),MID('Student database'!H112,6,2),RIGHT('Student database'!H112,2))</f>
        <v>32036</v>
      </c>
      <c r="J112" s="2" t="str">
        <f>IF(ISBLANK('Student database'!I112),J111,'Student database'!I112)</f>
        <v xml:space="preserve">Visa Consultants Pty Ltd </v>
      </c>
      <c r="K112" s="2" t="str">
        <f t="shared" si="10"/>
        <v>Jul</v>
      </c>
      <c r="L112" s="30">
        <f t="shared" si="11"/>
        <v>28.816666666666666</v>
      </c>
      <c r="M112" s="2">
        <f t="shared" si="9"/>
        <v>9</v>
      </c>
    </row>
    <row r="113" spans="1:13">
      <c r="A113" s="25" t="str">
        <f>SUBSTITUTE('Student database'!A113,"K","")</f>
        <v>150211</v>
      </c>
      <c r="B113" s="6" t="str">
        <f>TRIM('Student database'!B113)</f>
        <v>Mr. Vida a NAW</v>
      </c>
      <c r="C113" s="20" t="str">
        <f>'Student database'!C113</f>
        <v xml:space="preserve">Quant Methods </v>
      </c>
      <c r="D113" s="26" t="str">
        <f>TRIM(CLEAN('Student database'!D113))</f>
        <v>Melbourne</v>
      </c>
      <c r="E113" s="27" t="str">
        <f>'Student database'!E113</f>
        <v>T3-2015</v>
      </c>
      <c r="F113" s="28">
        <f t="shared" si="8"/>
        <v>42314</v>
      </c>
      <c r="G113" s="11">
        <f>VALUE(TRIM(SUBSTITUTE('Student database'!F113,CHAR(160),"")))</f>
        <v>3</v>
      </c>
      <c r="H113" s="2" t="str">
        <f>IF(ISBLANK('Student database'!G113),H112,'Student database'!G113)</f>
        <v>Bachelor of Business</v>
      </c>
      <c r="I113" s="29">
        <f>DATE(LEFT('Student database'!H113,4),MID('Student database'!H113,6,2),RIGHT('Student database'!H113,2))</f>
        <v>34701</v>
      </c>
      <c r="J113" s="2" t="str">
        <f>IF(ISBLANK('Student database'!I113),J112,'Student database'!I113)</f>
        <v xml:space="preserve">Visa Consultants Pty Ltd </v>
      </c>
      <c r="K113" s="2" t="str">
        <f t="shared" si="10"/>
        <v>Nov</v>
      </c>
      <c r="L113" s="30">
        <f t="shared" si="11"/>
        <v>20.844444444444445</v>
      </c>
      <c r="M113" s="2">
        <f t="shared" si="9"/>
        <v>17</v>
      </c>
    </row>
    <row r="114" spans="1:13">
      <c r="A114" s="25" t="str">
        <f>SUBSTITUTE('Student database'!A114,"K","")</f>
        <v>150212</v>
      </c>
      <c r="B114" s="6" t="str">
        <f>TRIM('Student database'!B114)</f>
        <v>Mr. Arezoo a NAW</v>
      </c>
      <c r="C114" s="20" t="str">
        <f>'Student database'!C114</f>
        <v xml:space="preserve">Mgmt Principles </v>
      </c>
      <c r="D114" s="26" t="str">
        <f>TRIM(CLEAN('Student database'!D114))</f>
        <v>Melbourne</v>
      </c>
      <c r="E114" s="27" t="str">
        <f>'Student database'!E114</f>
        <v>T2-2015</v>
      </c>
      <c r="F114" s="28">
        <f t="shared" si="8"/>
        <v>42195</v>
      </c>
      <c r="G114" s="11">
        <f>VALUE(TRIM(SUBSTITUTE('Student database'!F114,CHAR(160),"")))</f>
        <v>4</v>
      </c>
      <c r="H114" s="2" t="str">
        <f>IF(ISBLANK('Student database'!G114),H113,'Student database'!G114)</f>
        <v>Bachelor of Business</v>
      </c>
      <c r="I114" s="29">
        <f>DATE(LEFT('Student database'!H114,4),MID('Student database'!H114,6,2),RIGHT('Student database'!H114,2))</f>
        <v>33043</v>
      </c>
      <c r="J114" s="2" t="str">
        <f>IF(ISBLANK('Student database'!I114),J113,'Student database'!I114)</f>
        <v>Song Study Advisory</v>
      </c>
      <c r="K114" s="2" t="str">
        <f t="shared" si="10"/>
        <v>Jul</v>
      </c>
      <c r="L114" s="30">
        <f t="shared" si="11"/>
        <v>25.058333333333334</v>
      </c>
      <c r="M114" s="2">
        <f t="shared" si="9"/>
        <v>16</v>
      </c>
    </row>
    <row r="115" spans="1:13">
      <c r="A115" s="25" t="str">
        <f>SUBSTITUTE('Student database'!A115,"K","")</f>
        <v>150213</v>
      </c>
      <c r="B115" s="6" t="str">
        <f>TRIM('Student database'!B115)</f>
        <v>Mr. Sara a NAW</v>
      </c>
      <c r="C115" s="20" t="str">
        <f>'Student database'!C115</f>
        <v xml:space="preserve">Quant Methods </v>
      </c>
      <c r="D115" s="26" t="str">
        <f>TRIM(CLEAN('Student database'!D115))</f>
        <v>Melbourne</v>
      </c>
      <c r="E115" s="27" t="str">
        <f>'Student database'!E115</f>
        <v>T3-2014</v>
      </c>
      <c r="F115" s="28">
        <f t="shared" si="8"/>
        <v>41949</v>
      </c>
      <c r="G115" s="11">
        <f>VALUE(TRIM(SUBSTITUTE('Student database'!F115,CHAR(160),"")))</f>
        <v>5</v>
      </c>
      <c r="H115" s="2" t="str">
        <f>IF(ISBLANK('Student database'!G115),H114,'Student database'!G115)</f>
        <v>Bachelor of Business</v>
      </c>
      <c r="I115" s="29">
        <f>DATE(LEFT('Student database'!H115,4),MID('Student database'!H115,6,2),RIGHT('Student database'!H115,2))</f>
        <v>32969</v>
      </c>
      <c r="J115" s="2" t="str">
        <f>IF(ISBLANK('Student database'!I115),J114,'Student database'!I115)</f>
        <v>Song Study Advisory</v>
      </c>
      <c r="K115" s="2" t="str">
        <f t="shared" si="10"/>
        <v>Nov</v>
      </c>
      <c r="L115" s="30">
        <f t="shared" si="11"/>
        <v>24.583333333333332</v>
      </c>
      <c r="M115" s="2">
        <f t="shared" si="9"/>
        <v>15</v>
      </c>
    </row>
    <row r="116" spans="1:13">
      <c r="A116" s="25" t="str">
        <f>SUBSTITUTE('Student database'!A116,"K","")</f>
        <v>150214</v>
      </c>
      <c r="B116" s="6" t="str">
        <f>TRIM('Student database'!B116)</f>
        <v>Mr. Aryan SINGH</v>
      </c>
      <c r="C116" s="20" t="str">
        <f>'Student database'!C116</f>
        <v xml:space="preserve">Bus Comm </v>
      </c>
      <c r="D116" s="26" t="str">
        <f>TRIM(CLEAN('Student database'!D116))</f>
        <v>Sydney</v>
      </c>
      <c r="E116" s="27" t="str">
        <f>'Student database'!E116</f>
        <v>T2-2014</v>
      </c>
      <c r="F116" s="28">
        <f t="shared" si="8"/>
        <v>41830</v>
      </c>
      <c r="G116" s="11">
        <f>VALUE(TRIM(SUBSTITUTE('Student database'!F116,CHAR(160),"")))</f>
        <v>6</v>
      </c>
      <c r="H116" s="2" t="str">
        <f>IF(ISBLANK('Student database'!G116),H115,'Student database'!G116)</f>
        <v>Bachelor of Business</v>
      </c>
      <c r="I116" s="29">
        <f>DATE(LEFT('Student database'!H116,4),MID('Student database'!H116,6,2),RIGHT('Student database'!H116,2))</f>
        <v>32699</v>
      </c>
      <c r="J116" s="2" t="str">
        <f>IF(ISBLANK('Student database'!I116),J115,'Student database'!I116)</f>
        <v xml:space="preserve">Visa Consultants Pty Ltd </v>
      </c>
      <c r="K116" s="2" t="str">
        <f t="shared" si="10"/>
        <v>Jul</v>
      </c>
      <c r="L116" s="30">
        <f t="shared" si="11"/>
        <v>25</v>
      </c>
      <c r="M116" s="2">
        <f t="shared" si="9"/>
        <v>14</v>
      </c>
    </row>
    <row r="117" spans="1:13">
      <c r="A117" s="25" t="str">
        <f>SUBSTITUTE('Student database'!A117,"K","")</f>
        <v>150215</v>
      </c>
      <c r="B117" s="6" t="str">
        <f>TRIM('Student database'!B117)</f>
        <v>Mr. Meshia SINGH</v>
      </c>
      <c r="C117" s="20" t="str">
        <f>'Student database'!C117</f>
        <v>Intro to ECommerce</v>
      </c>
      <c r="D117" s="26" t="str">
        <f>TRIM(CLEAN('Student database'!D117))</f>
        <v>Sydney</v>
      </c>
      <c r="E117" s="27" t="str">
        <f>'Student database'!E117</f>
        <v>T2-2015</v>
      </c>
      <c r="F117" s="28">
        <f t="shared" si="8"/>
        <v>42195</v>
      </c>
      <c r="G117" s="11">
        <f>VALUE(TRIM(SUBSTITUTE('Student database'!F117,CHAR(160),"")))</f>
        <v>11</v>
      </c>
      <c r="H117" s="2" t="str">
        <f>IF(ISBLANK('Student database'!G117),H116,'Student database'!G117)</f>
        <v>Bachelor of Business</v>
      </c>
      <c r="I117" s="29">
        <f>DATE(LEFT('Student database'!H117,4),MID('Student database'!H117,6,2),RIGHT('Student database'!H117,2))</f>
        <v>32255</v>
      </c>
      <c r="J117" s="2" t="str">
        <f>IF(ISBLANK('Student database'!I117),J116,'Student database'!I117)</f>
        <v xml:space="preserve">Visa Consultants Pty Ltd </v>
      </c>
      <c r="K117" s="2" t="str">
        <f t="shared" si="10"/>
        <v>Jul</v>
      </c>
      <c r="L117" s="30">
        <f t="shared" si="11"/>
        <v>27.216666666666665</v>
      </c>
      <c r="M117" s="2">
        <f t="shared" si="9"/>
        <v>9</v>
      </c>
    </row>
    <row r="118" spans="1:13">
      <c r="A118" s="25" t="str">
        <f>SUBSTITUTE('Student database'!A118,"K","")</f>
        <v>150216</v>
      </c>
      <c r="B118" s="6" t="str">
        <f>TRIM('Student database'!B118)</f>
        <v>Ms. Golpari KAUR</v>
      </c>
      <c r="C118" s="20" t="str">
        <f>'Student database'!C118</f>
        <v xml:space="preserve">Mgmt Principles </v>
      </c>
      <c r="D118" s="26" t="str">
        <f>TRIM(CLEAN('Student database'!D118))</f>
        <v>Melbourne</v>
      </c>
      <c r="E118" s="27" t="str">
        <f>'Student database'!E118</f>
        <v>T2-2015</v>
      </c>
      <c r="F118" s="28">
        <f t="shared" si="8"/>
        <v>42195</v>
      </c>
      <c r="G118" s="11">
        <f>VALUE(TRIM(SUBSTITUTE('Student database'!F118,CHAR(160),"")))</f>
        <v>17</v>
      </c>
      <c r="H118" s="2" t="str">
        <f>IF(ISBLANK('Student database'!G118),H117,'Student database'!G118)</f>
        <v>Bachelor of Business</v>
      </c>
      <c r="I118" s="29">
        <f>DATE(LEFT('Student database'!H118,4),MID('Student database'!H118,6,2),RIGHT('Student database'!H118,2))</f>
        <v>34857</v>
      </c>
      <c r="J118" s="2" t="str">
        <f>IF(ISBLANK('Student database'!I118),J117,'Student database'!I118)</f>
        <v xml:space="preserve">Visa Consultants Pty Ltd </v>
      </c>
      <c r="K118" s="2" t="str">
        <f t="shared" si="10"/>
        <v>Jul</v>
      </c>
      <c r="L118" s="30">
        <f t="shared" si="11"/>
        <v>20.091666666666665</v>
      </c>
      <c r="M118" s="2">
        <f t="shared" si="9"/>
        <v>3</v>
      </c>
    </row>
    <row r="119" spans="1:13">
      <c r="A119" s="25" t="str">
        <f>SUBSTITUTE('Student database'!A119,"K","")</f>
        <v>150217</v>
      </c>
      <c r="B119" s="6" t="str">
        <f>TRIM('Student database'!B119)</f>
        <v>Mr. Khorsheed KUMAR</v>
      </c>
      <c r="C119" s="20" t="str">
        <f>'Student database'!C119</f>
        <v xml:space="preserve">Quant Methods </v>
      </c>
      <c r="D119" s="26" t="str">
        <f>TRIM(CLEAN('Student database'!D119))</f>
        <v>Melbourne</v>
      </c>
      <c r="E119" s="27" t="str">
        <f>'Student database'!E119</f>
        <v>T1-2017</v>
      </c>
      <c r="F119" s="28">
        <f t="shared" si="8"/>
        <v>42807</v>
      </c>
      <c r="G119" s="11">
        <f>VALUE(TRIM(SUBSTITUTE('Student database'!F119,CHAR(160),"")))</f>
        <v>4</v>
      </c>
      <c r="H119" s="2" t="str">
        <f>IF(ISBLANK('Student database'!G119),H118,'Student database'!G119)</f>
        <v>Bachelor of Business</v>
      </c>
      <c r="I119" s="29">
        <f>DATE(LEFT('Student database'!H119,4),MID('Student database'!H119,6,2),RIGHT('Student database'!H119,2))</f>
        <v>34292</v>
      </c>
      <c r="J119" s="2" t="str">
        <f>IF(ISBLANK('Student database'!I119),J118,'Student database'!I119)</f>
        <v xml:space="preserve">Visa Consultants Pty Ltd </v>
      </c>
      <c r="K119" s="2" t="str">
        <f t="shared" si="10"/>
        <v>Mar</v>
      </c>
      <c r="L119" s="30">
        <f t="shared" si="11"/>
        <v>23.316666666666666</v>
      </c>
      <c r="M119" s="2">
        <f t="shared" si="9"/>
        <v>16</v>
      </c>
    </row>
    <row r="120" spans="1:13">
      <c r="A120" s="25" t="str">
        <f>SUBSTITUTE('Student database'!A120,"K","")</f>
        <v>150218</v>
      </c>
      <c r="B120" s="6" t="str">
        <f>TRIM('Student database'!B120)</f>
        <v>Mr. Shahrdad SINGH</v>
      </c>
      <c r="C120" s="20" t="str">
        <f>'Student database'!C120</f>
        <v>Bus Acct</v>
      </c>
      <c r="D120" s="26" t="str">
        <f>TRIM(CLEAN('Student database'!D120))</f>
        <v>Melbourne</v>
      </c>
      <c r="E120" s="27" t="str">
        <f>'Student database'!E120</f>
        <v>T1-2017</v>
      </c>
      <c r="F120" s="28">
        <f t="shared" si="8"/>
        <v>42807</v>
      </c>
      <c r="G120" s="11">
        <f>VALUE(TRIM(SUBSTITUTE('Student database'!F120,CHAR(160),"")))</f>
        <v>3</v>
      </c>
      <c r="H120" s="2" t="str">
        <f>IF(ISBLANK('Student database'!G120),H119,'Student database'!G120)</f>
        <v>Bachelor of Business</v>
      </c>
      <c r="I120" s="29">
        <f>DATE(LEFT('Student database'!H120,4),MID('Student database'!H120,6,2),RIGHT('Student database'!H120,2))</f>
        <v>35484</v>
      </c>
      <c r="J120" s="2" t="str">
        <f>IF(ISBLANK('Student database'!I120),J119,'Student database'!I120)</f>
        <v xml:space="preserve">International Edification Development </v>
      </c>
      <c r="K120" s="2" t="str">
        <f t="shared" si="10"/>
        <v>Mar</v>
      </c>
      <c r="L120" s="30">
        <f t="shared" si="11"/>
        <v>20.055555555555557</v>
      </c>
      <c r="M120" s="2">
        <f t="shared" si="9"/>
        <v>17</v>
      </c>
    </row>
    <row r="121" spans="1:13">
      <c r="A121" s="25" t="str">
        <f>SUBSTITUTE('Student database'!A121,"K","")</f>
        <v>150219</v>
      </c>
      <c r="B121" s="6" t="str">
        <f>TRIM('Student database'!B121)</f>
        <v>Ms. Khojassteh GUYEN</v>
      </c>
      <c r="C121" s="20" t="str">
        <f>'Student database'!C121</f>
        <v>Intro to ECommerce</v>
      </c>
      <c r="D121" s="26" t="str">
        <f>TRIM(CLEAN('Student database'!D121))</f>
        <v>Brisbane</v>
      </c>
      <c r="E121" s="27" t="str">
        <f>'Student database'!E121</f>
        <v>T1-2015</v>
      </c>
      <c r="F121" s="28">
        <f t="shared" si="8"/>
        <v>42076</v>
      </c>
      <c r="G121" s="11">
        <f>VALUE(TRIM(SUBSTITUTE('Student database'!F121,CHAR(160),"")))</f>
        <v>8</v>
      </c>
      <c r="H121" s="2" t="str">
        <f>IF(ISBLANK('Student database'!G121),H120,'Student database'!G121)</f>
        <v>Bachelor of Business</v>
      </c>
      <c r="I121" s="29">
        <f>DATE(LEFT('Student database'!H121,4),MID('Student database'!H121,6,2),RIGHT('Student database'!H121,2))</f>
        <v>35469</v>
      </c>
      <c r="J121" s="2" t="str">
        <f>IF(ISBLANK('Student database'!I121),J120,'Student database'!I121)</f>
        <v>Bao International Education</v>
      </c>
      <c r="K121" s="2" t="str">
        <f t="shared" si="10"/>
        <v>Mar</v>
      </c>
      <c r="L121" s="30">
        <f t="shared" si="11"/>
        <v>18.097222222222221</v>
      </c>
      <c r="M121" s="2">
        <f t="shared" si="9"/>
        <v>12</v>
      </c>
    </row>
    <row r="122" spans="1:13">
      <c r="A122" s="25" t="str">
        <f>SUBSTITUTE('Student database'!A122,"K","")</f>
        <v>150220</v>
      </c>
      <c r="B122" s="6" t="str">
        <f>TRIM('Student database'!B122)</f>
        <v>Mr. Danush SINGH</v>
      </c>
      <c r="C122" s="20" t="str">
        <f>'Student database'!C122</f>
        <v xml:space="preserve">Mgmt Principles </v>
      </c>
      <c r="D122" s="26" t="str">
        <f>TRIM(CLEAN('Student database'!D122))</f>
        <v>Melbourne</v>
      </c>
      <c r="E122" s="27" t="str">
        <f>'Student database'!E122</f>
        <v>T1-2015</v>
      </c>
      <c r="F122" s="28">
        <f t="shared" si="8"/>
        <v>42076</v>
      </c>
      <c r="G122" s="11">
        <f>VALUE(TRIM(SUBSTITUTE('Student database'!F122,CHAR(160),"")))</f>
        <v>11</v>
      </c>
      <c r="H122" s="2" t="str">
        <f>IF(ISBLANK('Student database'!G122),H121,'Student database'!G122)</f>
        <v>Bachelor of Business</v>
      </c>
      <c r="I122" s="29">
        <f>DATE(LEFT('Student database'!H122,4),MID('Student database'!H122,6,2),RIGHT('Student database'!H122,2))</f>
        <v>34305</v>
      </c>
      <c r="J122" s="2" t="str">
        <f>IF(ISBLANK('Student database'!I122),J121,'Student database'!I122)</f>
        <v>Bao International Education</v>
      </c>
      <c r="K122" s="2" t="str">
        <f t="shared" si="10"/>
        <v>Mar</v>
      </c>
      <c r="L122" s="30">
        <f t="shared" si="11"/>
        <v>21.280555555555555</v>
      </c>
      <c r="M122" s="2">
        <f t="shared" si="9"/>
        <v>9</v>
      </c>
    </row>
    <row r="123" spans="1:13">
      <c r="A123" s="25" t="str">
        <f>SUBSTITUTE('Student database'!A123,"K","")</f>
        <v>150221</v>
      </c>
      <c r="B123" s="6" t="str">
        <f>TRIM('Student database'!B123)</f>
        <v>Mr. Shahzadeh AKRAM</v>
      </c>
      <c r="C123" s="20" t="str">
        <f>'Student database'!C123</f>
        <v xml:space="preserve">Bus Comm </v>
      </c>
      <c r="D123" s="26" t="str">
        <f>TRIM(CLEAN('Student database'!D123))</f>
        <v>Melbourne</v>
      </c>
      <c r="E123" s="27" t="str">
        <f>'Student database'!E123</f>
        <v>T2-2015</v>
      </c>
      <c r="F123" s="28">
        <f t="shared" si="8"/>
        <v>42195</v>
      </c>
      <c r="G123" s="11">
        <f>VALUE(TRIM(SUBSTITUTE('Student database'!F123,CHAR(160),"")))</f>
        <v>10</v>
      </c>
      <c r="H123" s="2" t="str">
        <f>IF(ISBLANK('Student database'!G123),H122,'Student database'!G123)</f>
        <v>Bachelor of Business</v>
      </c>
      <c r="I123" s="29">
        <f>DATE(LEFT('Student database'!H123,4),MID('Student database'!H123,6,2),RIGHT('Student database'!H123,2))</f>
        <v>33642</v>
      </c>
      <c r="J123" s="2" t="str">
        <f>IF(ISBLANK('Student database'!I123),J122,'Student database'!I123)</f>
        <v>International Migration &amp; Education Services</v>
      </c>
      <c r="K123" s="2" t="str">
        <f t="shared" si="10"/>
        <v>Jul</v>
      </c>
      <c r="L123" s="30">
        <f t="shared" si="11"/>
        <v>23.422222222222221</v>
      </c>
      <c r="M123" s="2">
        <f t="shared" si="9"/>
        <v>10</v>
      </c>
    </row>
    <row r="124" spans="1:13">
      <c r="A124" s="25" t="str">
        <f>SUBSTITUTE('Student database'!A124,"K","")</f>
        <v>150222</v>
      </c>
      <c r="B124" s="6" t="str">
        <f>TRIM('Student database'!B124)</f>
        <v>Mr. Arsalan RAZA</v>
      </c>
      <c r="C124" s="20" t="str">
        <f>'Student database'!C124</f>
        <v>Intro to ECommerce</v>
      </c>
      <c r="D124" s="26" t="str">
        <f>TRIM(CLEAN('Student database'!D124))</f>
        <v>Brisbane</v>
      </c>
      <c r="E124" s="27" t="str">
        <f>'Student database'!E124</f>
        <v>T3-2014</v>
      </c>
      <c r="F124" s="28">
        <f t="shared" si="8"/>
        <v>41949</v>
      </c>
      <c r="G124" s="11">
        <f>VALUE(TRIM(SUBSTITUTE('Student database'!F124,CHAR(160),"")))</f>
        <v>6</v>
      </c>
      <c r="H124" s="2" t="str">
        <f>IF(ISBLANK('Student database'!G124),H123,'Student database'!G124)</f>
        <v>Bachelor of Business</v>
      </c>
      <c r="I124" s="29">
        <f>DATE(LEFT('Student database'!H124,4),MID('Student database'!H124,6,2),RIGHT('Student database'!H124,2))</f>
        <v>32848</v>
      </c>
      <c r="J124" s="2" t="str">
        <f>IF(ISBLANK('Student database'!I124),J123,'Student database'!I124)</f>
        <v>International Migration &amp; Education Services</v>
      </c>
      <c r="K124" s="2" t="str">
        <f t="shared" si="10"/>
        <v>Nov</v>
      </c>
      <c r="L124" s="30">
        <f t="shared" si="11"/>
        <v>24.916666666666668</v>
      </c>
      <c r="M124" s="2">
        <f t="shared" si="9"/>
        <v>14</v>
      </c>
    </row>
    <row r="125" spans="1:13">
      <c r="A125" s="25" t="str">
        <f>SUBSTITUTE('Student database'!A125,"K","")</f>
        <v>150223</v>
      </c>
      <c r="B125" s="6" t="str">
        <f>TRIM('Student database'!B125)</f>
        <v>Mr. Farzaneh SINGH</v>
      </c>
      <c r="C125" s="20" t="str">
        <f>'Student database'!C125</f>
        <v xml:space="preserve">Mgmt Principles </v>
      </c>
      <c r="D125" s="26" t="str">
        <f>TRIM(CLEAN('Student database'!D125))</f>
        <v>Brisbane</v>
      </c>
      <c r="E125" s="27" t="str">
        <f>'Student database'!E125</f>
        <v>T1-2015</v>
      </c>
      <c r="F125" s="28">
        <f t="shared" si="8"/>
        <v>42076</v>
      </c>
      <c r="G125" s="11">
        <f>VALUE(TRIM(SUBSTITUTE('Student database'!F125,CHAR(160),"")))</f>
        <v>3</v>
      </c>
      <c r="H125" s="2" t="str">
        <f>IF(ISBLANK('Student database'!G125),H124,'Student database'!G125)</f>
        <v>Bachelor of Business</v>
      </c>
      <c r="I125" s="29">
        <f>DATE(LEFT('Student database'!H125,4),MID('Student database'!H125,6,2),RIGHT('Student database'!H125,2))</f>
        <v>33573</v>
      </c>
      <c r="J125" s="2" t="str">
        <f>IF(ISBLANK('Student database'!I125),J124,'Student database'!I125)</f>
        <v>International Migration &amp; Education Services</v>
      </c>
      <c r="K125" s="2" t="str">
        <f t="shared" si="10"/>
        <v>Mar</v>
      </c>
      <c r="L125" s="30">
        <f t="shared" si="11"/>
        <v>23.283333333333335</v>
      </c>
      <c r="M125" s="2">
        <f t="shared" si="9"/>
        <v>17</v>
      </c>
    </row>
    <row r="126" spans="1:13">
      <c r="A126" s="25" t="str">
        <f>SUBSTITUTE('Student database'!A126,"K","")</f>
        <v>150224</v>
      </c>
      <c r="B126" s="6" t="str">
        <f>TRIM('Student database'!B126)</f>
        <v>Mr. Cirrus ohaib</v>
      </c>
      <c r="C126" s="20" t="str">
        <f>'Student database'!C126</f>
        <v xml:space="preserve">Quant Methods </v>
      </c>
      <c r="D126" s="26" t="str">
        <f>TRIM(CLEAN('Student database'!D126))</f>
        <v>Brisbane</v>
      </c>
      <c r="E126" s="27" t="str">
        <f>'Student database'!E126</f>
        <v>T2-2014</v>
      </c>
      <c r="F126" s="28">
        <f t="shared" si="8"/>
        <v>41830</v>
      </c>
      <c r="G126" s="11">
        <f>VALUE(TRIM(SUBSTITUTE('Student database'!F126,CHAR(160),"")))</f>
        <v>3</v>
      </c>
      <c r="H126" s="2" t="str">
        <f>IF(ISBLANK('Student database'!G126),H125,'Student database'!G126)</f>
        <v>Bachelor of Business</v>
      </c>
      <c r="I126" s="29">
        <f>DATE(LEFT('Student database'!H126,4),MID('Student database'!H126,6,2),RIGHT('Student database'!H126,2))</f>
        <v>34024</v>
      </c>
      <c r="J126" s="2" t="str">
        <f>IF(ISBLANK('Student database'!I126),J125,'Student database'!I126)</f>
        <v>International Migration &amp; Education Services</v>
      </c>
      <c r="K126" s="2" t="str">
        <f t="shared" si="10"/>
        <v>Jul</v>
      </c>
      <c r="L126" s="30">
        <f t="shared" si="11"/>
        <v>21.377777777777776</v>
      </c>
      <c r="M126" s="2">
        <f t="shared" si="9"/>
        <v>17</v>
      </c>
    </row>
    <row r="127" spans="1:13">
      <c r="A127" s="25" t="str">
        <f>SUBSTITUTE('Student database'!A127,"K","")</f>
        <v>150225</v>
      </c>
      <c r="B127" s="6" t="str">
        <f>TRIM('Student database'!B127)</f>
        <v>Mr. Kouros ANDEL</v>
      </c>
      <c r="C127" s="20" t="str">
        <f>'Student database'!C127</f>
        <v xml:space="preserve">Mgmt Principles </v>
      </c>
      <c r="D127" s="26" t="str">
        <f>TRIM(CLEAN('Student database'!D127))</f>
        <v>Brisbane</v>
      </c>
      <c r="E127" s="27" t="str">
        <f>'Student database'!E127</f>
        <v>T3-2016</v>
      </c>
      <c r="F127" s="28">
        <f t="shared" si="8"/>
        <v>42680</v>
      </c>
      <c r="G127" s="11">
        <f>VALUE(TRIM(SUBSTITUTE('Student database'!F127,CHAR(160),"")))</f>
        <v>15</v>
      </c>
      <c r="H127" s="2" t="str">
        <f>IF(ISBLANK('Student database'!G127),H126,'Student database'!G127)</f>
        <v>Bachelor of Business</v>
      </c>
      <c r="I127" s="29">
        <f>DATE(LEFT('Student database'!H127,4),MID('Student database'!H127,6,2),RIGHT('Student database'!H127,2))</f>
        <v>35644</v>
      </c>
      <c r="J127" s="2" t="str">
        <f>IF(ISBLANK('Student database'!I127),J126,'Student database'!I127)</f>
        <v>Study GLOBAL - Auckland</v>
      </c>
      <c r="K127" s="2" t="str">
        <f t="shared" si="10"/>
        <v>Nov</v>
      </c>
      <c r="L127" s="30">
        <f t="shared" si="11"/>
        <v>19.261111111111113</v>
      </c>
      <c r="M127" s="2">
        <f t="shared" si="9"/>
        <v>5</v>
      </c>
    </row>
    <row r="128" spans="1:13">
      <c r="A128" s="25" t="str">
        <f>SUBSTITUTE('Student database'!A128,"K","")</f>
        <v>150226</v>
      </c>
      <c r="B128" s="6" t="str">
        <f>TRIM('Student database'!B128)</f>
        <v>Mr. Mehran ANDEL</v>
      </c>
      <c r="C128" s="20" t="str">
        <f>'Student database'!C128</f>
        <v xml:space="preserve">Mgmt Principles </v>
      </c>
      <c r="D128" s="26" t="str">
        <f>TRIM(CLEAN('Student database'!D128))</f>
        <v>Melbourne</v>
      </c>
      <c r="E128" s="27" t="str">
        <f>'Student database'!E128</f>
        <v>T1-2016</v>
      </c>
      <c r="F128" s="28">
        <f t="shared" si="8"/>
        <v>42442</v>
      </c>
      <c r="G128" s="11">
        <f>VALUE(TRIM(SUBSTITUTE('Student database'!F128,CHAR(160),"")))</f>
        <v>13</v>
      </c>
      <c r="H128" s="2" t="str">
        <f>IF(ISBLANK('Student database'!G128),H127,'Student database'!G128)</f>
        <v>Bachelor of Accounting</v>
      </c>
      <c r="I128" s="29">
        <f>DATE(LEFT('Student database'!H128,4),MID('Student database'!H128,6,2),RIGHT('Student database'!H128,2))</f>
        <v>34254</v>
      </c>
      <c r="J128" s="2" t="str">
        <f>IF(ISBLANK('Student database'!I128),J127,'Student database'!I128)</f>
        <v>Hope Agency</v>
      </c>
      <c r="K128" s="2" t="str">
        <f t="shared" si="10"/>
        <v>Mar</v>
      </c>
      <c r="L128" s="30">
        <f t="shared" si="11"/>
        <v>22.419444444444444</v>
      </c>
      <c r="M128" s="2">
        <f t="shared" si="9"/>
        <v>7</v>
      </c>
    </row>
    <row r="129" spans="1:13">
      <c r="A129" s="25" t="str">
        <f>SUBSTITUTE('Student database'!A129,"K","")</f>
        <v>150227</v>
      </c>
      <c r="B129" s="6" t="str">
        <f>TRIM('Student database'!B129)</f>
        <v>Mr. Rakhshan ANDEL</v>
      </c>
      <c r="C129" s="20" t="str">
        <f>'Student database'!C129</f>
        <v xml:space="preserve">Bus Comm </v>
      </c>
      <c r="D129" s="26" t="str">
        <f>TRIM(CLEAN('Student database'!D129))</f>
        <v>Sydney</v>
      </c>
      <c r="E129" s="27" t="str">
        <f>'Student database'!E129</f>
        <v>T1-2017</v>
      </c>
      <c r="F129" s="28">
        <f t="shared" si="8"/>
        <v>42807</v>
      </c>
      <c r="G129" s="11">
        <f>VALUE(TRIM(SUBSTITUTE('Student database'!F129,CHAR(160),"")))</f>
        <v>10</v>
      </c>
      <c r="H129" s="2" t="str">
        <f>IF(ISBLANK('Student database'!G129),H128,'Student database'!G129)</f>
        <v>Bachelor of Accounting</v>
      </c>
      <c r="I129" s="29">
        <f>DATE(LEFT('Student database'!H129,4),MID('Student database'!H129,6,2),RIGHT('Student database'!H129,2))</f>
        <v>33594</v>
      </c>
      <c r="J129" s="2" t="str">
        <f>IF(ISBLANK('Student database'!I129),J128,'Student database'!I129)</f>
        <v>AECC Global - Cebu</v>
      </c>
      <c r="K129" s="2" t="str">
        <f t="shared" si="10"/>
        <v>Mar</v>
      </c>
      <c r="L129" s="30">
        <f t="shared" si="11"/>
        <v>25.225000000000001</v>
      </c>
      <c r="M129" s="2">
        <f t="shared" si="9"/>
        <v>10</v>
      </c>
    </row>
    <row r="130" spans="1:13">
      <c r="A130" s="25" t="str">
        <f>SUBSTITUTE('Student database'!A130,"K","")</f>
        <v>150228</v>
      </c>
      <c r="B130" s="6" t="str">
        <f>TRIM('Student database'!B130)</f>
        <v>Mr. Afsaneh ANDEL</v>
      </c>
      <c r="C130" s="20" t="str">
        <f>'Student database'!C130</f>
        <v>Corp Resp Ethics</v>
      </c>
      <c r="D130" s="26" t="str">
        <f>TRIM(CLEAN('Student database'!D130))</f>
        <v>Brisbane</v>
      </c>
      <c r="E130" s="27" t="str">
        <f>'Student database'!E130</f>
        <v>T1-2017</v>
      </c>
      <c r="F130" s="28">
        <f t="shared" si="8"/>
        <v>42807</v>
      </c>
      <c r="G130" s="11">
        <f>VALUE(TRIM(SUBSTITUTE('Student database'!F130,CHAR(160),"")))</f>
        <v>10</v>
      </c>
      <c r="H130" s="2" t="str">
        <f>IF(ISBLANK('Student database'!G130),H129,'Student database'!G130)</f>
        <v>Bachelor of Accounting</v>
      </c>
      <c r="I130" s="29">
        <f>DATE(LEFT('Student database'!H130,4),MID('Student database'!H130,6,2),RIGHT('Student database'!H130,2))</f>
        <v>34377</v>
      </c>
      <c r="J130" s="2" t="str">
        <f>IF(ISBLANK('Student database'!I130),J129,'Student database'!I130)</f>
        <v>AECC Global - Cebu</v>
      </c>
      <c r="K130" s="2" t="str">
        <f t="shared" ref="K130:K154" si="12">TEXT(F130,"mmm")</f>
        <v>Mar</v>
      </c>
      <c r="L130" s="30">
        <f t="shared" ref="L130:L154" si="13">YEARFRAC(I130,F130)</f>
        <v>23.086111111111112</v>
      </c>
      <c r="M130" s="2">
        <f t="shared" si="9"/>
        <v>10</v>
      </c>
    </row>
    <row r="131" spans="1:13">
      <c r="A131" s="25" t="str">
        <f>SUBSTITUTE('Student database'!A131,"K","")</f>
        <v>150229</v>
      </c>
      <c r="B131" s="6" t="str">
        <f>TRIM('Student database'!B131)</f>
        <v>Mr. Iraj JIANG</v>
      </c>
      <c r="C131" s="20" t="str">
        <f>'Student database'!C131</f>
        <v>Mktg Principles</v>
      </c>
      <c r="D131" s="26" t="str">
        <f>TRIM(CLEAN('Student database'!D131))</f>
        <v>Melbourne</v>
      </c>
      <c r="E131" s="27" t="str">
        <f>'Student database'!E131</f>
        <v>T2-2014</v>
      </c>
      <c r="F131" s="28">
        <f t="shared" ref="F131:F154" si="14">IF(LEFT(E131,2)="T1",DATE(RIGHT(E131,4),3,13),IF(LEFT(E131,2)="T2",DATE(RIGHT(E131,4),7,10),IF(LEFT(E131,2)="T3",DATE(RIGHT(E131,4),11,6),"")))</f>
        <v>41830</v>
      </c>
      <c r="G131" s="11">
        <f>VALUE(TRIM(SUBSTITUTE('Student database'!F131,CHAR(160),"")))</f>
        <v>1</v>
      </c>
      <c r="H131" s="2" t="str">
        <f>IF(ISBLANK('Student database'!G131),H130,'Student database'!G131)</f>
        <v>Bachelor of Accounting</v>
      </c>
      <c r="I131" s="29">
        <f>DATE(LEFT('Student database'!H131,4),MID('Student database'!H131,6,2),RIGHT('Student database'!H131,2))</f>
        <v>33403</v>
      </c>
      <c r="J131" s="2" t="str">
        <f>IF(ISBLANK('Student database'!I131),J130,'Student database'!I131)</f>
        <v>AECC Global - Cebu</v>
      </c>
      <c r="K131" s="2" t="str">
        <f t="shared" si="12"/>
        <v>Jul</v>
      </c>
      <c r="L131" s="30">
        <f t="shared" si="13"/>
        <v>23.072222222222223</v>
      </c>
      <c r="M131" s="2">
        <f t="shared" ref="M131:M154" si="15">IF(20-G131&gt;0,20-G131,0)</f>
        <v>19</v>
      </c>
    </row>
    <row r="132" spans="1:13">
      <c r="A132" s="25" t="str">
        <f>SUBSTITUTE('Student database'!A132,"K","")</f>
        <v>150230</v>
      </c>
      <c r="B132" s="6" t="str">
        <f>TRIM('Student database'!B132)</f>
        <v>Mr. Yashar JIANG</v>
      </c>
      <c r="C132" s="20" t="str">
        <f>'Student database'!C132</f>
        <v xml:space="preserve">Mgmt Principles </v>
      </c>
      <c r="D132" s="26" t="str">
        <f>TRIM(CLEAN('Student database'!D132))</f>
        <v>Sydney</v>
      </c>
      <c r="E132" s="27" t="str">
        <f>'Student database'!E132</f>
        <v>T1-2015</v>
      </c>
      <c r="F132" s="28">
        <f t="shared" si="14"/>
        <v>42076</v>
      </c>
      <c r="G132" s="11">
        <f>VALUE(TRIM(SUBSTITUTE('Student database'!F132,CHAR(160),"")))</f>
        <v>11</v>
      </c>
      <c r="H132" s="2" t="str">
        <f>IF(ISBLANK('Student database'!G132),H131,'Student database'!G132)</f>
        <v>Bachelor of Accounting</v>
      </c>
      <c r="I132" s="29">
        <f>DATE(LEFT('Student database'!H132,4),MID('Student database'!H132,6,2),RIGHT('Student database'!H132,2))</f>
        <v>35304</v>
      </c>
      <c r="J132" s="2" t="str">
        <f>IF(ISBLANK('Student database'!I132),J131,'Student database'!I132)</f>
        <v>AECC Global - Cebu</v>
      </c>
      <c r="K132" s="2" t="str">
        <f t="shared" si="12"/>
        <v>Mar</v>
      </c>
      <c r="L132" s="30">
        <f t="shared" si="13"/>
        <v>18.544444444444444</v>
      </c>
      <c r="M132" s="2">
        <f t="shared" si="15"/>
        <v>9</v>
      </c>
    </row>
    <row r="133" spans="1:13">
      <c r="A133" s="25" t="str">
        <f>SUBSTITUTE('Student database'!A133,"K","")</f>
        <v>150231</v>
      </c>
      <c r="B133" s="6" t="str">
        <f>TRIM('Student database'!B133)</f>
        <v>Mr. Pareeya JIANG</v>
      </c>
      <c r="C133" s="20" t="str">
        <f>'Student database'!C133</f>
        <v>Acc info Sys</v>
      </c>
      <c r="D133" s="26" t="str">
        <f>TRIM(CLEAN('Student database'!D133))</f>
        <v>Sydney</v>
      </c>
      <c r="E133" s="27" t="str">
        <f>'Student database'!E133</f>
        <v>T3-2017</v>
      </c>
      <c r="F133" s="28">
        <f t="shared" si="14"/>
        <v>43045</v>
      </c>
      <c r="G133" s="11">
        <f>VALUE(TRIM(SUBSTITUTE('Student database'!F133,CHAR(160),"")))</f>
        <v>7</v>
      </c>
      <c r="H133" s="2" t="str">
        <f>IF(ISBLANK('Student database'!G133),H132,'Student database'!G133)</f>
        <v>Bachelor of Accounting</v>
      </c>
      <c r="I133" s="29">
        <f>DATE(LEFT('Student database'!H133,4),MID('Student database'!H133,6,2),RIGHT('Student database'!H133,2))</f>
        <v>36084</v>
      </c>
      <c r="J133" s="2" t="str">
        <f>IF(ISBLANK('Student database'!I133),J132,'Student database'!I133)</f>
        <v>Student World Pty Ltd</v>
      </c>
      <c r="K133" s="2" t="str">
        <f t="shared" si="12"/>
        <v>Nov</v>
      </c>
      <c r="L133" s="30">
        <f t="shared" si="13"/>
        <v>19.055555555555557</v>
      </c>
      <c r="M133" s="2">
        <f t="shared" si="15"/>
        <v>13</v>
      </c>
    </row>
    <row r="134" spans="1:13">
      <c r="A134" s="25" t="str">
        <f>SUBSTITUTE('Student database'!A134,"K","")</f>
        <v>150232</v>
      </c>
      <c r="B134" s="6" t="str">
        <f>TRIM('Student database'!B134)</f>
        <v>Mr. Nazanin ng TA</v>
      </c>
      <c r="C134" s="20" t="str">
        <f>'Student database'!C134</f>
        <v>Bus Acct</v>
      </c>
      <c r="D134" s="26" t="str">
        <f>TRIM(CLEAN('Student database'!D134))</f>
        <v>Melbourne</v>
      </c>
      <c r="E134" s="27" t="str">
        <f>'Student database'!E134</f>
        <v>T2-2017</v>
      </c>
      <c r="F134" s="28">
        <f t="shared" si="14"/>
        <v>42926</v>
      </c>
      <c r="G134" s="11">
        <f>VALUE(TRIM(SUBSTITUTE('Student database'!F134,CHAR(160),"")))</f>
        <v>19</v>
      </c>
      <c r="H134" s="2" t="str">
        <f>IF(ISBLANK('Student database'!G134),H133,'Student database'!G134)</f>
        <v>Bachelor of Accounting</v>
      </c>
      <c r="I134" s="29">
        <f>DATE(LEFT('Student database'!H134,4),MID('Student database'!H134,6,2),RIGHT('Student database'!H134,2))</f>
        <v>33166</v>
      </c>
      <c r="J134" s="2" t="str">
        <f>IF(ISBLANK('Student database'!I134),J133,'Student database'!I134)</f>
        <v>Student World Pty Ltd</v>
      </c>
      <c r="K134" s="2" t="str">
        <f t="shared" si="12"/>
        <v>Jul</v>
      </c>
      <c r="L134" s="30">
        <f t="shared" si="13"/>
        <v>26.722222222222221</v>
      </c>
      <c r="M134" s="2">
        <f t="shared" si="15"/>
        <v>1</v>
      </c>
    </row>
    <row r="135" spans="1:13">
      <c r="A135" s="25" t="str">
        <f>SUBSTITUTE('Student database'!A135,"K","")</f>
        <v>150233</v>
      </c>
      <c r="B135" s="6" t="str">
        <f>TRIM('Student database'!B135)</f>
        <v>Mr. Javeed AIKE*</v>
      </c>
      <c r="C135" s="20" t="str">
        <f>'Student database'!C135</f>
        <v xml:space="preserve">Bus Comm </v>
      </c>
      <c r="D135" s="26" t="str">
        <f>TRIM(CLEAN('Student database'!D135))</f>
        <v>Brisbane</v>
      </c>
      <c r="E135" s="27" t="str">
        <f>'Student database'!E135</f>
        <v>T3-2016</v>
      </c>
      <c r="F135" s="28">
        <f t="shared" si="14"/>
        <v>42680</v>
      </c>
      <c r="G135" s="11">
        <f>VALUE(TRIM(SUBSTITUTE('Student database'!F135,CHAR(160),"")))</f>
        <v>3</v>
      </c>
      <c r="H135" s="2" t="str">
        <f>IF(ISBLANK('Student database'!G135),H134,'Student database'!G135)</f>
        <v>Bachelor of Accounting</v>
      </c>
      <c r="I135" s="29">
        <f>DATE(LEFT('Student database'!H135,4),MID('Student database'!H135,6,2),RIGHT('Student database'!H135,2))</f>
        <v>34110</v>
      </c>
      <c r="J135" s="2" t="str">
        <f>IF(ISBLANK('Student database'!I135),J134,'Student database'!I135)</f>
        <v>International Migration &amp; Education Services</v>
      </c>
      <c r="K135" s="2" t="str">
        <f t="shared" si="12"/>
        <v>Nov</v>
      </c>
      <c r="L135" s="30">
        <f t="shared" si="13"/>
        <v>23.458333333333332</v>
      </c>
      <c r="M135" s="2">
        <f t="shared" si="15"/>
        <v>17</v>
      </c>
    </row>
    <row r="136" spans="1:13">
      <c r="A136" s="25" t="str">
        <f>SUBSTITUTE('Student database'!A136,"K","")</f>
        <v>150234</v>
      </c>
      <c r="B136" s="6" t="str">
        <f>TRIM('Student database'!B136)</f>
        <v>Mr. Farhad SINGH</v>
      </c>
      <c r="C136" s="20" t="str">
        <f>'Student database'!C136</f>
        <v>Intro to ECommerce</v>
      </c>
      <c r="D136" s="26" t="str">
        <f>TRIM(CLEAN('Student database'!D136))</f>
        <v>Sydney</v>
      </c>
      <c r="E136" s="27" t="str">
        <f>'Student database'!E136</f>
        <v>T2-2016</v>
      </c>
      <c r="F136" s="28">
        <f t="shared" si="14"/>
        <v>42561</v>
      </c>
      <c r="G136" s="11">
        <f>VALUE(TRIM(SUBSTITUTE('Student database'!F136,CHAR(160),"")))</f>
        <v>11</v>
      </c>
      <c r="H136" s="2" t="str">
        <f>IF(ISBLANK('Student database'!G136),H135,'Student database'!G136)</f>
        <v>Bachelor of Accounting</v>
      </c>
      <c r="I136" s="29">
        <f>DATE(LEFT('Student database'!H136,4),MID('Student database'!H136,6,2),RIGHT('Student database'!H136,2))</f>
        <v>34634</v>
      </c>
      <c r="J136" s="2" t="str">
        <f>IF(ISBLANK('Student database'!I136),J135,'Student database'!I136)</f>
        <v>International Migration &amp; Education Services</v>
      </c>
      <c r="K136" s="2" t="str">
        <f t="shared" si="12"/>
        <v>Jul</v>
      </c>
      <c r="L136" s="30">
        <f t="shared" si="13"/>
        <v>21.702777777777779</v>
      </c>
      <c r="M136" s="2">
        <f t="shared" si="15"/>
        <v>9</v>
      </c>
    </row>
    <row r="137" spans="1:13">
      <c r="A137" s="25" t="str">
        <f>SUBSTITUTE('Student database'!A137,"K","")</f>
        <v>150235</v>
      </c>
      <c r="B137" s="6" t="str">
        <f>TRIM('Student database'!B137)</f>
        <v>Mr. Kia HENDI</v>
      </c>
      <c r="C137" s="20" t="str">
        <f>'Student database'!C137</f>
        <v xml:space="preserve">Mgmt Principles </v>
      </c>
      <c r="D137" s="26" t="str">
        <f>TRIM(CLEAN('Student database'!D137))</f>
        <v>Sydney</v>
      </c>
      <c r="E137" s="27" t="str">
        <f>'Student database'!E137</f>
        <v>T2-2015</v>
      </c>
      <c r="F137" s="28">
        <f t="shared" si="14"/>
        <v>42195</v>
      </c>
      <c r="G137" s="11">
        <f>VALUE(TRIM(SUBSTITUTE('Student database'!F137,CHAR(160),"")))</f>
        <v>16</v>
      </c>
      <c r="H137" s="2" t="str">
        <f>IF(ISBLANK('Student database'!G137),H136,'Student database'!G137)</f>
        <v>Bachelor of Accounting</v>
      </c>
      <c r="I137" s="29">
        <f>DATE(LEFT('Student database'!H137,4),MID('Student database'!H137,6,2),RIGHT('Student database'!H137,2))</f>
        <v>32015</v>
      </c>
      <c r="J137" s="2" t="str">
        <f>IF(ISBLANK('Student database'!I137),J136,'Student database'!I137)</f>
        <v>International Migration &amp; Education Services</v>
      </c>
      <c r="K137" s="2" t="str">
        <f t="shared" si="12"/>
        <v>Jul</v>
      </c>
      <c r="L137" s="30">
        <f t="shared" si="13"/>
        <v>27.872222222222224</v>
      </c>
      <c r="M137" s="2">
        <f t="shared" si="15"/>
        <v>4</v>
      </c>
    </row>
    <row r="138" spans="1:13">
      <c r="A138" s="25" t="str">
        <f>SUBSTITUTE('Student database'!A138,"K","")</f>
        <v>150236</v>
      </c>
      <c r="B138" s="6" t="str">
        <f>TRIM('Student database'!B138)</f>
        <v>Mr. Tahereh HARMA</v>
      </c>
      <c r="C138" s="20" t="str">
        <f>'Student database'!C138</f>
        <v xml:space="preserve">Bus Comm </v>
      </c>
      <c r="D138" s="26" t="str">
        <f>TRIM(CLEAN('Student database'!D138))</f>
        <v>Sydney</v>
      </c>
      <c r="E138" s="27" t="str">
        <f>'Student database'!E138</f>
        <v>T3-2014</v>
      </c>
      <c r="F138" s="28">
        <f t="shared" si="14"/>
        <v>41949</v>
      </c>
      <c r="G138" s="11">
        <f>VALUE(TRIM(SUBSTITUTE('Student database'!F138,CHAR(160),"")))</f>
        <v>2</v>
      </c>
      <c r="H138" s="2" t="str">
        <f>IF(ISBLANK('Student database'!G138),H137,'Student database'!G138)</f>
        <v>Bachelor of Accounting</v>
      </c>
      <c r="I138" s="29">
        <f>DATE(LEFT('Student database'!H138,4),MID('Student database'!H138,6,2),RIGHT('Student database'!H138,2))</f>
        <v>36017</v>
      </c>
      <c r="J138" s="2" t="str">
        <f>IF(ISBLANK('Student database'!I138),J137,'Student database'!I138)</f>
        <v>IDPM Education</v>
      </c>
      <c r="K138" s="2" t="str">
        <f t="shared" si="12"/>
        <v>Nov</v>
      </c>
      <c r="L138" s="30">
        <f t="shared" si="13"/>
        <v>16.238888888888887</v>
      </c>
      <c r="M138" s="2">
        <f t="shared" si="15"/>
        <v>18</v>
      </c>
    </row>
    <row r="139" spans="1:13">
      <c r="A139" s="25" t="str">
        <f>SUBSTITUTE('Student database'!A139,"K","")</f>
        <v>150237</v>
      </c>
      <c r="B139" s="6" t="str">
        <f>TRIM('Student database'!B139)</f>
        <v>Mr. Behrad HARMA</v>
      </c>
      <c r="C139" s="20" t="str">
        <f>'Student database'!C139</f>
        <v>Bus Acct</v>
      </c>
      <c r="D139" s="26" t="str">
        <f>TRIM(CLEAN('Student database'!D139))</f>
        <v>Brisbane</v>
      </c>
      <c r="E139" s="27" t="str">
        <f>'Student database'!E139</f>
        <v>T3-2014</v>
      </c>
      <c r="F139" s="28">
        <f t="shared" si="14"/>
        <v>41949</v>
      </c>
      <c r="G139" s="11">
        <f>VALUE(TRIM(SUBSTITUTE('Student database'!F139,CHAR(160),"")))</f>
        <v>30</v>
      </c>
      <c r="H139" s="2" t="str">
        <f>IF(ISBLANK('Student database'!G139),H138,'Student database'!G139)</f>
        <v>Bachelor of Business</v>
      </c>
      <c r="I139" s="29">
        <f>DATE(LEFT('Student database'!H139,4),MID('Student database'!H139,6,2),RIGHT('Student database'!H139,2))</f>
        <v>33123</v>
      </c>
      <c r="J139" s="2" t="str">
        <f>IF(ISBLANK('Student database'!I139),J138,'Student database'!I139)</f>
        <v>Uni Education</v>
      </c>
      <c r="K139" s="2" t="str">
        <f t="shared" si="12"/>
        <v>Nov</v>
      </c>
      <c r="L139" s="30">
        <f t="shared" si="13"/>
        <v>24.163888888888888</v>
      </c>
      <c r="M139" s="2">
        <f t="shared" si="15"/>
        <v>0</v>
      </c>
    </row>
    <row r="140" spans="1:13">
      <c r="A140" s="25" t="str">
        <f>SUBSTITUTE('Student database'!A140,"K","")</f>
        <v>150238</v>
      </c>
      <c r="B140" s="6" t="str">
        <f>TRIM('Student database'!B140)</f>
        <v>Mr. Nahal SINGH</v>
      </c>
      <c r="C140" s="20" t="str">
        <f>'Student database'!C140</f>
        <v xml:space="preserve">Bus Comm </v>
      </c>
      <c r="D140" s="26" t="str">
        <f>TRIM(CLEAN('Student database'!D140))</f>
        <v>Melbourne</v>
      </c>
      <c r="E140" s="27" t="str">
        <f>'Student database'!E140</f>
        <v>T3-2015</v>
      </c>
      <c r="F140" s="28">
        <f t="shared" si="14"/>
        <v>42314</v>
      </c>
      <c r="G140" s="11">
        <f>VALUE(TRIM(SUBSTITUTE('Student database'!F140,CHAR(160),"")))</f>
        <v>6</v>
      </c>
      <c r="H140" s="2" t="str">
        <f>IF(ISBLANK('Student database'!G140),H139,'Student database'!G140)</f>
        <v>Bachelor of Business</v>
      </c>
      <c r="I140" s="29">
        <f>DATE(LEFT('Student database'!H140,4),MID('Student database'!H140,6,2),RIGHT('Student database'!H140,2))</f>
        <v>32980</v>
      </c>
      <c r="J140" s="2" t="str">
        <f>IF(ISBLANK('Student database'!I140),J139,'Student database'!I140)</f>
        <v>Uni Education</v>
      </c>
      <c r="K140" s="2" t="str">
        <f t="shared" si="12"/>
        <v>Nov</v>
      </c>
      <c r="L140" s="30">
        <f t="shared" si="13"/>
        <v>25.552777777777777</v>
      </c>
      <c r="M140" s="2">
        <f t="shared" si="15"/>
        <v>14</v>
      </c>
    </row>
    <row r="141" spans="1:13">
      <c r="A141" s="25" t="str">
        <f>SUBSTITUTE('Student database'!A141,"K","")</f>
        <v>150239</v>
      </c>
      <c r="B141" s="6" t="str">
        <f>TRIM('Student database'!B141)</f>
        <v>Mr. Jahanshah SINGH</v>
      </c>
      <c r="C141" s="20" t="str">
        <f>'Student database'!C141</f>
        <v xml:space="preserve">Mgmt Principles </v>
      </c>
      <c r="D141" s="26" t="str">
        <f>TRIM(CLEAN('Student database'!D141))</f>
        <v>Brisbane</v>
      </c>
      <c r="E141" s="27" t="str">
        <f>'Student database'!E141</f>
        <v>T2-2014</v>
      </c>
      <c r="F141" s="28">
        <f t="shared" si="14"/>
        <v>41830</v>
      </c>
      <c r="G141" s="11">
        <f>VALUE(TRIM(SUBSTITUTE('Student database'!F141,CHAR(160),"")))</f>
        <v>2</v>
      </c>
      <c r="H141" s="2" t="str">
        <f>IF(ISBLANK('Student database'!G141),H140,'Student database'!G141)</f>
        <v>Bachelor of Business</v>
      </c>
      <c r="I141" s="29">
        <f>DATE(LEFT('Student database'!H141,4),MID('Student database'!H141,6,2),RIGHT('Student database'!H141,2))</f>
        <v>31781</v>
      </c>
      <c r="J141" s="2" t="str">
        <f>IF(ISBLANK('Student database'!I141),J140,'Student database'!I141)</f>
        <v>International Migration &amp; Education Services</v>
      </c>
      <c r="K141" s="2" t="str">
        <f t="shared" si="12"/>
        <v>Jul</v>
      </c>
      <c r="L141" s="30">
        <f t="shared" si="13"/>
        <v>27.516666666666666</v>
      </c>
      <c r="M141" s="2">
        <f t="shared" si="15"/>
        <v>18</v>
      </c>
    </row>
    <row r="142" spans="1:13">
      <c r="A142" s="25" t="str">
        <f>SUBSTITUTE('Student database'!A142,"K","")</f>
        <v>150240</v>
      </c>
      <c r="B142" s="6" t="str">
        <f>TRIM('Student database'!B142)</f>
        <v>Mr. Nargess SINGH</v>
      </c>
      <c r="C142" s="20" t="str">
        <f>'Student database'!C142</f>
        <v>Bus Acct</v>
      </c>
      <c r="D142" s="26" t="str">
        <f>TRIM(CLEAN('Student database'!D142))</f>
        <v>Melbourne</v>
      </c>
      <c r="E142" s="27" t="str">
        <f>'Student database'!E142</f>
        <v>T2-2016</v>
      </c>
      <c r="F142" s="28">
        <f t="shared" si="14"/>
        <v>42561</v>
      </c>
      <c r="G142" s="11">
        <f>VALUE(TRIM(SUBSTITUTE('Student database'!F142,CHAR(160),"")))</f>
        <v>5</v>
      </c>
      <c r="H142" s="2" t="str">
        <f>IF(ISBLANK('Student database'!G142),H141,'Student database'!G142)</f>
        <v>Bachelor of Accounting</v>
      </c>
      <c r="I142" s="29">
        <f>DATE(LEFT('Student database'!H142,4),MID('Student database'!H142,6,2),RIGHT('Student database'!H142,2))</f>
        <v>31921</v>
      </c>
      <c r="J142" s="2" t="str">
        <f>IF(ISBLANK('Student database'!I142),J141,'Student database'!I142)</f>
        <v>Hope Agency</v>
      </c>
      <c r="K142" s="2" t="str">
        <f t="shared" si="12"/>
        <v>Jul</v>
      </c>
      <c r="L142" s="30">
        <f t="shared" si="13"/>
        <v>29.127777777777776</v>
      </c>
      <c r="M142" s="2">
        <f t="shared" si="15"/>
        <v>15</v>
      </c>
    </row>
    <row r="143" spans="1:13">
      <c r="A143" s="25" t="str">
        <f>SUBSTITUTE('Student database'!A143,"K","")</f>
        <v>150241</v>
      </c>
      <c r="B143" s="6" t="str">
        <f>TRIM('Student database'!B143)</f>
        <v>Mr. Goshtasb SYED</v>
      </c>
      <c r="C143" s="20" t="str">
        <f>'Student database'!C143</f>
        <v>Bus Economics</v>
      </c>
      <c r="D143" s="26" t="str">
        <f>TRIM(CLEAN('Student database'!D143))</f>
        <v>Brisbane</v>
      </c>
      <c r="E143" s="27" t="str">
        <f>'Student database'!E143</f>
        <v>T3-2017</v>
      </c>
      <c r="F143" s="28">
        <f t="shared" si="14"/>
        <v>43045</v>
      </c>
      <c r="G143" s="11">
        <f>VALUE(TRIM(SUBSTITUTE('Student database'!F143,CHAR(160),"")))</f>
        <v>8</v>
      </c>
      <c r="H143" s="2" t="str">
        <f>IF(ISBLANK('Student database'!G143),H142,'Student database'!G143)</f>
        <v>Bachelor of Accounting</v>
      </c>
      <c r="I143" s="29">
        <f>DATE(LEFT('Student database'!H143,4),MID('Student database'!H143,6,2),RIGHT('Student database'!H143,2))</f>
        <v>34102</v>
      </c>
      <c r="J143" s="2" t="str">
        <f>IF(ISBLANK('Student database'!I143),J142,'Student database'!I143)</f>
        <v>Hope Agency</v>
      </c>
      <c r="K143" s="2" t="str">
        <f t="shared" si="12"/>
        <v>Nov</v>
      </c>
      <c r="L143" s="30">
        <f t="shared" si="13"/>
        <v>24.480555555555554</v>
      </c>
      <c r="M143" s="2">
        <f t="shared" si="15"/>
        <v>12</v>
      </c>
    </row>
    <row r="144" spans="1:13">
      <c r="A144" s="25" t="str">
        <f>SUBSTITUTE('Student database'!A144,"K","")</f>
        <v>150242</v>
      </c>
      <c r="B144" s="6" t="str">
        <f>TRIM('Student database'!B144)</f>
        <v>Mr. Negeen SYED</v>
      </c>
      <c r="C144" s="20" t="str">
        <f>'Student database'!C144</f>
        <v>Intro to ECommerce</v>
      </c>
      <c r="D144" s="26" t="str">
        <f>TRIM(CLEAN('Student database'!D144))</f>
        <v>Brisbane</v>
      </c>
      <c r="E144" s="27" t="str">
        <f>'Student database'!E144</f>
        <v>T3-2015</v>
      </c>
      <c r="F144" s="28">
        <f t="shared" si="14"/>
        <v>42314</v>
      </c>
      <c r="G144" s="11">
        <f>VALUE(TRIM(SUBSTITUTE('Student database'!F144,CHAR(160),"")))</f>
        <v>1</v>
      </c>
      <c r="H144" s="2" t="str">
        <f>IF(ISBLANK('Student database'!G144),H143,'Student database'!G144)</f>
        <v>Bachelor of Business </v>
      </c>
      <c r="I144" s="29">
        <f>DATE(LEFT('Student database'!H144,4),MID('Student database'!H144,6,2),RIGHT('Student database'!H144,2))</f>
        <v>34145</v>
      </c>
      <c r="J144" s="2" t="str">
        <f>IF(ISBLANK('Student database'!I144),J143,'Student database'!I144)</f>
        <v>Expert Education Services</v>
      </c>
      <c r="K144" s="2" t="str">
        <f t="shared" si="12"/>
        <v>Nov</v>
      </c>
      <c r="L144" s="30">
        <f t="shared" si="13"/>
        <v>22.363888888888887</v>
      </c>
      <c r="M144" s="2">
        <f t="shared" si="15"/>
        <v>19</v>
      </c>
    </row>
    <row r="145" spans="1:13">
      <c r="A145" s="25" t="str">
        <f>SUBSTITUTE('Student database'!A145,"K","")</f>
        <v>150243</v>
      </c>
      <c r="B145" s="6" t="str">
        <f>TRIM('Student database'!B145)</f>
        <v>Mr. Pareerou SYED</v>
      </c>
      <c r="C145" s="20" t="str">
        <f>'Student database'!C145</f>
        <v xml:space="preserve">Mgmt Principles </v>
      </c>
      <c r="D145" s="26" t="str">
        <f>TRIM(CLEAN('Student database'!D145))</f>
        <v>Sydney</v>
      </c>
      <c r="E145" s="27" t="str">
        <f>'Student database'!E145</f>
        <v>T2-2014</v>
      </c>
      <c r="F145" s="28">
        <f t="shared" si="14"/>
        <v>41830</v>
      </c>
      <c r="G145" s="11">
        <f>VALUE(TRIM(SUBSTITUTE('Student database'!F145,CHAR(160),"")))</f>
        <v>11</v>
      </c>
      <c r="H145" s="2" t="str">
        <f>IF(ISBLANK('Student database'!G145),H144,'Student database'!G145)</f>
        <v>Bachelor of Business </v>
      </c>
      <c r="I145" s="29">
        <f>DATE(LEFT('Student database'!H145,4),MID('Student database'!H145,6,2),RIGHT('Student database'!H145,2))</f>
        <v>32063</v>
      </c>
      <c r="J145" s="2" t="str">
        <f>IF(ISBLANK('Student database'!I145),J144,'Student database'!I145)</f>
        <v>Expert Education Services</v>
      </c>
      <c r="K145" s="2" t="str">
        <f t="shared" si="12"/>
        <v>Jul</v>
      </c>
      <c r="L145" s="30">
        <f t="shared" si="13"/>
        <v>26.741666666666667</v>
      </c>
      <c r="M145" s="2">
        <f t="shared" si="15"/>
        <v>9</v>
      </c>
    </row>
    <row r="146" spans="1:13">
      <c r="A146" s="25" t="str">
        <f>SUBSTITUTE('Student database'!A146,"K","")</f>
        <v>150244</v>
      </c>
      <c r="B146" s="6" t="str">
        <f>TRIM('Student database'!B146)</f>
        <v>Mr. Mehrangiz AKRAM</v>
      </c>
      <c r="C146" s="20" t="str">
        <f>'Student database'!C146</f>
        <v xml:space="preserve">Quant Methods </v>
      </c>
      <c r="D146" s="26" t="str">
        <f>TRIM(CLEAN('Student database'!D146))</f>
        <v>Brisbane</v>
      </c>
      <c r="E146" s="27" t="str">
        <f>'Student database'!E146</f>
        <v>T2-2016</v>
      </c>
      <c r="F146" s="28">
        <f t="shared" si="14"/>
        <v>42561</v>
      </c>
      <c r="G146" s="11">
        <f>VALUE(TRIM(SUBSTITUTE('Student database'!F146,CHAR(160),"")))</f>
        <v>7</v>
      </c>
      <c r="H146" s="2" t="str">
        <f>IF(ISBLANK('Student database'!G146),H145,'Student database'!G146)</f>
        <v>Bachelor of Business </v>
      </c>
      <c r="I146" s="29">
        <f>DATE(LEFT('Student database'!H146,4),MID('Student database'!H146,6,2),RIGHT('Student database'!H146,2))</f>
        <v>35863</v>
      </c>
      <c r="J146" s="2" t="str">
        <f>IF(ISBLANK('Student database'!I146),J145,'Student database'!I146)</f>
        <v>Expert Education Services</v>
      </c>
      <c r="K146" s="2" t="str">
        <f t="shared" si="12"/>
        <v>Jul</v>
      </c>
      <c r="L146" s="30">
        <f t="shared" si="13"/>
        <v>18.336111111111112</v>
      </c>
      <c r="M146" s="2">
        <f t="shared" si="15"/>
        <v>13</v>
      </c>
    </row>
    <row r="147" spans="1:13">
      <c r="A147" s="25" t="str">
        <f>SUBSTITUTE('Student database'!A147,"K","")</f>
        <v>150245</v>
      </c>
      <c r="B147" s="6" t="str">
        <f>TRIM('Student database'!B147)</f>
        <v>Mr. Tahmineh r ALI</v>
      </c>
      <c r="C147" s="20" t="str">
        <f>'Student database'!C147</f>
        <v xml:space="preserve">Quant Methods </v>
      </c>
      <c r="D147" s="26" t="str">
        <f>TRIM(CLEAN('Student database'!D147))</f>
        <v>Sydney</v>
      </c>
      <c r="E147" s="27" t="str">
        <f>'Student database'!E147</f>
        <v>T2-2016</v>
      </c>
      <c r="F147" s="28">
        <f t="shared" si="14"/>
        <v>42561</v>
      </c>
      <c r="G147" s="11">
        <f>VALUE(TRIM(SUBSTITUTE('Student database'!F147,CHAR(160),"")))</f>
        <v>4</v>
      </c>
      <c r="H147" s="2" t="str">
        <f>IF(ISBLANK('Student database'!G147),H146,'Student database'!G147)</f>
        <v>Bachelor of Accounting </v>
      </c>
      <c r="I147" s="29">
        <f>DATE(LEFT('Student database'!H147,4),MID('Student database'!H147,6,2),RIGHT('Student database'!H147,2))</f>
        <v>35381</v>
      </c>
      <c r="J147" s="2" t="str">
        <f>IF(ISBLANK('Student database'!I147),J146,'Student database'!I147)</f>
        <v>International Migration &amp; Education Services</v>
      </c>
      <c r="K147" s="2" t="str">
        <f t="shared" si="12"/>
        <v>Jul</v>
      </c>
      <c r="L147" s="30">
        <f t="shared" si="13"/>
        <v>19.661111111111111</v>
      </c>
      <c r="M147" s="2">
        <f t="shared" si="15"/>
        <v>16</v>
      </c>
    </row>
    <row r="148" spans="1:13">
      <c r="A148" s="25" t="str">
        <f>SUBSTITUTE('Student database'!A148,"K","")</f>
        <v>150246</v>
      </c>
      <c r="B148" s="6" t="str">
        <f>TRIM('Student database'!B148)</f>
        <v>Mr. Tarsa r ALI</v>
      </c>
      <c r="C148" s="20" t="str">
        <f>'Student database'!C148</f>
        <v>Bus Acct</v>
      </c>
      <c r="D148" s="26" t="str">
        <f>TRIM(CLEAN('Student database'!D148))</f>
        <v>Brisbane</v>
      </c>
      <c r="E148" s="27" t="str">
        <f>'Student database'!E148</f>
        <v>T1-2015</v>
      </c>
      <c r="F148" s="28">
        <f t="shared" si="14"/>
        <v>42076</v>
      </c>
      <c r="G148" s="11">
        <f>VALUE(TRIM(SUBSTITUTE('Student database'!F148,CHAR(160),"")))</f>
        <v>5</v>
      </c>
      <c r="H148" s="2" t="str">
        <f>IF(ISBLANK('Student database'!G148),H147,'Student database'!G148)</f>
        <v>Bachelor of Business </v>
      </c>
      <c r="I148" s="29">
        <f>DATE(LEFT('Student database'!H148,4),MID('Student database'!H148,6,2),RIGHT('Student database'!H148,2))</f>
        <v>33344</v>
      </c>
      <c r="J148" s="2" t="str">
        <f>IF(ISBLANK('Student database'!I148),J147,'Student database'!I148)</f>
        <v>Uni Education</v>
      </c>
      <c r="K148" s="2" t="str">
        <f t="shared" si="12"/>
        <v>Mar</v>
      </c>
      <c r="L148" s="30">
        <f t="shared" si="13"/>
        <v>23.908333333333335</v>
      </c>
      <c r="M148" s="2">
        <f t="shared" si="15"/>
        <v>15</v>
      </c>
    </row>
    <row r="149" spans="1:13">
      <c r="A149" s="25" t="str">
        <f>SUBSTITUTE('Student database'!A149,"K","")</f>
        <v>150247</v>
      </c>
      <c r="B149" s="6" t="str">
        <f>TRIM('Student database'!B149)</f>
        <v>Mr. Zal r ALI</v>
      </c>
      <c r="C149" s="20" t="str">
        <f>'Student database'!C149</f>
        <v xml:space="preserve">Bus Comm </v>
      </c>
      <c r="D149" s="26" t="str">
        <f>TRIM(CLEAN('Student database'!D149))</f>
        <v>Brisbane</v>
      </c>
      <c r="E149" s="27" t="str">
        <f>'Student database'!E149</f>
        <v>T3-2016</v>
      </c>
      <c r="F149" s="28">
        <f t="shared" si="14"/>
        <v>42680</v>
      </c>
      <c r="G149" s="11">
        <f>VALUE(TRIM(SUBSTITUTE('Student database'!F149,CHAR(160),"")))</f>
        <v>9</v>
      </c>
      <c r="H149" s="2" t="str">
        <f>IF(ISBLANK('Student database'!G149),H148,'Student database'!G149)</f>
        <v>Bachelor of Business </v>
      </c>
      <c r="I149" s="29">
        <f>DATE(LEFT('Student database'!H149,4),MID('Student database'!H149,6,2),RIGHT('Student database'!H149,2))</f>
        <v>33638</v>
      </c>
      <c r="J149" s="2" t="str">
        <f>IF(ISBLANK('Student database'!I149),J148,'Student database'!I149)</f>
        <v>Uni Education</v>
      </c>
      <c r="K149" s="2" t="str">
        <f t="shared" si="12"/>
        <v>Nov</v>
      </c>
      <c r="L149" s="30">
        <f t="shared" si="13"/>
        <v>24.755555555555556</v>
      </c>
      <c r="M149" s="2">
        <f t="shared" si="15"/>
        <v>11</v>
      </c>
    </row>
    <row r="150" spans="1:13">
      <c r="A150" s="25" t="str">
        <f>SUBSTITUTE('Student database'!A150,"K","")</f>
        <v>150248</v>
      </c>
      <c r="B150" s="6" t="str">
        <f>TRIM('Student database'!B150)</f>
        <v>Mr. Mahyar SAWAN</v>
      </c>
      <c r="C150" s="20" t="str">
        <f>'Student database'!C150</f>
        <v>HRM</v>
      </c>
      <c r="D150" s="26" t="str">
        <f>TRIM(CLEAN('Student database'!D150))</f>
        <v>Sydney</v>
      </c>
      <c r="E150" s="27" t="str">
        <f>'Student database'!E150</f>
        <v>T1-2017</v>
      </c>
      <c r="F150" s="28">
        <f t="shared" si="14"/>
        <v>42807</v>
      </c>
      <c r="G150" s="11">
        <f>VALUE(TRIM(SUBSTITUTE('Student database'!F150,CHAR(160),"")))</f>
        <v>6</v>
      </c>
      <c r="H150" s="2" t="str">
        <f>IF(ISBLANK('Student database'!G150),H149,'Student database'!G150)</f>
        <v>Bachelor of Business </v>
      </c>
      <c r="I150" s="29">
        <f>DATE(LEFT('Student database'!H150,4),MID('Student database'!H150,6,2),RIGHT('Student database'!H150,2))</f>
        <v>33219</v>
      </c>
      <c r="J150" s="2" t="str">
        <f>IF(ISBLANK('Student database'!I150),J149,'Student database'!I150)</f>
        <v>Uni Education</v>
      </c>
      <c r="K150" s="2" t="str">
        <f t="shared" si="12"/>
        <v>Mar</v>
      </c>
      <c r="L150" s="30">
        <f t="shared" si="13"/>
        <v>26.252777777777776</v>
      </c>
      <c r="M150" s="2">
        <f t="shared" si="15"/>
        <v>14</v>
      </c>
    </row>
    <row r="151" spans="1:13">
      <c r="A151" s="25" t="str">
        <f>SUBSTITUTE('Student database'!A151,"K","")</f>
        <v>150249</v>
      </c>
      <c r="B151" s="6" t="str">
        <f>TRIM('Student database'!B151)</f>
        <v>Mr. Danush SAWAN</v>
      </c>
      <c r="C151" s="20" t="str">
        <f>'Student database'!C151</f>
        <v xml:space="preserve">Bus Comm </v>
      </c>
      <c r="D151" s="26" t="str">
        <f>TRIM(CLEAN('Student database'!D151))</f>
        <v>Brisbane</v>
      </c>
      <c r="E151" s="27" t="str">
        <f>'Student database'!E151</f>
        <v>T2-2014</v>
      </c>
      <c r="F151" s="28">
        <f t="shared" si="14"/>
        <v>41830</v>
      </c>
      <c r="G151" s="11">
        <f>VALUE(TRIM(SUBSTITUTE('Student database'!F151,CHAR(160),"")))</f>
        <v>23</v>
      </c>
      <c r="H151" s="2" t="str">
        <f>IF(ISBLANK('Student database'!G151),H150,'Student database'!G151)</f>
        <v>Bachelor of Business </v>
      </c>
      <c r="I151" s="29">
        <f>DATE(LEFT('Student database'!H151,4),MID('Student database'!H151,6,2),RIGHT('Student database'!H151,2))</f>
        <v>35543</v>
      </c>
      <c r="J151" s="2" t="str">
        <f>IF(ISBLANK('Student database'!I151),J150,'Student database'!I151)</f>
        <v>IDPM Education</v>
      </c>
      <c r="K151" s="2" t="str">
        <f t="shared" si="12"/>
        <v>Jul</v>
      </c>
      <c r="L151" s="30">
        <f t="shared" si="13"/>
        <v>17.213888888888889</v>
      </c>
      <c r="M151" s="2">
        <f t="shared" si="15"/>
        <v>0</v>
      </c>
    </row>
    <row r="152" spans="1:13">
      <c r="A152" s="25" t="str">
        <f>SUBSTITUTE('Student database'!A152,"K","")</f>
        <v>150250</v>
      </c>
      <c r="B152" s="6" t="str">
        <f>TRIM('Student database'!B152)</f>
        <v>Mr. Arsham SAWAN</v>
      </c>
      <c r="C152" s="20" t="str">
        <f>'Student database'!C152</f>
        <v>Intro to ECommerce</v>
      </c>
      <c r="D152" s="26" t="str">
        <f>TRIM(CLEAN('Student database'!D152))</f>
        <v>Melbourne</v>
      </c>
      <c r="E152" s="27" t="str">
        <f>'Student database'!E152</f>
        <v>T3-2015</v>
      </c>
      <c r="F152" s="28">
        <f t="shared" si="14"/>
        <v>42314</v>
      </c>
      <c r="G152" s="11">
        <f>VALUE(TRIM(SUBSTITUTE('Student database'!F152,CHAR(160),"")))</f>
        <v>26</v>
      </c>
      <c r="H152" s="2" t="str">
        <f>IF(ISBLANK('Student database'!G152),H151,'Student database'!G152)</f>
        <v>Bachelor of Business </v>
      </c>
      <c r="I152" s="29">
        <f>DATE(LEFT('Student database'!H152,4),MID('Student database'!H152,6,2),RIGHT('Student database'!H152,2))</f>
        <v>35251</v>
      </c>
      <c r="J152" s="2" t="str">
        <f>IF(ISBLANK('Student database'!I152),J151,'Student database'!I152)</f>
        <v>IDPM Education</v>
      </c>
      <c r="K152" s="2" t="str">
        <f t="shared" si="12"/>
        <v>Nov</v>
      </c>
      <c r="L152" s="30">
        <f t="shared" si="13"/>
        <v>19.336111111111112</v>
      </c>
      <c r="M152" s="2">
        <f t="shared" si="15"/>
        <v>0</v>
      </c>
    </row>
    <row r="153" spans="1:13">
      <c r="A153" s="25" t="str">
        <f>SUBSTITUTE('Student database'!A153,"K","")</f>
        <v>150251</v>
      </c>
      <c r="B153" s="6" t="str">
        <f>TRIM('Student database'!B153)</f>
        <v>Ms. Rakhshan SAPNA</v>
      </c>
      <c r="C153" s="20" t="str">
        <f>'Student database'!C153</f>
        <v xml:space="preserve">Mgmt Principles </v>
      </c>
      <c r="D153" s="26" t="str">
        <f>TRIM(CLEAN('Student database'!D153))</f>
        <v>Brisbane</v>
      </c>
      <c r="E153" s="27" t="str">
        <f>'Student database'!E153</f>
        <v>T1-2017</v>
      </c>
      <c r="F153" s="28">
        <f t="shared" si="14"/>
        <v>42807</v>
      </c>
      <c r="G153" s="11">
        <f>VALUE(TRIM(SUBSTITUTE('Student database'!F153,CHAR(160),"")))</f>
        <v>1</v>
      </c>
      <c r="H153" s="2" t="str">
        <f>IF(ISBLANK('Student database'!G153),H152,'Student database'!G153)</f>
        <v>Bachelor of Business </v>
      </c>
      <c r="I153" s="29">
        <f>DATE(LEFT('Student database'!H153,4),MID('Student database'!H153,6,2),RIGHT('Student database'!H153,2))</f>
        <v>32552</v>
      </c>
      <c r="J153" s="2" t="str">
        <f>IF(ISBLANK('Student database'!I153),J152,'Student database'!I153)</f>
        <v>IDPM Education</v>
      </c>
      <c r="K153" s="2" t="str">
        <f t="shared" si="12"/>
        <v>Mar</v>
      </c>
      <c r="L153" s="30">
        <f t="shared" si="13"/>
        <v>28.083333333333332</v>
      </c>
      <c r="M153" s="2">
        <f t="shared" si="15"/>
        <v>19</v>
      </c>
    </row>
    <row r="154" spans="1:13">
      <c r="A154" s="25" t="str">
        <f>SUBSTITUTE('Student database'!A154,"K","")</f>
        <v>150252</v>
      </c>
      <c r="B154" s="6" t="str">
        <f>TRIM('Student database'!B154)</f>
        <v>Ms. Hooman SAPNA</v>
      </c>
      <c r="C154" s="20" t="str">
        <f>'Student database'!C154</f>
        <v xml:space="preserve">Quant Methods </v>
      </c>
      <c r="D154" s="26" t="str">
        <f>TRIM(CLEAN('Student database'!D154))</f>
        <v>Melbourne</v>
      </c>
      <c r="E154" s="27" t="str">
        <f>'Student database'!E154</f>
        <v>T1-2016</v>
      </c>
      <c r="F154" s="28">
        <f t="shared" si="14"/>
        <v>42442</v>
      </c>
      <c r="G154" s="11">
        <f>VALUE(TRIM(SUBSTITUTE('Student database'!F154,CHAR(160),"")))</f>
        <v>17</v>
      </c>
      <c r="H154" s="2" t="str">
        <f>IF(ISBLANK('Student database'!G154),H153,'Student database'!G154)</f>
        <v>Bachelor of Business </v>
      </c>
      <c r="I154" s="29">
        <f>DATE(LEFT('Student database'!H154,4),MID('Student database'!H154,6,2),RIGHT('Student database'!H154,2))</f>
        <v>34285</v>
      </c>
      <c r="J154" s="2" t="str">
        <f>IF(ISBLANK('Student database'!I154),J153,'Student database'!I154)</f>
        <v>IDPM Education</v>
      </c>
      <c r="K154" s="2" t="str">
        <f t="shared" si="12"/>
        <v>Mar</v>
      </c>
      <c r="L154" s="30">
        <f t="shared" si="13"/>
        <v>22.336111111111112</v>
      </c>
      <c r="M154" s="2">
        <f t="shared" si="15"/>
        <v>3</v>
      </c>
    </row>
  </sheetData>
  <conditionalFormatting sqref="G2:G154">
    <cfRule type="expression" dxfId="0" priority="3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33BF-E34F-4BC0-9759-6018833046E4}">
  <dimension ref="A3:B7"/>
  <sheetViews>
    <sheetView workbookViewId="0">
      <selection activeCell="A4" sqref="A4"/>
    </sheetView>
  </sheetViews>
  <sheetFormatPr defaultRowHeight="15"/>
  <cols>
    <col min="1" max="1" width="13.140625" bestFit="1" customWidth="1"/>
    <col min="2" max="2" width="18.5703125" bestFit="1" customWidth="1"/>
  </cols>
  <sheetData>
    <row r="3" spans="1:2">
      <c r="A3" s="31" t="s">
        <v>453</v>
      </c>
      <c r="B3" t="s">
        <v>455</v>
      </c>
    </row>
    <row r="4" spans="1:2">
      <c r="A4" s="24" t="s">
        <v>280</v>
      </c>
      <c r="B4" s="32">
        <v>51</v>
      </c>
    </row>
    <row r="5" spans="1:2">
      <c r="A5" s="24" t="s">
        <v>279</v>
      </c>
      <c r="B5" s="32">
        <v>49</v>
      </c>
    </row>
    <row r="6" spans="1:2">
      <c r="A6" s="24" t="s">
        <v>278</v>
      </c>
      <c r="B6" s="32">
        <v>53</v>
      </c>
    </row>
    <row r="7" spans="1:2">
      <c r="A7" s="24" t="s">
        <v>454</v>
      </c>
      <c r="B7" s="32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database</vt:lpstr>
      <vt:lpstr>Database Edit</vt:lpstr>
      <vt:lpstr>Students by Campus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Mojifoto Studios</dc:creator>
  <cp:lastModifiedBy>Ridwan Ahmed</cp:lastModifiedBy>
  <dcterms:created xsi:type="dcterms:W3CDTF">2017-10-30T07:54:22Z</dcterms:created>
  <dcterms:modified xsi:type="dcterms:W3CDTF">2022-02-18T22:51:33Z</dcterms:modified>
</cp:coreProperties>
</file>