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38400" yWindow="-1920" windowWidth="38400" windowHeight="16440" tabRatio="924" activeTab="1"/>
  </bookViews>
  <sheets>
    <sheet name="Instructions" sheetId="17" r:id="rId1"/>
    <sheet name="Product Backlog - option 1" sheetId="14" r:id="rId2"/>
    <sheet name="Product Backlog - option 2" sheetId="16" r:id="rId3"/>
    <sheet name="Product Backlog - option 3" sheetId="15" r:id="rId4"/>
    <sheet name="Sprint Backlog - 1 week option" sheetId="10" r:id="rId5"/>
    <sheet name="Sprint Backlog - 2 week option" sheetId="12" r:id="rId6"/>
    <sheet name="Burndown Patterns Reference" sheetId="11" r:id="rId7"/>
  </sheets>
  <definedNames>
    <definedName name="_xlnm.Print_Area" localSheetId="4">'Sprint Backlog - 1 week option'!$B$1:$P$94</definedName>
    <definedName name="_xlnm.Print_Area" localSheetId="5">'Sprint Backlog - 2 week option'!$B$1:$AB$94</definedName>
    <definedName name="Team_Members" localSheetId="1">#REF!</definedName>
    <definedName name="Team_Members" localSheetId="3">#REF!</definedName>
  </definedNames>
  <calcPr calcId="144525"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2" i="12" l="1"/>
  <c r="J33" i="12"/>
  <c r="J34" i="12"/>
  <c r="J35" i="12"/>
  <c r="J36" i="12"/>
  <c r="J37" i="12"/>
  <c r="J38" i="12"/>
  <c r="J39" i="12"/>
  <c r="J39" i="10"/>
  <c r="J38" i="10"/>
  <c r="J37" i="10"/>
  <c r="J36" i="10"/>
  <c r="J35" i="10"/>
  <c r="J34" i="10"/>
  <c r="J33" i="10"/>
  <c r="J32" i="10"/>
  <c r="Y84" i="12"/>
  <c r="W84" i="12"/>
  <c r="U84" i="12"/>
  <c r="S84" i="12"/>
  <c r="Q84" i="12"/>
  <c r="O84" i="12"/>
  <c r="M84" i="12"/>
  <c r="K84" i="12"/>
  <c r="I84" i="12"/>
  <c r="O84" i="10"/>
  <c r="M84" i="10"/>
  <c r="K84" i="10"/>
  <c r="I84" i="10"/>
  <c r="I29" i="12"/>
  <c r="J29" i="12"/>
  <c r="K29" i="12"/>
  <c r="L29" i="12"/>
  <c r="M29" i="12"/>
  <c r="N29" i="12"/>
  <c r="O29" i="12"/>
  <c r="P29" i="12"/>
  <c r="Q29" i="12"/>
  <c r="R29" i="12"/>
  <c r="S29" i="12"/>
  <c r="T29" i="12"/>
  <c r="U29" i="12"/>
  <c r="V29" i="12"/>
  <c r="W29" i="12"/>
  <c r="X29" i="12"/>
  <c r="Y29" i="12"/>
  <c r="Z29" i="12"/>
  <c r="I30" i="12"/>
  <c r="J30" i="12"/>
  <c r="K30" i="12"/>
  <c r="L30" i="12"/>
  <c r="M30" i="12"/>
  <c r="N30" i="12"/>
  <c r="O30" i="12"/>
  <c r="P30" i="12"/>
  <c r="Q30" i="12"/>
  <c r="R30" i="12"/>
  <c r="S30" i="12"/>
  <c r="T30" i="12"/>
  <c r="U30" i="12"/>
  <c r="V30" i="12"/>
  <c r="W30" i="12"/>
  <c r="X30" i="12"/>
  <c r="Y30" i="12"/>
  <c r="Z30" i="12"/>
  <c r="Y6" i="12"/>
  <c r="W6" i="12"/>
  <c r="U6" i="12"/>
  <c r="S6" i="12"/>
  <c r="Q6" i="12"/>
  <c r="O6" i="12"/>
  <c r="M6" i="12"/>
  <c r="K6" i="12"/>
  <c r="I6" i="12"/>
  <c r="P29" i="10"/>
  <c r="O29" i="10"/>
  <c r="N29" i="10"/>
  <c r="M29" i="10"/>
  <c r="L29" i="10"/>
  <c r="K29" i="10"/>
  <c r="J29" i="10"/>
  <c r="I29" i="10"/>
  <c r="P30" i="10"/>
  <c r="O30" i="10"/>
  <c r="N30" i="10"/>
  <c r="M30" i="10"/>
  <c r="L30" i="10"/>
  <c r="K30" i="10"/>
  <c r="J30" i="10"/>
  <c r="I30" i="10"/>
  <c r="L32" i="12"/>
  <c r="N32" i="12"/>
  <c r="P32" i="12"/>
  <c r="R32" i="12"/>
  <c r="T32" i="12"/>
  <c r="V32" i="12"/>
  <c r="X32" i="12"/>
  <c r="J31" i="12"/>
  <c r="L33" i="12"/>
  <c r="L34" i="12"/>
  <c r="L35" i="12"/>
  <c r="L36" i="12"/>
  <c r="L37" i="12"/>
  <c r="L38" i="12"/>
  <c r="L39" i="12"/>
  <c r="L31" i="12"/>
  <c r="N33" i="12"/>
  <c r="N34" i="12"/>
  <c r="N35" i="12"/>
  <c r="N36" i="12"/>
  <c r="N37" i="12"/>
  <c r="N38" i="12"/>
  <c r="N39" i="12"/>
  <c r="N31" i="12"/>
  <c r="P33" i="12"/>
  <c r="P34" i="12"/>
  <c r="P35" i="12"/>
  <c r="P36" i="12"/>
  <c r="P37" i="12"/>
  <c r="P38" i="12"/>
  <c r="P39" i="12"/>
  <c r="P31" i="12"/>
  <c r="R33" i="12"/>
  <c r="R34" i="12"/>
  <c r="R35" i="12"/>
  <c r="R36" i="12"/>
  <c r="R37" i="12"/>
  <c r="R38" i="12"/>
  <c r="R39" i="12"/>
  <c r="R31" i="12"/>
  <c r="T33" i="12"/>
  <c r="T34" i="12"/>
  <c r="T35" i="12"/>
  <c r="T36" i="12"/>
  <c r="T37" i="12"/>
  <c r="T38" i="12"/>
  <c r="T39" i="12"/>
  <c r="T31" i="12"/>
  <c r="V33" i="12"/>
  <c r="V34" i="12"/>
  <c r="V35" i="12"/>
  <c r="V36" i="12"/>
  <c r="V37" i="12"/>
  <c r="V38" i="12"/>
  <c r="V39" i="12"/>
  <c r="V31" i="12"/>
  <c r="X33" i="12"/>
  <c r="X34" i="12"/>
  <c r="X35" i="12"/>
  <c r="X36" i="12"/>
  <c r="X37" i="12"/>
  <c r="X38" i="12"/>
  <c r="X39" i="12"/>
  <c r="X31" i="12"/>
  <c r="J41" i="12"/>
  <c r="L41" i="12"/>
  <c r="N41" i="12"/>
  <c r="P41" i="12"/>
  <c r="R41" i="12"/>
  <c r="T41" i="12"/>
  <c r="V41" i="12"/>
  <c r="X41" i="12"/>
  <c r="X83" i="12"/>
  <c r="Y83" i="12"/>
  <c r="V83" i="12"/>
  <c r="W83" i="12"/>
  <c r="T83" i="12"/>
  <c r="U83" i="12"/>
  <c r="R83" i="12"/>
  <c r="S83" i="12"/>
  <c r="P83" i="12"/>
  <c r="Q83" i="12"/>
  <c r="N83" i="12"/>
  <c r="O83" i="12"/>
  <c r="L83" i="12"/>
  <c r="M83" i="12"/>
  <c r="J83" i="12"/>
  <c r="K83" i="12"/>
  <c r="I83" i="12"/>
  <c r="N49" i="12"/>
  <c r="N48" i="12"/>
  <c r="N47" i="12"/>
  <c r="N46" i="12"/>
  <c r="L49" i="12"/>
  <c r="L48" i="12"/>
  <c r="L47" i="12"/>
  <c r="L46" i="12"/>
  <c r="L45" i="12"/>
  <c r="L44" i="12"/>
  <c r="L43" i="12"/>
  <c r="L42" i="12"/>
  <c r="N42" i="12"/>
  <c r="P42" i="12"/>
  <c r="R42" i="12"/>
  <c r="T42" i="12"/>
  <c r="V42" i="12"/>
  <c r="X42" i="12"/>
  <c r="Z42" i="12"/>
  <c r="N43" i="12"/>
  <c r="N44" i="12"/>
  <c r="N45" i="12"/>
  <c r="P43" i="12"/>
  <c r="P44" i="12"/>
  <c r="P45" i="12"/>
  <c r="P46" i="12"/>
  <c r="P47" i="12"/>
  <c r="P48" i="12"/>
  <c r="P49" i="12"/>
  <c r="R43" i="12"/>
  <c r="R44" i="12"/>
  <c r="R45" i="12"/>
  <c r="R46" i="12"/>
  <c r="R47" i="12"/>
  <c r="R48" i="12"/>
  <c r="R49" i="12"/>
  <c r="T43" i="12"/>
  <c r="T44" i="12"/>
  <c r="T45" i="12"/>
  <c r="T46" i="12"/>
  <c r="T47" i="12"/>
  <c r="T48" i="12"/>
  <c r="T49" i="12"/>
  <c r="V43" i="12"/>
  <c r="V44" i="12"/>
  <c r="V45" i="12"/>
  <c r="V46" i="12"/>
  <c r="V47" i="12"/>
  <c r="V48" i="12"/>
  <c r="V49" i="12"/>
  <c r="X43" i="12"/>
  <c r="X44" i="12"/>
  <c r="X45" i="12"/>
  <c r="X46" i="12"/>
  <c r="X47" i="12"/>
  <c r="X48" i="12"/>
  <c r="X49" i="12"/>
  <c r="Z43" i="12"/>
  <c r="Z44" i="12"/>
  <c r="Z45" i="12"/>
  <c r="Z46" i="12"/>
  <c r="Z47" i="12"/>
  <c r="Z48" i="12"/>
  <c r="Z49" i="12"/>
  <c r="Z41" i="12"/>
  <c r="Z32" i="12"/>
  <c r="Z33" i="12"/>
  <c r="Z34" i="12"/>
  <c r="Z35" i="12"/>
  <c r="Z36" i="12"/>
  <c r="Z37" i="12"/>
  <c r="Z38" i="12"/>
  <c r="Z39" i="12"/>
  <c r="Z31" i="12"/>
  <c r="Z83" i="12"/>
  <c r="J42" i="12"/>
  <c r="J43" i="12"/>
  <c r="J44" i="12"/>
  <c r="L52" i="12"/>
  <c r="L53" i="12"/>
  <c r="N54" i="12"/>
  <c r="N55" i="12"/>
  <c r="N56" i="12"/>
  <c r="N57" i="12"/>
  <c r="N58" i="12"/>
  <c r="N59" i="12"/>
  <c r="N52" i="12"/>
  <c r="P52" i="12"/>
  <c r="R52" i="12"/>
  <c r="T52" i="12"/>
  <c r="V52" i="12"/>
  <c r="X52" i="12"/>
  <c r="J51" i="12"/>
  <c r="L51" i="12"/>
  <c r="N53" i="12"/>
  <c r="N51" i="12"/>
  <c r="P53" i="12"/>
  <c r="P54" i="12"/>
  <c r="P55" i="12"/>
  <c r="P56" i="12"/>
  <c r="P57" i="12"/>
  <c r="P58" i="12"/>
  <c r="P59" i="12"/>
  <c r="P51" i="12"/>
  <c r="R53" i="12"/>
  <c r="R54" i="12"/>
  <c r="R55" i="12"/>
  <c r="R56" i="12"/>
  <c r="R57" i="12"/>
  <c r="R58" i="12"/>
  <c r="R59" i="12"/>
  <c r="R51" i="12"/>
  <c r="T53" i="12"/>
  <c r="T54" i="12"/>
  <c r="T55" i="12"/>
  <c r="T56" i="12"/>
  <c r="T57" i="12"/>
  <c r="T58" i="12"/>
  <c r="T59" i="12"/>
  <c r="T51" i="12"/>
  <c r="V53" i="12"/>
  <c r="V54" i="12"/>
  <c r="V55" i="12"/>
  <c r="V56" i="12"/>
  <c r="V57" i="12"/>
  <c r="V58" i="12"/>
  <c r="V59" i="12"/>
  <c r="V51" i="12"/>
  <c r="X53" i="12"/>
  <c r="X54" i="12"/>
  <c r="X55" i="12"/>
  <c r="X56" i="12"/>
  <c r="X57" i="12"/>
  <c r="X58" i="12"/>
  <c r="X59" i="12"/>
  <c r="X51" i="12"/>
  <c r="J42" i="10"/>
  <c r="J43" i="10"/>
  <c r="J44" i="10"/>
  <c r="L45" i="10"/>
  <c r="L46" i="10"/>
  <c r="L47" i="10"/>
  <c r="L48" i="10"/>
  <c r="L49" i="10"/>
  <c r="L52" i="10"/>
  <c r="L53" i="10"/>
  <c r="L54" i="10"/>
  <c r="L55" i="10"/>
  <c r="L56" i="10"/>
  <c r="L57" i="10"/>
  <c r="L58" i="10"/>
  <c r="N59" i="10"/>
  <c r="N62" i="10"/>
  <c r="N63" i="10"/>
  <c r="N64" i="10"/>
  <c r="N65" i="10"/>
  <c r="N66" i="10"/>
  <c r="N67" i="10"/>
  <c r="N68" i="10"/>
  <c r="N69" i="10"/>
  <c r="N72" i="10"/>
  <c r="N73" i="10"/>
  <c r="N74" i="10"/>
  <c r="N75" i="10"/>
  <c r="N76" i="10"/>
  <c r="P77" i="10"/>
  <c r="P78" i="10"/>
  <c r="P79" i="10"/>
  <c r="L59" i="10"/>
  <c r="L32" i="10"/>
  <c r="N32" i="10"/>
  <c r="P32" i="10"/>
  <c r="L33" i="10"/>
  <c r="N33" i="10"/>
  <c r="P33" i="10"/>
  <c r="L34" i="10"/>
  <c r="N34" i="10"/>
  <c r="P34" i="10"/>
  <c r="L35" i="10"/>
  <c r="N35" i="10"/>
  <c r="P35" i="10"/>
  <c r="L36" i="10"/>
  <c r="N36" i="10"/>
  <c r="P36" i="10"/>
  <c r="L37" i="10"/>
  <c r="N37" i="10"/>
  <c r="P37" i="10"/>
  <c r="L38" i="10"/>
  <c r="N38" i="10"/>
  <c r="P38" i="10"/>
  <c r="L39" i="10"/>
  <c r="N39" i="10"/>
  <c r="P39" i="10"/>
  <c r="Q31" i="10"/>
  <c r="J64" i="12"/>
  <c r="J62" i="12"/>
  <c r="J63" i="12"/>
  <c r="J65" i="12"/>
  <c r="J66" i="12"/>
  <c r="J67" i="12"/>
  <c r="J68" i="12"/>
  <c r="J69" i="12"/>
  <c r="J61" i="12"/>
  <c r="L62" i="12"/>
  <c r="L63" i="12"/>
  <c r="L65" i="12"/>
  <c r="L66" i="12"/>
  <c r="L67" i="12"/>
  <c r="L68" i="12"/>
  <c r="L69" i="12"/>
  <c r="L64" i="12"/>
  <c r="L61" i="12"/>
  <c r="N62" i="12"/>
  <c r="N63" i="12"/>
  <c r="N65" i="12"/>
  <c r="N66" i="12"/>
  <c r="N67" i="12"/>
  <c r="N68" i="12"/>
  <c r="N69" i="12"/>
  <c r="N64" i="12"/>
  <c r="N61" i="12"/>
  <c r="P62" i="12"/>
  <c r="R62" i="12"/>
  <c r="T62" i="12"/>
  <c r="V62" i="12"/>
  <c r="X62" i="12"/>
  <c r="Z62" i="12"/>
  <c r="P63" i="12"/>
  <c r="R63" i="12"/>
  <c r="T63" i="12"/>
  <c r="V63" i="12"/>
  <c r="X63" i="12"/>
  <c r="Z63" i="12"/>
  <c r="P65" i="12"/>
  <c r="R65" i="12"/>
  <c r="T65" i="12"/>
  <c r="V65" i="12"/>
  <c r="X65" i="12"/>
  <c r="Z65" i="12"/>
  <c r="P66" i="12"/>
  <c r="R66" i="12"/>
  <c r="T66" i="12"/>
  <c r="V66" i="12"/>
  <c r="X66" i="12"/>
  <c r="Z66" i="12"/>
  <c r="P67" i="12"/>
  <c r="R67" i="12"/>
  <c r="T67" i="12"/>
  <c r="V67" i="12"/>
  <c r="X67" i="12"/>
  <c r="Z67" i="12"/>
  <c r="P68" i="12"/>
  <c r="R68" i="12"/>
  <c r="T68" i="12"/>
  <c r="V68" i="12"/>
  <c r="X68" i="12"/>
  <c r="Z68" i="12"/>
  <c r="P69" i="12"/>
  <c r="R69" i="12"/>
  <c r="T69" i="12"/>
  <c r="V69" i="12"/>
  <c r="X69" i="12"/>
  <c r="Z69" i="12"/>
  <c r="P64" i="12"/>
  <c r="R64" i="12"/>
  <c r="T64" i="12"/>
  <c r="V64" i="12"/>
  <c r="X64" i="12"/>
  <c r="Z64" i="12"/>
  <c r="AA61" i="12"/>
  <c r="P61" i="12"/>
  <c r="R61" i="12"/>
  <c r="T61" i="12"/>
  <c r="V61" i="12"/>
  <c r="X61" i="12"/>
  <c r="Z61" i="12"/>
  <c r="Y61" i="12"/>
  <c r="J52" i="12"/>
  <c r="J53" i="12"/>
  <c r="J54" i="12"/>
  <c r="J55" i="12"/>
  <c r="J56" i="12"/>
  <c r="J57" i="12"/>
  <c r="J58" i="12"/>
  <c r="J59" i="12"/>
  <c r="L54" i="12"/>
  <c r="L55" i="12"/>
  <c r="L56" i="12"/>
  <c r="L57" i="12"/>
  <c r="L58" i="12"/>
  <c r="L59" i="12"/>
  <c r="Z52" i="12"/>
  <c r="Z53" i="12"/>
  <c r="Z54" i="12"/>
  <c r="Z55" i="12"/>
  <c r="Z56" i="12"/>
  <c r="Z57" i="12"/>
  <c r="Z58" i="12"/>
  <c r="Z59" i="12"/>
  <c r="AA51" i="12"/>
  <c r="Z51" i="12"/>
  <c r="Y51" i="12"/>
  <c r="J45" i="12"/>
  <c r="J46" i="12"/>
  <c r="J47" i="12"/>
  <c r="J48" i="12"/>
  <c r="J49" i="12"/>
  <c r="AA41" i="12"/>
  <c r="Y41" i="12"/>
  <c r="AA31" i="12"/>
  <c r="H31" i="12"/>
  <c r="H41" i="12"/>
  <c r="H51" i="12"/>
  <c r="H61" i="12"/>
  <c r="J72" i="12"/>
  <c r="J73" i="12"/>
  <c r="J74" i="12"/>
  <c r="J75" i="12"/>
  <c r="J76" i="12"/>
  <c r="J77" i="12"/>
  <c r="J78" i="12"/>
  <c r="J79" i="12"/>
  <c r="J71" i="12"/>
  <c r="L72" i="12"/>
  <c r="L73" i="12"/>
  <c r="L74" i="12"/>
  <c r="L75" i="12"/>
  <c r="L76" i="12"/>
  <c r="L77" i="12"/>
  <c r="L78" i="12"/>
  <c r="L79" i="12"/>
  <c r="L71" i="12"/>
  <c r="N72" i="12"/>
  <c r="N73" i="12"/>
  <c r="N74" i="12"/>
  <c r="N75" i="12"/>
  <c r="N76" i="12"/>
  <c r="N77" i="12"/>
  <c r="N78" i="12"/>
  <c r="N79" i="12"/>
  <c r="N71" i="12"/>
  <c r="P72" i="12"/>
  <c r="P73" i="12"/>
  <c r="P74" i="12"/>
  <c r="P75" i="12"/>
  <c r="P76" i="12"/>
  <c r="P77" i="12"/>
  <c r="P78" i="12"/>
  <c r="P79" i="12"/>
  <c r="P71" i="12"/>
  <c r="R72" i="12"/>
  <c r="R73" i="12"/>
  <c r="R74" i="12"/>
  <c r="R75" i="12"/>
  <c r="R76" i="12"/>
  <c r="R77" i="12"/>
  <c r="R78" i="12"/>
  <c r="R79" i="12"/>
  <c r="R71" i="12"/>
  <c r="T72" i="12"/>
  <c r="T73" i="12"/>
  <c r="T74" i="12"/>
  <c r="T75" i="12"/>
  <c r="T76" i="12"/>
  <c r="T77" i="12"/>
  <c r="T78" i="12"/>
  <c r="T79" i="12"/>
  <c r="T71" i="12"/>
  <c r="V72" i="12"/>
  <c r="V73" i="12"/>
  <c r="V74" i="12"/>
  <c r="V75" i="12"/>
  <c r="V76" i="12"/>
  <c r="V77" i="12"/>
  <c r="V78" i="12"/>
  <c r="V79" i="12"/>
  <c r="V71" i="12"/>
  <c r="X72" i="12"/>
  <c r="X73" i="12"/>
  <c r="X74" i="12"/>
  <c r="X75" i="12"/>
  <c r="X76" i="12"/>
  <c r="X77" i="12"/>
  <c r="X78" i="12"/>
  <c r="X79" i="12"/>
  <c r="X71" i="12"/>
  <c r="Y71" i="12"/>
  <c r="Z72" i="12"/>
  <c r="Z73" i="12"/>
  <c r="Z74" i="12"/>
  <c r="Z75" i="12"/>
  <c r="Z76" i="12"/>
  <c r="Z77" i="12"/>
  <c r="Z78" i="12"/>
  <c r="Z79" i="12"/>
  <c r="Z71" i="12"/>
  <c r="J61" i="10"/>
  <c r="J6" i="12"/>
  <c r="L6" i="12"/>
  <c r="N6" i="12"/>
  <c r="P6" i="12"/>
  <c r="R6" i="12"/>
  <c r="T6" i="12"/>
  <c r="V6" i="12"/>
  <c r="X6" i="12"/>
  <c r="Z6" i="12"/>
  <c r="J51" i="10"/>
  <c r="Y11" i="12"/>
  <c r="Y10" i="12"/>
  <c r="Y9" i="12"/>
  <c r="Y8" i="12"/>
  <c r="Y7" i="12"/>
  <c r="W11" i="12"/>
  <c r="W10" i="12"/>
  <c r="W9" i="12"/>
  <c r="W8" i="12"/>
  <c r="W7" i="12"/>
  <c r="U11" i="12"/>
  <c r="U10" i="12"/>
  <c r="U9" i="12"/>
  <c r="U8" i="12"/>
  <c r="U7" i="12"/>
  <c r="S11" i="12"/>
  <c r="S10" i="12"/>
  <c r="S9" i="12"/>
  <c r="S8" i="12"/>
  <c r="S7" i="12"/>
  <c r="Q11" i="12"/>
  <c r="Q10" i="12"/>
  <c r="Q9" i="12"/>
  <c r="Q8" i="12"/>
  <c r="Q7" i="12"/>
  <c r="O11" i="12"/>
  <c r="O10" i="12"/>
  <c r="O9" i="12"/>
  <c r="O8" i="12"/>
  <c r="O7" i="12"/>
  <c r="M11" i="12"/>
  <c r="M10" i="12"/>
  <c r="M9" i="12"/>
  <c r="M8" i="12"/>
  <c r="M7" i="12"/>
  <c r="K11" i="12"/>
  <c r="K10" i="12"/>
  <c r="K9" i="12"/>
  <c r="K8" i="12"/>
  <c r="K7" i="12"/>
  <c r="I8" i="12"/>
  <c r="I9" i="12"/>
  <c r="I10" i="12"/>
  <c r="I11" i="12"/>
  <c r="I7" i="12"/>
  <c r="J31" i="10"/>
  <c r="H83" i="12"/>
  <c r="AA7" i="12"/>
  <c r="AA8" i="12"/>
  <c r="AA9" i="12"/>
  <c r="AA10" i="12"/>
  <c r="AA11" i="12"/>
  <c r="AA12" i="12"/>
  <c r="H82" i="12"/>
  <c r="J82" i="12"/>
  <c r="L82" i="12"/>
  <c r="N82" i="12"/>
  <c r="P82" i="12"/>
  <c r="J45" i="10"/>
  <c r="J46" i="10"/>
  <c r="J47" i="10"/>
  <c r="J48" i="10"/>
  <c r="J49" i="10"/>
  <c r="H41" i="10"/>
  <c r="J41" i="10"/>
  <c r="L81" i="12"/>
  <c r="O6" i="10"/>
  <c r="M6" i="10"/>
  <c r="K6" i="10"/>
  <c r="H29" i="12"/>
  <c r="H30" i="12"/>
  <c r="H71" i="12"/>
  <c r="H81" i="12"/>
  <c r="J81" i="12"/>
  <c r="N81" i="12"/>
  <c r="P81" i="12"/>
  <c r="J84" i="12"/>
  <c r="AA13" i="12"/>
  <c r="AA71" i="12"/>
  <c r="R81" i="12"/>
  <c r="T81" i="12"/>
  <c r="V81" i="12"/>
  <c r="X81" i="12"/>
  <c r="Z81" i="12"/>
  <c r="R82" i="12"/>
  <c r="T82" i="12"/>
  <c r="V82" i="12"/>
  <c r="X82" i="12"/>
  <c r="Z82" i="12"/>
  <c r="H31" i="10"/>
  <c r="L31" i="10"/>
  <c r="L42" i="10"/>
  <c r="L43" i="10"/>
  <c r="L44" i="10"/>
  <c r="L41" i="10"/>
  <c r="N42" i="10"/>
  <c r="N43" i="10"/>
  <c r="N44" i="10"/>
  <c r="N45" i="10"/>
  <c r="N46" i="10"/>
  <c r="N47" i="10"/>
  <c r="N48" i="10"/>
  <c r="N49" i="10"/>
  <c r="N41" i="10"/>
  <c r="J52" i="10"/>
  <c r="N52" i="10"/>
  <c r="P52" i="10"/>
  <c r="J53" i="10"/>
  <c r="N53" i="10"/>
  <c r="P53" i="10"/>
  <c r="J54" i="10"/>
  <c r="N54" i="10"/>
  <c r="P54" i="10"/>
  <c r="J55" i="10"/>
  <c r="N55" i="10"/>
  <c r="P55" i="10"/>
  <c r="J56" i="10"/>
  <c r="N56" i="10"/>
  <c r="P56" i="10"/>
  <c r="J57" i="10"/>
  <c r="N57" i="10"/>
  <c r="P57" i="10"/>
  <c r="J58" i="10"/>
  <c r="N58" i="10"/>
  <c r="P58" i="10"/>
  <c r="J59" i="10"/>
  <c r="P59" i="10"/>
  <c r="H51" i="10"/>
  <c r="L51" i="10"/>
  <c r="N51" i="10"/>
  <c r="P51" i="10"/>
  <c r="J62" i="10"/>
  <c r="L62" i="10"/>
  <c r="P62" i="10"/>
  <c r="J63" i="10"/>
  <c r="L63" i="10"/>
  <c r="P63" i="10"/>
  <c r="J64" i="10"/>
  <c r="L64" i="10"/>
  <c r="P64" i="10"/>
  <c r="J65" i="10"/>
  <c r="L65" i="10"/>
  <c r="P65" i="10"/>
  <c r="J66" i="10"/>
  <c r="L66" i="10"/>
  <c r="P66" i="10"/>
  <c r="J67" i="10"/>
  <c r="L67" i="10"/>
  <c r="P67" i="10"/>
  <c r="J68" i="10"/>
  <c r="L68" i="10"/>
  <c r="P68" i="10"/>
  <c r="J69" i="10"/>
  <c r="L69" i="10"/>
  <c r="P69" i="10"/>
  <c r="H61" i="10"/>
  <c r="L61" i="10"/>
  <c r="N61" i="10"/>
  <c r="P61" i="10"/>
  <c r="N31" i="10"/>
  <c r="J72" i="10"/>
  <c r="L72" i="10"/>
  <c r="J73" i="10"/>
  <c r="L73" i="10"/>
  <c r="J74" i="10"/>
  <c r="L74" i="10"/>
  <c r="J75" i="10"/>
  <c r="L75" i="10"/>
  <c r="J76" i="10"/>
  <c r="L76" i="10"/>
  <c r="J77" i="10"/>
  <c r="L77" i="10"/>
  <c r="N77" i="10"/>
  <c r="J78" i="10"/>
  <c r="L78" i="10"/>
  <c r="N78" i="10"/>
  <c r="J79" i="10"/>
  <c r="L79" i="10"/>
  <c r="N79" i="10"/>
  <c r="H71" i="10"/>
  <c r="J71" i="10"/>
  <c r="L71" i="10"/>
  <c r="N71" i="10"/>
  <c r="I6" i="10"/>
  <c r="H30" i="10"/>
  <c r="N83" i="10"/>
  <c r="O83" i="10"/>
  <c r="N81" i="10"/>
  <c r="L83" i="10"/>
  <c r="M83" i="10"/>
  <c r="L81" i="10"/>
  <c r="J83" i="10"/>
  <c r="K83" i="10"/>
  <c r="J81" i="10"/>
  <c r="J84" i="10"/>
  <c r="H83" i="10"/>
  <c r="I83" i="10"/>
  <c r="H81" i="10"/>
  <c r="P49" i="10"/>
  <c r="P48" i="10"/>
  <c r="P47" i="10"/>
  <c r="P46" i="10"/>
  <c r="P45" i="10"/>
  <c r="P44" i="10"/>
  <c r="P43" i="10"/>
  <c r="P72" i="10"/>
  <c r="P73" i="10"/>
  <c r="P74" i="10"/>
  <c r="P75" i="10"/>
  <c r="P76" i="10"/>
  <c r="G20" i="15"/>
  <c r="G21" i="15"/>
  <c r="G22" i="15"/>
  <c r="G23" i="15"/>
  <c r="G24" i="15"/>
  <c r="G25" i="15"/>
  <c r="G26" i="15"/>
  <c r="G27" i="15"/>
  <c r="G28" i="15"/>
  <c r="G29" i="15"/>
  <c r="G30" i="15"/>
  <c r="G31" i="15"/>
  <c r="G32" i="15"/>
  <c r="G33" i="15"/>
  <c r="G34" i="15"/>
  <c r="G35" i="15"/>
  <c r="G36" i="15"/>
  <c r="G37" i="15"/>
  <c r="G38" i="15"/>
  <c r="I5" i="15"/>
  <c r="A8" i="15"/>
  <c r="A11" i="15"/>
  <c r="A14" i="15"/>
  <c r="G20" i="16"/>
  <c r="G21" i="16"/>
  <c r="G22" i="16"/>
  <c r="G23" i="16"/>
  <c r="G24" i="16"/>
  <c r="G25" i="16"/>
  <c r="G26" i="16"/>
  <c r="G27" i="16"/>
  <c r="G28" i="16"/>
  <c r="G29" i="16"/>
  <c r="G30" i="16"/>
  <c r="G31" i="16"/>
  <c r="G32" i="16"/>
  <c r="G33" i="16"/>
  <c r="G34" i="16"/>
  <c r="G35" i="16"/>
  <c r="G36" i="16"/>
  <c r="G37" i="16"/>
  <c r="G38" i="16"/>
  <c r="I5" i="16"/>
  <c r="A8" i="16"/>
  <c r="A11" i="16"/>
  <c r="A14" i="16"/>
  <c r="G39" i="16"/>
  <c r="G40" i="16"/>
  <c r="G41" i="16"/>
  <c r="G42" i="16"/>
  <c r="G43" i="16"/>
  <c r="G44" i="16"/>
  <c r="G45" i="16"/>
  <c r="G46" i="16"/>
  <c r="G47" i="16"/>
  <c r="G48" i="16"/>
  <c r="G49" i="16"/>
  <c r="G50" i="16"/>
  <c r="G51" i="16"/>
  <c r="G52" i="16"/>
  <c r="G6" i="16"/>
  <c r="G7" i="16"/>
  <c r="G8" i="16"/>
  <c r="G9" i="16"/>
  <c r="G10" i="16"/>
  <c r="G11" i="16"/>
  <c r="G12" i="16"/>
  <c r="G13" i="16"/>
  <c r="G14" i="16"/>
  <c r="G15" i="16"/>
  <c r="K4" i="16"/>
  <c r="H5" i="16"/>
  <c r="K5" i="16"/>
  <c r="M4" i="16"/>
  <c r="M5" i="16"/>
  <c r="G20" i="14"/>
  <c r="G21" i="14"/>
  <c r="G22" i="14"/>
  <c r="G23" i="14"/>
  <c r="G24" i="14"/>
  <c r="G25" i="14"/>
  <c r="G26" i="14"/>
  <c r="G27" i="14"/>
  <c r="G28" i="14"/>
  <c r="G29" i="14"/>
  <c r="G30" i="14"/>
  <c r="G31" i="14"/>
  <c r="G32" i="14"/>
  <c r="G33" i="14"/>
  <c r="G34" i="14"/>
  <c r="G35" i="14"/>
  <c r="G36" i="14"/>
  <c r="G37" i="14"/>
  <c r="G38" i="14"/>
  <c r="I5" i="14"/>
  <c r="H5" i="15"/>
  <c r="I38" i="16"/>
  <c r="I35" i="16"/>
  <c r="I30" i="16"/>
  <c r="H6" i="16"/>
  <c r="H7" i="16"/>
  <c r="H8" i="16"/>
  <c r="H9" i="16"/>
  <c r="H10" i="16"/>
  <c r="H11" i="16"/>
  <c r="H12" i="16"/>
  <c r="H13" i="16"/>
  <c r="H14" i="16"/>
  <c r="H15" i="16"/>
  <c r="M15" i="16"/>
  <c r="L4" i="16"/>
  <c r="L15" i="16"/>
  <c r="K15" i="16"/>
  <c r="J5" i="16"/>
  <c r="J6" i="16"/>
  <c r="J7" i="16"/>
  <c r="J8" i="16"/>
  <c r="J9" i="16"/>
  <c r="J10" i="16"/>
  <c r="J11" i="16"/>
  <c r="J12" i="16"/>
  <c r="J13" i="16"/>
  <c r="J14" i="16"/>
  <c r="J15" i="16"/>
  <c r="I6" i="16"/>
  <c r="I7" i="16"/>
  <c r="I8" i="16"/>
  <c r="I9" i="16"/>
  <c r="I10" i="16"/>
  <c r="I11" i="16"/>
  <c r="I12" i="16"/>
  <c r="I13" i="16"/>
  <c r="I14" i="16"/>
  <c r="I15" i="16"/>
  <c r="M14" i="16"/>
  <c r="L14" i="16"/>
  <c r="K14" i="16"/>
  <c r="M13" i="16"/>
  <c r="L13" i="16"/>
  <c r="K13" i="16"/>
  <c r="M12" i="16"/>
  <c r="L12" i="16"/>
  <c r="K12" i="16"/>
  <c r="M11" i="16"/>
  <c r="L11" i="16"/>
  <c r="K11" i="16"/>
  <c r="M10" i="16"/>
  <c r="L10" i="16"/>
  <c r="K10" i="16"/>
  <c r="M9" i="16"/>
  <c r="L9" i="16"/>
  <c r="K9" i="16"/>
  <c r="M8" i="16"/>
  <c r="L8" i="16"/>
  <c r="K8" i="16"/>
  <c r="M7" i="16"/>
  <c r="L7" i="16"/>
  <c r="K7" i="16"/>
  <c r="M6" i="16"/>
  <c r="L6" i="16"/>
  <c r="K6" i="16"/>
  <c r="L5" i="16"/>
  <c r="I38" i="15"/>
  <c r="I35" i="15"/>
  <c r="G6" i="15"/>
  <c r="G7" i="15"/>
  <c r="G8" i="15"/>
  <c r="G9" i="15"/>
  <c r="G10" i="15"/>
  <c r="G11" i="15"/>
  <c r="G12" i="15"/>
  <c r="G13" i="15"/>
  <c r="G14" i="15"/>
  <c r="G15" i="15"/>
  <c r="K4" i="15"/>
  <c r="K5" i="15"/>
  <c r="H6" i="15"/>
  <c r="K6" i="15"/>
  <c r="H7" i="15"/>
  <c r="H8" i="15"/>
  <c r="I6" i="15"/>
  <c r="I7" i="15"/>
  <c r="I8" i="15"/>
  <c r="J5" i="15"/>
  <c r="J6" i="15"/>
  <c r="J7" i="15"/>
  <c r="J8" i="15"/>
  <c r="K8" i="15"/>
  <c r="L4" i="15"/>
  <c r="L8" i="15"/>
  <c r="M4" i="15"/>
  <c r="M8" i="15"/>
  <c r="H9" i="15"/>
  <c r="I9" i="15"/>
  <c r="J9" i="15"/>
  <c r="K9" i="15"/>
  <c r="L9" i="15"/>
  <c r="M9" i="15"/>
  <c r="H10" i="15"/>
  <c r="I10" i="15"/>
  <c r="J10" i="15"/>
  <c r="K10" i="15"/>
  <c r="L10" i="15"/>
  <c r="M10" i="15"/>
  <c r="H11" i="15"/>
  <c r="I11" i="15"/>
  <c r="J11" i="15"/>
  <c r="K11" i="15"/>
  <c r="L11" i="15"/>
  <c r="M11" i="15"/>
  <c r="H12" i="15"/>
  <c r="I12" i="15"/>
  <c r="J12" i="15"/>
  <c r="K12" i="15"/>
  <c r="L12" i="15"/>
  <c r="M12" i="15"/>
  <c r="H13" i="15"/>
  <c r="I13" i="15"/>
  <c r="J13" i="15"/>
  <c r="K13" i="15"/>
  <c r="L13" i="15"/>
  <c r="M13" i="15"/>
  <c r="H14" i="15"/>
  <c r="I14" i="15"/>
  <c r="J14" i="15"/>
  <c r="K14" i="15"/>
  <c r="L14" i="15"/>
  <c r="M14" i="15"/>
  <c r="H15" i="15"/>
  <c r="I15" i="15"/>
  <c r="J15" i="15"/>
  <c r="K15" i="15"/>
  <c r="L15" i="15"/>
  <c r="M15" i="15"/>
  <c r="G39" i="15"/>
  <c r="G40" i="15"/>
  <c r="G41" i="15"/>
  <c r="G42" i="15"/>
  <c r="G43" i="15"/>
  <c r="G44" i="15"/>
  <c r="G45" i="15"/>
  <c r="G46" i="15"/>
  <c r="G47" i="15"/>
  <c r="G48" i="15"/>
  <c r="G49" i="15"/>
  <c r="G50" i="15"/>
  <c r="G51" i="15"/>
  <c r="I30" i="15"/>
  <c r="M7" i="15"/>
  <c r="L7" i="15"/>
  <c r="K7" i="15"/>
  <c r="M6" i="15"/>
  <c r="L6" i="15"/>
  <c r="M5" i="15"/>
  <c r="L5" i="15"/>
  <c r="A8" i="14"/>
  <c r="A11" i="14"/>
  <c r="A14" i="14"/>
  <c r="I38" i="14"/>
  <c r="I35" i="14"/>
  <c r="G9" i="14"/>
  <c r="H5" i="14"/>
  <c r="H6" i="14"/>
  <c r="H7" i="14"/>
  <c r="H8" i="14"/>
  <c r="H9" i="14"/>
  <c r="G8" i="14"/>
  <c r="G7" i="14"/>
  <c r="G6" i="14"/>
  <c r="I6" i="14"/>
  <c r="I7" i="14"/>
  <c r="I8" i="14"/>
  <c r="I9" i="14"/>
  <c r="J5" i="14"/>
  <c r="J6" i="14"/>
  <c r="J7" i="14"/>
  <c r="J8" i="14"/>
  <c r="J9" i="14"/>
  <c r="G10" i="14"/>
  <c r="G11" i="14"/>
  <c r="G12" i="14"/>
  <c r="G13" i="14"/>
  <c r="G14" i="14"/>
  <c r="G15" i="14"/>
  <c r="K4" i="14"/>
  <c r="K9" i="14"/>
  <c r="L4" i="14"/>
  <c r="L9" i="14"/>
  <c r="M4" i="14"/>
  <c r="M9" i="14"/>
  <c r="H10" i="14"/>
  <c r="I10" i="14"/>
  <c r="J10" i="14"/>
  <c r="K10" i="14"/>
  <c r="L10" i="14"/>
  <c r="M10" i="14"/>
  <c r="H11" i="14"/>
  <c r="I11" i="14"/>
  <c r="J11" i="14"/>
  <c r="K11" i="14"/>
  <c r="L11" i="14"/>
  <c r="M11" i="14"/>
  <c r="H12" i="14"/>
  <c r="I12" i="14"/>
  <c r="J12" i="14"/>
  <c r="K12" i="14"/>
  <c r="L12" i="14"/>
  <c r="M12" i="14"/>
  <c r="H13" i="14"/>
  <c r="I13" i="14"/>
  <c r="J13" i="14"/>
  <c r="K13" i="14"/>
  <c r="L13" i="14"/>
  <c r="M13" i="14"/>
  <c r="H14" i="14"/>
  <c r="I14" i="14"/>
  <c r="J14" i="14"/>
  <c r="K14" i="14"/>
  <c r="L14" i="14"/>
  <c r="M14" i="14"/>
  <c r="H15" i="14"/>
  <c r="I15" i="14"/>
  <c r="J15" i="14"/>
  <c r="K15" i="14"/>
  <c r="L15" i="14"/>
  <c r="M15" i="14"/>
  <c r="G39" i="14"/>
  <c r="G40" i="14"/>
  <c r="G41" i="14"/>
  <c r="G42" i="14"/>
  <c r="G43" i="14"/>
  <c r="G44" i="14"/>
  <c r="G45" i="14"/>
  <c r="G46" i="14"/>
  <c r="G47" i="14"/>
  <c r="G48" i="14"/>
  <c r="G49" i="14"/>
  <c r="G50" i="14"/>
  <c r="G51" i="14"/>
  <c r="I30" i="14"/>
  <c r="M5" i="14"/>
  <c r="K5" i="14"/>
  <c r="L5" i="14"/>
  <c r="M8" i="14"/>
  <c r="L8" i="14"/>
  <c r="K8" i="14"/>
  <c r="M7" i="14"/>
  <c r="L7" i="14"/>
  <c r="K7" i="14"/>
  <c r="M6" i="14"/>
  <c r="L6" i="14"/>
  <c r="K6" i="14"/>
  <c r="Q7" i="10"/>
  <c r="Q8" i="10"/>
  <c r="Q9" i="10"/>
  <c r="Q10" i="10"/>
  <c r="Q11" i="10"/>
  <c r="H29" i="10"/>
  <c r="Q12" i="10"/>
  <c r="Q13" i="10"/>
  <c r="P42" i="10"/>
  <c r="Q41" i="10"/>
  <c r="P71" i="10"/>
  <c r="Q71" i="10"/>
  <c r="Q51" i="10"/>
  <c r="H82" i="10"/>
  <c r="J82" i="10"/>
  <c r="L82" i="10"/>
  <c r="N82" i="10"/>
  <c r="P82" i="10"/>
  <c r="P41" i="10"/>
  <c r="P81" i="10"/>
  <c r="P31" i="10"/>
  <c r="P83" i="10"/>
  <c r="Q61" i="10"/>
</calcChain>
</file>

<file path=xl/comments1.xml><?xml version="1.0" encoding="utf-8"?>
<comments xmlns="http://schemas.openxmlformats.org/spreadsheetml/2006/main">
  <authors>
    <author>Steve Ostermiller</author>
  </authors>
  <commentList>
    <comment ref="A2" authorId="0">
      <text>
        <r>
          <rPr>
            <b/>
            <sz val="9"/>
            <color indexed="81"/>
            <rFont val="Calibri"/>
            <family val="2"/>
          </rPr>
          <t>Instructions: Update the portion in &lt;&gt; with your product's name.</t>
        </r>
      </text>
    </comment>
    <comment ref="A4" authorId="0">
      <text>
        <r>
          <rPr>
            <b/>
            <sz val="9"/>
            <color indexed="81"/>
            <rFont val="Calibri"/>
            <family val="2"/>
          </rPr>
          <t>Instructions (not required):</t>
        </r>
        <r>
          <rPr>
            <sz val="9"/>
            <color indexed="81"/>
            <rFont val="Calibri"/>
            <family val="2"/>
          </rPr>
          <t xml:space="preserve">
Insert the project start date.</t>
        </r>
      </text>
    </comment>
    <comment ref="A5" authorId="0">
      <text>
        <r>
          <rPr>
            <b/>
            <sz val="9"/>
            <color indexed="81"/>
            <rFont val="Calibri"/>
            <family val="2"/>
          </rPr>
          <t>Instructions (not required):</t>
        </r>
        <r>
          <rPr>
            <sz val="9"/>
            <color indexed="81"/>
            <rFont val="Calibri"/>
            <family val="2"/>
          </rPr>
          <t xml:space="preserve">
Enter the sprint length, in multiples of 7 days per week of sprint.</t>
        </r>
      </text>
    </comment>
    <comment ref="G5" authorId="0">
      <text>
        <r>
          <rPr>
            <b/>
            <sz val="9"/>
            <color indexed="81"/>
            <rFont val="Calibri"/>
            <family val="2"/>
          </rPr>
          <t>Instructions:</t>
        </r>
        <r>
          <rPr>
            <sz val="9"/>
            <color indexed="81"/>
            <rFont val="Calibri"/>
            <family val="2"/>
          </rPr>
          <t xml:space="preserve">
Enter the scrum team's conservative estimate of how many story points they think they can accomplish the first sprint.
This cell will be ignored as soon as there is actual velocity data from the first sprint.</t>
        </r>
      </text>
    </comment>
    <comment ref="I5" authorId="0">
      <text>
        <r>
          <rPr>
            <b/>
            <sz val="9"/>
            <color indexed="81"/>
            <rFont val="Calibri"/>
            <family val="2"/>
          </rPr>
          <t>Instructions:</t>
        </r>
        <r>
          <rPr>
            <sz val="9"/>
            <color indexed="81"/>
            <rFont val="Calibri"/>
            <family val="2"/>
          </rPr>
          <t xml:space="preserve">
If the product owner has a target point in the product backlog, update this cell to point to the cell in column G of the last backlog item included in the scope of the project. (This template provides an example of how you would point to PBI 0018, if that were the target.)</t>
        </r>
      </text>
    </comment>
    <comment ref="A6"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7"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9"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10"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12"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13"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18" authorId="0">
      <text>
        <r>
          <rPr>
            <b/>
            <sz val="9"/>
            <color indexed="81"/>
            <rFont val="Calibri"/>
            <family val="2"/>
          </rPr>
          <t>Instructions: Update the portion in &lt;&gt; with your product's name.</t>
        </r>
      </text>
    </comment>
    <comment ref="A19" authorId="0">
      <text>
        <r>
          <rPr>
            <b/>
            <sz val="9"/>
            <color indexed="81"/>
            <rFont val="Calibri"/>
            <family val="2"/>
          </rPr>
          <t>Instructions:</t>
        </r>
        <r>
          <rPr>
            <sz val="9"/>
            <color indexed="81"/>
            <rFont val="Calibri"/>
            <family val="2"/>
          </rPr>
          <t xml:space="preserve">
Enter the ID of the product backlog item (PBI). The ID usually reflects when it was entered in the system, not the priority.
The order of the PBIs indicates the priority.</t>
        </r>
        <r>
          <rPr>
            <b/>
            <sz val="9"/>
            <color indexed="81"/>
            <rFont val="Calibri"/>
            <family val="2"/>
          </rPr>
          <t xml:space="preserve">
This applies to all cells in this column.</t>
        </r>
      </text>
    </comment>
    <comment ref="B19" authorId="0">
      <text>
        <r>
          <rPr>
            <b/>
            <sz val="9"/>
            <color indexed="81"/>
            <rFont val="Calibri"/>
            <family val="2"/>
          </rPr>
          <t>Instructions:</t>
        </r>
        <r>
          <rPr>
            <sz val="9"/>
            <color indexed="81"/>
            <rFont val="Calibri"/>
            <family val="2"/>
          </rPr>
          <t xml:space="preserve">
Enter the title of the product backlog item. Applies to all cells in this column.</t>
        </r>
      </text>
    </comment>
    <comment ref="C19" authorId="0">
      <text>
        <r>
          <rPr>
            <b/>
            <sz val="9"/>
            <color indexed="81"/>
            <rFont val="Calibri"/>
            <family val="2"/>
          </rPr>
          <t>Instructions:</t>
        </r>
        <r>
          <rPr>
            <sz val="9"/>
            <color indexed="81"/>
            <rFont val="Calibri"/>
            <family val="2"/>
          </rPr>
          <t xml:space="preserve">
Enter the product backlog item description. The user story format is provided for your reference in the first row.
Applies to all cells in this column.</t>
        </r>
      </text>
    </comment>
    <comment ref="D19" authorId="0">
      <text>
        <r>
          <rPr>
            <b/>
            <sz val="9"/>
            <color indexed="81"/>
            <rFont val="Calibri"/>
            <family val="2"/>
          </rPr>
          <t>Instructions:
Enter the product backlog item acceptance criteria. The user story format is provided for your reference in the first row.
Applies to all cells in this column.</t>
        </r>
      </text>
    </comment>
    <comment ref="E19" authorId="0">
      <text>
        <r>
          <rPr>
            <b/>
            <sz val="9"/>
            <color indexed="81"/>
            <rFont val="Calibri"/>
            <family val="2"/>
          </rPr>
          <t>Instructions:</t>
        </r>
        <r>
          <rPr>
            <sz val="9"/>
            <color indexed="81"/>
            <rFont val="Calibri"/>
            <family val="2"/>
          </rPr>
          <t xml:space="preserve">
Select what type of product backlog item this is (Applies to all cells in this column):
Requirement: Typically a user story--work that needs to be done to generate functionality for the user.
Improvement: Action items from the sprint retrospective.
Maintenance: Development work that neesd to be done on the system, but doesn't create new functionality..
Overhead: Non-development work that needs to be done, but doesn't add direct value to the user.</t>
        </r>
      </text>
    </comment>
    <comment ref="F19" authorId="0">
      <text>
        <r>
          <rPr>
            <b/>
            <sz val="9"/>
            <color indexed="81"/>
            <rFont val="Calibri"/>
            <family val="2"/>
          </rPr>
          <t>Instructions:</t>
        </r>
        <r>
          <rPr>
            <sz val="9"/>
            <color indexed="81"/>
            <rFont val="Calibri"/>
            <family val="2"/>
          </rPr>
          <t xml:space="preserve">
Enter the Fibonacci size estimate assigned by the development team. Applies to all cells in this column.</t>
        </r>
      </text>
    </comment>
    <comment ref="H19" authorId="0">
      <text>
        <r>
          <rPr>
            <b/>
            <sz val="9"/>
            <color indexed="81"/>
            <rFont val="Calibri"/>
            <family val="2"/>
          </rPr>
          <t>Instructions:</t>
        </r>
        <r>
          <rPr>
            <sz val="9"/>
            <color indexed="81"/>
            <rFont val="Calibri"/>
            <family val="2"/>
          </rPr>
          <t xml:space="preserve">
Enter the number of the sprint when the PBI was completed (done).Enter whole numbers to match the format of what appears in F6:F15 above.
Applies to all cells in this column.</t>
        </r>
      </text>
    </comment>
    <comment ref="I19" authorId="0">
      <text>
        <r>
          <rPr>
            <b/>
            <sz val="9"/>
            <color indexed="81"/>
            <rFont val="Calibri"/>
            <family val="2"/>
          </rPr>
          <t>Instructions (optional):</t>
        </r>
        <r>
          <rPr>
            <sz val="9"/>
            <color indexed="81"/>
            <rFont val="Calibri"/>
            <family val="2"/>
          </rPr>
          <t xml:space="preserve">
Update any cell below to point to the date generated in A4:A14 indicating the projected release date.
Note: This may change as velocity changes.</t>
        </r>
      </text>
    </comment>
    <comment ref="J19" authorId="0">
      <text>
        <r>
          <rPr>
            <b/>
            <sz val="9"/>
            <color indexed="81"/>
            <rFont val="Calibri"/>
            <family val="2"/>
          </rPr>
          <t>Instructions (optional):</t>
        </r>
        <r>
          <rPr>
            <sz val="9"/>
            <color indexed="81"/>
            <rFont val="Calibri"/>
            <family val="2"/>
          </rPr>
          <t xml:space="preserve">
Update &lt;&gt; with the actual release goal.</t>
        </r>
      </text>
    </comment>
  </commentList>
</comments>
</file>

<file path=xl/comments2.xml><?xml version="1.0" encoding="utf-8"?>
<comments xmlns="http://schemas.openxmlformats.org/spreadsheetml/2006/main">
  <authors>
    <author>Steve Ostermiller</author>
  </authors>
  <commentList>
    <comment ref="A2" authorId="0">
      <text>
        <r>
          <rPr>
            <b/>
            <sz val="9"/>
            <color indexed="81"/>
            <rFont val="Calibri"/>
            <family val="2"/>
          </rPr>
          <t>Instructions: Update the portion in &lt;&gt; with your product's name.</t>
        </r>
      </text>
    </comment>
    <comment ref="A4" authorId="0">
      <text>
        <r>
          <rPr>
            <b/>
            <sz val="9"/>
            <color indexed="81"/>
            <rFont val="Calibri"/>
            <family val="2"/>
          </rPr>
          <t>Instructions (not required):</t>
        </r>
        <r>
          <rPr>
            <sz val="9"/>
            <color indexed="81"/>
            <rFont val="Calibri"/>
            <family val="2"/>
          </rPr>
          <t xml:space="preserve">
Insert the project start date.</t>
        </r>
      </text>
    </comment>
    <comment ref="A5" authorId="0">
      <text>
        <r>
          <rPr>
            <b/>
            <sz val="9"/>
            <color indexed="81"/>
            <rFont val="Calibri"/>
            <family val="2"/>
          </rPr>
          <t>Instructions (not required):</t>
        </r>
        <r>
          <rPr>
            <sz val="9"/>
            <color indexed="81"/>
            <rFont val="Calibri"/>
            <family val="2"/>
          </rPr>
          <t xml:space="preserve">
Enter the sprint length, in multiples of 7 days per week of sprint.</t>
        </r>
      </text>
    </comment>
    <comment ref="G5" authorId="0">
      <text>
        <r>
          <rPr>
            <b/>
            <sz val="9"/>
            <color indexed="81"/>
            <rFont val="Calibri"/>
            <family val="2"/>
          </rPr>
          <t>Instructions:</t>
        </r>
        <r>
          <rPr>
            <sz val="9"/>
            <color indexed="81"/>
            <rFont val="Calibri"/>
            <family val="2"/>
          </rPr>
          <t xml:space="preserve">
Enter the scrum team's conservative estimate of how many story points they think they can accomplish the first sprint.
This cell will be ignored as soon as there is actual velocity data from the first sprint.</t>
        </r>
      </text>
    </comment>
    <comment ref="I5" authorId="0">
      <text>
        <r>
          <rPr>
            <b/>
            <sz val="9"/>
            <color indexed="81"/>
            <rFont val="Calibri"/>
            <family val="2"/>
          </rPr>
          <t>Instructions:</t>
        </r>
        <r>
          <rPr>
            <sz val="9"/>
            <color indexed="81"/>
            <rFont val="Calibri"/>
            <family val="2"/>
          </rPr>
          <t xml:space="preserve">
If the product owner has a target point in the product backlog, update this cell to point to the cell in column G of the last backlog item included in the scope of the project. (This template provides an example of how you would point to PBI 0018, if that were the target.)</t>
        </r>
      </text>
    </comment>
    <comment ref="A6"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7"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9"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10"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12"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13"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18" authorId="0">
      <text>
        <r>
          <rPr>
            <b/>
            <sz val="9"/>
            <color indexed="81"/>
            <rFont val="Calibri"/>
            <family val="2"/>
          </rPr>
          <t>Instructions: Update the portion in &lt;&gt; with your product's name.</t>
        </r>
      </text>
    </comment>
    <comment ref="A19" authorId="0">
      <text>
        <r>
          <rPr>
            <b/>
            <sz val="9"/>
            <color indexed="81"/>
            <rFont val="Calibri"/>
            <family val="2"/>
          </rPr>
          <t>Instructions:</t>
        </r>
        <r>
          <rPr>
            <sz val="9"/>
            <color indexed="81"/>
            <rFont val="Calibri"/>
            <family val="2"/>
          </rPr>
          <t xml:space="preserve">
Enter the ID of the product backlog item (PBI). The ID usually reflects when it was entered in the system, not the priority.
The order of the PBIs indicates the priority.</t>
        </r>
        <r>
          <rPr>
            <b/>
            <sz val="9"/>
            <color indexed="81"/>
            <rFont val="Calibri"/>
            <family val="2"/>
          </rPr>
          <t xml:space="preserve">
This applies to all cells in this column.</t>
        </r>
      </text>
    </comment>
    <comment ref="B19" authorId="0">
      <text>
        <r>
          <rPr>
            <b/>
            <sz val="9"/>
            <color indexed="81"/>
            <rFont val="Calibri"/>
            <family val="2"/>
          </rPr>
          <t>Instructions:</t>
        </r>
        <r>
          <rPr>
            <sz val="9"/>
            <color indexed="81"/>
            <rFont val="Calibri"/>
            <family val="2"/>
          </rPr>
          <t xml:space="preserve">
Enter the title of the product backlog item. Applies to all cells in this column.</t>
        </r>
      </text>
    </comment>
    <comment ref="C19" authorId="0">
      <text>
        <r>
          <rPr>
            <b/>
            <sz val="9"/>
            <color indexed="81"/>
            <rFont val="Calibri"/>
            <family val="2"/>
          </rPr>
          <t>Instructions:</t>
        </r>
        <r>
          <rPr>
            <sz val="9"/>
            <color indexed="81"/>
            <rFont val="Calibri"/>
            <family val="2"/>
          </rPr>
          <t xml:space="preserve">
Enter the product backlog item description. The user story format is provided for your reference in the first row.
Applies to all cells in this column.</t>
        </r>
      </text>
    </comment>
    <comment ref="D19" authorId="0">
      <text>
        <r>
          <rPr>
            <b/>
            <sz val="9"/>
            <color indexed="81"/>
            <rFont val="Calibri"/>
            <family val="2"/>
          </rPr>
          <t>Instructions:
Enter the product backlog item acceptance criteria. The user story format is provided for your reference in the first row.
Applies to all cells in this column.</t>
        </r>
      </text>
    </comment>
    <comment ref="E19" authorId="0">
      <text>
        <r>
          <rPr>
            <b/>
            <sz val="9"/>
            <color indexed="81"/>
            <rFont val="Calibri"/>
            <family val="2"/>
          </rPr>
          <t>Instructions:</t>
        </r>
        <r>
          <rPr>
            <sz val="9"/>
            <color indexed="81"/>
            <rFont val="Calibri"/>
            <family val="2"/>
          </rPr>
          <t xml:space="preserve">
Select what type of product backlog item this is (Applies to all cells in this column):
Requirement: Typically a user story--work that needs to be done to generate functionality for the user.
Improvement: Action items from the sprint retrospective.
Maintenance: Development work that neesd to be done on the system, but doesn't create new functionality..
Overhead: Non-development work that needs to be done, but doesn't add direct value to the user.</t>
        </r>
      </text>
    </comment>
    <comment ref="F19" authorId="0">
      <text>
        <r>
          <rPr>
            <b/>
            <sz val="9"/>
            <color indexed="81"/>
            <rFont val="Calibri"/>
            <family val="2"/>
          </rPr>
          <t>Instructions:</t>
        </r>
        <r>
          <rPr>
            <sz val="9"/>
            <color indexed="81"/>
            <rFont val="Calibri"/>
            <family val="2"/>
          </rPr>
          <t xml:space="preserve">
Enter the Fibonacci size estimate assigned by the development team. Applies to all cells in this column.</t>
        </r>
      </text>
    </comment>
    <comment ref="H19" authorId="0">
      <text>
        <r>
          <rPr>
            <b/>
            <sz val="9"/>
            <color indexed="81"/>
            <rFont val="Calibri"/>
            <family val="2"/>
          </rPr>
          <t>Instructions:</t>
        </r>
        <r>
          <rPr>
            <sz val="9"/>
            <color indexed="81"/>
            <rFont val="Calibri"/>
            <family val="2"/>
          </rPr>
          <t xml:space="preserve">
Enter the number of the sprint when the PBI was completed (done).Enter whole numbers to match the format of what appears in F6:F15 above.
Applies to all cells in this column.</t>
        </r>
      </text>
    </comment>
    <comment ref="I19" authorId="0">
      <text>
        <r>
          <rPr>
            <b/>
            <sz val="9"/>
            <color indexed="81"/>
            <rFont val="Calibri"/>
            <family val="2"/>
          </rPr>
          <t>Instructions (optional):</t>
        </r>
        <r>
          <rPr>
            <sz val="9"/>
            <color indexed="81"/>
            <rFont val="Calibri"/>
            <family val="2"/>
          </rPr>
          <t xml:space="preserve">
Update any cell below to point to the date generated in A4:A14 indicating the projected release date.
Note: This may change as velocity changes.</t>
        </r>
      </text>
    </comment>
    <comment ref="J19" authorId="0">
      <text>
        <r>
          <rPr>
            <b/>
            <sz val="9"/>
            <color indexed="81"/>
            <rFont val="Calibri"/>
            <family val="2"/>
          </rPr>
          <t>Instructions (optional):</t>
        </r>
        <r>
          <rPr>
            <sz val="9"/>
            <color indexed="81"/>
            <rFont val="Calibri"/>
            <family val="2"/>
          </rPr>
          <t xml:space="preserve">
Update &lt;&gt; with the actual release goal.</t>
        </r>
      </text>
    </comment>
  </commentList>
</comments>
</file>

<file path=xl/comments3.xml><?xml version="1.0" encoding="utf-8"?>
<comments xmlns="http://schemas.openxmlformats.org/spreadsheetml/2006/main">
  <authors>
    <author>Steve Ostermiller</author>
  </authors>
  <commentList>
    <comment ref="A2" authorId="0">
      <text>
        <r>
          <rPr>
            <b/>
            <sz val="9"/>
            <color indexed="81"/>
            <rFont val="Calibri"/>
            <family val="2"/>
          </rPr>
          <t>Instructions: Update the portion in &lt;&gt; with your product's name.</t>
        </r>
      </text>
    </comment>
    <comment ref="A4" authorId="0">
      <text>
        <r>
          <rPr>
            <b/>
            <sz val="9"/>
            <color indexed="81"/>
            <rFont val="Calibri"/>
            <family val="2"/>
          </rPr>
          <t>Instructions (not required):</t>
        </r>
        <r>
          <rPr>
            <sz val="9"/>
            <color indexed="81"/>
            <rFont val="Calibri"/>
            <family val="2"/>
          </rPr>
          <t xml:space="preserve">
Insert the project start date.</t>
        </r>
      </text>
    </comment>
    <comment ref="A5" authorId="0">
      <text>
        <r>
          <rPr>
            <b/>
            <sz val="9"/>
            <color indexed="81"/>
            <rFont val="Calibri"/>
            <family val="2"/>
          </rPr>
          <t>Instructions (not required):</t>
        </r>
        <r>
          <rPr>
            <sz val="9"/>
            <color indexed="81"/>
            <rFont val="Calibri"/>
            <family val="2"/>
          </rPr>
          <t xml:space="preserve">
Enter the sprint length, in multiples of 7 days per week of sprint.</t>
        </r>
      </text>
    </comment>
    <comment ref="G5" authorId="0">
      <text>
        <r>
          <rPr>
            <b/>
            <sz val="9"/>
            <color indexed="81"/>
            <rFont val="Calibri"/>
            <family val="2"/>
          </rPr>
          <t>Instructions:</t>
        </r>
        <r>
          <rPr>
            <sz val="9"/>
            <color indexed="81"/>
            <rFont val="Calibri"/>
            <family val="2"/>
          </rPr>
          <t xml:space="preserve">
Enter the scrum team's conservative estimate of how many story points they think they can accomplish the first sprint.
This cell will be ignored as soon as there is actual velocity data from the first sprint.</t>
        </r>
      </text>
    </comment>
    <comment ref="I5" authorId="0">
      <text>
        <r>
          <rPr>
            <b/>
            <sz val="9"/>
            <color indexed="81"/>
            <rFont val="Calibri"/>
            <family val="2"/>
          </rPr>
          <t>Instructions:</t>
        </r>
        <r>
          <rPr>
            <sz val="9"/>
            <color indexed="81"/>
            <rFont val="Calibri"/>
            <family val="2"/>
          </rPr>
          <t xml:space="preserve">
If the product owner has a target point in the product backlog, update this cell to point to the cell in column G of the last backlog item included in the scope of the project. (This template provides an example of how you would point to PBI 0018, if that were the target.)</t>
        </r>
      </text>
    </comment>
    <comment ref="A6"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7"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9"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10"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12" authorId="0">
      <text>
        <r>
          <rPr>
            <b/>
            <sz val="9"/>
            <color indexed="81"/>
            <rFont val="Calibri"/>
            <family val="2"/>
          </rPr>
          <t>Instructions (not required):</t>
        </r>
        <r>
          <rPr>
            <sz val="9"/>
            <color indexed="81"/>
            <rFont val="Calibri"/>
            <family val="2"/>
          </rPr>
          <t xml:space="preserve">
Enter the anticipated number of sprints to achieve the release goal.</t>
        </r>
      </text>
    </comment>
    <comment ref="A13" authorId="0">
      <text>
        <r>
          <rPr>
            <b/>
            <sz val="9"/>
            <color indexed="81"/>
            <rFont val="Calibri"/>
            <family val="2"/>
          </rPr>
          <t xml:space="preserve">Instructions (not required):
</t>
        </r>
        <r>
          <rPr>
            <sz val="9"/>
            <color indexed="81"/>
            <rFont val="Calibri"/>
            <family val="2"/>
          </rPr>
          <t>If you need a release sprint, enter the release  sprint length, in multiples of 7 days per week of sprint.</t>
        </r>
      </text>
    </comment>
    <comment ref="A18" authorId="0">
      <text>
        <r>
          <rPr>
            <b/>
            <sz val="9"/>
            <color indexed="81"/>
            <rFont val="Calibri"/>
            <family val="2"/>
          </rPr>
          <t>Instructions: Update the portion in &lt;&gt; with your product's name.</t>
        </r>
      </text>
    </comment>
    <comment ref="A19" authorId="0">
      <text>
        <r>
          <rPr>
            <b/>
            <sz val="9"/>
            <color indexed="81"/>
            <rFont val="Calibri"/>
            <family val="2"/>
          </rPr>
          <t>Instructions:</t>
        </r>
        <r>
          <rPr>
            <sz val="9"/>
            <color indexed="81"/>
            <rFont val="Calibri"/>
            <family val="2"/>
          </rPr>
          <t xml:space="preserve">
Enter the ID of the product backlog item (PBI). The ID usually reflects when it was entered in the system, not the priority.
The order of the PBIs indicates the priority.</t>
        </r>
        <r>
          <rPr>
            <b/>
            <sz val="9"/>
            <color indexed="81"/>
            <rFont val="Calibri"/>
            <family val="2"/>
          </rPr>
          <t xml:space="preserve">
This applies to all cells in this column.</t>
        </r>
      </text>
    </comment>
    <comment ref="B19" authorId="0">
      <text>
        <r>
          <rPr>
            <b/>
            <sz val="9"/>
            <color indexed="81"/>
            <rFont val="Calibri"/>
            <family val="2"/>
          </rPr>
          <t>Instructions:</t>
        </r>
        <r>
          <rPr>
            <sz val="9"/>
            <color indexed="81"/>
            <rFont val="Calibri"/>
            <family val="2"/>
          </rPr>
          <t xml:space="preserve">
Enter the title of the product backlog item. Applies to all cells in this column.</t>
        </r>
      </text>
    </comment>
    <comment ref="C19" authorId="0">
      <text>
        <r>
          <rPr>
            <b/>
            <sz val="9"/>
            <color indexed="81"/>
            <rFont val="Calibri"/>
            <family val="2"/>
          </rPr>
          <t>Instructions:</t>
        </r>
        <r>
          <rPr>
            <sz val="9"/>
            <color indexed="81"/>
            <rFont val="Calibri"/>
            <family val="2"/>
          </rPr>
          <t xml:space="preserve">
Enter the product backlog item description. The user story format is provided for your reference in the first row.
Applies to all cells in this column.</t>
        </r>
      </text>
    </comment>
    <comment ref="D19" authorId="0">
      <text>
        <r>
          <rPr>
            <b/>
            <sz val="9"/>
            <color indexed="81"/>
            <rFont val="Calibri"/>
            <family val="2"/>
          </rPr>
          <t>Instructions:
Enter the product backlog item acceptance criteria. The user story format is provided for your reference in the first row.
Applies to all cells in this column.</t>
        </r>
      </text>
    </comment>
    <comment ref="E19" authorId="0">
      <text>
        <r>
          <rPr>
            <b/>
            <sz val="9"/>
            <color indexed="81"/>
            <rFont val="Calibri"/>
            <family val="2"/>
          </rPr>
          <t>Instructions:</t>
        </r>
        <r>
          <rPr>
            <sz val="9"/>
            <color indexed="81"/>
            <rFont val="Calibri"/>
            <family val="2"/>
          </rPr>
          <t xml:space="preserve">
Select what type of product backlog item this is (Applies to all cells in this column):
Requirement: Typically a user story--work that needs to be done to generate functionality for the user.
Improvement: Action items from the sprint retrospective.
Maintenance: Development work that neesd to be done on the system, but doesn't create new functionality..
Overhead: Non-development work that needs to be done, but doesn't add direct value to the user.</t>
        </r>
      </text>
    </comment>
    <comment ref="F19" authorId="0">
      <text>
        <r>
          <rPr>
            <b/>
            <sz val="9"/>
            <color indexed="81"/>
            <rFont val="Calibri"/>
            <family val="2"/>
          </rPr>
          <t>Instructions:</t>
        </r>
        <r>
          <rPr>
            <sz val="9"/>
            <color indexed="81"/>
            <rFont val="Calibri"/>
            <family val="2"/>
          </rPr>
          <t xml:space="preserve">
Enter the Fibonacci size estimate assigned by the development team. Applies to all cells in this column.</t>
        </r>
      </text>
    </comment>
    <comment ref="H19" authorId="0">
      <text>
        <r>
          <rPr>
            <b/>
            <sz val="9"/>
            <color indexed="81"/>
            <rFont val="Calibri"/>
            <family val="2"/>
          </rPr>
          <t>Instructions:</t>
        </r>
        <r>
          <rPr>
            <sz val="9"/>
            <color indexed="81"/>
            <rFont val="Calibri"/>
            <family val="2"/>
          </rPr>
          <t xml:space="preserve">
Enter the number of the sprint when the PBI was completed (done).Enter whole numbers to match the format of what appears in F6:F15 above.
Applies to all cells in this column.</t>
        </r>
      </text>
    </comment>
    <comment ref="I19" authorId="0">
      <text>
        <r>
          <rPr>
            <b/>
            <sz val="9"/>
            <color indexed="81"/>
            <rFont val="Calibri"/>
            <family val="2"/>
          </rPr>
          <t>Instructions (optional):</t>
        </r>
        <r>
          <rPr>
            <sz val="9"/>
            <color indexed="81"/>
            <rFont val="Calibri"/>
            <family val="2"/>
          </rPr>
          <t xml:space="preserve">
Update any cell below to point to the date generated in A4:A14 indicating the projected release date.
Note: This may change as velocity changes.</t>
        </r>
      </text>
    </comment>
    <comment ref="J19" authorId="0">
      <text>
        <r>
          <rPr>
            <b/>
            <sz val="9"/>
            <color indexed="81"/>
            <rFont val="Calibri"/>
            <family val="2"/>
          </rPr>
          <t>Instructions (optional):</t>
        </r>
        <r>
          <rPr>
            <sz val="9"/>
            <color indexed="81"/>
            <rFont val="Calibri"/>
            <family val="2"/>
          </rPr>
          <t xml:space="preserve">
Update &lt;&gt; with the actual release goal.</t>
        </r>
      </text>
    </comment>
  </commentList>
</comments>
</file>

<file path=xl/sharedStrings.xml><?xml version="1.0" encoding="utf-8"?>
<sst xmlns="http://schemas.openxmlformats.org/spreadsheetml/2006/main" count="504" uniqueCount="91">
  <si>
    <t>Sprint Goal</t>
  </si>
  <si>
    <t>Total per day:</t>
  </si>
  <si>
    <t xml:space="preserve">  </t>
  </si>
  <si>
    <t>Tu</t>
  </si>
  <si>
    <t>W</t>
  </si>
  <si>
    <t>Th</t>
  </si>
  <si>
    <t>F</t>
  </si>
  <si>
    <t>M</t>
  </si>
  <si>
    <t>Task</t>
  </si>
  <si>
    <t>Responsible</t>
  </si>
  <si>
    <t>Actual Hrs Remaining</t>
  </si>
  <si>
    <t>Schedule Hrs Remaining</t>
  </si>
  <si>
    <t>Day:</t>
  </si>
  <si>
    <t>Issues</t>
  </si>
  <si>
    <t>&lt;issue&gt;</t>
  </si>
  <si>
    <t>Team Member</t>
  </si>
  <si>
    <t>Story Points</t>
  </si>
  <si>
    <t>Story Points Remaining</t>
  </si>
  <si>
    <t>ID</t>
  </si>
  <si>
    <t>Type</t>
  </si>
  <si>
    <t>Sprint</t>
  </si>
  <si>
    <t>Velocity</t>
  </si>
  <si>
    <t>O Scope</t>
  </si>
  <si>
    <t>ML Scope</t>
  </si>
  <si>
    <t>P Scope</t>
  </si>
  <si>
    <t>Actual</t>
  </si>
  <si>
    <t>Sprints</t>
  </si>
  <si>
    <t>Target</t>
  </si>
  <si>
    <t>Plan</t>
  </si>
  <si>
    <t>Remain</t>
  </si>
  <si>
    <t>Size</t>
  </si>
  <si>
    <t>Burn</t>
  </si>
  <si>
    <t>Start</t>
  </si>
  <si>
    <t>Description</t>
  </si>
  <si>
    <t>Title</t>
  </si>
  <si>
    <t>Requirement</t>
  </si>
  <si>
    <t>&lt;Product name&gt; - Sprint &lt;#&gt;</t>
  </si>
  <si>
    <t>Sprint Dates: &lt;Month&gt; &lt;DD&gt; - &lt;Month&gt; &lt;DD&gt;, &lt;YYYY&gt;</t>
  </si>
  <si>
    <t>Demonstrate the ability to &lt;sprint goal&gt;. (NOTE: Define a sprint goal in terms of working customer functionality you will be able to demonstrate to internal stakeholders and possibly release to the marketplace.)</t>
  </si>
  <si>
    <t>Available working hours in the sprint</t>
  </si>
  <si>
    <t>Developers</t>
  </si>
  <si>
    <t>&lt;Developer name&gt;</t>
  </si>
  <si>
    <t>Feature Burndown - Based on estimated hours remaining</t>
  </si>
  <si>
    <t>Done
(Y)</t>
  </si>
  <si>
    <t>Accepted
(Y/N)</t>
  </si>
  <si>
    <t>&lt;User story title&gt;</t>
  </si>
  <si>
    <t>Developer name</t>
  </si>
  <si>
    <t>&lt;task&gt;</t>
  </si>
  <si>
    <t>Acceptance Criteria</t>
  </si>
  <si>
    <t>####</t>
  </si>
  <si>
    <t>Total sprint hours:</t>
  </si>
  <si>
    <t>Total</t>
  </si>
  <si>
    <t>Days in sprint:</t>
  </si>
  <si>
    <t>Empirical PERT Calculations</t>
  </si>
  <si>
    <t>Project start</t>
  </si>
  <si>
    <t>Sprint length (days)</t>
  </si>
  <si>
    <t>Release 1 sprints (#)</t>
  </si>
  <si>
    <t>Release 1 date</t>
  </si>
  <si>
    <t>Release 2 sprints (#)</t>
  </si>
  <si>
    <t>Release 2 date</t>
  </si>
  <si>
    <t>Release 3 sprints (#)</t>
  </si>
  <si>
    <t>Release 3 date</t>
  </si>
  <si>
    <t>&lt;PBI title&gt;</t>
  </si>
  <si>
    <t>Release 1: &lt;goal&gt;</t>
  </si>
  <si>
    <t>Release 2: &lt;goal&gt;</t>
  </si>
  <si>
    <t>Release 3: &lt;goal&gt;</t>
  </si>
  <si>
    <t>&lt;PB title&gt;</t>
  </si>
  <si>
    <t>Improvement</t>
  </si>
  <si>
    <t>Maintenance</t>
  </si>
  <si>
    <t>Overhead</t>
  </si>
  <si>
    <t>&lt;Product Name&gt; Product Backlog</t>
  </si>
  <si>
    <t>&lt;Product Name&gt; Release Projections</t>
  </si>
  <si>
    <t>Overview</t>
  </si>
  <si>
    <t>Product Backlog Instructions</t>
  </si>
  <si>
    <t>Sprint Backlog Instructions</t>
  </si>
  <si>
    <t>Running</t>
  </si>
  <si>
    <t>Completed</t>
  </si>
  <si>
    <t>Release 1 release sprint length (days)</t>
  </si>
  <si>
    <t>Release 2 release sprint length (days)</t>
  </si>
  <si>
    <t>Release 3 release sprint length (days)</t>
  </si>
  <si>
    <t>Release 2 &lt;goal&gt;</t>
  </si>
  <si>
    <t>Release 3 &lt;goal&gt;</t>
  </si>
  <si>
    <t>Release</t>
  </si>
  <si>
    <t>Dates</t>
  </si>
  <si>
    <t>Goals</t>
  </si>
  <si>
    <t>As a ____, I want ____, so that ____.</t>
  </si>
  <si>
    <t>When I do this: ____, this happens:____.</t>
  </si>
  <si>
    <t>As a ____, I want to ____, so that ____.</t>
  </si>
  <si>
    <t>This workbook provides multiple template options for managing both product backlogs and sprint backlogs. Select the templates you prefer--select one product backlog template (option 1, 2 or 3) and one sprint backlog template (1 week or 2 week) -- and then delete the others.
Below are instructions on how to use each template, including which fields are editable, which are not, and issues to be aware of as you make modifications.</t>
  </si>
  <si>
    <r>
      <rPr>
        <i/>
        <sz val="11"/>
        <color theme="1"/>
        <rFont val="Calibri"/>
        <family val="2"/>
        <scheme val="minor"/>
      </rPr>
      <t>Note: Each of the three product backlog templates use conditional formatting rather than visual basic (VBA) programming to avoid the use of macros. Macros  can be problematic for some users in certain security environments.</t>
    </r>
    <r>
      <rPr>
        <sz val="11"/>
        <color theme="1"/>
        <rFont val="Calibri"/>
        <family val="2"/>
        <scheme val="minor"/>
      </rPr>
      <t xml:space="preserve">
The product backlog template options provide the data and calculations to not only generate a project/release burndown chart, but also to provide empirical "PERT" extrapolations for release delivery dates based on a scrum team's velocity.
The three template options are identical, with the following differences (provided for individual preferences):
</t>
    </r>
    <r>
      <rPr>
        <b/>
        <sz val="11"/>
        <color theme="1"/>
        <rFont val="Calibri"/>
        <family val="2"/>
        <scheme val="minor"/>
      </rPr>
      <t>Product Backlog - option 1</t>
    </r>
    <r>
      <rPr>
        <sz val="11"/>
        <color theme="1"/>
        <rFont val="Calibri"/>
        <family val="2"/>
        <scheme val="minor"/>
      </rPr>
      <t xml:space="preserve">: This option highlights all rows within the ranges calculated in columns K, L and M.
</t>
    </r>
    <r>
      <rPr>
        <b/>
        <sz val="11"/>
        <color theme="1"/>
        <rFont val="Calibri"/>
        <family val="2"/>
        <scheme val="minor"/>
      </rPr>
      <t>Product Backlog - option 2</t>
    </r>
    <r>
      <rPr>
        <sz val="11"/>
        <color theme="1"/>
        <rFont val="Calibri"/>
        <family val="2"/>
        <scheme val="minor"/>
      </rPr>
      <t xml:space="preserve">: This option highlights only the last row of the ranges calculated in columns K, L and M.
</t>
    </r>
    <r>
      <rPr>
        <b/>
        <sz val="11"/>
        <color theme="1"/>
        <rFont val="Calibri"/>
        <family val="2"/>
        <scheme val="minor"/>
      </rPr>
      <t>Product Backlog - option 3</t>
    </r>
    <r>
      <rPr>
        <sz val="11"/>
        <color theme="1"/>
        <rFont val="Calibri"/>
        <family val="2"/>
        <scheme val="minor"/>
      </rPr>
      <t>: This option underlines only the last row of the ranges calculated in columns K, L and M.
Extrapolation data is calculated in the range F2:M15, and assumes a project with 10 sprints. This can be modified, but remember that the burndown chart's data range must be manually updated to match any changes. "P" stands for "pessimistic" (i.e. lowest velocity), "ML" stands for "most likely" (i.e. average velocity"), and "O" stands for "optimistic" (i.e. highest velocity).
Be aware that many cells contain values and/or formulas required to calculate other cells and/or the burndown chart. Comments are provided in each cell (or the first cell in a range) that requires manual updating by the user. Avoid changing values in any cells that do not have a red flag in the upper right corner, indicating there is a comment.</t>
    </r>
  </si>
  <si>
    <t>The sprint backlog template 1- and 2-week options provide the data and calculations to generate a sprint burndown chart for both story points and task hours. For instructions, see https://platinumedge.com/blog/anatomy-sprint-backlog.
The two template options are identical, except for sprint length. Burndown chart data is generated based on data in rows 81-84. Rows can be deleted or added to accommodate more or fewer user stories and/or tasks in each user story, however be aware that formulas may have to be updated in these rows, as well as in each individual user story row.
Be aware that many cells contain values and/or formulas required to calculate other cells and/or the burndown chart. Avoid changing values in any cells that contain formulas.
You may also notice the shape of the story point line is a little different between sprint length versions. The 1-week version is a normal stairstep shape you would expect. The 2-week version has a slight-but-noticeable  slant instead of a straight vertical drop. This is due to Excel logic used to hide the weekend days where no development work would be done. It's a minor visual difference that should not negatively impact the usefulness of the progress visibility of your sprint.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</si>
</sst>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m/d;@"/>
    <numFmt numFmtId="166" formatCode="0.0"/>
    <numFmt numFmtId="167" formatCode="[$-409]d\-mmm;@"/>
  </numFmts>
  <fonts count="46" x14ac:knownFonts="1">
    <font>
      <sz val="11"/>
      <color theme="1"/>
      <name val="Calibri"/>
      <family val="2"/>
      <scheme val="minor"/>
    </font>
    <font>
      <sz val="12"/>
      <color theme="1"/>
      <name val="Calibri"/>
      <family val="2"/>
      <scheme val="minor"/>
    </font>
    <font>
      <sz val="12"/>
      <color theme="1"/>
      <name val="Calibri"/>
      <family val="2"/>
      <scheme val="minor"/>
    </font>
    <font>
      <sz val="11"/>
      <color indexed="8"/>
      <name val="Calibri"/>
      <family val="2"/>
    </font>
    <font>
      <sz val="10"/>
      <name val="Arial"/>
      <family val="2"/>
    </font>
    <font>
      <b/>
      <sz val="10"/>
      <name val="Arial"/>
      <family val="2"/>
    </font>
    <font>
      <sz val="11"/>
      <color indexed="8"/>
      <name val="Arial"/>
      <family val="2"/>
    </font>
    <font>
      <b/>
      <sz val="14"/>
      <color indexed="53"/>
      <name val="Arial"/>
      <family val="2"/>
    </font>
    <font>
      <b/>
      <sz val="11"/>
      <color indexed="8"/>
      <name val="Arial"/>
      <family val="2"/>
    </font>
    <font>
      <b/>
      <sz val="14"/>
      <color indexed="62"/>
      <name val="Arial"/>
      <family val="2"/>
    </font>
    <font>
      <b/>
      <sz val="11"/>
      <color indexed="9"/>
      <name val="Arial"/>
      <family val="2"/>
    </font>
    <font>
      <sz val="11"/>
      <color indexed="9"/>
      <name val="Arial"/>
      <family val="2"/>
    </font>
    <font>
      <sz val="11"/>
      <color indexed="10"/>
      <name val="Arial"/>
      <family val="2"/>
    </font>
    <font>
      <b/>
      <u/>
      <sz val="14"/>
      <color indexed="62"/>
      <name val="Arial"/>
      <family val="2"/>
    </font>
    <font>
      <b/>
      <sz val="14"/>
      <color indexed="57"/>
      <name val="Arial"/>
      <family val="2"/>
    </font>
    <font>
      <sz val="9"/>
      <color indexed="8"/>
      <name val="Arial"/>
      <family val="2"/>
    </font>
    <font>
      <sz val="11"/>
      <name val="Arial"/>
      <family val="2"/>
    </font>
    <font>
      <b/>
      <sz val="8"/>
      <color indexed="9"/>
      <name val="Arial"/>
      <family val="2"/>
    </font>
    <font>
      <b/>
      <sz val="9"/>
      <color indexed="81"/>
      <name val="Calibri"/>
      <family val="2"/>
    </font>
    <font>
      <sz val="9"/>
      <color indexed="81"/>
      <name val="Calibri"/>
      <family val="2"/>
    </font>
    <font>
      <b/>
      <sz val="11"/>
      <name val="Arial"/>
      <family val="2"/>
    </font>
    <font>
      <sz val="12"/>
      <color theme="1"/>
      <name val="Calibri"/>
      <family val="2"/>
      <scheme val="minor"/>
    </font>
    <font>
      <sz val="11"/>
      <color rgb="FF9C0006"/>
      <name val="Calibri"/>
      <family val="2"/>
      <scheme val="minor"/>
    </font>
    <font>
      <b/>
      <sz val="20"/>
      <color theme="3"/>
      <name val="Arial"/>
      <family val="2"/>
    </font>
    <font>
      <b/>
      <sz val="14"/>
      <color rgb="FFC00000"/>
      <name val="Arial"/>
      <family val="2"/>
    </font>
    <font>
      <u/>
      <sz val="11"/>
      <color theme="10"/>
      <name val="Calibri"/>
      <family val="2"/>
      <scheme val="minor"/>
    </font>
    <font>
      <u/>
      <sz val="11"/>
      <color theme="11"/>
      <name val="Calibri"/>
      <family val="2"/>
      <scheme val="minor"/>
    </font>
    <font>
      <b/>
      <sz val="8"/>
      <color indexed="8"/>
      <name val="Arial"/>
      <family val="2"/>
    </font>
    <font>
      <b/>
      <sz val="11"/>
      <color theme="1"/>
      <name val="Calibri"/>
      <family val="2"/>
    </font>
    <font>
      <sz val="11"/>
      <color theme="1"/>
      <name val="Calibri"/>
      <family val="2"/>
    </font>
    <font>
      <b/>
      <sz val="11"/>
      <name val="Calibri"/>
      <family val="2"/>
    </font>
    <font>
      <sz val="11"/>
      <name val="Calibri"/>
      <family val="2"/>
    </font>
    <font>
      <b/>
      <sz val="11"/>
      <color rgb="FF00AB01"/>
      <name val="Calibri"/>
      <family val="2"/>
    </font>
    <font>
      <b/>
      <sz val="11"/>
      <color rgb="FFFF0000"/>
      <name val="Calibri"/>
      <family val="2"/>
    </font>
    <font>
      <sz val="11"/>
      <color rgb="FF00AB01"/>
      <name val="Calibri"/>
      <family val="2"/>
    </font>
    <font>
      <sz val="11"/>
      <color rgb="FFFF0000"/>
      <name val="Calibri"/>
      <family val="2"/>
    </font>
    <font>
      <sz val="11"/>
      <color rgb="FF333333"/>
      <name val="Calibri"/>
      <family val="2"/>
    </font>
    <font>
      <sz val="11"/>
      <color rgb="FF242729"/>
      <name val="Calibri"/>
      <family val="2"/>
    </font>
    <font>
      <sz val="11"/>
      <color rgb="FF000000"/>
      <name val="Calibri"/>
      <family val="2"/>
      <scheme val="minor"/>
    </font>
    <font>
      <sz val="12"/>
      <color rgb="FF000000"/>
      <name val="Arial"/>
      <family val="2"/>
    </font>
    <font>
      <b/>
      <sz val="11"/>
      <color rgb="FFDDA600"/>
      <name val="Calibri"/>
      <family val="2"/>
    </font>
    <font>
      <sz val="11"/>
      <color rgb="FFDDA600"/>
      <name val="Calibri"/>
      <family val="2"/>
    </font>
    <font>
      <b/>
      <sz val="14"/>
      <color theme="1"/>
      <name val="Calibri"/>
      <family val="2"/>
    </font>
    <font>
      <b/>
      <sz val="11"/>
      <color theme="1"/>
      <name val="Calibri"/>
      <family val="2"/>
      <scheme val="minor"/>
    </font>
    <font>
      <i/>
      <sz val="11"/>
      <color theme="1"/>
      <name val="Calibri"/>
      <family val="2"/>
      <scheme val="minor"/>
    </font>
    <font>
      <b/>
      <sz val="14"/>
      <color theme="1"/>
      <name val="Calibri"/>
      <family val="2"/>
      <scheme val="minor"/>
    </font>
  </fonts>
  <fills count="16">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theme="8" tint="0.79998168889431442"/>
        <bgColor indexed="64"/>
      </patternFill>
    </fill>
    <fill>
      <patternFill patternType="solid">
        <fgColor theme="3"/>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rgb="FFC00000"/>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79998168889431442"/>
        <bgColor indexed="64"/>
      </patternFill>
    </fill>
  </fills>
  <borders count="30">
    <border>
      <left/>
      <right/>
      <top/>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style="thin">
        <color auto="1"/>
      </right>
      <top/>
      <bottom/>
      <diagonal/>
    </border>
    <border>
      <left style="medium">
        <color auto="1"/>
      </left>
      <right/>
      <top/>
      <bottom style="medium">
        <color auto="1"/>
      </bottom>
      <diagonal/>
    </border>
    <border>
      <left/>
      <right/>
      <top/>
      <bottom style="thin">
        <color auto="1"/>
      </bottom>
      <diagonal/>
    </border>
    <border>
      <left style="thin">
        <color auto="1"/>
      </left>
      <right style="thin">
        <color auto="1"/>
      </right>
      <top style="thin">
        <color auto="1"/>
      </top>
      <bottom/>
      <diagonal/>
    </border>
    <border>
      <left style="medium">
        <color auto="1"/>
      </left>
      <right/>
      <top style="thin">
        <color auto="1"/>
      </top>
      <bottom style="thin">
        <color auto="1"/>
      </bottom>
      <diagonal/>
    </border>
  </borders>
  <cellStyleXfs count="269">
    <xf numFmtId="0" fontId="0" fillId="0" borderId="0"/>
    <xf numFmtId="0" fontId="22" fillId="3" borderId="0" applyNumberFormat="0" applyBorder="0" applyAlignment="0" applyProtection="0"/>
    <xf numFmtId="0" fontId="4" fillId="0" borderId="0"/>
    <xf numFmtId="0" fontId="21" fillId="0" borderId="0"/>
    <xf numFmtId="0" fontId="3"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329">
    <xf numFmtId="0" fontId="0" fillId="0" borderId="0" xfId="0"/>
    <xf numFmtId="0" fontId="6" fillId="0" borderId="0" xfId="4" applyFont="1"/>
    <xf numFmtId="0" fontId="7" fillId="0" borderId="0" xfId="4" applyFont="1"/>
    <xf numFmtId="0" fontId="8" fillId="0" borderId="0" xfId="4" applyFont="1"/>
    <xf numFmtId="0" fontId="9" fillId="0" borderId="0" xfId="4" applyFont="1"/>
    <xf numFmtId="0" fontId="8" fillId="0" borderId="0" xfId="4" applyFont="1" applyAlignment="1">
      <alignment horizontal="right"/>
    </xf>
    <xf numFmtId="0" fontId="4" fillId="0" borderId="0" xfId="2" applyFont="1"/>
    <xf numFmtId="0" fontId="13" fillId="0" borderId="0" xfId="4" applyFont="1"/>
    <xf numFmtId="0" fontId="14" fillId="0" borderId="0" xfId="4" applyFont="1"/>
    <xf numFmtId="0" fontId="15" fillId="0" borderId="0" xfId="4" applyFont="1"/>
    <xf numFmtId="0" fontId="23" fillId="0" borderId="0" xfId="4" applyFont="1" applyAlignment="1">
      <alignment horizontal="left"/>
    </xf>
    <xf numFmtId="0" fontId="24" fillId="0" borderId="0" xfId="4" applyFont="1"/>
    <xf numFmtId="0" fontId="6" fillId="0" borderId="0" xfId="4" applyFont="1" applyAlignment="1">
      <alignment horizontal="center"/>
    </xf>
    <xf numFmtId="0" fontId="7" fillId="0" borderId="0" xfId="4" applyFont="1" applyAlignment="1">
      <alignment horizontal="center"/>
    </xf>
    <xf numFmtId="0" fontId="8" fillId="0" borderId="0" xfId="4" applyFont="1" applyAlignment="1">
      <alignment horizontal="center"/>
    </xf>
    <xf numFmtId="0" fontId="9" fillId="0" borderId="0" xfId="4" applyFont="1" applyAlignment="1">
      <alignment horizontal="center"/>
    </xf>
    <xf numFmtId="0" fontId="15" fillId="0" borderId="0" xfId="4" applyFont="1" applyAlignment="1">
      <alignment horizontal="center"/>
    </xf>
    <xf numFmtId="1" fontId="6" fillId="0" borderId="0" xfId="4" applyNumberFormat="1" applyFont="1" applyAlignment="1">
      <alignment horizontal="center"/>
    </xf>
    <xf numFmtId="0" fontId="23" fillId="0" borderId="0" xfId="4" applyFont="1" applyAlignment="1">
      <alignment horizontal="center"/>
    </xf>
    <xf numFmtId="0" fontId="24" fillId="0" borderId="0" xfId="4" applyFont="1" applyAlignment="1">
      <alignment horizontal="center"/>
    </xf>
    <xf numFmtId="0" fontId="13" fillId="0" borderId="0" xfId="4" applyFont="1" applyAlignment="1">
      <alignment horizontal="center"/>
    </xf>
    <xf numFmtId="0" fontId="14" fillId="0" borderId="0" xfId="4" applyFont="1" applyAlignment="1">
      <alignment horizontal="center"/>
    </xf>
    <xf numFmtId="0" fontId="16" fillId="0" borderId="0" xfId="4" applyFont="1"/>
    <xf numFmtId="0" fontId="8" fillId="0" borderId="0" xfId="4" applyFont="1" applyAlignment="1">
      <alignment horizontal="center" wrapText="1"/>
    </xf>
    <xf numFmtId="0" fontId="20" fillId="0" borderId="0" xfId="4" applyFont="1" applyAlignment="1">
      <alignment horizontal="center" wrapText="1"/>
    </xf>
    <xf numFmtId="0" fontId="6" fillId="5" borderId="3" xfId="4" applyFont="1" applyFill="1" applyBorder="1" applyAlignment="1">
      <alignment horizontal="center" vertical="top" wrapText="1"/>
    </xf>
    <xf numFmtId="0" fontId="6" fillId="5" borderId="4" xfId="4" applyFont="1" applyFill="1" applyBorder="1" applyAlignment="1">
      <alignment vertical="top" wrapText="1"/>
    </xf>
    <xf numFmtId="0" fontId="10" fillId="6" borderId="2" xfId="2" applyFont="1" applyFill="1" applyBorder="1" applyAlignment="1">
      <alignment horizontal="center" vertical="top" wrapText="1"/>
    </xf>
    <xf numFmtId="0" fontId="6" fillId="5" borderId="6" xfId="4" applyFont="1" applyFill="1" applyBorder="1" applyAlignment="1">
      <alignment horizontal="center" vertical="top" wrapText="1"/>
    </xf>
    <xf numFmtId="0" fontId="10" fillId="5" borderId="5" xfId="4" applyFont="1" applyFill="1" applyBorder="1" applyAlignment="1">
      <alignment horizontal="center" vertical="top" wrapText="1"/>
    </xf>
    <xf numFmtId="0" fontId="10" fillId="5" borderId="8" xfId="4" applyFont="1" applyFill="1" applyBorder="1" applyAlignment="1">
      <alignment horizontal="center" vertical="top" wrapText="1"/>
    </xf>
    <xf numFmtId="0" fontId="10" fillId="5" borderId="9" xfId="4" applyFont="1" applyFill="1" applyBorder="1" applyAlignment="1">
      <alignment horizontal="center" vertical="top" wrapText="1"/>
    </xf>
    <xf numFmtId="0" fontId="10" fillId="5" borderId="11" xfId="4" applyFont="1" applyFill="1" applyBorder="1" applyAlignment="1">
      <alignment horizontal="center" vertical="top" wrapText="1"/>
    </xf>
    <xf numFmtId="0" fontId="10" fillId="5" borderId="10" xfId="4" applyFont="1" applyFill="1" applyBorder="1" applyAlignment="1">
      <alignment horizontal="center" vertical="top" wrapText="1"/>
    </xf>
    <xf numFmtId="0" fontId="8" fillId="7" borderId="13" xfId="2" applyFont="1" applyFill="1" applyBorder="1" applyAlignment="1">
      <alignment horizontal="center"/>
    </xf>
    <xf numFmtId="1" fontId="20" fillId="7" borderId="12" xfId="2" applyNumberFormat="1" applyFont="1" applyFill="1" applyBorder="1" applyAlignment="1">
      <alignment horizontal="center"/>
    </xf>
    <xf numFmtId="1" fontId="20" fillId="7" borderId="13" xfId="2" applyNumberFormat="1" applyFont="1" applyFill="1" applyBorder="1" applyAlignment="1">
      <alignment horizontal="center"/>
    </xf>
    <xf numFmtId="1" fontId="20" fillId="7" borderId="15" xfId="2" applyNumberFormat="1" applyFont="1" applyFill="1" applyBorder="1" applyAlignment="1">
      <alignment horizontal="center"/>
    </xf>
    <xf numFmtId="0" fontId="8" fillId="7" borderId="16" xfId="2" applyFont="1" applyFill="1" applyBorder="1" applyAlignment="1">
      <alignment horizontal="center"/>
    </xf>
    <xf numFmtId="0" fontId="8" fillId="7" borderId="15" xfId="2" applyFont="1" applyFill="1" applyBorder="1" applyAlignment="1">
      <alignment horizontal="center"/>
    </xf>
    <xf numFmtId="0" fontId="6" fillId="8" borderId="13" xfId="2" applyFont="1" applyFill="1" applyBorder="1" applyAlignment="1">
      <alignment horizontal="center"/>
    </xf>
    <xf numFmtId="1" fontId="16" fillId="9" borderId="12" xfId="2" applyNumberFormat="1" applyFont="1" applyFill="1" applyBorder="1" applyAlignment="1">
      <alignment horizontal="center"/>
    </xf>
    <xf numFmtId="1" fontId="16" fillId="9" borderId="13" xfId="2" applyNumberFormat="1" applyFont="1" applyFill="1" applyBorder="1" applyAlignment="1">
      <alignment horizontal="center"/>
    </xf>
    <xf numFmtId="1" fontId="16" fillId="9" borderId="15" xfId="2" applyNumberFormat="1" applyFont="1" applyFill="1" applyBorder="1" applyAlignment="1">
      <alignment horizontal="center"/>
    </xf>
    <xf numFmtId="0" fontId="6" fillId="8" borderId="16" xfId="2" applyFont="1" applyFill="1" applyBorder="1" applyAlignment="1">
      <alignment horizontal="center"/>
    </xf>
    <xf numFmtId="0" fontId="16" fillId="8" borderId="15" xfId="2" applyFont="1" applyFill="1" applyBorder="1" applyAlignment="1">
      <alignment horizontal="center" vertical="top"/>
    </xf>
    <xf numFmtId="0" fontId="6" fillId="0" borderId="13" xfId="2" applyFont="1" applyBorder="1" applyAlignment="1">
      <alignment horizontal="center"/>
    </xf>
    <xf numFmtId="1" fontId="16" fillId="0" borderId="12" xfId="2" applyNumberFormat="1" applyFont="1" applyFill="1" applyBorder="1" applyAlignment="1">
      <alignment horizontal="center"/>
    </xf>
    <xf numFmtId="1" fontId="16" fillId="0" borderId="13" xfId="2" applyNumberFormat="1" applyFont="1" applyFill="1" applyBorder="1" applyAlignment="1">
      <alignment horizontal="center"/>
    </xf>
    <xf numFmtId="1" fontId="16" fillId="0" borderId="15" xfId="2" applyNumberFormat="1" applyFont="1" applyFill="1" applyBorder="1" applyAlignment="1">
      <alignment horizontal="center"/>
    </xf>
    <xf numFmtId="0" fontId="6" fillId="0" borderId="16" xfId="2" applyFont="1" applyBorder="1" applyAlignment="1">
      <alignment horizontal="center"/>
    </xf>
    <xf numFmtId="0" fontId="16" fillId="0" borderId="15" xfId="2" applyFont="1" applyFill="1" applyBorder="1" applyAlignment="1">
      <alignment horizontal="center" vertical="top"/>
    </xf>
    <xf numFmtId="0" fontId="6" fillId="0" borderId="13" xfId="2" applyFont="1" applyFill="1" applyBorder="1" applyAlignment="1">
      <alignment horizontal="center"/>
    </xf>
    <xf numFmtId="0" fontId="6" fillId="0" borderId="16" xfId="2" applyFont="1" applyFill="1" applyBorder="1" applyAlignment="1">
      <alignment horizontal="center"/>
    </xf>
    <xf numFmtId="0" fontId="12" fillId="0" borderId="15" xfId="2" applyFont="1" applyFill="1" applyBorder="1" applyAlignment="1">
      <alignment horizontal="center" vertical="top"/>
    </xf>
    <xf numFmtId="0" fontId="12" fillId="8" borderId="15" xfId="2" applyFont="1" applyFill="1" applyBorder="1" applyAlignment="1">
      <alignment horizontal="center" vertical="top"/>
    </xf>
    <xf numFmtId="0" fontId="6" fillId="0" borderId="13" xfId="4" applyFont="1" applyBorder="1" applyAlignment="1">
      <alignment horizontal="center"/>
    </xf>
    <xf numFmtId="1" fontId="6" fillId="0" borderId="12" xfId="4" applyNumberFormat="1" applyFont="1" applyFill="1" applyBorder="1" applyAlignment="1">
      <alignment horizontal="center"/>
    </xf>
    <xf numFmtId="1" fontId="6" fillId="0" borderId="13" xfId="4" applyNumberFormat="1" applyFont="1" applyFill="1" applyBorder="1" applyAlignment="1">
      <alignment horizontal="center"/>
    </xf>
    <xf numFmtId="1" fontId="6" fillId="0" borderId="15" xfId="4" applyNumberFormat="1" applyFont="1" applyFill="1" applyBorder="1" applyAlignment="1">
      <alignment horizontal="center"/>
    </xf>
    <xf numFmtId="0" fontId="6" fillId="0" borderId="16" xfId="4" applyFont="1" applyBorder="1" applyAlignment="1">
      <alignment horizontal="center"/>
    </xf>
    <xf numFmtId="9" fontId="12" fillId="0" borderId="15" xfId="4" applyNumberFormat="1" applyFont="1" applyFill="1" applyBorder="1" applyAlignment="1">
      <alignment horizontal="center" vertical="top"/>
    </xf>
    <xf numFmtId="0" fontId="16" fillId="0" borderId="0" xfId="4" applyFont="1" applyFill="1"/>
    <xf numFmtId="0" fontId="10" fillId="10" borderId="13" xfId="4" applyFont="1" applyFill="1" applyBorder="1" applyAlignment="1">
      <alignment horizontal="center" vertical="top" wrapText="1"/>
    </xf>
    <xf numFmtId="0" fontId="10" fillId="10" borderId="14" xfId="4" applyFont="1" applyFill="1" applyBorder="1" applyAlignment="1">
      <alignment vertical="top" wrapText="1"/>
    </xf>
    <xf numFmtId="0" fontId="11" fillId="10" borderId="12" xfId="4" applyFont="1" applyFill="1" applyBorder="1" applyAlignment="1">
      <alignment horizontal="center" vertical="top" wrapText="1"/>
    </xf>
    <xf numFmtId="0" fontId="11" fillId="10" borderId="13" xfId="4" applyFont="1" applyFill="1" applyBorder="1" applyAlignment="1">
      <alignment horizontal="center" vertical="top" wrapText="1"/>
    </xf>
    <xf numFmtId="0" fontId="11" fillId="10" borderId="15" xfId="4" applyFont="1" applyFill="1" applyBorder="1" applyAlignment="1">
      <alignment horizontal="center" vertical="top" wrapText="1"/>
    </xf>
    <xf numFmtId="0" fontId="10" fillId="10" borderId="16" xfId="4" applyFont="1" applyFill="1" applyBorder="1" applyAlignment="1">
      <alignment horizontal="center" vertical="top" wrapText="1"/>
    </xf>
    <xf numFmtId="0" fontId="10" fillId="10" borderId="15" xfId="4" applyFont="1" applyFill="1" applyBorder="1" applyAlignment="1">
      <alignment vertical="top" wrapText="1"/>
    </xf>
    <xf numFmtId="0" fontId="11" fillId="11" borderId="13" xfId="4" applyFont="1" applyFill="1" applyBorder="1" applyAlignment="1">
      <alignment horizontal="center"/>
    </xf>
    <xf numFmtId="0" fontId="11" fillId="11" borderId="12" xfId="4" applyFont="1" applyFill="1" applyBorder="1" applyAlignment="1">
      <alignment horizontal="center"/>
    </xf>
    <xf numFmtId="1" fontId="11" fillId="11" borderId="13" xfId="4" applyNumberFormat="1" applyFont="1" applyFill="1" applyBorder="1" applyAlignment="1">
      <alignment horizontal="center"/>
    </xf>
    <xf numFmtId="1" fontId="11" fillId="11" borderId="15" xfId="4" applyNumberFormat="1" applyFont="1" applyFill="1" applyBorder="1" applyAlignment="1">
      <alignment horizontal="center"/>
    </xf>
    <xf numFmtId="0" fontId="11" fillId="11" borderId="16" xfId="4" applyFont="1" applyFill="1" applyBorder="1" applyAlignment="1">
      <alignment horizontal="center"/>
    </xf>
    <xf numFmtId="0" fontId="11" fillId="11" borderId="15" xfId="4" applyFont="1" applyFill="1" applyBorder="1"/>
    <xf numFmtId="0" fontId="10" fillId="12" borderId="13" xfId="4" applyFont="1" applyFill="1" applyBorder="1" applyAlignment="1">
      <alignment horizontal="center"/>
    </xf>
    <xf numFmtId="0" fontId="11" fillId="12" borderId="12" xfId="4" applyFont="1" applyFill="1" applyBorder="1" applyAlignment="1">
      <alignment horizontal="center" vertical="top" wrapText="1"/>
    </xf>
    <xf numFmtId="0" fontId="11" fillId="12" borderId="17" xfId="4" applyFont="1" applyFill="1" applyBorder="1" applyAlignment="1">
      <alignment horizontal="center" vertical="top" wrapText="1"/>
    </xf>
    <xf numFmtId="0" fontId="11" fillId="12" borderId="16" xfId="4" applyFont="1" applyFill="1" applyBorder="1" applyAlignment="1">
      <alignment horizontal="center"/>
    </xf>
    <xf numFmtId="0" fontId="11" fillId="12" borderId="15" xfId="4" applyFont="1" applyFill="1" applyBorder="1"/>
    <xf numFmtId="0" fontId="8" fillId="0" borderId="19" xfId="4" applyFont="1" applyFill="1" applyBorder="1" applyAlignment="1">
      <alignment horizontal="center"/>
    </xf>
    <xf numFmtId="0" fontId="8" fillId="2" borderId="18" xfId="4" applyFont="1" applyFill="1" applyBorder="1" applyAlignment="1">
      <alignment horizontal="center"/>
    </xf>
    <xf numFmtId="0" fontId="8" fillId="2" borderId="19" xfId="4" applyFont="1" applyFill="1" applyBorder="1" applyAlignment="1">
      <alignment horizontal="center"/>
    </xf>
    <xf numFmtId="0" fontId="8" fillId="2" borderId="21" xfId="4" applyFont="1" applyFill="1" applyBorder="1" applyAlignment="1">
      <alignment horizontal="center"/>
    </xf>
    <xf numFmtId="0" fontId="8" fillId="0" borderId="22" xfId="4" applyFont="1" applyFill="1" applyBorder="1" applyAlignment="1">
      <alignment horizontal="center"/>
    </xf>
    <xf numFmtId="0" fontId="8" fillId="0" borderId="21" xfId="4" applyFont="1" applyFill="1" applyBorder="1" applyAlignment="1">
      <alignment horizontal="right"/>
    </xf>
    <xf numFmtId="0" fontId="5" fillId="0" borderId="0" xfId="2" applyFont="1" applyAlignment="1"/>
    <xf numFmtId="0" fontId="6" fillId="5" borderId="6" xfId="4" applyFont="1" applyFill="1" applyBorder="1" applyAlignment="1">
      <alignment vertical="top" wrapText="1"/>
    </xf>
    <xf numFmtId="0" fontId="10" fillId="5" borderId="11" xfId="4" applyFont="1" applyFill="1" applyBorder="1" applyAlignment="1">
      <alignment vertical="top" wrapText="1"/>
    </xf>
    <xf numFmtId="0" fontId="6" fillId="8" borderId="16" xfId="2" applyFont="1" applyFill="1" applyBorder="1"/>
    <xf numFmtId="0" fontId="6" fillId="0" borderId="16" xfId="2" applyFont="1" applyBorder="1"/>
    <xf numFmtId="0" fontId="6" fillId="0" borderId="16" xfId="2" applyFont="1" applyFill="1" applyBorder="1"/>
    <xf numFmtId="0" fontId="6" fillId="0" borderId="16" xfId="4" applyFont="1" applyBorder="1"/>
    <xf numFmtId="0" fontId="10" fillId="10" borderId="16" xfId="4" applyFont="1" applyFill="1" applyBorder="1" applyAlignment="1">
      <alignment vertical="top" wrapText="1"/>
    </xf>
    <xf numFmtId="0" fontId="10" fillId="11" borderId="16" xfId="4" applyFont="1" applyFill="1" applyBorder="1"/>
    <xf numFmtId="0" fontId="10" fillId="12" borderId="16" xfId="4" applyFont="1" applyFill="1" applyBorder="1"/>
    <xf numFmtId="0" fontId="8" fillId="0" borderId="22" xfId="4" applyFont="1" applyFill="1" applyBorder="1" applyAlignment="1">
      <alignment horizontal="right"/>
    </xf>
    <xf numFmtId="0" fontId="6" fillId="5" borderId="4" xfId="4" applyFont="1" applyFill="1" applyBorder="1" applyAlignment="1">
      <alignment horizontal="center" vertical="top" wrapText="1"/>
    </xf>
    <xf numFmtId="0" fontId="6" fillId="0" borderId="0" xfId="4" applyFont="1" applyAlignment="1">
      <alignment wrapText="1"/>
    </xf>
    <xf numFmtId="0" fontId="9" fillId="0" borderId="0" xfId="4" applyFont="1" applyAlignment="1">
      <alignment wrapText="1"/>
    </xf>
    <xf numFmtId="0" fontId="6" fillId="8" borderId="14" xfId="2" applyFont="1" applyFill="1" applyBorder="1" applyAlignment="1">
      <alignment wrapText="1"/>
    </xf>
    <xf numFmtId="0" fontId="6" fillId="0" borderId="14" xfId="2" applyFont="1" applyBorder="1" applyAlignment="1">
      <alignment wrapText="1"/>
    </xf>
    <xf numFmtId="0" fontId="6" fillId="0" borderId="14" xfId="2" applyFont="1" applyFill="1" applyBorder="1" applyAlignment="1">
      <alignment wrapText="1"/>
    </xf>
    <xf numFmtId="0" fontId="6" fillId="0" borderId="14" xfId="4" applyFont="1" applyBorder="1" applyAlignment="1">
      <alignment wrapText="1"/>
    </xf>
    <xf numFmtId="0" fontId="11" fillId="11" borderId="14" xfId="4" applyFont="1" applyFill="1" applyBorder="1" applyAlignment="1">
      <alignment wrapText="1"/>
    </xf>
    <xf numFmtId="0" fontId="11" fillId="12" borderId="14" xfId="4" applyFont="1" applyFill="1" applyBorder="1" applyAlignment="1">
      <alignment wrapText="1"/>
    </xf>
    <xf numFmtId="0" fontId="8" fillId="0" borderId="20" xfId="4" applyFont="1" applyFill="1" applyBorder="1" applyAlignment="1">
      <alignment horizontal="right" wrapText="1"/>
    </xf>
    <xf numFmtId="0" fontId="6" fillId="5" borderId="2" xfId="4" applyFont="1" applyFill="1" applyBorder="1" applyAlignment="1">
      <alignment vertical="top" wrapText="1"/>
    </xf>
    <xf numFmtId="0" fontId="10" fillId="5" borderId="7" xfId="4" applyFont="1" applyFill="1" applyBorder="1" applyAlignment="1">
      <alignment vertical="top" wrapText="1"/>
    </xf>
    <xf numFmtId="0" fontId="8" fillId="7" borderId="14" xfId="2" applyFont="1" applyFill="1" applyBorder="1" applyAlignment="1">
      <alignment horizontal="center"/>
    </xf>
    <xf numFmtId="0" fontId="6" fillId="0" borderId="12" xfId="4" applyFont="1" applyBorder="1"/>
    <xf numFmtId="0" fontId="6" fillId="0" borderId="14" xfId="4" applyFont="1" applyBorder="1"/>
    <xf numFmtId="0" fontId="10" fillId="10" borderId="12" xfId="4" applyFont="1" applyFill="1" applyBorder="1" applyAlignment="1">
      <alignment vertical="top" wrapText="1"/>
    </xf>
    <xf numFmtId="0" fontId="10" fillId="11" borderId="12" xfId="4" applyFont="1" applyFill="1" applyBorder="1"/>
    <xf numFmtId="0" fontId="11" fillId="11" borderId="14" xfId="4" applyFont="1" applyFill="1" applyBorder="1"/>
    <xf numFmtId="0" fontId="10" fillId="12" borderId="12" xfId="4" applyFont="1" applyFill="1" applyBorder="1"/>
    <xf numFmtId="0" fontId="11" fillId="12" borderId="14" xfId="4" applyFont="1" applyFill="1" applyBorder="1"/>
    <xf numFmtId="0" fontId="8" fillId="0" borderId="18" xfId="4" applyFont="1" applyFill="1" applyBorder="1" applyAlignment="1">
      <alignment horizontal="right"/>
    </xf>
    <xf numFmtId="0" fontId="8" fillId="0" borderId="20" xfId="4" applyFont="1" applyFill="1" applyBorder="1" applyAlignment="1">
      <alignment horizontal="right"/>
    </xf>
    <xf numFmtId="164" fontId="6" fillId="0" borderId="0" xfId="4" applyNumberFormat="1" applyFont="1"/>
    <xf numFmtId="164" fontId="23" fillId="0" borderId="0" xfId="4" applyNumberFormat="1" applyFont="1" applyAlignment="1">
      <alignment horizontal="left"/>
    </xf>
    <xf numFmtId="164" fontId="24" fillId="0" borderId="0" xfId="4" applyNumberFormat="1" applyFont="1"/>
    <xf numFmtId="164" fontId="8" fillId="0" borderId="0" xfId="4" applyNumberFormat="1" applyFont="1"/>
    <xf numFmtId="164" fontId="9" fillId="0" borderId="0" xfId="4" applyNumberFormat="1" applyFont="1"/>
    <xf numFmtId="164" fontId="6" fillId="5" borderId="23" xfId="4" applyNumberFormat="1" applyFont="1" applyFill="1" applyBorder="1" applyAlignment="1">
      <alignment vertical="top" wrapText="1"/>
    </xf>
    <xf numFmtId="164" fontId="10" fillId="5" borderId="24" xfId="4" applyNumberFormat="1" applyFont="1" applyFill="1" applyBorder="1" applyAlignment="1">
      <alignment vertical="top" wrapText="1"/>
    </xf>
    <xf numFmtId="164" fontId="4" fillId="0" borderId="25" xfId="2" applyNumberFormat="1" applyFont="1" applyBorder="1"/>
    <xf numFmtId="164" fontId="4" fillId="0" borderId="7" xfId="2" applyNumberFormat="1" applyFont="1" applyBorder="1"/>
    <xf numFmtId="164" fontId="4" fillId="0" borderId="24" xfId="2" applyNumberFormat="1" applyFont="1" applyBorder="1"/>
    <xf numFmtId="164" fontId="6" fillId="0" borderId="24" xfId="4" applyNumberFormat="1" applyFont="1" applyBorder="1"/>
    <xf numFmtId="164" fontId="10" fillId="10" borderId="24" xfId="4" applyNumberFormat="1" applyFont="1" applyFill="1" applyBorder="1" applyAlignment="1">
      <alignment vertical="top"/>
    </xf>
    <xf numFmtId="164" fontId="10" fillId="11" borderId="24" xfId="4" applyNumberFormat="1" applyFont="1" applyFill="1" applyBorder="1"/>
    <xf numFmtId="164" fontId="10" fillId="12" borderId="24" xfId="4" applyNumberFormat="1" applyFont="1" applyFill="1" applyBorder="1"/>
    <xf numFmtId="164" fontId="8" fillId="0" borderId="26" xfId="4" applyNumberFormat="1" applyFont="1" applyFill="1" applyBorder="1" applyAlignment="1">
      <alignment horizontal="right"/>
    </xf>
    <xf numFmtId="0" fontId="16" fillId="0" borderId="0" xfId="4" applyFont="1" applyBorder="1" applyAlignment="1">
      <alignment wrapText="1"/>
    </xf>
    <xf numFmtId="0" fontId="8" fillId="0" borderId="0" xfId="4" applyFont="1" applyAlignment="1">
      <alignment horizontal="left"/>
    </xf>
    <xf numFmtId="0" fontId="20" fillId="0" borderId="0" xfId="4" applyFont="1" applyAlignment="1">
      <alignment horizontal="center"/>
    </xf>
    <xf numFmtId="0" fontId="8" fillId="4" borderId="0" xfId="4" applyFont="1" applyFill="1"/>
    <xf numFmtId="0" fontId="8" fillId="4" borderId="0" xfId="4" applyFont="1" applyFill="1" applyAlignment="1">
      <alignment horizontal="right"/>
    </xf>
    <xf numFmtId="0" fontId="6" fillId="0" borderId="0" xfId="4" applyFont="1" applyAlignment="1">
      <alignment horizontal="right"/>
    </xf>
    <xf numFmtId="1" fontId="6" fillId="0" borderId="0" xfId="4" applyNumberFormat="1" applyFont="1" applyAlignment="1">
      <alignment horizontal="right"/>
    </xf>
    <xf numFmtId="0" fontId="6" fillId="0" borderId="0" xfId="4" applyFont="1" applyAlignment="1"/>
    <xf numFmtId="1" fontId="6" fillId="0" borderId="0" xfId="4" applyNumberFormat="1" applyFont="1" applyAlignment="1"/>
    <xf numFmtId="0" fontId="16" fillId="0" borderId="0" xfId="4" applyFont="1" applyBorder="1" applyAlignment="1">
      <alignment horizontal="left" wrapText="1"/>
    </xf>
    <xf numFmtId="164" fontId="5" fillId="7" borderId="12" xfId="2" applyNumberFormat="1" applyFont="1" applyFill="1" applyBorder="1" applyAlignment="1"/>
    <xf numFmtId="0" fontId="8" fillId="7" borderId="16" xfId="2" applyFont="1" applyFill="1" applyBorder="1" applyAlignment="1"/>
    <xf numFmtId="165" fontId="27" fillId="4" borderId="0" xfId="4" applyNumberFormat="1" applyFont="1" applyFill="1" applyAlignment="1">
      <alignment horizontal="center" vertical="top" wrapText="1"/>
    </xf>
    <xf numFmtId="164" fontId="4" fillId="0" borderId="25" xfId="2" applyNumberFormat="1" applyFont="1" applyBorder="1" applyAlignment="1"/>
    <xf numFmtId="0" fontId="6" fillId="8" borderId="12" xfId="2" applyFont="1" applyFill="1" applyBorder="1" applyAlignment="1"/>
    <xf numFmtId="0" fontId="6" fillId="8" borderId="16" xfId="2" applyFont="1" applyFill="1" applyBorder="1" applyAlignment="1"/>
    <xf numFmtId="0" fontId="6" fillId="8" borderId="14" xfId="2" applyFont="1" applyFill="1" applyBorder="1" applyAlignment="1"/>
    <xf numFmtId="0" fontId="4" fillId="0" borderId="0" xfId="2" applyFont="1" applyAlignment="1"/>
    <xf numFmtId="164" fontId="4" fillId="0" borderId="7" xfId="2" applyNumberFormat="1" applyFont="1" applyBorder="1" applyAlignment="1"/>
    <xf numFmtId="164" fontId="4" fillId="0" borderId="24" xfId="2" applyNumberFormat="1" applyFont="1" applyBorder="1" applyAlignment="1"/>
    <xf numFmtId="0" fontId="6" fillId="0" borderId="12" xfId="2" applyFont="1" applyBorder="1" applyAlignment="1"/>
    <xf numFmtId="0" fontId="6" fillId="0" borderId="16" xfId="2" applyFont="1" applyBorder="1" applyAlignment="1"/>
    <xf numFmtId="0" fontId="6" fillId="0" borderId="14" xfId="2" applyFont="1" applyBorder="1" applyAlignment="1"/>
    <xf numFmtId="0" fontId="6" fillId="0" borderId="12" xfId="2" applyFont="1" applyFill="1" applyBorder="1" applyAlignment="1"/>
    <xf numFmtId="0" fontId="6" fillId="0" borderId="16" xfId="2" applyFont="1" applyFill="1" applyBorder="1" applyAlignment="1"/>
    <xf numFmtId="0" fontId="6" fillId="0" borderId="14" xfId="2" applyFont="1" applyFill="1" applyBorder="1" applyAlignment="1"/>
    <xf numFmtId="164" fontId="28" fillId="0" borderId="0" xfId="0" applyNumberFormat="1" applyFont="1" applyFill="1" applyAlignment="1">
      <alignment vertical="top"/>
    </xf>
    <xf numFmtId="0" fontId="29" fillId="0" borderId="0" xfId="0" applyFont="1" applyFill="1" applyAlignment="1">
      <alignment vertical="top"/>
    </xf>
    <xf numFmtId="14" fontId="29" fillId="0" borderId="0" xfId="0" applyNumberFormat="1" applyFont="1" applyFill="1" applyBorder="1" applyAlignment="1">
      <alignment horizontal="left" vertical="top"/>
    </xf>
    <xf numFmtId="0" fontId="31" fillId="0" borderId="0" xfId="115" applyFont="1" applyAlignment="1">
      <alignment horizontal="center" vertical="top"/>
    </xf>
    <xf numFmtId="0" fontId="31" fillId="0" borderId="0" xfId="115" applyFont="1" applyAlignment="1">
      <alignment vertical="top"/>
    </xf>
    <xf numFmtId="0" fontId="29" fillId="0" borderId="0" xfId="0" applyFont="1" applyAlignment="1">
      <alignment vertical="top"/>
    </xf>
    <xf numFmtId="1" fontId="29" fillId="0" borderId="0" xfId="0" applyNumberFormat="1" applyFont="1" applyFill="1" applyBorder="1" applyAlignment="1">
      <alignment horizontal="left" vertical="top"/>
    </xf>
    <xf numFmtId="0" fontId="30" fillId="0" borderId="0" xfId="115" applyFont="1" applyAlignment="1">
      <alignment horizontal="center" vertical="top"/>
    </xf>
    <xf numFmtId="0" fontId="28" fillId="0" borderId="0" xfId="0" applyFont="1" applyFill="1" applyAlignment="1">
      <alignment vertical="top"/>
    </xf>
    <xf numFmtId="0" fontId="34" fillId="0" borderId="0" xfId="115" applyFont="1" applyAlignment="1">
      <alignment horizontal="center" vertical="top"/>
    </xf>
    <xf numFmtId="0" fontId="35" fillId="0" borderId="0" xfId="115" applyFont="1" applyAlignment="1">
      <alignment horizontal="center" vertical="top"/>
    </xf>
    <xf numFmtId="1" fontId="29" fillId="0" borderId="0" xfId="0" applyNumberFormat="1" applyFont="1" applyFill="1" applyBorder="1" applyAlignment="1">
      <alignment horizontal="right" vertical="top"/>
    </xf>
    <xf numFmtId="0" fontId="28" fillId="0" borderId="0" xfId="0" applyFont="1" applyAlignment="1">
      <alignment horizontal="right" vertical="top"/>
    </xf>
    <xf numFmtId="14" fontId="28" fillId="0" borderId="0" xfId="0" applyNumberFormat="1" applyFont="1" applyBorder="1" applyAlignment="1">
      <alignment horizontal="left" vertical="top"/>
    </xf>
    <xf numFmtId="0" fontId="34" fillId="0" borderId="0" xfId="115" applyFont="1" applyAlignment="1">
      <alignment vertical="top"/>
    </xf>
    <xf numFmtId="0" fontId="35" fillId="0" borderId="0" xfId="115" applyFont="1" applyAlignment="1">
      <alignment vertical="top"/>
    </xf>
    <xf numFmtId="0" fontId="31" fillId="0" borderId="0" xfId="115" applyFont="1" applyFill="1" applyBorder="1" applyAlignment="1">
      <alignment vertical="top"/>
    </xf>
    <xf numFmtId="0" fontId="28" fillId="0" borderId="0" xfId="0" applyFont="1" applyAlignment="1">
      <alignment vertical="top"/>
    </xf>
    <xf numFmtId="0" fontId="30" fillId="0" borderId="0" xfId="2" applyFont="1" applyBorder="1" applyAlignment="1">
      <alignment vertical="top"/>
    </xf>
    <xf numFmtId="0" fontId="30" fillId="0" borderId="0" xfId="2" applyFont="1" applyAlignment="1">
      <alignment vertical="top"/>
    </xf>
    <xf numFmtId="166" fontId="29" fillId="0" borderId="0" xfId="0" applyNumberFormat="1" applyFont="1" applyAlignment="1">
      <alignment vertical="top"/>
    </xf>
    <xf numFmtId="0" fontId="28" fillId="0" borderId="0" xfId="0" applyFont="1" applyFill="1" applyBorder="1" applyAlignment="1">
      <alignment vertical="top"/>
    </xf>
    <xf numFmtId="164" fontId="28" fillId="0" borderId="0" xfId="0" applyNumberFormat="1" applyFont="1" applyAlignment="1">
      <alignment vertical="top"/>
    </xf>
    <xf numFmtId="0" fontId="29" fillId="0" borderId="0" xfId="0" applyFont="1" applyFill="1" applyBorder="1" applyAlignment="1">
      <alignment vertical="top"/>
    </xf>
    <xf numFmtId="164" fontId="29" fillId="0" borderId="0" xfId="0" applyNumberFormat="1" applyFont="1" applyFill="1" applyAlignment="1">
      <alignment vertical="top"/>
    </xf>
    <xf numFmtId="164" fontId="29" fillId="0" borderId="0" xfId="0" applyNumberFormat="1" applyFont="1" applyAlignment="1">
      <alignment vertical="top"/>
    </xf>
    <xf numFmtId="0" fontId="28" fillId="0" borderId="0" xfId="0" applyFont="1" applyBorder="1" applyAlignment="1">
      <alignment vertical="top"/>
    </xf>
    <xf numFmtId="0" fontId="31" fillId="0" borderId="0" xfId="2" applyFont="1" applyAlignment="1">
      <alignment vertical="top"/>
    </xf>
    <xf numFmtId="0" fontId="36" fillId="0" borderId="0" xfId="0" applyFont="1"/>
    <xf numFmtId="1" fontId="29" fillId="0" borderId="0" xfId="0" applyNumberFormat="1" applyFont="1" applyAlignment="1">
      <alignment vertical="top"/>
    </xf>
    <xf numFmtId="1" fontId="29" fillId="0" borderId="0" xfId="0" applyNumberFormat="1" applyFont="1" applyBorder="1" applyAlignment="1">
      <alignment vertical="top"/>
    </xf>
    <xf numFmtId="0" fontId="30" fillId="0" borderId="0" xfId="115" applyFont="1" applyFill="1" applyAlignment="1">
      <alignment horizontal="left" vertical="top"/>
    </xf>
    <xf numFmtId="0" fontId="30" fillId="0" borderId="0" xfId="115" applyFont="1" applyFill="1" applyAlignment="1">
      <alignment horizontal="center" vertical="top"/>
    </xf>
    <xf numFmtId="0" fontId="31" fillId="0" borderId="0" xfId="115" applyFont="1" applyFill="1" applyAlignment="1">
      <alignment horizontal="left" vertical="top"/>
    </xf>
    <xf numFmtId="0" fontId="31" fillId="0" borderId="0" xfId="115" applyFont="1" applyFill="1" applyAlignment="1">
      <alignment horizontal="right" vertical="top"/>
    </xf>
    <xf numFmtId="0" fontId="30" fillId="0" borderId="0" xfId="2" applyFont="1" applyFill="1" applyBorder="1" applyAlignment="1">
      <alignment vertical="top"/>
    </xf>
    <xf numFmtId="0" fontId="31" fillId="0" borderId="0" xfId="2" applyFont="1" applyFill="1" applyBorder="1" applyAlignment="1">
      <alignment vertical="top"/>
    </xf>
    <xf numFmtId="0" fontId="31" fillId="0" borderId="0" xfId="2" applyFont="1" applyFill="1" applyAlignment="1">
      <alignment vertical="top"/>
    </xf>
    <xf numFmtId="14" fontId="28" fillId="0" borderId="0" xfId="0" applyNumberFormat="1" applyFont="1" applyFill="1" applyAlignment="1">
      <alignment vertical="top"/>
    </xf>
    <xf numFmtId="14" fontId="28" fillId="0" borderId="0" xfId="0" applyNumberFormat="1" applyFont="1" applyAlignment="1">
      <alignment vertical="top"/>
    </xf>
    <xf numFmtId="14" fontId="28" fillId="0" borderId="0" xfId="0" applyNumberFormat="1" applyFont="1" applyFill="1" applyBorder="1" applyAlignment="1">
      <alignment horizontal="right" vertical="top"/>
    </xf>
    <xf numFmtId="0" fontId="37" fillId="0" borderId="0" xfId="0" applyFont="1"/>
    <xf numFmtId="0" fontId="30" fillId="0" borderId="0" xfId="154" applyFont="1" applyFill="1" applyAlignment="1">
      <alignment horizontal="left" vertical="top"/>
    </xf>
    <xf numFmtId="0" fontId="31" fillId="0" borderId="0" xfId="154" applyFont="1" applyAlignment="1">
      <alignment horizontal="center" vertical="top"/>
    </xf>
    <xf numFmtId="0" fontId="31" fillId="0" borderId="0" xfId="154" applyFont="1" applyAlignment="1">
      <alignment vertical="top"/>
    </xf>
    <xf numFmtId="0" fontId="32" fillId="0" borderId="0" xfId="154" applyFont="1" applyAlignment="1">
      <alignment horizontal="center" vertical="top"/>
    </xf>
    <xf numFmtId="0" fontId="33" fillId="0" borderId="0" xfId="154" applyFont="1" applyAlignment="1">
      <alignment horizontal="center" vertical="top"/>
    </xf>
    <xf numFmtId="0" fontId="30" fillId="0" borderId="0" xfId="154" applyFont="1" applyFill="1" applyAlignment="1">
      <alignment horizontal="center" vertical="top"/>
    </xf>
    <xf numFmtId="0" fontId="30" fillId="0" borderId="0" xfId="154" applyFont="1" applyAlignment="1">
      <alignment horizontal="center" vertical="top"/>
    </xf>
    <xf numFmtId="0" fontId="34" fillId="0" borderId="0" xfId="154" applyFont="1" applyAlignment="1">
      <alignment horizontal="center" vertical="top"/>
    </xf>
    <xf numFmtId="0" fontId="35" fillId="0" borderId="0" xfId="154" applyFont="1" applyAlignment="1">
      <alignment horizontal="center" vertical="top"/>
    </xf>
    <xf numFmtId="0" fontId="31" fillId="0" borderId="0" xfId="154" applyFont="1" applyFill="1" applyAlignment="1">
      <alignment horizontal="left" vertical="top"/>
    </xf>
    <xf numFmtId="0" fontId="34" fillId="0" borderId="0" xfId="154" applyFont="1" applyAlignment="1">
      <alignment vertical="top"/>
    </xf>
    <xf numFmtId="0" fontId="35" fillId="0" borderId="0" xfId="154" applyFont="1" applyAlignment="1">
      <alignment vertical="top"/>
    </xf>
    <xf numFmtId="0" fontId="31" fillId="0" borderId="0" xfId="154" applyFont="1" applyFill="1" applyAlignment="1">
      <alignment horizontal="right" vertical="top"/>
    </xf>
    <xf numFmtId="0" fontId="31" fillId="0" borderId="0" xfId="154" applyFont="1" applyFill="1" applyBorder="1" applyAlignment="1">
      <alignment vertical="top"/>
    </xf>
    <xf numFmtId="1" fontId="31" fillId="0" borderId="0" xfId="154" applyNumberFormat="1" applyFont="1" applyAlignment="1">
      <alignment vertical="top"/>
    </xf>
    <xf numFmtId="1" fontId="28" fillId="0" borderId="0" xfId="0" applyNumberFormat="1" applyFont="1" applyAlignment="1">
      <alignment vertical="top"/>
    </xf>
    <xf numFmtId="1" fontId="31" fillId="0" borderId="0" xfId="115" applyNumberFormat="1" applyFont="1" applyAlignment="1">
      <alignment vertical="top"/>
    </xf>
    <xf numFmtId="0" fontId="31" fillId="0" borderId="27" xfId="154" applyFont="1" applyFill="1" applyBorder="1" applyAlignment="1">
      <alignment vertical="top"/>
    </xf>
    <xf numFmtId="0" fontId="31" fillId="0" borderId="0" xfId="154" applyFont="1" applyFill="1" applyAlignment="1">
      <alignment vertical="top"/>
    </xf>
    <xf numFmtId="164" fontId="29" fillId="0" borderId="0" xfId="0" applyNumberFormat="1" applyFont="1" applyFill="1" applyAlignment="1" applyProtection="1">
      <alignment vertical="top"/>
    </xf>
    <xf numFmtId="0" fontId="29" fillId="0" borderId="0" xfId="0" applyFont="1" applyFill="1" applyAlignment="1" applyProtection="1">
      <alignment vertical="top"/>
    </xf>
    <xf numFmtId="0" fontId="29" fillId="0" borderId="0" xfId="0" applyFont="1" applyFill="1" applyBorder="1" applyAlignment="1" applyProtection="1">
      <alignment vertical="top"/>
    </xf>
    <xf numFmtId="164" fontId="29" fillId="0" borderId="0" xfId="0" applyNumberFormat="1" applyFont="1" applyAlignment="1" applyProtection="1">
      <alignment vertical="top"/>
    </xf>
    <xf numFmtId="0" fontId="31" fillId="0" borderId="0" xfId="2" applyFont="1" applyFill="1" applyBorder="1" applyAlignment="1" applyProtection="1">
      <alignment vertical="top"/>
    </xf>
    <xf numFmtId="0" fontId="29" fillId="0" borderId="0" xfId="0" applyFont="1" applyAlignment="1" applyProtection="1">
      <alignment vertical="top"/>
    </xf>
    <xf numFmtId="0" fontId="31" fillId="0" borderId="0" xfId="2" applyFont="1" applyFill="1" applyAlignment="1" applyProtection="1">
      <alignment vertical="top"/>
    </xf>
    <xf numFmtId="0" fontId="29" fillId="0" borderId="0" xfId="0" applyFont="1" applyFill="1" applyAlignment="1" applyProtection="1">
      <alignment vertical="top"/>
      <protection locked="0"/>
    </xf>
    <xf numFmtId="14" fontId="29" fillId="0" borderId="0" xfId="0" applyNumberFormat="1" applyFont="1" applyFill="1" applyBorder="1" applyAlignment="1" applyProtection="1">
      <alignment horizontal="left" vertical="top"/>
      <protection locked="0"/>
    </xf>
    <xf numFmtId="0" fontId="30" fillId="0" borderId="0" xfId="154" applyFont="1" applyFill="1" applyAlignment="1" applyProtection="1">
      <alignment horizontal="left" vertical="top"/>
      <protection locked="0"/>
    </xf>
    <xf numFmtId="0" fontId="31" fillId="0" borderId="0" xfId="154" applyFont="1" applyAlignment="1" applyProtection="1">
      <alignment horizontal="center" vertical="top"/>
      <protection locked="0"/>
    </xf>
    <xf numFmtId="0" fontId="31" fillId="0" borderId="0" xfId="154" applyFont="1" applyAlignment="1" applyProtection="1">
      <alignment vertical="top"/>
      <protection locked="0"/>
    </xf>
    <xf numFmtId="0" fontId="32" fillId="0" borderId="0" xfId="154" applyFont="1" applyAlignment="1" applyProtection="1">
      <alignment horizontal="center" vertical="top"/>
      <protection locked="0"/>
    </xf>
    <xf numFmtId="0" fontId="33" fillId="0" borderId="0" xfId="154" applyFont="1" applyAlignment="1" applyProtection="1">
      <alignment horizontal="center" vertical="top"/>
      <protection locked="0"/>
    </xf>
    <xf numFmtId="0" fontId="29" fillId="0" borderId="0" xfId="0" applyFont="1" applyAlignment="1" applyProtection="1">
      <alignment vertical="top"/>
      <protection locked="0"/>
    </xf>
    <xf numFmtId="1" fontId="29" fillId="0" borderId="0" xfId="0" applyNumberFormat="1" applyFont="1" applyFill="1" applyBorder="1" applyAlignment="1" applyProtection="1">
      <alignment horizontal="left" vertical="top"/>
      <protection locked="0"/>
    </xf>
    <xf numFmtId="0" fontId="30" fillId="0" borderId="0" xfId="154" applyFont="1" applyFill="1" applyAlignment="1" applyProtection="1">
      <alignment horizontal="center" vertical="top"/>
      <protection locked="0"/>
    </xf>
    <xf numFmtId="0" fontId="30" fillId="0" borderId="0" xfId="154" applyFont="1" applyAlignment="1" applyProtection="1">
      <alignment horizontal="center" vertical="top"/>
      <protection locked="0"/>
    </xf>
    <xf numFmtId="0" fontId="28" fillId="0" borderId="0" xfId="0" applyFont="1" applyFill="1" applyAlignment="1" applyProtection="1">
      <alignment vertical="top"/>
      <protection locked="0"/>
    </xf>
    <xf numFmtId="0" fontId="34" fillId="0" borderId="0" xfId="154" applyFont="1" applyAlignment="1" applyProtection="1">
      <alignment horizontal="center" vertical="top"/>
      <protection locked="0"/>
    </xf>
    <xf numFmtId="0" fontId="35" fillId="0" borderId="0" xfId="154" applyFont="1" applyAlignment="1" applyProtection="1">
      <alignment horizontal="center" vertical="top"/>
      <protection locked="0"/>
    </xf>
    <xf numFmtId="0" fontId="28" fillId="0" borderId="0" xfId="0" applyFont="1" applyAlignment="1" applyProtection="1">
      <alignment horizontal="right" vertical="top"/>
      <protection locked="0"/>
    </xf>
    <xf numFmtId="14" fontId="29" fillId="0" borderId="0" xfId="0" applyNumberFormat="1" applyFont="1" applyBorder="1" applyAlignment="1" applyProtection="1">
      <alignment horizontal="left" vertical="top"/>
      <protection locked="0"/>
    </xf>
    <xf numFmtId="0" fontId="31" fillId="0" borderId="0" xfId="154" applyFont="1" applyFill="1" applyAlignment="1" applyProtection="1">
      <alignment horizontal="left" vertical="top"/>
      <protection locked="0"/>
    </xf>
    <xf numFmtId="1" fontId="31" fillId="0" borderId="0" xfId="154" applyNumberFormat="1" applyFont="1" applyAlignment="1" applyProtection="1">
      <alignment vertical="top"/>
      <protection locked="0"/>
    </xf>
    <xf numFmtId="0" fontId="34" fillId="0" borderId="0" xfId="154" applyFont="1" applyAlignment="1" applyProtection="1">
      <alignment vertical="top"/>
      <protection locked="0"/>
    </xf>
    <xf numFmtId="0" fontId="35" fillId="0" borderId="0" xfId="154" applyFont="1" applyAlignment="1" applyProtection="1">
      <alignment vertical="top"/>
      <protection locked="0"/>
    </xf>
    <xf numFmtId="0" fontId="31" fillId="0" borderId="0" xfId="154" applyFont="1" applyFill="1" applyAlignment="1" applyProtection="1">
      <alignment horizontal="right" vertical="top"/>
      <protection locked="0"/>
    </xf>
    <xf numFmtId="0" fontId="31" fillId="0" borderId="0" xfId="154" applyFont="1" applyFill="1" applyBorder="1" applyAlignment="1" applyProtection="1">
      <alignment vertical="top"/>
      <protection locked="0"/>
    </xf>
    <xf numFmtId="0" fontId="28" fillId="0" borderId="0" xfId="0" applyFont="1" applyAlignment="1" applyProtection="1">
      <alignment vertical="top"/>
      <protection locked="0"/>
    </xf>
    <xf numFmtId="1" fontId="28" fillId="0" borderId="0" xfId="0" applyNumberFormat="1" applyFont="1" applyAlignment="1" applyProtection="1">
      <alignment vertical="top"/>
      <protection locked="0"/>
    </xf>
    <xf numFmtId="164" fontId="29" fillId="0" borderId="0" xfId="0" applyNumberFormat="1" applyFont="1" applyAlignment="1" applyProtection="1">
      <alignment vertical="top"/>
      <protection locked="0"/>
    </xf>
    <xf numFmtId="0" fontId="30" fillId="0" borderId="0" xfId="2" applyFont="1" applyFill="1" applyBorder="1" applyAlignment="1" applyProtection="1">
      <alignment vertical="top"/>
      <protection locked="0"/>
    </xf>
    <xf numFmtId="0" fontId="30" fillId="0" borderId="0" xfId="2" applyFont="1" applyAlignment="1" applyProtection="1">
      <alignment vertical="top"/>
      <protection locked="0"/>
    </xf>
    <xf numFmtId="1" fontId="29" fillId="0" borderId="0" xfId="0" applyNumberFormat="1" applyFont="1" applyAlignment="1" applyProtection="1">
      <alignment vertical="top"/>
      <protection locked="0"/>
    </xf>
    <xf numFmtId="0" fontId="37" fillId="0" borderId="0" xfId="0" applyFont="1" applyProtection="1">
      <protection locked="0"/>
    </xf>
    <xf numFmtId="0" fontId="28" fillId="0" borderId="0" xfId="0" applyFont="1" applyFill="1" applyBorder="1" applyAlignment="1" applyProtection="1">
      <alignment vertical="top"/>
      <protection locked="0"/>
    </xf>
    <xf numFmtId="166" fontId="29" fillId="0" borderId="0" xfId="0" applyNumberFormat="1" applyFont="1" applyAlignment="1" applyProtection="1">
      <alignment vertical="top"/>
      <protection locked="0"/>
    </xf>
    <xf numFmtId="0" fontId="36" fillId="0" borderId="0" xfId="0" applyFont="1" applyProtection="1">
      <protection locked="0"/>
    </xf>
    <xf numFmtId="1" fontId="29" fillId="0" borderId="0" xfId="0" applyNumberFormat="1" applyFont="1" applyBorder="1" applyAlignment="1" applyProtection="1">
      <alignment vertical="top"/>
      <protection locked="0"/>
    </xf>
    <xf numFmtId="0" fontId="31" fillId="0" borderId="0" xfId="2" applyFont="1" applyFill="1" applyAlignment="1" applyProtection="1">
      <alignment vertical="top"/>
      <protection locked="0"/>
    </xf>
    <xf numFmtId="0" fontId="31" fillId="0" borderId="0" xfId="2" applyFont="1" applyAlignment="1" applyProtection="1">
      <alignment vertical="top"/>
      <protection locked="0"/>
    </xf>
    <xf numFmtId="0" fontId="28" fillId="0" borderId="0" xfId="0" applyFont="1" applyAlignment="1" applyProtection="1">
      <alignment vertical="top"/>
    </xf>
    <xf numFmtId="0" fontId="28" fillId="0" borderId="0" xfId="0" applyFont="1" applyBorder="1" applyAlignment="1" applyProtection="1">
      <alignment vertical="top"/>
    </xf>
    <xf numFmtId="0" fontId="28" fillId="0" borderId="0" xfId="0" applyFont="1" applyFill="1" applyBorder="1" applyAlignment="1" applyProtection="1">
      <alignment vertical="top"/>
    </xf>
    <xf numFmtId="14" fontId="28" fillId="0" borderId="0" xfId="0" applyNumberFormat="1" applyFont="1" applyFill="1" applyAlignment="1" applyProtection="1">
      <alignment vertical="top"/>
    </xf>
    <xf numFmtId="14" fontId="28" fillId="0" borderId="0" xfId="0" applyNumberFormat="1" applyFont="1" applyAlignment="1" applyProtection="1">
      <alignment vertical="top"/>
    </xf>
    <xf numFmtId="0" fontId="38" fillId="0" borderId="0" xfId="0" applyFont="1" applyAlignment="1">
      <alignment vertical="top"/>
    </xf>
    <xf numFmtId="0" fontId="39" fillId="0" borderId="0" xfId="0" applyFont="1"/>
    <xf numFmtId="0" fontId="40" fillId="0" borderId="0" xfId="154" applyFont="1" applyFill="1" applyAlignment="1">
      <alignment horizontal="center" vertical="top"/>
    </xf>
    <xf numFmtId="0" fontId="41" fillId="0" borderId="0" xfId="154" applyFont="1" applyFill="1" applyAlignment="1">
      <alignment horizontal="center" vertical="top"/>
    </xf>
    <xf numFmtId="0" fontId="41" fillId="0" borderId="0" xfId="154" applyFont="1" applyFill="1" applyAlignment="1">
      <alignment vertical="top"/>
    </xf>
    <xf numFmtId="0" fontId="40" fillId="0" borderId="0" xfId="0" applyFont="1" applyFill="1" applyAlignment="1">
      <alignment vertical="top"/>
    </xf>
    <xf numFmtId="0" fontId="41" fillId="0" borderId="0" xfId="0" applyFont="1" applyFill="1" applyAlignment="1">
      <alignment vertical="top"/>
    </xf>
    <xf numFmtId="0" fontId="40" fillId="0" borderId="0" xfId="154" applyFont="1" applyAlignment="1" applyProtection="1">
      <alignment horizontal="center" vertical="top"/>
      <protection locked="0"/>
    </xf>
    <xf numFmtId="0" fontId="41" fillId="0" borderId="0" xfId="154" applyFont="1" applyAlignment="1" applyProtection="1">
      <alignment horizontal="center" vertical="top"/>
      <protection locked="0"/>
    </xf>
    <xf numFmtId="0" fontId="41" fillId="0" borderId="0" xfId="154" applyFont="1" applyAlignment="1" applyProtection="1">
      <alignment vertical="top"/>
      <protection locked="0"/>
    </xf>
    <xf numFmtId="0" fontId="40" fillId="0" borderId="0" xfId="0" applyFont="1" applyAlignment="1" applyProtection="1">
      <alignment vertical="top"/>
      <protection locked="0"/>
    </xf>
    <xf numFmtId="0" fontId="41" fillId="0" borderId="0" xfId="0" applyFont="1" applyAlignment="1" applyProtection="1">
      <alignment vertical="top"/>
      <protection locked="0"/>
    </xf>
    <xf numFmtId="0" fontId="41" fillId="0" borderId="0" xfId="115" applyFont="1" applyAlignment="1">
      <alignment horizontal="center" vertical="top"/>
    </xf>
    <xf numFmtId="0" fontId="41" fillId="0" borderId="0" xfId="115" applyFont="1" applyAlignment="1">
      <alignment vertical="top"/>
    </xf>
    <xf numFmtId="0" fontId="40" fillId="0" borderId="0" xfId="0" applyFont="1" applyAlignment="1">
      <alignment vertical="top"/>
    </xf>
    <xf numFmtId="0" fontId="41" fillId="0" borderId="0" xfId="0" applyFont="1" applyAlignment="1">
      <alignment vertical="top"/>
    </xf>
    <xf numFmtId="164" fontId="42" fillId="0" borderId="0" xfId="0" applyNumberFormat="1" applyFont="1" applyFill="1" applyAlignment="1">
      <alignment vertical="top"/>
    </xf>
    <xf numFmtId="0" fontId="0" fillId="0" borderId="0" xfId="0" applyAlignment="1">
      <alignment wrapText="1"/>
    </xf>
    <xf numFmtId="0" fontId="31" fillId="13" borderId="0" xfId="154" applyFont="1" applyFill="1" applyBorder="1" applyAlignment="1">
      <alignment vertical="top"/>
    </xf>
    <xf numFmtId="0" fontId="45" fillId="14" borderId="28" xfId="0" applyFont="1" applyFill="1" applyBorder="1" applyAlignment="1">
      <alignment wrapText="1"/>
    </xf>
    <xf numFmtId="0" fontId="0" fillId="0" borderId="8" xfId="0" applyBorder="1" applyAlignment="1">
      <alignment wrapText="1"/>
    </xf>
    <xf numFmtId="1" fontId="20" fillId="7" borderId="16" xfId="2" applyNumberFormat="1" applyFont="1" applyFill="1" applyBorder="1" applyAlignment="1">
      <alignment horizontal="center"/>
    </xf>
    <xf numFmtId="1" fontId="16" fillId="9" borderId="16" xfId="2" applyNumberFormat="1" applyFont="1" applyFill="1" applyBorder="1" applyAlignment="1">
      <alignment horizontal="center"/>
    </xf>
    <xf numFmtId="1" fontId="16" fillId="0" borderId="16" xfId="2" applyNumberFormat="1" applyFont="1" applyFill="1" applyBorder="1" applyAlignment="1">
      <alignment horizontal="center"/>
    </xf>
    <xf numFmtId="1" fontId="6" fillId="0" borderId="16" xfId="4" applyNumberFormat="1" applyFont="1" applyFill="1" applyBorder="1" applyAlignment="1">
      <alignment horizontal="center"/>
    </xf>
    <xf numFmtId="0" fontId="11" fillId="10" borderId="16" xfId="4" applyFont="1" applyFill="1" applyBorder="1" applyAlignment="1">
      <alignment horizontal="center" vertical="top" wrapText="1"/>
    </xf>
    <xf numFmtId="0" fontId="8" fillId="2" borderId="22" xfId="4" applyFont="1" applyFill="1" applyBorder="1" applyAlignment="1">
      <alignment horizontal="center"/>
    </xf>
    <xf numFmtId="1" fontId="20" fillId="7" borderId="14" xfId="2" applyNumberFormat="1" applyFont="1" applyFill="1" applyBorder="1" applyAlignment="1">
      <alignment horizontal="center"/>
    </xf>
    <xf numFmtId="1" fontId="16" fillId="9" borderId="14" xfId="2" applyNumberFormat="1" applyFont="1" applyFill="1" applyBorder="1" applyAlignment="1">
      <alignment horizontal="center"/>
    </xf>
    <xf numFmtId="1" fontId="16" fillId="0" borderId="14" xfId="2" applyNumberFormat="1" applyFont="1" applyFill="1" applyBorder="1" applyAlignment="1">
      <alignment horizontal="center"/>
    </xf>
    <xf numFmtId="1" fontId="6" fillId="0" borderId="14" xfId="4" applyNumberFormat="1" applyFont="1" applyFill="1" applyBorder="1" applyAlignment="1">
      <alignment horizontal="center"/>
    </xf>
    <xf numFmtId="0" fontId="11" fillId="10" borderId="14" xfId="4" applyFont="1" applyFill="1" applyBorder="1" applyAlignment="1">
      <alignment horizontal="center" vertical="top" wrapText="1"/>
    </xf>
    <xf numFmtId="1" fontId="11" fillId="11" borderId="14" xfId="4" applyNumberFormat="1" applyFont="1" applyFill="1" applyBorder="1" applyAlignment="1">
      <alignment horizontal="center"/>
    </xf>
    <xf numFmtId="0" fontId="11" fillId="12" borderId="29" xfId="4" applyFont="1" applyFill="1" applyBorder="1" applyAlignment="1">
      <alignment horizontal="center" vertical="top" wrapText="1"/>
    </xf>
    <xf numFmtId="16" fontId="27" fillId="4" borderId="0" xfId="4" applyNumberFormat="1" applyFont="1" applyFill="1" applyAlignment="1">
      <alignment horizontal="center" vertical="top" wrapText="1"/>
    </xf>
    <xf numFmtId="167" fontId="17" fillId="6" borderId="7" xfId="2" applyNumberFormat="1" applyFont="1" applyFill="1" applyBorder="1" applyAlignment="1">
      <alignment horizontal="center" vertical="top" wrapText="1"/>
    </xf>
    <xf numFmtId="167" fontId="27" fillId="4" borderId="0" xfId="4" applyNumberFormat="1" applyFont="1" applyFill="1" applyAlignment="1">
      <alignment horizontal="center" vertical="top" wrapText="1"/>
    </xf>
    <xf numFmtId="0" fontId="45" fillId="4" borderId="28" xfId="0" applyFont="1" applyFill="1" applyBorder="1" applyAlignment="1">
      <alignment wrapText="1"/>
    </xf>
    <xf numFmtId="0" fontId="45" fillId="15" borderId="28" xfId="0" applyFont="1" applyFill="1" applyBorder="1" applyAlignment="1">
      <alignment wrapText="1"/>
    </xf>
    <xf numFmtId="0" fontId="16" fillId="0" borderId="14" xfId="4" applyFont="1" applyBorder="1" applyAlignment="1">
      <alignment horizontal="left" wrapText="1"/>
    </xf>
    <xf numFmtId="0" fontId="16" fillId="0" borderId="1" xfId="4" applyFont="1" applyBorder="1" applyAlignment="1">
      <alignment horizontal="left" wrapText="1"/>
    </xf>
    <xf numFmtId="0" fontId="16" fillId="0" borderId="16" xfId="4" applyFont="1" applyBorder="1" applyAlignment="1">
      <alignment horizontal="left" wrapText="1"/>
    </xf>
    <xf numFmtId="0" fontId="16" fillId="0" borderId="24" xfId="4" applyFont="1" applyBorder="1" applyAlignment="1">
      <alignment horizontal="left" wrapText="1"/>
    </xf>
    <xf numFmtId="0" fontId="16" fillId="0" borderId="0" xfId="4" applyFont="1" applyBorder="1" applyAlignment="1">
      <alignment horizontal="left" wrapText="1"/>
    </xf>
    <xf numFmtId="164" fontId="42" fillId="0" borderId="0" xfId="0" applyNumberFormat="1" applyFont="1" applyFill="1" applyAlignment="1">
      <alignment vertical="top"/>
    </xf>
    <xf numFmtId="0" fontId="0" fillId="0" borderId="0" xfId="0" applyAlignment="1">
      <alignment vertical="top"/>
    </xf>
    <xf numFmtId="164" fontId="28" fillId="0" borderId="13" xfId="0" applyNumberFormat="1" applyFont="1" applyBorder="1" applyAlignment="1">
      <alignment vertical="top"/>
    </xf>
    <xf numFmtId="0" fontId="28" fillId="0" borderId="13" xfId="0" applyFont="1" applyFill="1" applyBorder="1" applyAlignment="1">
      <alignment vertical="top"/>
    </xf>
    <xf numFmtId="0" fontId="30" fillId="0" borderId="13" xfId="2" applyFont="1" applyFill="1" applyBorder="1" applyAlignment="1">
      <alignment vertical="top"/>
    </xf>
    <xf numFmtId="0" fontId="30" fillId="0" borderId="13" xfId="2" applyFont="1" applyBorder="1" applyAlignment="1">
      <alignment vertical="top"/>
    </xf>
    <xf numFmtId="0" fontId="28" fillId="0" borderId="13" xfId="0" applyFont="1" applyBorder="1" applyAlignment="1">
      <alignment vertical="top"/>
    </xf>
    <xf numFmtId="164" fontId="29" fillId="0" borderId="13" xfId="0" applyNumberFormat="1" applyFont="1" applyFill="1" applyBorder="1" applyAlignment="1">
      <alignment vertical="top"/>
    </xf>
    <xf numFmtId="0" fontId="29" fillId="0" borderId="13" xfId="0" applyFont="1" applyFill="1" applyBorder="1" applyAlignment="1">
      <alignment vertical="top"/>
    </xf>
    <xf numFmtId="0" fontId="38" fillId="0" borderId="13" xfId="0" applyFont="1" applyBorder="1" applyAlignment="1">
      <alignment vertical="top"/>
    </xf>
    <xf numFmtId="0" fontId="29" fillId="0" borderId="13" xfId="0" applyFont="1" applyBorder="1" applyAlignment="1">
      <alignment vertical="top"/>
    </xf>
    <xf numFmtId="164" fontId="29" fillId="0" borderId="13" xfId="0" applyNumberFormat="1" applyFont="1" applyBorder="1" applyAlignment="1">
      <alignment vertical="top"/>
    </xf>
    <xf numFmtId="1" fontId="29" fillId="0" borderId="13" xfId="0" applyNumberFormat="1" applyFont="1" applyBorder="1" applyAlignment="1">
      <alignment vertical="top"/>
    </xf>
    <xf numFmtId="14" fontId="28" fillId="0" borderId="13" xfId="0" applyNumberFormat="1" applyFont="1" applyFill="1" applyBorder="1" applyAlignment="1">
      <alignment vertical="top"/>
    </xf>
    <xf numFmtId="0" fontId="31" fillId="0" borderId="13" xfId="2" applyFont="1" applyFill="1" applyBorder="1" applyAlignment="1">
      <alignment vertical="top"/>
    </xf>
    <xf numFmtId="14" fontId="28" fillId="0" borderId="13" xfId="0" applyNumberFormat="1" applyFont="1" applyBorder="1" applyAlignment="1">
      <alignment vertical="top"/>
    </xf>
  </cellXfs>
  <cellStyles count="269">
    <cellStyle name="Bad 2" xfId="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Normal" xfId="0" builtinId="0"/>
    <cellStyle name="Normal 2" xfId="2"/>
    <cellStyle name="Normal 3" xfId="3"/>
    <cellStyle name="Normal 3 2" xfId="115"/>
    <cellStyle name="Normal 3 2 2" xfId="154"/>
    <cellStyle name="Normal_Sprint 1 Burn Down_20081027" xfId="4"/>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patternType="solid">
          <fgColor indexed="64"/>
          <bgColor theme="0" tint="-0.14999847407452621"/>
        </patternFill>
      </fill>
      <border>
        <bottom/>
      </border>
    </dxf>
    <dxf>
      <fill>
        <patternFill patternType="none">
          <fgColor indexed="64"/>
          <bgColor auto="1"/>
        </patternFill>
      </fill>
      <border>
        <bottom style="thin">
          <color rgb="FFFF0000"/>
        </bottom>
        <vertical/>
        <horizontal/>
      </border>
    </dxf>
    <dxf>
      <font>
        <color auto="1"/>
      </font>
      <fill>
        <patternFill patternType="none">
          <fgColor indexed="64"/>
          <bgColor auto="1"/>
        </patternFill>
      </fill>
      <border>
        <bottom style="thin">
          <color rgb="FFDDA600"/>
        </bottom>
      </border>
    </dxf>
    <dxf>
      <border>
        <bottom style="thin">
          <color rgb="FF008000"/>
        </bottom>
        <vertical/>
        <horizontal/>
      </border>
    </dxf>
    <dxf>
      <font>
        <color auto="1"/>
      </font>
      <fill>
        <patternFill patternType="none">
          <fgColor indexed="64"/>
          <bgColor auto="1"/>
        </patternFill>
      </fill>
      <border>
        <bottom style="thin">
          <color auto="1"/>
        </bottom>
      </border>
    </dxf>
    <dxf>
      <font>
        <color rgb="FFFF0000"/>
      </font>
      <fill>
        <patternFill>
          <bgColor rgb="FFFFC7CE"/>
        </patternFill>
      </fill>
    </dxf>
    <dxf>
      <font>
        <color rgb="FF9C6500"/>
      </font>
      <fill>
        <patternFill>
          <bgColor rgb="FFFFEB9C"/>
        </patternFill>
      </fill>
    </dxf>
    <dxf>
      <font>
        <color rgb="FF008000"/>
      </font>
      <fill>
        <patternFill>
          <bgColor rgb="FFC6EFCE"/>
        </patternFill>
      </fill>
    </dxf>
    <dxf>
      <font>
        <color rgb="FFFF0000"/>
      </font>
      <fill>
        <patternFill>
          <bgColor rgb="FFFFC7CE"/>
        </patternFill>
      </fill>
    </dxf>
    <dxf>
      <font>
        <color rgb="FF9C6500"/>
      </font>
      <fill>
        <patternFill>
          <bgColor rgb="FFFFEB9C"/>
        </patternFill>
      </fill>
    </dxf>
    <dxf>
      <font>
        <color rgb="FF008000"/>
      </font>
      <fill>
        <patternFill>
          <bgColor rgb="FFC6EFCE"/>
        </patternFill>
      </fill>
    </dxf>
    <dxf>
      <border>
        <left/>
        <right/>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Project Burndown</a:t>
            </a:r>
          </a:p>
        </c:rich>
      </c:tx>
      <c:layout>
        <c:manualLayout>
          <c:xMode val="edge"/>
          <c:yMode val="edge"/>
          <c:x val="0.34159773717605701"/>
          <c:y val="0"/>
        </c:manualLayout>
      </c:layout>
      <c:overlay val="0"/>
    </c:title>
    <c:autoTitleDeleted val="0"/>
    <c:plotArea>
      <c:layout>
        <c:manualLayout>
          <c:layoutTarget val="inner"/>
          <c:xMode val="edge"/>
          <c:yMode val="edge"/>
          <c:x val="0.19144214310167801"/>
          <c:y val="0.126582278481013"/>
          <c:w val="0.79044203849518802"/>
          <c:h val="0.68873417721519004"/>
        </c:manualLayout>
      </c:layout>
      <c:lineChart>
        <c:grouping val="standard"/>
        <c:varyColors val="0"/>
        <c:ser>
          <c:idx val="6"/>
          <c:order val="0"/>
          <c:tx>
            <c:v>Plan</c:v>
          </c:tx>
          <c:spPr>
            <a:ln>
              <a:solidFill>
                <a:srgbClr val="FF0000"/>
              </a:solidFill>
            </a:ln>
          </c:spPr>
          <c:marker>
            <c:symbol val="none"/>
          </c:marker>
          <c:cat>
            <c:strRef>
              <c:f>'Product Backlog - option 1'!$F$5:$F$15</c:f>
              <c:strCache>
                <c:ptCount val="11"/>
                <c:pt idx="0">
                  <c:v>Start</c:v>
                </c:pt>
                <c:pt idx="1">
                  <c:v>1</c:v>
                </c:pt>
                <c:pt idx="2">
                  <c:v>2</c:v>
                </c:pt>
                <c:pt idx="3">
                  <c:v>3</c:v>
                </c:pt>
                <c:pt idx="4">
                  <c:v>4</c:v>
                </c:pt>
                <c:pt idx="5">
                  <c:v>5</c:v>
                </c:pt>
                <c:pt idx="6">
                  <c:v>6</c:v>
                </c:pt>
                <c:pt idx="7">
                  <c:v>7</c:v>
                </c:pt>
                <c:pt idx="8">
                  <c:v>8</c:v>
                </c:pt>
                <c:pt idx="9">
                  <c:v>9</c:v>
                </c:pt>
                <c:pt idx="10">
                  <c:v>10</c:v>
                </c:pt>
              </c:strCache>
            </c:strRef>
          </c:cat>
          <c:val>
            <c:numRef>
              <c:f>'Product Backlog - option 1'!$J$5:$J$15</c:f>
              <c:numCache>
                <c:formatCode>0</c:formatCode>
                <c:ptCount val="11"/>
                <c:pt idx="0">
                  <c:v>142</c:v>
                </c:pt>
                <c:pt idx="1">
                  <c:v>127.8</c:v>
                </c:pt>
                <c:pt idx="2">
                  <c:v>113.6</c:v>
                </c:pt>
                <c:pt idx="3">
                  <c:v>99.399999999999991</c:v>
                </c:pt>
                <c:pt idx="4">
                  <c:v>85.199999999999989</c:v>
                </c:pt>
                <c:pt idx="5">
                  <c:v>70.999999999999986</c:v>
                </c:pt>
                <c:pt idx="6">
                  <c:v>56.79999999999999</c:v>
                </c:pt>
                <c:pt idx="7">
                  <c:v>42.599999999999994</c:v>
                </c:pt>
                <c:pt idx="8">
                  <c:v>28.4</c:v>
                </c:pt>
                <c:pt idx="9">
                  <c:v>14.2</c:v>
                </c:pt>
                <c:pt idx="10">
                  <c:v>0</c:v>
                </c:pt>
              </c:numCache>
            </c:numRef>
          </c:val>
          <c:smooth val="0"/>
          <c:extLst xmlns:c16r2="http://schemas.microsoft.com/office/drawing/2015/06/chart">
            <c:ext xmlns:c16="http://schemas.microsoft.com/office/drawing/2014/chart" uri="{C3380CC4-5D6E-409C-BE32-E72D297353CC}">
              <c16:uniqueId val="{00000000-A804-43AD-ACE5-64D25C96495E}"/>
            </c:ext>
          </c:extLst>
        </c:ser>
        <c:ser>
          <c:idx val="0"/>
          <c:order val="1"/>
          <c:tx>
            <c:v>Actual</c:v>
          </c:tx>
          <c:marker>
            <c:symbol val="none"/>
          </c:marker>
          <c:cat>
            <c:strRef>
              <c:f>'Product Backlog - option 1'!$F$5:$F$15</c:f>
              <c:strCache>
                <c:ptCount val="11"/>
                <c:pt idx="0">
                  <c:v>Start</c:v>
                </c:pt>
                <c:pt idx="1">
                  <c:v>1</c:v>
                </c:pt>
                <c:pt idx="2">
                  <c:v>2</c:v>
                </c:pt>
                <c:pt idx="3">
                  <c:v>3</c:v>
                </c:pt>
                <c:pt idx="4">
                  <c:v>4</c:v>
                </c:pt>
                <c:pt idx="5">
                  <c:v>5</c:v>
                </c:pt>
                <c:pt idx="6">
                  <c:v>6</c:v>
                </c:pt>
                <c:pt idx="7">
                  <c:v>7</c:v>
                </c:pt>
                <c:pt idx="8">
                  <c:v>8</c:v>
                </c:pt>
                <c:pt idx="9">
                  <c:v>9</c:v>
                </c:pt>
                <c:pt idx="10">
                  <c:v>10</c:v>
                </c:pt>
              </c:strCache>
            </c:strRef>
          </c:cat>
          <c:val>
            <c:numRef>
              <c:f>'Product Backlog - option 1'!$I$5:$I$15</c:f>
              <c:numCache>
                <c:formatCode>General</c:formatCode>
                <c:ptCount val="11"/>
                <c:pt idx="0">
                  <c:v>142</c:v>
                </c:pt>
                <c:pt idx="1">
                  <c:v>142</c:v>
                </c:pt>
                <c:pt idx="2">
                  <c:v>142</c:v>
                </c:pt>
                <c:pt idx="3">
                  <c:v>142</c:v>
                </c:pt>
                <c:pt idx="4">
                  <c:v>142</c:v>
                </c:pt>
                <c:pt idx="5">
                  <c:v>142</c:v>
                </c:pt>
                <c:pt idx="6">
                  <c:v>142</c:v>
                </c:pt>
                <c:pt idx="7">
                  <c:v>142</c:v>
                </c:pt>
                <c:pt idx="8">
                  <c:v>142</c:v>
                </c:pt>
                <c:pt idx="9">
                  <c:v>142</c:v>
                </c:pt>
                <c:pt idx="10">
                  <c:v>142</c:v>
                </c:pt>
              </c:numCache>
            </c:numRef>
          </c:val>
          <c:smooth val="0"/>
          <c:extLst xmlns:c16r2="http://schemas.microsoft.com/office/drawing/2015/06/chart">
            <c:ext xmlns:c16="http://schemas.microsoft.com/office/drawing/2014/chart" uri="{C3380CC4-5D6E-409C-BE32-E72D297353CC}">
              <c16:uniqueId val="{00000001-A804-43AD-ACE5-64D25C96495E}"/>
            </c:ext>
          </c:extLst>
        </c:ser>
        <c:dLbls>
          <c:showLegendKey val="0"/>
          <c:showVal val="0"/>
          <c:showCatName val="0"/>
          <c:showSerName val="0"/>
          <c:showPercent val="0"/>
          <c:showBubbleSize val="0"/>
        </c:dLbls>
        <c:marker val="1"/>
        <c:smooth val="0"/>
        <c:axId val="233350272"/>
        <c:axId val="233351808"/>
      </c:lineChart>
      <c:catAx>
        <c:axId val="233350272"/>
        <c:scaling>
          <c:orientation val="minMax"/>
        </c:scaling>
        <c:delete val="0"/>
        <c:axPos val="b"/>
        <c:numFmt formatCode="General" sourceLinked="1"/>
        <c:majorTickMark val="out"/>
        <c:minorTickMark val="none"/>
        <c:tickLblPos val="nextTo"/>
        <c:txPr>
          <a:bodyPr/>
          <a:lstStyle/>
          <a:p>
            <a:pPr>
              <a:defRPr sz="1100"/>
            </a:pPr>
            <a:endParaRPr lang="en-US"/>
          </a:p>
        </c:txPr>
        <c:crossAx val="233351808"/>
        <c:crosses val="autoZero"/>
        <c:auto val="1"/>
        <c:lblAlgn val="ctr"/>
        <c:lblOffset val="100"/>
        <c:tickLblSkip val="1"/>
        <c:noMultiLvlLbl val="0"/>
      </c:catAx>
      <c:valAx>
        <c:axId val="233351808"/>
        <c:scaling>
          <c:orientation val="minMax"/>
        </c:scaling>
        <c:delete val="0"/>
        <c:axPos val="l"/>
        <c:title>
          <c:tx>
            <c:rich>
              <a:bodyPr rot="-5400000" vert="horz"/>
              <a:lstStyle/>
              <a:p>
                <a:pPr>
                  <a:defRPr sz="600"/>
                </a:pPr>
                <a:r>
                  <a:rPr lang="en-US" sz="1100" b="1" i="0" baseline="0">
                    <a:effectLst/>
                  </a:rPr>
                  <a:t>Remaining Points</a:t>
                </a:r>
                <a:endParaRPr lang="en-US" sz="600">
                  <a:effectLst/>
                </a:endParaRPr>
              </a:p>
            </c:rich>
          </c:tx>
          <c:layout/>
          <c:overlay val="0"/>
        </c:title>
        <c:numFmt formatCode="0" sourceLinked="1"/>
        <c:majorTickMark val="out"/>
        <c:minorTickMark val="none"/>
        <c:tickLblPos val="nextTo"/>
        <c:crossAx val="233350272"/>
        <c:crosses val="autoZero"/>
        <c:crossBetween val="between"/>
      </c:valAx>
    </c:plotArea>
    <c:legend>
      <c:legendPos val="r"/>
      <c:layout>
        <c:manualLayout>
          <c:xMode val="edge"/>
          <c:yMode val="edge"/>
          <c:x val="0"/>
          <c:y val="0.83491826970995697"/>
          <c:w val="0.155238005750474"/>
          <c:h val="0.159277384630719"/>
        </c:manualLayout>
      </c:layout>
      <c:overlay val="0"/>
      <c:txPr>
        <a:bodyPr/>
        <a:lstStyle/>
        <a:p>
          <a:pPr>
            <a:defRPr sz="800"/>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n-US" sz="1600"/>
            </a:pPr>
            <a:r>
              <a:rPr lang="en-US" sz="1600"/>
              <a:t>Project Burndown</a:t>
            </a:r>
          </a:p>
        </c:rich>
      </c:tx>
      <c:layout>
        <c:manualLayout>
          <c:xMode val="edge"/>
          <c:yMode val="edge"/>
          <c:x val="0.34159773717605701"/>
          <c:y val="0"/>
        </c:manualLayout>
      </c:layout>
      <c:overlay val="0"/>
    </c:title>
    <c:autoTitleDeleted val="0"/>
    <c:plotArea>
      <c:layout>
        <c:manualLayout>
          <c:layoutTarget val="inner"/>
          <c:xMode val="edge"/>
          <c:yMode val="edge"/>
          <c:x val="0.19144214310167801"/>
          <c:y val="0.126582278481013"/>
          <c:w val="0.79044203849518802"/>
          <c:h val="0.68873417721519004"/>
        </c:manualLayout>
      </c:layout>
      <c:lineChart>
        <c:grouping val="standard"/>
        <c:varyColors val="0"/>
        <c:ser>
          <c:idx val="6"/>
          <c:order val="0"/>
          <c:tx>
            <c:v>Plan</c:v>
          </c:tx>
          <c:spPr>
            <a:ln>
              <a:solidFill>
                <a:srgbClr val="FF0000"/>
              </a:solidFill>
            </a:ln>
          </c:spPr>
          <c:marker>
            <c:symbol val="none"/>
          </c:marker>
          <c:cat>
            <c:strRef>
              <c:f>'Product Backlog - option 2'!$F$5:$F$15</c:f>
              <c:strCache>
                <c:ptCount val="11"/>
                <c:pt idx="0">
                  <c:v>Start</c:v>
                </c:pt>
                <c:pt idx="1">
                  <c:v>1</c:v>
                </c:pt>
                <c:pt idx="2">
                  <c:v>2</c:v>
                </c:pt>
                <c:pt idx="3">
                  <c:v>3</c:v>
                </c:pt>
                <c:pt idx="4">
                  <c:v>4</c:v>
                </c:pt>
                <c:pt idx="5">
                  <c:v>5</c:v>
                </c:pt>
                <c:pt idx="6">
                  <c:v>6</c:v>
                </c:pt>
                <c:pt idx="7">
                  <c:v>7</c:v>
                </c:pt>
                <c:pt idx="8">
                  <c:v>8</c:v>
                </c:pt>
                <c:pt idx="9">
                  <c:v>9</c:v>
                </c:pt>
                <c:pt idx="10">
                  <c:v>10</c:v>
                </c:pt>
              </c:strCache>
            </c:strRef>
          </c:cat>
          <c:val>
            <c:numRef>
              <c:f>'Product Backlog - option 2'!$J$5:$J$15</c:f>
              <c:numCache>
                <c:formatCode>0</c:formatCode>
                <c:ptCount val="11"/>
                <c:pt idx="0">
                  <c:v>142</c:v>
                </c:pt>
                <c:pt idx="1">
                  <c:v>127.8</c:v>
                </c:pt>
                <c:pt idx="2">
                  <c:v>113.6</c:v>
                </c:pt>
                <c:pt idx="3">
                  <c:v>99.399999999999991</c:v>
                </c:pt>
                <c:pt idx="4">
                  <c:v>85.199999999999989</c:v>
                </c:pt>
                <c:pt idx="5">
                  <c:v>70.999999999999986</c:v>
                </c:pt>
                <c:pt idx="6">
                  <c:v>56.79999999999999</c:v>
                </c:pt>
                <c:pt idx="7">
                  <c:v>42.599999999999994</c:v>
                </c:pt>
                <c:pt idx="8">
                  <c:v>28.4</c:v>
                </c:pt>
                <c:pt idx="9">
                  <c:v>14.2</c:v>
                </c:pt>
                <c:pt idx="10">
                  <c:v>0</c:v>
                </c:pt>
              </c:numCache>
            </c:numRef>
          </c:val>
          <c:smooth val="0"/>
          <c:extLst xmlns:c16r2="http://schemas.microsoft.com/office/drawing/2015/06/chart">
            <c:ext xmlns:c16="http://schemas.microsoft.com/office/drawing/2014/chart" uri="{C3380CC4-5D6E-409C-BE32-E72D297353CC}">
              <c16:uniqueId val="{00000000-A804-43AD-ACE5-64D25C96495E}"/>
            </c:ext>
          </c:extLst>
        </c:ser>
        <c:ser>
          <c:idx val="0"/>
          <c:order val="1"/>
          <c:tx>
            <c:v>Actual</c:v>
          </c:tx>
          <c:marker>
            <c:symbol val="none"/>
          </c:marker>
          <c:cat>
            <c:strRef>
              <c:f>'Product Backlog - option 2'!$F$5:$F$15</c:f>
              <c:strCache>
                <c:ptCount val="11"/>
                <c:pt idx="0">
                  <c:v>Start</c:v>
                </c:pt>
                <c:pt idx="1">
                  <c:v>1</c:v>
                </c:pt>
                <c:pt idx="2">
                  <c:v>2</c:v>
                </c:pt>
                <c:pt idx="3">
                  <c:v>3</c:v>
                </c:pt>
                <c:pt idx="4">
                  <c:v>4</c:v>
                </c:pt>
                <c:pt idx="5">
                  <c:v>5</c:v>
                </c:pt>
                <c:pt idx="6">
                  <c:v>6</c:v>
                </c:pt>
                <c:pt idx="7">
                  <c:v>7</c:v>
                </c:pt>
                <c:pt idx="8">
                  <c:v>8</c:v>
                </c:pt>
                <c:pt idx="9">
                  <c:v>9</c:v>
                </c:pt>
                <c:pt idx="10">
                  <c:v>10</c:v>
                </c:pt>
              </c:strCache>
            </c:strRef>
          </c:cat>
          <c:val>
            <c:numRef>
              <c:f>'Product Backlog - option 2'!$I$5:$I$15</c:f>
              <c:numCache>
                <c:formatCode>General</c:formatCode>
                <c:ptCount val="11"/>
                <c:pt idx="0">
                  <c:v>142</c:v>
                </c:pt>
                <c:pt idx="1">
                  <c:v>142</c:v>
                </c:pt>
                <c:pt idx="2">
                  <c:v>142</c:v>
                </c:pt>
                <c:pt idx="3">
                  <c:v>142</c:v>
                </c:pt>
                <c:pt idx="4">
                  <c:v>142</c:v>
                </c:pt>
                <c:pt idx="5">
                  <c:v>142</c:v>
                </c:pt>
                <c:pt idx="6">
                  <c:v>142</c:v>
                </c:pt>
                <c:pt idx="7">
                  <c:v>142</c:v>
                </c:pt>
                <c:pt idx="8">
                  <c:v>142</c:v>
                </c:pt>
                <c:pt idx="9">
                  <c:v>142</c:v>
                </c:pt>
                <c:pt idx="10">
                  <c:v>142</c:v>
                </c:pt>
              </c:numCache>
            </c:numRef>
          </c:val>
          <c:smooth val="0"/>
          <c:extLst xmlns:c16r2="http://schemas.microsoft.com/office/drawing/2015/06/chart">
            <c:ext xmlns:c16="http://schemas.microsoft.com/office/drawing/2014/chart" uri="{C3380CC4-5D6E-409C-BE32-E72D297353CC}">
              <c16:uniqueId val="{00000001-A804-43AD-ACE5-64D25C96495E}"/>
            </c:ext>
          </c:extLst>
        </c:ser>
        <c:dLbls>
          <c:showLegendKey val="0"/>
          <c:showVal val="0"/>
          <c:showCatName val="0"/>
          <c:showSerName val="0"/>
          <c:showPercent val="0"/>
          <c:showBubbleSize val="0"/>
        </c:dLbls>
        <c:marker val="1"/>
        <c:smooth val="0"/>
        <c:axId val="233542400"/>
        <c:axId val="233543936"/>
      </c:lineChart>
      <c:catAx>
        <c:axId val="233542400"/>
        <c:scaling>
          <c:orientation val="minMax"/>
        </c:scaling>
        <c:delete val="0"/>
        <c:axPos val="b"/>
        <c:numFmt formatCode="General" sourceLinked="1"/>
        <c:majorTickMark val="out"/>
        <c:minorTickMark val="none"/>
        <c:tickLblPos val="nextTo"/>
        <c:txPr>
          <a:bodyPr/>
          <a:lstStyle/>
          <a:p>
            <a:pPr>
              <a:defRPr lang="en-US" sz="1100"/>
            </a:pPr>
            <a:endParaRPr lang="en-US"/>
          </a:p>
        </c:txPr>
        <c:crossAx val="233543936"/>
        <c:crosses val="autoZero"/>
        <c:auto val="1"/>
        <c:lblAlgn val="ctr"/>
        <c:lblOffset val="100"/>
        <c:tickLblSkip val="1"/>
        <c:noMultiLvlLbl val="0"/>
      </c:catAx>
      <c:valAx>
        <c:axId val="233543936"/>
        <c:scaling>
          <c:orientation val="minMax"/>
        </c:scaling>
        <c:delete val="0"/>
        <c:axPos val="l"/>
        <c:title>
          <c:tx>
            <c:rich>
              <a:bodyPr rot="-5400000" vert="horz"/>
              <a:lstStyle/>
              <a:p>
                <a:pPr>
                  <a:defRPr lang="en-US" sz="600"/>
                </a:pPr>
                <a:r>
                  <a:rPr lang="en-US" sz="1100" b="1" i="0" baseline="0">
                    <a:effectLst/>
                  </a:rPr>
                  <a:t>Remaining Points</a:t>
                </a:r>
                <a:endParaRPr lang="en-US" sz="600">
                  <a:effectLst/>
                </a:endParaRPr>
              </a:p>
            </c:rich>
          </c:tx>
          <c:overlay val="0"/>
        </c:title>
        <c:numFmt formatCode="0" sourceLinked="1"/>
        <c:majorTickMark val="out"/>
        <c:minorTickMark val="none"/>
        <c:tickLblPos val="nextTo"/>
        <c:txPr>
          <a:bodyPr/>
          <a:lstStyle/>
          <a:p>
            <a:pPr>
              <a:defRPr lang="en-US"/>
            </a:pPr>
            <a:endParaRPr lang="en-US"/>
          </a:p>
        </c:txPr>
        <c:crossAx val="233542400"/>
        <c:crosses val="autoZero"/>
        <c:crossBetween val="between"/>
      </c:valAx>
    </c:plotArea>
    <c:legend>
      <c:legendPos val="r"/>
      <c:layout>
        <c:manualLayout>
          <c:xMode val="edge"/>
          <c:yMode val="edge"/>
          <c:x val="0"/>
          <c:y val="0.83491826970995597"/>
          <c:w val="0.155238005750474"/>
          <c:h val="0.159277384630719"/>
        </c:manualLayout>
      </c:layout>
      <c:overlay val="0"/>
      <c:txPr>
        <a:bodyPr/>
        <a:lstStyle/>
        <a:p>
          <a:pPr>
            <a:defRPr lang="en-US" sz="800"/>
          </a:pPr>
          <a:endParaRPr lang="en-US"/>
        </a:p>
      </c:txPr>
    </c:legend>
    <c:plotVisOnly val="0"/>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n-US" sz="1600"/>
            </a:pPr>
            <a:r>
              <a:rPr lang="en-US" sz="1600"/>
              <a:t>Project Burndown</a:t>
            </a:r>
          </a:p>
        </c:rich>
      </c:tx>
      <c:layout>
        <c:manualLayout>
          <c:xMode val="edge"/>
          <c:yMode val="edge"/>
          <c:x val="0.34159773717605701"/>
          <c:y val="0"/>
        </c:manualLayout>
      </c:layout>
      <c:overlay val="0"/>
    </c:title>
    <c:autoTitleDeleted val="0"/>
    <c:plotArea>
      <c:layout>
        <c:manualLayout>
          <c:layoutTarget val="inner"/>
          <c:xMode val="edge"/>
          <c:yMode val="edge"/>
          <c:x val="0.19144214310167801"/>
          <c:y val="0.126582278481013"/>
          <c:w val="0.79044203849518802"/>
          <c:h val="0.68873417721519004"/>
        </c:manualLayout>
      </c:layout>
      <c:lineChart>
        <c:grouping val="standard"/>
        <c:varyColors val="0"/>
        <c:ser>
          <c:idx val="6"/>
          <c:order val="0"/>
          <c:tx>
            <c:v>Plan</c:v>
          </c:tx>
          <c:spPr>
            <a:ln>
              <a:solidFill>
                <a:srgbClr val="FF0000"/>
              </a:solidFill>
            </a:ln>
          </c:spPr>
          <c:marker>
            <c:symbol val="none"/>
          </c:marker>
          <c:cat>
            <c:strRef>
              <c:f>'Product Backlog - option 3'!$F$5:$F$15</c:f>
              <c:strCache>
                <c:ptCount val="11"/>
                <c:pt idx="0">
                  <c:v>Start</c:v>
                </c:pt>
                <c:pt idx="1">
                  <c:v>1</c:v>
                </c:pt>
                <c:pt idx="2">
                  <c:v>2</c:v>
                </c:pt>
                <c:pt idx="3">
                  <c:v>3</c:v>
                </c:pt>
                <c:pt idx="4">
                  <c:v>4</c:v>
                </c:pt>
                <c:pt idx="5">
                  <c:v>5</c:v>
                </c:pt>
                <c:pt idx="6">
                  <c:v>6</c:v>
                </c:pt>
                <c:pt idx="7">
                  <c:v>7</c:v>
                </c:pt>
                <c:pt idx="8">
                  <c:v>8</c:v>
                </c:pt>
                <c:pt idx="9">
                  <c:v>9</c:v>
                </c:pt>
                <c:pt idx="10">
                  <c:v>10</c:v>
                </c:pt>
              </c:strCache>
            </c:strRef>
          </c:cat>
          <c:val>
            <c:numRef>
              <c:f>'Product Backlog - option 3'!$J$5:$J$15</c:f>
              <c:numCache>
                <c:formatCode>0</c:formatCode>
                <c:ptCount val="11"/>
                <c:pt idx="0">
                  <c:v>142</c:v>
                </c:pt>
                <c:pt idx="1">
                  <c:v>127.8</c:v>
                </c:pt>
                <c:pt idx="2">
                  <c:v>113.6</c:v>
                </c:pt>
                <c:pt idx="3">
                  <c:v>99.399999999999991</c:v>
                </c:pt>
                <c:pt idx="4">
                  <c:v>85.199999999999989</c:v>
                </c:pt>
                <c:pt idx="5">
                  <c:v>70.999999999999986</c:v>
                </c:pt>
                <c:pt idx="6">
                  <c:v>56.79999999999999</c:v>
                </c:pt>
                <c:pt idx="7">
                  <c:v>42.599999999999994</c:v>
                </c:pt>
                <c:pt idx="8">
                  <c:v>28.4</c:v>
                </c:pt>
                <c:pt idx="9">
                  <c:v>14.2</c:v>
                </c:pt>
                <c:pt idx="10">
                  <c:v>0</c:v>
                </c:pt>
              </c:numCache>
            </c:numRef>
          </c:val>
          <c:smooth val="0"/>
          <c:extLst xmlns:c16r2="http://schemas.microsoft.com/office/drawing/2015/06/chart">
            <c:ext xmlns:c16="http://schemas.microsoft.com/office/drawing/2014/chart" uri="{C3380CC4-5D6E-409C-BE32-E72D297353CC}">
              <c16:uniqueId val="{00000000-A804-43AD-ACE5-64D25C96495E}"/>
            </c:ext>
          </c:extLst>
        </c:ser>
        <c:ser>
          <c:idx val="0"/>
          <c:order val="1"/>
          <c:tx>
            <c:v>Actual</c:v>
          </c:tx>
          <c:marker>
            <c:symbol val="none"/>
          </c:marker>
          <c:cat>
            <c:strRef>
              <c:f>'Product Backlog - option 3'!$F$5:$F$15</c:f>
              <c:strCache>
                <c:ptCount val="11"/>
                <c:pt idx="0">
                  <c:v>Start</c:v>
                </c:pt>
                <c:pt idx="1">
                  <c:v>1</c:v>
                </c:pt>
                <c:pt idx="2">
                  <c:v>2</c:v>
                </c:pt>
                <c:pt idx="3">
                  <c:v>3</c:v>
                </c:pt>
                <c:pt idx="4">
                  <c:v>4</c:v>
                </c:pt>
                <c:pt idx="5">
                  <c:v>5</c:v>
                </c:pt>
                <c:pt idx="6">
                  <c:v>6</c:v>
                </c:pt>
                <c:pt idx="7">
                  <c:v>7</c:v>
                </c:pt>
                <c:pt idx="8">
                  <c:v>8</c:v>
                </c:pt>
                <c:pt idx="9">
                  <c:v>9</c:v>
                </c:pt>
                <c:pt idx="10">
                  <c:v>10</c:v>
                </c:pt>
              </c:strCache>
            </c:strRef>
          </c:cat>
          <c:val>
            <c:numRef>
              <c:f>'Product Backlog - option 3'!$I$5:$I$15</c:f>
              <c:numCache>
                <c:formatCode>General</c:formatCode>
                <c:ptCount val="11"/>
                <c:pt idx="0">
                  <c:v>142</c:v>
                </c:pt>
                <c:pt idx="1">
                  <c:v>142</c:v>
                </c:pt>
                <c:pt idx="2">
                  <c:v>142</c:v>
                </c:pt>
                <c:pt idx="3">
                  <c:v>142</c:v>
                </c:pt>
                <c:pt idx="4">
                  <c:v>142</c:v>
                </c:pt>
                <c:pt idx="5">
                  <c:v>142</c:v>
                </c:pt>
                <c:pt idx="6">
                  <c:v>142</c:v>
                </c:pt>
                <c:pt idx="7">
                  <c:v>142</c:v>
                </c:pt>
                <c:pt idx="8">
                  <c:v>142</c:v>
                </c:pt>
                <c:pt idx="9">
                  <c:v>142</c:v>
                </c:pt>
                <c:pt idx="10">
                  <c:v>142</c:v>
                </c:pt>
              </c:numCache>
            </c:numRef>
          </c:val>
          <c:smooth val="0"/>
          <c:extLst xmlns:c16r2="http://schemas.microsoft.com/office/drawing/2015/06/chart">
            <c:ext xmlns:c16="http://schemas.microsoft.com/office/drawing/2014/chart" uri="{C3380CC4-5D6E-409C-BE32-E72D297353CC}">
              <c16:uniqueId val="{00000001-A804-43AD-ACE5-64D25C96495E}"/>
            </c:ext>
          </c:extLst>
        </c:ser>
        <c:dLbls>
          <c:showLegendKey val="0"/>
          <c:showVal val="0"/>
          <c:showCatName val="0"/>
          <c:showSerName val="0"/>
          <c:showPercent val="0"/>
          <c:showBubbleSize val="0"/>
        </c:dLbls>
        <c:marker val="1"/>
        <c:smooth val="0"/>
        <c:axId val="234141952"/>
        <c:axId val="234156032"/>
      </c:lineChart>
      <c:catAx>
        <c:axId val="234141952"/>
        <c:scaling>
          <c:orientation val="minMax"/>
        </c:scaling>
        <c:delete val="0"/>
        <c:axPos val="b"/>
        <c:numFmt formatCode="General" sourceLinked="1"/>
        <c:majorTickMark val="out"/>
        <c:minorTickMark val="none"/>
        <c:tickLblPos val="nextTo"/>
        <c:txPr>
          <a:bodyPr/>
          <a:lstStyle/>
          <a:p>
            <a:pPr>
              <a:defRPr lang="en-US" sz="1100"/>
            </a:pPr>
            <a:endParaRPr lang="en-US"/>
          </a:p>
        </c:txPr>
        <c:crossAx val="234156032"/>
        <c:crosses val="autoZero"/>
        <c:auto val="1"/>
        <c:lblAlgn val="ctr"/>
        <c:lblOffset val="100"/>
        <c:tickLblSkip val="1"/>
        <c:noMultiLvlLbl val="0"/>
      </c:catAx>
      <c:valAx>
        <c:axId val="234156032"/>
        <c:scaling>
          <c:orientation val="minMax"/>
        </c:scaling>
        <c:delete val="0"/>
        <c:axPos val="l"/>
        <c:title>
          <c:tx>
            <c:rich>
              <a:bodyPr rot="-5400000" vert="horz"/>
              <a:lstStyle/>
              <a:p>
                <a:pPr>
                  <a:defRPr lang="en-US" sz="600"/>
                </a:pPr>
                <a:r>
                  <a:rPr lang="en-US" sz="1100" b="1" i="0" baseline="0">
                    <a:effectLst/>
                  </a:rPr>
                  <a:t>Remaining Points</a:t>
                </a:r>
                <a:endParaRPr lang="en-US" sz="600">
                  <a:effectLst/>
                </a:endParaRPr>
              </a:p>
            </c:rich>
          </c:tx>
          <c:overlay val="0"/>
        </c:title>
        <c:numFmt formatCode="0" sourceLinked="1"/>
        <c:majorTickMark val="out"/>
        <c:minorTickMark val="none"/>
        <c:tickLblPos val="nextTo"/>
        <c:txPr>
          <a:bodyPr/>
          <a:lstStyle/>
          <a:p>
            <a:pPr>
              <a:defRPr lang="en-US"/>
            </a:pPr>
            <a:endParaRPr lang="en-US"/>
          </a:p>
        </c:txPr>
        <c:crossAx val="234141952"/>
        <c:crosses val="autoZero"/>
        <c:crossBetween val="between"/>
      </c:valAx>
    </c:plotArea>
    <c:legend>
      <c:legendPos val="r"/>
      <c:layout>
        <c:manualLayout>
          <c:xMode val="edge"/>
          <c:yMode val="edge"/>
          <c:x val="0"/>
          <c:y val="0.83491826970995597"/>
          <c:w val="0.155238005750474"/>
          <c:h val="0.159277384630719"/>
        </c:manualLayout>
      </c:layout>
      <c:overlay val="0"/>
      <c:txPr>
        <a:bodyPr/>
        <a:lstStyle/>
        <a:p>
          <a:pPr>
            <a:defRPr lang="en-US" sz="800"/>
          </a:pPr>
          <a:endParaRPr lang="en-US"/>
        </a:p>
      </c:txPr>
    </c:legend>
    <c:plotVisOnly val="0"/>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Burndown: Hours &amp; Points Remaining</a:t>
            </a:r>
          </a:p>
        </c:rich>
      </c:tx>
      <c:overlay val="0"/>
      <c:spPr>
        <a:noFill/>
        <a:ln w="25400">
          <a:noFill/>
        </a:ln>
      </c:spPr>
    </c:title>
    <c:autoTitleDeleted val="0"/>
    <c:plotArea>
      <c:layout>
        <c:manualLayout>
          <c:layoutTarget val="inner"/>
          <c:xMode val="edge"/>
          <c:yMode val="edge"/>
          <c:x val="0.10874915193434399"/>
          <c:y val="0.17575355703336201"/>
          <c:w val="0.71916102664788895"/>
          <c:h val="0.64141572318823803"/>
        </c:manualLayout>
      </c:layout>
      <c:lineChart>
        <c:grouping val="standard"/>
        <c:varyColors val="0"/>
        <c:ser>
          <c:idx val="0"/>
          <c:order val="0"/>
          <c:tx>
            <c:v>Actual</c:v>
          </c:tx>
          <c:spPr>
            <a:ln>
              <a:solidFill>
                <a:schemeClr val="tx2">
                  <a:lumMod val="75000"/>
                </a:schemeClr>
              </a:solidFill>
            </a:ln>
          </c:spPr>
          <c:marker>
            <c:symbol val="none"/>
          </c:marker>
          <c:cat>
            <c:numRef>
              <c:f>'Sprint Backlog - 1 week option'!$H$6:$P$6</c:f>
              <c:numCache>
                <c:formatCode>d\-mmm</c:formatCode>
                <c:ptCount val="9"/>
                <c:pt idx="0">
                  <c:v>43458</c:v>
                </c:pt>
                <c:pt idx="1">
                  <c:v>43459</c:v>
                </c:pt>
                <c:pt idx="2">
                  <c:v>43459</c:v>
                </c:pt>
                <c:pt idx="3">
                  <c:v>43460</c:v>
                </c:pt>
                <c:pt idx="4">
                  <c:v>43460</c:v>
                </c:pt>
                <c:pt idx="5">
                  <c:v>43461</c:v>
                </c:pt>
                <c:pt idx="6">
                  <c:v>43461</c:v>
                </c:pt>
                <c:pt idx="7">
                  <c:v>43462</c:v>
                </c:pt>
                <c:pt idx="8">
                  <c:v>43462</c:v>
                </c:pt>
              </c:numCache>
            </c:numRef>
          </c:cat>
          <c:val>
            <c:numRef>
              <c:f>'Sprint Backlog - 1 week option'!$H$81:$P$81</c:f>
              <c:numCache>
                <c:formatCode>General</c:formatCode>
                <c:ptCount val="9"/>
                <c:pt idx="0">
                  <c:v>120</c:v>
                </c:pt>
                <c:pt idx="2">
                  <c:v>120</c:v>
                </c:pt>
                <c:pt idx="4">
                  <c:v>120</c:v>
                </c:pt>
                <c:pt idx="6">
                  <c:v>120</c:v>
                </c:pt>
                <c:pt idx="8">
                  <c:v>120</c:v>
                </c:pt>
              </c:numCache>
            </c:numRef>
          </c:val>
          <c:smooth val="0"/>
          <c:extLst xmlns:c16r2="http://schemas.microsoft.com/office/drawing/2015/06/chart">
            <c:ext xmlns:c16="http://schemas.microsoft.com/office/drawing/2014/chart" uri="{C3380CC4-5D6E-409C-BE32-E72D297353CC}">
              <c16:uniqueId val="{00000000-96C7-3248-9233-E6A1AD0C807B}"/>
            </c:ext>
          </c:extLst>
        </c:ser>
        <c:ser>
          <c:idx val="1"/>
          <c:order val="1"/>
          <c:tx>
            <c:v>Plan</c:v>
          </c:tx>
          <c:marker>
            <c:symbol val="none"/>
          </c:marker>
          <c:cat>
            <c:numRef>
              <c:f>'Sprint Backlog - 1 week option'!$H$6:$P$6</c:f>
              <c:numCache>
                <c:formatCode>d\-mmm</c:formatCode>
                <c:ptCount val="9"/>
                <c:pt idx="0">
                  <c:v>43458</c:v>
                </c:pt>
                <c:pt idx="1">
                  <c:v>43459</c:v>
                </c:pt>
                <c:pt idx="2">
                  <c:v>43459</c:v>
                </c:pt>
                <c:pt idx="3">
                  <c:v>43460</c:v>
                </c:pt>
                <c:pt idx="4">
                  <c:v>43460</c:v>
                </c:pt>
                <c:pt idx="5">
                  <c:v>43461</c:v>
                </c:pt>
                <c:pt idx="6">
                  <c:v>43461</c:v>
                </c:pt>
                <c:pt idx="7">
                  <c:v>43462</c:v>
                </c:pt>
                <c:pt idx="8">
                  <c:v>43462</c:v>
                </c:pt>
              </c:numCache>
            </c:numRef>
          </c:cat>
          <c:val>
            <c:numRef>
              <c:f>'Sprint Backlog - 1 week option'!$H$82:$P$82</c:f>
              <c:numCache>
                <c:formatCode>General</c:formatCode>
                <c:ptCount val="9"/>
                <c:pt idx="0">
                  <c:v>130</c:v>
                </c:pt>
                <c:pt idx="2" formatCode="0">
                  <c:v>97.5</c:v>
                </c:pt>
                <c:pt idx="4" formatCode="0">
                  <c:v>65</c:v>
                </c:pt>
                <c:pt idx="6" formatCode="0">
                  <c:v>32.5</c:v>
                </c:pt>
                <c:pt idx="8" formatCode="0">
                  <c:v>0</c:v>
                </c:pt>
              </c:numCache>
            </c:numRef>
          </c:val>
          <c:smooth val="0"/>
          <c:extLst xmlns:c16r2="http://schemas.microsoft.com/office/drawing/2015/06/chart">
            <c:ext xmlns:c16="http://schemas.microsoft.com/office/drawing/2014/chart" uri="{C3380CC4-5D6E-409C-BE32-E72D297353CC}">
              <c16:uniqueId val="{00000001-96C7-3248-9233-E6A1AD0C807B}"/>
            </c:ext>
          </c:extLst>
        </c:ser>
        <c:dLbls>
          <c:showLegendKey val="0"/>
          <c:showVal val="0"/>
          <c:showCatName val="0"/>
          <c:showSerName val="0"/>
          <c:showPercent val="0"/>
          <c:showBubbleSize val="0"/>
        </c:dLbls>
        <c:marker val="1"/>
        <c:smooth val="0"/>
        <c:axId val="172496000"/>
        <c:axId val="172497920"/>
      </c:lineChart>
      <c:lineChart>
        <c:grouping val="standard"/>
        <c:varyColors val="0"/>
        <c:ser>
          <c:idx val="2"/>
          <c:order val="2"/>
          <c:tx>
            <c:v>Story Points</c:v>
          </c:tx>
          <c:spPr>
            <a:ln>
              <a:solidFill>
                <a:schemeClr val="accent3">
                  <a:lumMod val="75000"/>
                </a:schemeClr>
              </a:solidFill>
            </a:ln>
          </c:spPr>
          <c:marker>
            <c:symbol val="none"/>
          </c:marker>
          <c:cat>
            <c:strLit>
              <c:ptCount val="1"/>
              <c:pt idx="0">
                <c:v>_x000d__x000c_Story Points</c:v>
              </c:pt>
            </c:strLit>
          </c:cat>
          <c:val>
            <c:numRef>
              <c:f>'Sprint Backlog - 1 week option'!$H$83:$P$83</c:f>
              <c:numCache>
                <c:formatCode>General</c:formatCode>
                <c:ptCount val="9"/>
                <c:pt idx="0">
                  <c:v>19</c:v>
                </c:pt>
                <c:pt idx="1">
                  <c:v>19</c:v>
                </c:pt>
                <c:pt idx="2">
                  <c:v>19</c:v>
                </c:pt>
                <c:pt idx="3">
                  <c:v>19</c:v>
                </c:pt>
                <c:pt idx="4">
                  <c:v>19</c:v>
                </c:pt>
                <c:pt idx="5">
                  <c:v>19</c:v>
                </c:pt>
                <c:pt idx="6">
                  <c:v>19</c:v>
                </c:pt>
                <c:pt idx="7">
                  <c:v>19</c:v>
                </c:pt>
                <c:pt idx="8">
                  <c:v>19</c:v>
                </c:pt>
              </c:numCache>
            </c:numRef>
          </c:val>
          <c:smooth val="0"/>
          <c:extLst xmlns:c16r2="http://schemas.microsoft.com/office/drawing/2015/06/chart">
            <c:ext xmlns:c16="http://schemas.microsoft.com/office/drawing/2014/chart" uri="{C3380CC4-5D6E-409C-BE32-E72D297353CC}">
              <c16:uniqueId val="{00000002-96C7-3248-9233-E6A1AD0C807B}"/>
            </c:ext>
          </c:extLst>
        </c:ser>
        <c:dLbls>
          <c:showLegendKey val="0"/>
          <c:showVal val="0"/>
          <c:showCatName val="0"/>
          <c:showSerName val="0"/>
          <c:showPercent val="0"/>
          <c:showBubbleSize val="0"/>
        </c:dLbls>
        <c:marker val="1"/>
        <c:smooth val="0"/>
        <c:axId val="172520576"/>
        <c:axId val="172522112"/>
      </c:lineChart>
      <c:dateAx>
        <c:axId val="17249600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Day of Sprint</a:t>
                </a:r>
              </a:p>
            </c:rich>
          </c:tx>
          <c:layout>
            <c:manualLayout>
              <c:xMode val="edge"/>
              <c:yMode val="edge"/>
              <c:x val="0.39632600048705202"/>
              <c:y val="0.89899192851677201"/>
            </c:manualLayout>
          </c:layout>
          <c:overlay val="0"/>
          <c:spPr>
            <a:noFill/>
            <a:ln w="25400">
              <a:noFill/>
            </a:ln>
          </c:spPr>
        </c:title>
        <c:numFmt formatCode="d\-mmm" sourceLinked="1"/>
        <c:majorTickMark val="none"/>
        <c:minorTickMark val="none"/>
        <c:tickLblPos val="nextTo"/>
        <c:txPr>
          <a:bodyPr rot="0" vert="horz"/>
          <a:lstStyle/>
          <a:p>
            <a:pPr>
              <a:defRPr sz="1050" b="0" i="0" u="none" strike="noStrike" baseline="0">
                <a:solidFill>
                  <a:srgbClr val="000000"/>
                </a:solidFill>
                <a:latin typeface="Calibri"/>
                <a:ea typeface="Calibri"/>
                <a:cs typeface="Calibri"/>
              </a:defRPr>
            </a:pPr>
            <a:endParaRPr lang="en-US"/>
          </a:p>
        </c:txPr>
        <c:crossAx val="172497920"/>
        <c:crosses val="autoZero"/>
        <c:auto val="1"/>
        <c:lblOffset val="100"/>
        <c:baseTimeUnit val="days"/>
      </c:dateAx>
      <c:valAx>
        <c:axId val="172497920"/>
        <c:scaling>
          <c:orientation val="minMax"/>
        </c:scaling>
        <c:delete val="0"/>
        <c:axPos val="l"/>
        <c:majorGridlines/>
        <c:title>
          <c:tx>
            <c:rich>
              <a:bodyPr/>
              <a:lstStyle/>
              <a:p>
                <a:pPr>
                  <a:defRPr sz="1400" b="1" i="0" u="none" strike="noStrike" baseline="0">
                    <a:solidFill>
                      <a:srgbClr val="000000"/>
                    </a:solidFill>
                    <a:latin typeface="Calibri"/>
                    <a:ea typeface="Calibri"/>
                    <a:cs typeface="Calibri"/>
                  </a:defRPr>
                </a:pPr>
                <a:r>
                  <a:rPr lang="en-US" sz="1400"/>
                  <a:t>Estimated Hrs Remaining</a:t>
                </a:r>
              </a:p>
            </c:rich>
          </c:tx>
          <c:overlay val="0"/>
          <c:spPr>
            <a:noFill/>
            <a:ln w="25400">
              <a:noFill/>
            </a:ln>
          </c:spPr>
        </c:title>
        <c:numFmt formatCode="General" sourceLinked="1"/>
        <c:majorTickMark val="none"/>
        <c:minorTickMark val="none"/>
        <c:tickLblPos val="nextTo"/>
        <c:txPr>
          <a:bodyPr rot="0" vert="horz"/>
          <a:lstStyle/>
          <a:p>
            <a:pPr>
              <a:defRPr sz="1100" b="0" i="0" u="none" strike="noStrike" baseline="0">
                <a:solidFill>
                  <a:srgbClr val="000000"/>
                </a:solidFill>
                <a:latin typeface="Calibri"/>
                <a:ea typeface="Calibri"/>
                <a:cs typeface="Calibri"/>
              </a:defRPr>
            </a:pPr>
            <a:endParaRPr lang="en-US"/>
          </a:p>
        </c:txPr>
        <c:crossAx val="172496000"/>
        <c:crosses val="autoZero"/>
        <c:crossBetween val="between"/>
      </c:valAx>
      <c:catAx>
        <c:axId val="172520576"/>
        <c:scaling>
          <c:orientation val="minMax"/>
        </c:scaling>
        <c:delete val="1"/>
        <c:axPos val="b"/>
        <c:numFmt formatCode="General" sourceLinked="0"/>
        <c:majorTickMark val="out"/>
        <c:minorTickMark val="none"/>
        <c:tickLblPos val="nextTo"/>
        <c:crossAx val="172522112"/>
        <c:crosses val="autoZero"/>
        <c:auto val="1"/>
        <c:lblAlgn val="ctr"/>
        <c:lblOffset val="100"/>
        <c:noMultiLvlLbl val="0"/>
      </c:catAx>
      <c:valAx>
        <c:axId val="172522112"/>
        <c:scaling>
          <c:orientation val="minMax"/>
        </c:scaling>
        <c:delete val="0"/>
        <c:axPos val="r"/>
        <c:title>
          <c:tx>
            <c:rich>
              <a:bodyPr rot="5400000" vert="horz"/>
              <a:lstStyle/>
              <a:p>
                <a:pPr>
                  <a:defRPr sz="1400" b="1" i="0"/>
                </a:pPr>
                <a:r>
                  <a:rPr lang="en-US" sz="1400" b="1" i="0"/>
                  <a:t>Story Points Remaining</a:t>
                </a:r>
              </a:p>
            </c:rich>
          </c:tx>
          <c:overlay val="0"/>
        </c:title>
        <c:numFmt formatCode="General" sourceLinked="1"/>
        <c:majorTickMark val="out"/>
        <c:minorTickMark val="none"/>
        <c:tickLblPos val="nextTo"/>
        <c:txPr>
          <a:bodyPr/>
          <a:lstStyle/>
          <a:p>
            <a:pPr>
              <a:defRPr sz="1100"/>
            </a:pPr>
            <a:endParaRPr lang="en-US"/>
          </a:p>
        </c:txPr>
        <c:crossAx val="172520576"/>
        <c:crosses val="max"/>
        <c:crossBetween val="between"/>
      </c:valAx>
    </c:plotArea>
    <c:legend>
      <c:legendPos val="r"/>
      <c:layout>
        <c:manualLayout>
          <c:xMode val="edge"/>
          <c:yMode val="edge"/>
          <c:x val="0.77391412182710895"/>
          <c:y val="0.83773653535666104"/>
          <c:w val="0.224124328846835"/>
          <c:h val="0.155334979096312"/>
        </c:manualLayout>
      </c:layout>
      <c:overlay val="0"/>
      <c:txPr>
        <a:bodyPr/>
        <a:lstStyle/>
        <a:p>
          <a:pPr>
            <a:defRPr sz="1100" b="0" i="0" u="none" strike="noStrike" baseline="0">
              <a:solidFill>
                <a:srgbClr val="000000"/>
              </a:solidFill>
              <a:latin typeface="Calibri"/>
              <a:ea typeface="Calibri"/>
              <a:cs typeface="Calibri"/>
            </a:defRPr>
          </a:pPr>
          <a:endParaRPr lang="en-US"/>
        </a:p>
      </c:txPr>
    </c:legend>
    <c:plotVisOnly val="0"/>
    <c:dispBlanksAs val="span"/>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95" r="0.70000000000000095" t="0.750000000000002"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Burndown: Hours &amp; Points Remaining</a:t>
            </a:r>
          </a:p>
        </c:rich>
      </c:tx>
      <c:overlay val="0"/>
      <c:spPr>
        <a:noFill/>
        <a:ln w="25400">
          <a:noFill/>
        </a:ln>
      </c:spPr>
    </c:title>
    <c:autoTitleDeleted val="0"/>
    <c:plotArea>
      <c:layout>
        <c:manualLayout>
          <c:layoutTarget val="inner"/>
          <c:xMode val="edge"/>
          <c:yMode val="edge"/>
          <c:x val="0.10874915193434399"/>
          <c:y val="0.17575355703336201"/>
          <c:w val="0.71916102664788895"/>
          <c:h val="0.64141572318823803"/>
        </c:manualLayout>
      </c:layout>
      <c:lineChart>
        <c:grouping val="standard"/>
        <c:varyColors val="0"/>
        <c:ser>
          <c:idx val="0"/>
          <c:order val="0"/>
          <c:tx>
            <c:v>Actual</c:v>
          </c:tx>
          <c:spPr>
            <a:ln>
              <a:solidFill>
                <a:schemeClr val="tx2">
                  <a:lumMod val="75000"/>
                </a:schemeClr>
              </a:solidFill>
            </a:ln>
          </c:spPr>
          <c:marker>
            <c:symbol val="none"/>
          </c:marker>
          <c:cat>
            <c:numRef>
              <c:f>'Sprint Backlog - 2 week option'!$H$6:$Z$6</c:f>
              <c:numCache>
                <c:formatCode>[$-409]d\-mmm;@</c:formatCode>
                <c:ptCount val="19"/>
                <c:pt idx="0">
                  <c:v>43794</c:v>
                </c:pt>
                <c:pt idx="1">
                  <c:v>43795</c:v>
                </c:pt>
                <c:pt idx="2">
                  <c:v>43795</c:v>
                </c:pt>
                <c:pt idx="3">
                  <c:v>43796</c:v>
                </c:pt>
                <c:pt idx="4">
                  <c:v>43796</c:v>
                </c:pt>
                <c:pt idx="5">
                  <c:v>43797</c:v>
                </c:pt>
                <c:pt idx="6">
                  <c:v>43797</c:v>
                </c:pt>
                <c:pt idx="7">
                  <c:v>43798</c:v>
                </c:pt>
                <c:pt idx="8">
                  <c:v>43798</c:v>
                </c:pt>
                <c:pt idx="9">
                  <c:v>43801</c:v>
                </c:pt>
                <c:pt idx="10">
                  <c:v>43801</c:v>
                </c:pt>
                <c:pt idx="11">
                  <c:v>43802</c:v>
                </c:pt>
                <c:pt idx="12">
                  <c:v>43802</c:v>
                </c:pt>
                <c:pt idx="13">
                  <c:v>43803</c:v>
                </c:pt>
                <c:pt idx="14">
                  <c:v>43803</c:v>
                </c:pt>
                <c:pt idx="15">
                  <c:v>43804</c:v>
                </c:pt>
                <c:pt idx="16">
                  <c:v>43804</c:v>
                </c:pt>
                <c:pt idx="17">
                  <c:v>43805</c:v>
                </c:pt>
                <c:pt idx="18">
                  <c:v>43805</c:v>
                </c:pt>
              </c:numCache>
            </c:numRef>
          </c:cat>
          <c:val>
            <c:numRef>
              <c:f>'Sprint Backlog - 2 week option'!$H$81:$Z$81</c:f>
              <c:numCache>
                <c:formatCode>General</c:formatCode>
                <c:ptCount val="19"/>
                <c:pt idx="0">
                  <c:v>240</c:v>
                </c:pt>
                <c:pt idx="2">
                  <c:v>240</c:v>
                </c:pt>
                <c:pt idx="4">
                  <c:v>240</c:v>
                </c:pt>
                <c:pt idx="6">
                  <c:v>240</c:v>
                </c:pt>
                <c:pt idx="8">
                  <c:v>240</c:v>
                </c:pt>
                <c:pt idx="10">
                  <c:v>240</c:v>
                </c:pt>
                <c:pt idx="12">
                  <c:v>240</c:v>
                </c:pt>
                <c:pt idx="14">
                  <c:v>240</c:v>
                </c:pt>
                <c:pt idx="16">
                  <c:v>240</c:v>
                </c:pt>
                <c:pt idx="18">
                  <c:v>240</c:v>
                </c:pt>
              </c:numCache>
            </c:numRef>
          </c:val>
          <c:smooth val="0"/>
          <c:extLst xmlns:c16r2="http://schemas.microsoft.com/office/drawing/2015/06/chart">
            <c:ext xmlns:c16="http://schemas.microsoft.com/office/drawing/2014/chart" uri="{C3380CC4-5D6E-409C-BE32-E72D297353CC}">
              <c16:uniqueId val="{00000000-C829-BF48-B956-2F10A9E2E737}"/>
            </c:ext>
          </c:extLst>
        </c:ser>
        <c:ser>
          <c:idx val="1"/>
          <c:order val="1"/>
          <c:tx>
            <c:v>Plan</c:v>
          </c:tx>
          <c:marker>
            <c:symbol val="none"/>
          </c:marker>
          <c:cat>
            <c:numRef>
              <c:f>'Sprint Backlog - 2 week option'!$H$6:$Z$6</c:f>
              <c:numCache>
                <c:formatCode>[$-409]d\-mmm;@</c:formatCode>
                <c:ptCount val="19"/>
                <c:pt idx="0">
                  <c:v>43794</c:v>
                </c:pt>
                <c:pt idx="1">
                  <c:v>43795</c:v>
                </c:pt>
                <c:pt idx="2">
                  <c:v>43795</c:v>
                </c:pt>
                <c:pt idx="3">
                  <c:v>43796</c:v>
                </c:pt>
                <c:pt idx="4">
                  <c:v>43796</c:v>
                </c:pt>
                <c:pt idx="5">
                  <c:v>43797</c:v>
                </c:pt>
                <c:pt idx="6">
                  <c:v>43797</c:v>
                </c:pt>
                <c:pt idx="7">
                  <c:v>43798</c:v>
                </c:pt>
                <c:pt idx="8">
                  <c:v>43798</c:v>
                </c:pt>
                <c:pt idx="9">
                  <c:v>43801</c:v>
                </c:pt>
                <c:pt idx="10">
                  <c:v>43801</c:v>
                </c:pt>
                <c:pt idx="11">
                  <c:v>43802</c:v>
                </c:pt>
                <c:pt idx="12">
                  <c:v>43802</c:v>
                </c:pt>
                <c:pt idx="13">
                  <c:v>43803</c:v>
                </c:pt>
                <c:pt idx="14">
                  <c:v>43803</c:v>
                </c:pt>
                <c:pt idx="15">
                  <c:v>43804</c:v>
                </c:pt>
                <c:pt idx="16">
                  <c:v>43804</c:v>
                </c:pt>
                <c:pt idx="17">
                  <c:v>43805</c:v>
                </c:pt>
                <c:pt idx="18">
                  <c:v>43805</c:v>
                </c:pt>
              </c:numCache>
            </c:numRef>
          </c:cat>
          <c:val>
            <c:numRef>
              <c:f>'Sprint Backlog - 2 week option'!$H$82:$Z$82</c:f>
              <c:numCache>
                <c:formatCode>General</c:formatCode>
                <c:ptCount val="19"/>
                <c:pt idx="0">
                  <c:v>510</c:v>
                </c:pt>
                <c:pt idx="2" formatCode="0">
                  <c:v>453.33333333333331</c:v>
                </c:pt>
                <c:pt idx="4" formatCode="0">
                  <c:v>396.66666666666663</c:v>
                </c:pt>
                <c:pt idx="6" formatCode="0">
                  <c:v>339.99999999999994</c:v>
                </c:pt>
                <c:pt idx="8" formatCode="0">
                  <c:v>283.33333333333326</c:v>
                </c:pt>
                <c:pt idx="10" formatCode="0">
                  <c:v>226.6666666666666</c:v>
                </c:pt>
                <c:pt idx="12" formatCode="0">
                  <c:v>169.99999999999994</c:v>
                </c:pt>
                <c:pt idx="14" formatCode="0">
                  <c:v>113.33333333333329</c:v>
                </c:pt>
                <c:pt idx="16" formatCode="0">
                  <c:v>56.666666666666622</c:v>
                </c:pt>
                <c:pt idx="18" formatCode="0">
                  <c:v>-4.2632564145606011E-14</c:v>
                </c:pt>
              </c:numCache>
            </c:numRef>
          </c:val>
          <c:smooth val="0"/>
          <c:extLst xmlns:c16r2="http://schemas.microsoft.com/office/drawing/2015/06/chart">
            <c:ext xmlns:c16="http://schemas.microsoft.com/office/drawing/2014/chart" uri="{C3380CC4-5D6E-409C-BE32-E72D297353CC}">
              <c16:uniqueId val="{00000001-C829-BF48-B956-2F10A9E2E737}"/>
            </c:ext>
          </c:extLst>
        </c:ser>
        <c:dLbls>
          <c:showLegendKey val="0"/>
          <c:showVal val="0"/>
          <c:showCatName val="0"/>
          <c:showSerName val="0"/>
          <c:showPercent val="0"/>
          <c:showBubbleSize val="0"/>
        </c:dLbls>
        <c:marker val="1"/>
        <c:smooth val="0"/>
        <c:axId val="266208000"/>
        <c:axId val="266209920"/>
      </c:lineChart>
      <c:lineChart>
        <c:grouping val="standard"/>
        <c:varyColors val="0"/>
        <c:ser>
          <c:idx val="2"/>
          <c:order val="2"/>
          <c:tx>
            <c:v>Story Points</c:v>
          </c:tx>
          <c:spPr>
            <a:ln>
              <a:solidFill>
                <a:schemeClr val="accent3">
                  <a:lumMod val="75000"/>
                </a:schemeClr>
              </a:solidFill>
            </a:ln>
          </c:spPr>
          <c:marker>
            <c:symbol val="none"/>
          </c:marker>
          <c:cat>
            <c:strLit>
              <c:ptCount val="1"/>
              <c:pt idx="0">
                <c:v>_x000d__x000c_Story Points</c:v>
              </c:pt>
            </c:strLit>
          </c:cat>
          <c:val>
            <c:numRef>
              <c:f>'Sprint Backlog - 2 week option'!$H$83:$Z$83</c:f>
              <c:numCache>
                <c:formatCode>General</c:formatCode>
                <c:ptCount val="19"/>
                <c:pt idx="0">
                  <c:v>19</c:v>
                </c:pt>
                <c:pt idx="1">
                  <c:v>19</c:v>
                </c:pt>
                <c:pt idx="2">
                  <c:v>19</c:v>
                </c:pt>
                <c:pt idx="3">
                  <c:v>19</c:v>
                </c:pt>
                <c:pt idx="4">
                  <c:v>19</c:v>
                </c:pt>
                <c:pt idx="5">
                  <c:v>19</c:v>
                </c:pt>
                <c:pt idx="6">
                  <c:v>19</c:v>
                </c:pt>
                <c:pt idx="7">
                  <c:v>19</c:v>
                </c:pt>
                <c:pt idx="8">
                  <c:v>19</c:v>
                </c:pt>
                <c:pt idx="9">
                  <c:v>19</c:v>
                </c:pt>
                <c:pt idx="10">
                  <c:v>19</c:v>
                </c:pt>
                <c:pt idx="11">
                  <c:v>19</c:v>
                </c:pt>
                <c:pt idx="12">
                  <c:v>19</c:v>
                </c:pt>
                <c:pt idx="13">
                  <c:v>19</c:v>
                </c:pt>
                <c:pt idx="14">
                  <c:v>19</c:v>
                </c:pt>
                <c:pt idx="15">
                  <c:v>19</c:v>
                </c:pt>
                <c:pt idx="16">
                  <c:v>19</c:v>
                </c:pt>
                <c:pt idx="17">
                  <c:v>19</c:v>
                </c:pt>
                <c:pt idx="18">
                  <c:v>19</c:v>
                </c:pt>
              </c:numCache>
            </c:numRef>
          </c:val>
          <c:smooth val="0"/>
          <c:extLst xmlns:c16r2="http://schemas.microsoft.com/office/drawing/2015/06/chart">
            <c:ext xmlns:c16="http://schemas.microsoft.com/office/drawing/2014/chart" uri="{C3380CC4-5D6E-409C-BE32-E72D297353CC}">
              <c16:uniqueId val="{00000002-C829-BF48-B956-2F10A9E2E737}"/>
            </c:ext>
          </c:extLst>
        </c:ser>
        <c:dLbls>
          <c:showLegendKey val="0"/>
          <c:showVal val="0"/>
          <c:showCatName val="0"/>
          <c:showSerName val="0"/>
          <c:showPercent val="0"/>
          <c:showBubbleSize val="0"/>
        </c:dLbls>
        <c:marker val="1"/>
        <c:smooth val="0"/>
        <c:axId val="266224384"/>
        <c:axId val="266225920"/>
      </c:lineChart>
      <c:catAx>
        <c:axId val="26620800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Day of Sprint</a:t>
                </a:r>
              </a:p>
            </c:rich>
          </c:tx>
          <c:layout>
            <c:manualLayout>
              <c:xMode val="edge"/>
              <c:yMode val="edge"/>
              <c:x val="0.39632600048705202"/>
              <c:y val="0.89899192851677201"/>
            </c:manualLayout>
          </c:layout>
          <c:overlay val="0"/>
          <c:spPr>
            <a:noFill/>
            <a:ln w="25400">
              <a:noFill/>
            </a:ln>
          </c:spPr>
        </c:title>
        <c:numFmt formatCode="[$-409]d\-mmm;@" sourceLinked="1"/>
        <c:majorTickMark val="none"/>
        <c:minorTickMark val="none"/>
        <c:tickLblPos val="nextTo"/>
        <c:txPr>
          <a:bodyPr rot="0" vert="horz"/>
          <a:lstStyle/>
          <a:p>
            <a:pPr>
              <a:defRPr sz="1050" b="0" i="0" u="none" strike="noStrike" baseline="0">
                <a:solidFill>
                  <a:srgbClr val="000000"/>
                </a:solidFill>
                <a:latin typeface="Calibri"/>
                <a:ea typeface="Calibri"/>
                <a:cs typeface="Calibri"/>
              </a:defRPr>
            </a:pPr>
            <a:endParaRPr lang="en-US"/>
          </a:p>
        </c:txPr>
        <c:crossAx val="266209920"/>
        <c:crosses val="autoZero"/>
        <c:auto val="0"/>
        <c:lblAlgn val="ctr"/>
        <c:lblOffset val="100"/>
        <c:noMultiLvlLbl val="1"/>
      </c:catAx>
      <c:valAx>
        <c:axId val="266209920"/>
        <c:scaling>
          <c:orientation val="minMax"/>
          <c:min val="0"/>
        </c:scaling>
        <c:delete val="0"/>
        <c:axPos val="l"/>
        <c:majorGridlines/>
        <c:title>
          <c:tx>
            <c:rich>
              <a:bodyPr/>
              <a:lstStyle/>
              <a:p>
                <a:pPr>
                  <a:defRPr sz="1400" b="1" i="0" u="none" strike="noStrike" baseline="0">
                    <a:solidFill>
                      <a:srgbClr val="000000"/>
                    </a:solidFill>
                    <a:latin typeface="Calibri"/>
                    <a:ea typeface="Calibri"/>
                    <a:cs typeface="Calibri"/>
                  </a:defRPr>
                </a:pPr>
                <a:r>
                  <a:rPr lang="en-US" sz="1400"/>
                  <a:t>Estimated Hrs Remaining</a:t>
                </a:r>
              </a:p>
            </c:rich>
          </c:tx>
          <c:overlay val="0"/>
          <c:spPr>
            <a:noFill/>
            <a:ln w="25400">
              <a:noFill/>
            </a:ln>
          </c:spPr>
        </c:title>
        <c:numFmt formatCode="General" sourceLinked="1"/>
        <c:majorTickMark val="none"/>
        <c:minorTickMark val="none"/>
        <c:tickLblPos val="nextTo"/>
        <c:txPr>
          <a:bodyPr rot="0" vert="horz"/>
          <a:lstStyle/>
          <a:p>
            <a:pPr>
              <a:defRPr sz="1100" b="0" i="0" u="none" strike="noStrike" baseline="0">
                <a:solidFill>
                  <a:srgbClr val="000000"/>
                </a:solidFill>
                <a:latin typeface="Calibri"/>
                <a:ea typeface="Calibri"/>
                <a:cs typeface="Calibri"/>
              </a:defRPr>
            </a:pPr>
            <a:endParaRPr lang="en-US"/>
          </a:p>
        </c:txPr>
        <c:crossAx val="266208000"/>
        <c:crosses val="autoZero"/>
        <c:crossBetween val="between"/>
      </c:valAx>
      <c:catAx>
        <c:axId val="266224384"/>
        <c:scaling>
          <c:orientation val="minMax"/>
        </c:scaling>
        <c:delete val="1"/>
        <c:axPos val="b"/>
        <c:numFmt formatCode="General" sourceLinked="0"/>
        <c:majorTickMark val="out"/>
        <c:minorTickMark val="none"/>
        <c:tickLblPos val="nextTo"/>
        <c:crossAx val="266225920"/>
        <c:crosses val="autoZero"/>
        <c:auto val="1"/>
        <c:lblAlgn val="ctr"/>
        <c:lblOffset val="100"/>
        <c:noMultiLvlLbl val="0"/>
      </c:catAx>
      <c:valAx>
        <c:axId val="266225920"/>
        <c:scaling>
          <c:orientation val="minMax"/>
        </c:scaling>
        <c:delete val="0"/>
        <c:axPos val="r"/>
        <c:title>
          <c:tx>
            <c:rich>
              <a:bodyPr rot="5400000" vert="horz"/>
              <a:lstStyle/>
              <a:p>
                <a:pPr>
                  <a:defRPr sz="1400" b="1" i="0"/>
                </a:pPr>
                <a:r>
                  <a:rPr lang="en-US" sz="1400" b="1" i="0"/>
                  <a:t>Story Points Remaining</a:t>
                </a:r>
              </a:p>
            </c:rich>
          </c:tx>
          <c:overlay val="0"/>
        </c:title>
        <c:numFmt formatCode="General" sourceLinked="1"/>
        <c:majorTickMark val="out"/>
        <c:minorTickMark val="none"/>
        <c:tickLblPos val="nextTo"/>
        <c:txPr>
          <a:bodyPr/>
          <a:lstStyle/>
          <a:p>
            <a:pPr>
              <a:defRPr sz="1100"/>
            </a:pPr>
            <a:endParaRPr lang="en-US"/>
          </a:p>
        </c:txPr>
        <c:crossAx val="266224384"/>
        <c:crosses val="max"/>
        <c:crossBetween val="between"/>
      </c:valAx>
    </c:plotArea>
    <c:legend>
      <c:legendPos val="r"/>
      <c:layout>
        <c:manualLayout>
          <c:xMode val="edge"/>
          <c:yMode val="edge"/>
          <c:x val="0.83009390680097583"/>
          <c:y val="0.83773653535666104"/>
          <c:w val="0.16794454064028513"/>
          <c:h val="0.155334979096312"/>
        </c:manualLayout>
      </c:layout>
      <c:overlay val="0"/>
      <c:txPr>
        <a:bodyPr/>
        <a:lstStyle/>
        <a:p>
          <a:pPr>
            <a:defRPr sz="1100" b="0" i="0" u="none" strike="noStrike" baseline="0">
              <a:solidFill>
                <a:srgbClr val="000000"/>
              </a:solidFill>
              <a:latin typeface="Calibri"/>
              <a:ea typeface="Calibri"/>
              <a:cs typeface="Calibri"/>
            </a:defRPr>
          </a:pPr>
          <a:endParaRPr lang="en-US"/>
        </a:p>
      </c:txPr>
    </c:legend>
    <c:plotVisOnly val="0"/>
    <c:dispBlanksAs val="span"/>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95" r="0.70000000000000095" t="0.750000000000002"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50800</xdr:rowOff>
    </xdr:from>
    <xdr:to>
      <xdr:col>0</xdr:col>
      <xdr:colOff>2184400</xdr:colOff>
      <xdr:row>0</xdr:row>
      <xdr:rowOff>582337</xdr:rowOff>
    </xdr:to>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a:stretch>
          <a:fillRect/>
        </a:stretch>
      </xdr:blipFill>
      <xdr:spPr>
        <a:xfrm>
          <a:off x="0" y="50800"/>
          <a:ext cx="2184400" cy="5315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200270</xdr:colOff>
      <xdr:row>1</xdr:row>
      <xdr:rowOff>46892</xdr:rowOff>
    </xdr:from>
    <xdr:to>
      <xdr:col>4</xdr:col>
      <xdr:colOff>77911</xdr:colOff>
      <xdr:row>16</xdr:row>
      <xdr:rowOff>46892</xdr:rowOff>
    </xdr:to>
    <xdr:graphicFrame macro="">
      <xdr:nvGraphicFramePr>
        <xdr:cNvPr id="2" name="Chart 4">
          <a:extLst>
            <a:ext uri="{FF2B5EF4-FFF2-40B4-BE49-F238E27FC236}">
              <a16:creationId xmlns:a16="http://schemas.microsoft.com/office/drawing/2014/main" xmlns=""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127000</xdr:colOff>
      <xdr:row>1</xdr:row>
      <xdr:rowOff>50800</xdr:rowOff>
    </xdr:from>
    <xdr:to>
      <xdr:col>3</xdr:col>
      <xdr:colOff>2679700</xdr:colOff>
      <xdr:row>16</xdr:row>
      <xdr:rowOff>50800</xdr:rowOff>
    </xdr:to>
    <xdr:graphicFrame macro="">
      <xdr:nvGraphicFramePr>
        <xdr:cNvPr id="2" name="Chart 4">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1456267</xdr:colOff>
      <xdr:row>0</xdr:row>
      <xdr:rowOff>531537</xdr:rowOff>
    </xdr:to>
    <xdr:pic>
      <xdr:nvPicPr>
        <xdr:cNvPr id="6" name="Picture 5">
          <a:extLst>
            <a:ext uri="{FF2B5EF4-FFF2-40B4-BE49-F238E27FC236}">
              <a16:creationId xmlns:a16="http://schemas.microsoft.com/office/drawing/2014/main" xmlns="" id="{00000000-0008-0000-0200-000006000000}"/>
            </a:ext>
          </a:extLst>
        </xdr:cNvPr>
        <xdr:cNvPicPr>
          <a:picLocks noChangeAspect="1"/>
        </xdr:cNvPicPr>
      </xdr:nvPicPr>
      <xdr:blipFill>
        <a:blip xmlns:r="http://schemas.openxmlformats.org/officeDocument/2006/relationships" r:embed="rId2"/>
        <a:stretch>
          <a:fillRect/>
        </a:stretch>
      </xdr:blipFill>
      <xdr:spPr>
        <a:xfrm>
          <a:off x="0" y="0"/>
          <a:ext cx="2184400" cy="5315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127000</xdr:colOff>
      <xdr:row>1</xdr:row>
      <xdr:rowOff>76200</xdr:rowOff>
    </xdr:from>
    <xdr:to>
      <xdr:col>3</xdr:col>
      <xdr:colOff>2679700</xdr:colOff>
      <xdr:row>16</xdr:row>
      <xdr:rowOff>76200</xdr:rowOff>
    </xdr:to>
    <xdr:graphicFrame macro="">
      <xdr:nvGraphicFramePr>
        <xdr:cNvPr id="2" name="Chart 4">
          <a:extLst>
            <a:ext uri="{FF2B5EF4-FFF2-40B4-BE49-F238E27FC236}">
              <a16:creationId xmlns:a16="http://schemas.microsoft.com/office/drawing/2014/main" xmlns=""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1507067</xdr:colOff>
      <xdr:row>0</xdr:row>
      <xdr:rowOff>531537</xdr:rowOff>
    </xdr:to>
    <xdr:pic>
      <xdr:nvPicPr>
        <xdr:cNvPr id="4" name="Picture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2"/>
        <a:stretch>
          <a:fillRect/>
        </a:stretch>
      </xdr:blipFill>
      <xdr:spPr>
        <a:xfrm>
          <a:off x="0" y="0"/>
          <a:ext cx="2184400" cy="5315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6</xdr:row>
      <xdr:rowOff>126999</xdr:rowOff>
    </xdr:from>
    <xdr:to>
      <xdr:col>3</xdr:col>
      <xdr:colOff>1845734</xdr:colOff>
      <xdr:row>26</xdr:row>
      <xdr:rowOff>47625</xdr:rowOff>
    </xdr:to>
    <xdr:graphicFrame macro="">
      <xdr:nvGraphicFramePr>
        <xdr:cNvPr id="8195" name="Chart 4">
          <a:extLst>
            <a:ext uri="{FF2B5EF4-FFF2-40B4-BE49-F238E27FC236}">
              <a16:creationId xmlns:a16="http://schemas.microsoft.com/office/drawing/2014/main" xmlns="" id="{00000000-0008-0000-0400-0000032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1778000</xdr:colOff>
      <xdr:row>0</xdr:row>
      <xdr:rowOff>531537</xdr:rowOff>
    </xdr:to>
    <xdr:pic>
      <xdr:nvPicPr>
        <xdr:cNvPr id="5" name="Picture 4">
          <a:extLst>
            <a:ext uri="{FF2B5EF4-FFF2-40B4-BE49-F238E27FC236}">
              <a16:creationId xmlns:a16="http://schemas.microsoft.com/office/drawing/2014/main" xmlns="" id="{00000000-0008-0000-0400-000005000000}"/>
            </a:ext>
          </a:extLst>
        </xdr:cNvPr>
        <xdr:cNvPicPr>
          <a:picLocks noChangeAspect="1"/>
        </xdr:cNvPicPr>
      </xdr:nvPicPr>
      <xdr:blipFill>
        <a:blip xmlns:r="http://schemas.openxmlformats.org/officeDocument/2006/relationships" r:embed="rId2"/>
        <a:stretch>
          <a:fillRect/>
        </a:stretch>
      </xdr:blipFill>
      <xdr:spPr>
        <a:xfrm>
          <a:off x="0" y="0"/>
          <a:ext cx="2184400" cy="53153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1761067</xdr:colOff>
      <xdr:row>0</xdr:row>
      <xdr:rowOff>531537</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a:stretch>
          <a:fillRect/>
        </a:stretch>
      </xdr:blipFill>
      <xdr:spPr>
        <a:xfrm>
          <a:off x="0" y="0"/>
          <a:ext cx="2184400" cy="531537"/>
        </a:xfrm>
        <a:prstGeom prst="rect">
          <a:avLst/>
        </a:prstGeom>
      </xdr:spPr>
    </xdr:pic>
    <xdr:clientData/>
  </xdr:twoCellAnchor>
  <xdr:twoCellAnchor>
    <xdr:from>
      <xdr:col>0</xdr:col>
      <xdr:colOff>139700</xdr:colOff>
      <xdr:row>6</xdr:row>
      <xdr:rowOff>38100</xdr:rowOff>
    </xdr:from>
    <xdr:to>
      <xdr:col>4</xdr:col>
      <xdr:colOff>469900</xdr:colOff>
      <xdr:row>27</xdr:row>
      <xdr:rowOff>168298</xdr:rowOff>
    </xdr:to>
    <xdr:graphicFrame macro="">
      <xdr:nvGraphicFramePr>
        <xdr:cNvPr id="5" name="Chart 4">
          <a:extLst>
            <a:ext uri="{FF2B5EF4-FFF2-40B4-BE49-F238E27FC236}">
              <a16:creationId xmlns:a16="http://schemas.microsoft.com/office/drawing/2014/main" xmlns="" id="{FBA355D9-1D13-0746-B4BC-0571BD1F8FDA}"/>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2</xdr:row>
      <xdr:rowOff>165100</xdr:rowOff>
    </xdr:from>
    <xdr:to>
      <xdr:col>10</xdr:col>
      <xdr:colOff>342900</xdr:colOff>
      <xdr:row>28</xdr:row>
      <xdr:rowOff>38100</xdr:rowOff>
    </xdr:to>
    <xdr:pic>
      <xdr:nvPicPr>
        <xdr:cNvPr id="9218" name="Picture 1" descr="burndown charts.jpg">
          <a:extLst>
            <a:ext uri="{FF2B5EF4-FFF2-40B4-BE49-F238E27FC236}">
              <a16:creationId xmlns:a16="http://schemas.microsoft.com/office/drawing/2014/main" xmlns="" id="{00000000-0008-0000-0600-0000022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546100"/>
          <a:ext cx="6883400" cy="482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3</xdr:col>
      <xdr:colOff>165100</xdr:colOff>
      <xdr:row>0</xdr:row>
      <xdr:rowOff>531537</xdr:rowOff>
    </xdr:to>
    <xdr:pic>
      <xdr:nvPicPr>
        <xdr:cNvPr id="3" name="Picture 2">
          <a:extLst>
            <a:ext uri="{FF2B5EF4-FFF2-40B4-BE49-F238E27FC236}">
              <a16:creationId xmlns:a16="http://schemas.microsoft.com/office/drawing/2014/main" xmlns="" id="{00000000-0008-0000-0600-000003000000}"/>
            </a:ext>
          </a:extLst>
        </xdr:cNvPr>
        <xdr:cNvPicPr>
          <a:picLocks noChangeAspect="1"/>
        </xdr:cNvPicPr>
      </xdr:nvPicPr>
      <xdr:blipFill>
        <a:blip xmlns:r="http://schemas.openxmlformats.org/officeDocument/2006/relationships" r:embed="rId2"/>
        <a:stretch>
          <a:fillRect/>
        </a:stretch>
      </xdr:blipFill>
      <xdr:spPr>
        <a:xfrm>
          <a:off x="0" y="0"/>
          <a:ext cx="2184400" cy="531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11.42578125" defaultRowHeight="15" x14ac:dyDescent="0.25"/>
  <cols>
    <col min="1" max="1" width="123.42578125" style="286" customWidth="1"/>
  </cols>
  <sheetData>
    <row r="1" spans="1:1" ht="51" customHeight="1" x14ac:dyDescent="0.2"/>
    <row r="2" spans="1:1" ht="20.100000000000001" x14ac:dyDescent="0.25">
      <c r="A2" s="288" t="s">
        <v>72</v>
      </c>
    </row>
    <row r="3" spans="1:1" ht="63.95" x14ac:dyDescent="0.2">
      <c r="A3" s="289" t="s">
        <v>88</v>
      </c>
    </row>
    <row r="5" spans="1:1" ht="20.100000000000001" x14ac:dyDescent="0.25">
      <c r="A5" s="306" t="s">
        <v>73</v>
      </c>
    </row>
    <row r="6" spans="1:1" ht="335.1" x14ac:dyDescent="0.2">
      <c r="A6" s="289" t="s">
        <v>89</v>
      </c>
    </row>
    <row r="8" spans="1:1" ht="20.100000000000001" x14ac:dyDescent="0.25">
      <c r="A8" s="307" t="s">
        <v>74</v>
      </c>
    </row>
    <row r="9" spans="1:1" ht="224.1" x14ac:dyDescent="0.2">
      <c r="A9" s="289" t="s">
        <v>90</v>
      </c>
    </row>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1001"/>
  <sheetViews>
    <sheetView tabSelected="1" zoomScale="130" zoomScaleNormal="130" zoomScalePageLayoutView="75" workbookViewId="0">
      <pane ySplit="19" topLeftCell="A20" activePane="bottomLeft" state="frozen"/>
      <selection pane="bottomLeft" activeCell="B15" sqref="B15"/>
    </sheetView>
  </sheetViews>
  <sheetFormatPr defaultColWidth="10.85546875" defaultRowHeight="15" x14ac:dyDescent="0.25"/>
  <cols>
    <col min="1" max="1" width="9.28515625" style="186" customWidth="1"/>
    <col min="2" max="4" width="36.28515625" style="162" customWidth="1"/>
    <col min="5" max="5" width="11.28515625" style="162" customWidth="1"/>
    <col min="6" max="6" width="8.7109375" style="198" customWidth="1"/>
    <col min="7" max="7" width="8.7109375" style="188" customWidth="1"/>
    <col min="8" max="13" width="8.7109375" style="166" customWidth="1"/>
    <col min="14" max="16" width="7.85546875" style="166" customWidth="1"/>
    <col min="17" max="16384" width="10.85546875" style="166"/>
  </cols>
  <sheetData>
    <row r="1" spans="1:13" ht="54.95" customHeight="1" x14ac:dyDescent="0.25"/>
    <row r="2" spans="1:13" ht="18.75" x14ac:dyDescent="0.25">
      <c r="A2" s="313" t="s">
        <v>71</v>
      </c>
      <c r="B2" s="314"/>
      <c r="D2" s="230" t="s">
        <v>35</v>
      </c>
      <c r="E2" s="163"/>
      <c r="F2" s="192" t="s">
        <v>53</v>
      </c>
      <c r="G2" s="164"/>
      <c r="H2" s="164"/>
      <c r="I2" s="165"/>
      <c r="J2" s="165"/>
      <c r="K2" s="234" t="s">
        <v>24</v>
      </c>
      <c r="L2" s="276" t="s">
        <v>23</v>
      </c>
      <c r="M2" s="235" t="s">
        <v>22</v>
      </c>
    </row>
    <row r="3" spans="1:13" x14ac:dyDescent="0.25">
      <c r="A3" s="161"/>
      <c r="D3" s="237" t="s">
        <v>67</v>
      </c>
      <c r="E3" s="167"/>
      <c r="F3" s="193"/>
      <c r="G3" s="168" t="s">
        <v>25</v>
      </c>
      <c r="H3" s="168" t="s">
        <v>26</v>
      </c>
      <c r="I3" s="168" t="s">
        <v>25</v>
      </c>
      <c r="J3" s="168" t="s">
        <v>28</v>
      </c>
      <c r="K3" s="234" t="s">
        <v>29</v>
      </c>
      <c r="L3" s="276" t="s">
        <v>29</v>
      </c>
      <c r="M3" s="235" t="s">
        <v>29</v>
      </c>
    </row>
    <row r="4" spans="1:13" x14ac:dyDescent="0.2">
      <c r="A4" s="201">
        <v>42670</v>
      </c>
      <c r="B4" s="169" t="s">
        <v>54</v>
      </c>
      <c r="D4" s="237" t="s">
        <v>68</v>
      </c>
      <c r="E4" s="167"/>
      <c r="F4" s="193" t="s">
        <v>20</v>
      </c>
      <c r="G4" s="168" t="s">
        <v>21</v>
      </c>
      <c r="H4" s="168" t="s">
        <v>29</v>
      </c>
      <c r="I4" s="168" t="s">
        <v>31</v>
      </c>
      <c r="J4" s="168" t="s">
        <v>31</v>
      </c>
      <c r="K4" s="170">
        <f>IF(G6="",G5,(MAX(G6:G15)))</f>
        <v>10</v>
      </c>
      <c r="L4" s="281">
        <f>IF(G6="",G5,(ROUNDDOWN(AVERAGE(G6:G15),0)))</f>
        <v>10</v>
      </c>
      <c r="M4" s="171">
        <f>IF(G6="",G5,MIN(G6:G15))</f>
        <v>10</v>
      </c>
    </row>
    <row r="5" spans="1:13" x14ac:dyDescent="0.2">
      <c r="A5" s="172">
        <v>7</v>
      </c>
      <c r="B5" s="162" t="s">
        <v>55</v>
      </c>
      <c r="C5" s="173"/>
      <c r="D5" s="244" t="s">
        <v>69</v>
      </c>
      <c r="E5" s="174"/>
      <c r="F5" s="194" t="s">
        <v>32</v>
      </c>
      <c r="G5" s="221">
        <v>10</v>
      </c>
      <c r="H5" s="165">
        <f>MAX(F6:F15)</f>
        <v>10</v>
      </c>
      <c r="I5" s="220">
        <f>G38</f>
        <v>142</v>
      </c>
      <c r="J5" s="219">
        <f>I5</f>
        <v>142</v>
      </c>
      <c r="K5" s="175">
        <f>IF(SUM($G5:$G5)&lt;=0,0,$H5*K$4)</f>
        <v>100</v>
      </c>
      <c r="L5" s="282">
        <f>IF(SUM($G5:$G5)&lt;=0,0,$H5*L$4)</f>
        <v>100</v>
      </c>
      <c r="M5" s="176">
        <f>IF(SUM($G5:$G5)&lt;=0,0,$H5*M$4)</f>
        <v>100</v>
      </c>
    </row>
    <row r="6" spans="1:13" x14ac:dyDescent="0.2">
      <c r="A6" s="172">
        <v>3</v>
      </c>
      <c r="B6" s="162" t="s">
        <v>56</v>
      </c>
      <c r="C6" s="173"/>
      <c r="F6" s="195">
        <v>1</v>
      </c>
      <c r="G6" s="177" t="str">
        <f>IF(COUNTIF(H$20:H996,F6),SUMIF(H$20:H996,F6,F$20:F996),"")</f>
        <v/>
      </c>
      <c r="H6" s="165">
        <f>H5-1</f>
        <v>9</v>
      </c>
      <c r="I6" s="165">
        <f>IF(G6="",I5,I5-G6)</f>
        <v>142</v>
      </c>
      <c r="J6" s="219">
        <f>J5-(J5/H5)</f>
        <v>127.8</v>
      </c>
      <c r="K6" s="175">
        <f>IF(SUM($G$5:$G6)&lt;=0,0,$H6*K$4)</f>
        <v>90</v>
      </c>
      <c r="L6" s="282">
        <f>IF(SUM($H$5:$H6)&lt;=0,0,$H6*L$4)</f>
        <v>90</v>
      </c>
      <c r="M6" s="176">
        <f>IF(SUM($G$5:$G6)&lt;=0,0,$H6*M$4)</f>
        <v>90</v>
      </c>
    </row>
    <row r="7" spans="1:13" x14ac:dyDescent="0.2">
      <c r="A7" s="172">
        <v>7</v>
      </c>
      <c r="B7" s="162" t="s">
        <v>77</v>
      </c>
      <c r="C7" s="173"/>
      <c r="F7" s="195">
        <v>2</v>
      </c>
      <c r="G7" s="177" t="str">
        <f>IF(COUNTIF(H$20:H997,F7),SUMIF(H$20:H997,F7,F$20:F997),"")</f>
        <v/>
      </c>
      <c r="H7" s="165">
        <f t="shared" ref="H7:H15" si="0">H6-1</f>
        <v>8</v>
      </c>
      <c r="I7" s="165">
        <f>IF(G7="",I6,I6-G7)</f>
        <v>142</v>
      </c>
      <c r="J7" s="219">
        <f>J6-(J6/H6)</f>
        <v>113.6</v>
      </c>
      <c r="K7" s="175">
        <f>IF(SUM($G$5:$G7)&lt;=0,0,$H7*K$4)</f>
        <v>80</v>
      </c>
      <c r="L7" s="282">
        <f>IF(SUM($H$5:$H7)&lt;=0,0,$H7*L$4)</f>
        <v>80</v>
      </c>
      <c r="M7" s="176">
        <f>IF(SUM($G$5:$G7)&lt;=0,0,$H7*M$4)</f>
        <v>80</v>
      </c>
    </row>
    <row r="8" spans="1:13" x14ac:dyDescent="0.2">
      <c r="A8" s="201">
        <f>A4+($A$5*A6)+A7</f>
        <v>42698</v>
      </c>
      <c r="B8" s="169" t="s">
        <v>57</v>
      </c>
      <c r="C8" s="173"/>
      <c r="F8" s="195">
        <v>3</v>
      </c>
      <c r="G8" s="177" t="str">
        <f>IF(COUNTIF(H$20:H998,F8),SUMIF(H$20:H998,F8,F$20:F998),"")</f>
        <v/>
      </c>
      <c r="H8" s="165">
        <f t="shared" si="0"/>
        <v>7</v>
      </c>
      <c r="I8" s="165">
        <f>IF(G8="",I7,I7-G8)</f>
        <v>142</v>
      </c>
      <c r="J8" s="219">
        <f>J7-(J7/H7)</f>
        <v>99.399999999999991</v>
      </c>
      <c r="K8" s="175">
        <f>IF(SUM($G$5:$G8)&lt;=0,0,$H8*K$4)</f>
        <v>70</v>
      </c>
      <c r="L8" s="282">
        <f>IF(SUM($H$5:$H8)&lt;=0,0,$H8*L$4)</f>
        <v>70</v>
      </c>
      <c r="M8" s="176">
        <f>IF(SUM($G$5:$G8)&lt;=0,0,$H8*M$4)</f>
        <v>70</v>
      </c>
    </row>
    <row r="9" spans="1:13" x14ac:dyDescent="0.2">
      <c r="A9" s="172">
        <v>2</v>
      </c>
      <c r="B9" s="162" t="s">
        <v>58</v>
      </c>
      <c r="C9" s="173"/>
      <c r="F9" s="195">
        <v>4</v>
      </c>
      <c r="G9" s="177" t="str">
        <f>IF(COUNTIF(H$20:H999,F9),SUMIF(H$20:H999,F9,F$20:F999),"")</f>
        <v/>
      </c>
      <c r="H9" s="165">
        <f t="shared" si="0"/>
        <v>6</v>
      </c>
      <c r="I9" s="165">
        <f t="shared" ref="I9:I15" si="1">IF(G9="",I8,I8-G9)</f>
        <v>142</v>
      </c>
      <c r="J9" s="219">
        <f t="shared" ref="J9:J15" si="2">J8-(J8/H8)</f>
        <v>85.199999999999989</v>
      </c>
      <c r="K9" s="175">
        <f>IF(SUM($G$5:$G9)&lt;=0,0,$H9*K$4)</f>
        <v>60</v>
      </c>
      <c r="L9" s="282">
        <f>IF(SUM($H$5:$H9)&lt;=0,0,$H9*L$4)</f>
        <v>60</v>
      </c>
      <c r="M9" s="176">
        <f>IF(SUM($G$5:$G9)&lt;=0,0,$H9*M$4)</f>
        <v>60</v>
      </c>
    </row>
    <row r="10" spans="1:13" x14ac:dyDescent="0.2">
      <c r="A10" s="172">
        <v>0</v>
      </c>
      <c r="B10" s="162" t="s">
        <v>78</v>
      </c>
      <c r="C10" s="173"/>
      <c r="F10" s="195">
        <v>5</v>
      </c>
      <c r="G10" s="177" t="str">
        <f>IF(COUNTIF(H$20:H1000,F10),SUMIF(H$20:H1000,F10,F$20:F1000),"")</f>
        <v/>
      </c>
      <c r="H10" s="165">
        <f t="shared" si="0"/>
        <v>5</v>
      </c>
      <c r="I10" s="165">
        <f t="shared" si="1"/>
        <v>142</v>
      </c>
      <c r="J10" s="219">
        <f t="shared" si="2"/>
        <v>70.999999999999986</v>
      </c>
      <c r="K10" s="175">
        <f>IF(SUM($G$5:$G10)&lt;=0,0,$H10*K$4)</f>
        <v>50</v>
      </c>
      <c r="L10" s="282">
        <f>IF(SUM($H$5:$H10)&lt;=0,0,$H10*L$4)</f>
        <v>50</v>
      </c>
      <c r="M10" s="176">
        <f>IF(SUM($G$5:$G10)&lt;=0,0,$H10*M$4)</f>
        <v>50</v>
      </c>
    </row>
    <row r="11" spans="1:13" x14ac:dyDescent="0.2">
      <c r="A11" s="201">
        <f>A8+($A$5*A9)+A10</f>
        <v>42712</v>
      </c>
      <c r="B11" s="169" t="s">
        <v>59</v>
      </c>
      <c r="C11" s="173"/>
      <c r="F11" s="195">
        <v>6</v>
      </c>
      <c r="G11" s="177" t="str">
        <f>IF(COUNTIF(H$20:H1001,F11),SUMIF(H$20:H1001,F11,F$20:F1001),"")</f>
        <v/>
      </c>
      <c r="H11" s="165">
        <f t="shared" si="0"/>
        <v>4</v>
      </c>
      <c r="I11" s="165">
        <f t="shared" si="1"/>
        <v>142</v>
      </c>
      <c r="J11" s="219">
        <f t="shared" si="2"/>
        <v>56.79999999999999</v>
      </c>
      <c r="K11" s="175">
        <f>IF(SUM($G$5:$G11)&lt;=0,0,$H11*K$4)</f>
        <v>40</v>
      </c>
      <c r="L11" s="282">
        <f>IF(SUM($H$5:$H11)&lt;=0,0,$H11*L$4)</f>
        <v>40</v>
      </c>
      <c r="M11" s="176">
        <f>IF(SUM($G$5:$G11)&lt;=0,0,$H11*M$4)</f>
        <v>40</v>
      </c>
    </row>
    <row r="12" spans="1:13" x14ac:dyDescent="0.2">
      <c r="A12" s="172">
        <v>3</v>
      </c>
      <c r="B12" s="162" t="s">
        <v>60</v>
      </c>
      <c r="F12" s="195">
        <v>7</v>
      </c>
      <c r="G12" s="177" t="str">
        <f>IF(COUNTIF(H$20:H1002,F12),SUMIF(H$20:H1002,F12,F$20:F1002),"")</f>
        <v/>
      </c>
      <c r="H12" s="165">
        <f t="shared" si="0"/>
        <v>3</v>
      </c>
      <c r="I12" s="165">
        <f t="shared" si="1"/>
        <v>142</v>
      </c>
      <c r="J12" s="219">
        <f t="shared" si="2"/>
        <v>42.599999999999994</v>
      </c>
      <c r="K12" s="175">
        <f>IF(SUM($G$5:$G12)&lt;=0,0,$H12*K$4)</f>
        <v>30</v>
      </c>
      <c r="L12" s="282">
        <f>IF(SUM($H$5:$H12)&lt;=0,0,$H12*L$4)</f>
        <v>30</v>
      </c>
      <c r="M12" s="176">
        <f>IF(SUM($G$5:$G12)&lt;=0,0,$H12*M$4)</f>
        <v>30</v>
      </c>
    </row>
    <row r="13" spans="1:13" x14ac:dyDescent="0.2">
      <c r="A13" s="172">
        <v>0</v>
      </c>
      <c r="B13" s="162" t="s">
        <v>79</v>
      </c>
      <c r="F13" s="195">
        <v>8</v>
      </c>
      <c r="G13" s="177" t="str">
        <f>IF(COUNTIF(H$20:H1003,F13),SUMIF(H$20:H1003,F13,F$20:F1003),"")</f>
        <v/>
      </c>
      <c r="H13" s="165">
        <f t="shared" si="0"/>
        <v>2</v>
      </c>
      <c r="I13" s="165">
        <f t="shared" si="1"/>
        <v>142</v>
      </c>
      <c r="J13" s="219">
        <f t="shared" si="2"/>
        <v>28.4</v>
      </c>
      <c r="K13" s="175">
        <f>IF(SUM($G$5:$G13)&lt;=0,0,$H13*K$4)</f>
        <v>20</v>
      </c>
      <c r="L13" s="282">
        <f>IF(SUM($H$5:$H13)&lt;=0,0,$H13*L$4)</f>
        <v>20</v>
      </c>
      <c r="M13" s="176">
        <f>IF(SUM($G$5:$G13)&lt;=0,0,$H13*M$4)</f>
        <v>20</v>
      </c>
    </row>
    <row r="14" spans="1:13" s="178" customFormat="1" x14ac:dyDescent="0.2">
      <c r="A14" s="201">
        <f>A11+($A$5*A12)+A13</f>
        <v>42733</v>
      </c>
      <c r="B14" s="169" t="s">
        <v>61</v>
      </c>
      <c r="C14" s="162"/>
      <c r="D14" s="162"/>
      <c r="E14" s="162"/>
      <c r="F14" s="195">
        <v>9</v>
      </c>
      <c r="G14" s="177" t="str">
        <f>IF(COUNTIF(H$20:H1004,F14),SUMIF(H$20:H1004,F14,F$20:F1004),"")</f>
        <v/>
      </c>
      <c r="H14" s="165">
        <f t="shared" si="0"/>
        <v>1</v>
      </c>
      <c r="I14" s="165">
        <f t="shared" si="1"/>
        <v>142</v>
      </c>
      <c r="J14" s="219">
        <f t="shared" si="2"/>
        <v>14.2</v>
      </c>
      <c r="K14" s="175">
        <f>IF(SUM($G$5:$G14)&lt;=0,0,$H14*K$4)</f>
        <v>10</v>
      </c>
      <c r="L14" s="282">
        <f>IF(SUM($H$5:$H14)&lt;=0,0,$H14*L$4)</f>
        <v>10</v>
      </c>
      <c r="M14" s="176">
        <f>IF(SUM($G$5:$G14)&lt;=0,0,$H14*M$4)</f>
        <v>10</v>
      </c>
    </row>
    <row r="15" spans="1:13" s="178" customFormat="1" x14ac:dyDescent="0.2">
      <c r="C15" s="162"/>
      <c r="D15" s="162"/>
      <c r="E15" s="162"/>
      <c r="F15" s="195">
        <v>10</v>
      </c>
      <c r="G15" s="177" t="str">
        <f>IF(COUNTIF(H$20:H1005,F15),SUMIF(H$20:H1005,F15,F$20:F1005),"")</f>
        <v/>
      </c>
      <c r="H15" s="165">
        <f t="shared" si="0"/>
        <v>0</v>
      </c>
      <c r="I15" s="165">
        <f t="shared" si="1"/>
        <v>142</v>
      </c>
      <c r="J15" s="219">
        <f t="shared" si="2"/>
        <v>0</v>
      </c>
      <c r="K15" s="175">
        <f>IF(SUM($G$5:$G15)&lt;=0,0,$H15*K$4)</f>
        <v>0</v>
      </c>
      <c r="L15" s="282">
        <f>IF(SUM($H$5:$H15)&lt;=0,0,$H15*L$4)</f>
        <v>0</v>
      </c>
      <c r="M15" s="176">
        <f>IF(SUM($G$5:$G15)&lt;=0,0,$H15*M$4)</f>
        <v>0</v>
      </c>
    </row>
    <row r="16" spans="1:13" s="178" customFormat="1" x14ac:dyDescent="0.2">
      <c r="F16" s="169"/>
      <c r="J16" s="218"/>
      <c r="L16" s="283"/>
    </row>
    <row r="17" spans="1:13" x14ac:dyDescent="0.2">
      <c r="C17" s="178"/>
      <c r="D17" s="178"/>
      <c r="E17" s="178"/>
      <c r="F17" s="196"/>
      <c r="G17" s="180"/>
      <c r="H17" s="178"/>
      <c r="J17" s="190"/>
      <c r="K17" s="202"/>
      <c r="L17" s="284"/>
    </row>
    <row r="18" spans="1:13" ht="18.95" x14ac:dyDescent="0.2">
      <c r="A18" s="285" t="s">
        <v>70</v>
      </c>
      <c r="B18" s="161"/>
      <c r="C18" s="182"/>
      <c r="D18" s="182"/>
      <c r="E18" s="182"/>
      <c r="F18" s="196"/>
      <c r="G18" s="180" t="s">
        <v>75</v>
      </c>
      <c r="H18" s="178" t="s">
        <v>20</v>
      </c>
      <c r="I18" s="178" t="s">
        <v>82</v>
      </c>
      <c r="J18" s="218" t="s">
        <v>82</v>
      </c>
    </row>
    <row r="19" spans="1:13" x14ac:dyDescent="0.2">
      <c r="A19" s="315" t="s">
        <v>18</v>
      </c>
      <c r="B19" s="316" t="s">
        <v>34</v>
      </c>
      <c r="C19" s="316" t="s">
        <v>33</v>
      </c>
      <c r="D19" s="316" t="s">
        <v>48</v>
      </c>
      <c r="E19" s="316" t="s">
        <v>19</v>
      </c>
      <c r="F19" s="317" t="s">
        <v>30</v>
      </c>
      <c r="G19" s="318" t="s">
        <v>51</v>
      </c>
      <c r="H19" s="319" t="s">
        <v>76</v>
      </c>
      <c r="I19" s="319" t="s">
        <v>83</v>
      </c>
      <c r="J19" s="316" t="s">
        <v>84</v>
      </c>
    </row>
    <row r="20" spans="1:13" x14ac:dyDescent="0.2">
      <c r="A20" s="320">
        <v>2</v>
      </c>
      <c r="B20" s="321" t="s">
        <v>62</v>
      </c>
      <c r="C20" s="321" t="s">
        <v>85</v>
      </c>
      <c r="D20" s="321" t="s">
        <v>86</v>
      </c>
      <c r="E20" s="322" t="s">
        <v>35</v>
      </c>
      <c r="F20" s="321">
        <v>2</v>
      </c>
      <c r="G20" s="321">
        <f>F20</f>
        <v>2</v>
      </c>
      <c r="H20" s="321"/>
      <c r="I20" s="323"/>
      <c r="J20" s="323"/>
    </row>
    <row r="21" spans="1:13" x14ac:dyDescent="0.2">
      <c r="A21" s="320">
        <v>3</v>
      </c>
      <c r="B21" s="321" t="s">
        <v>62</v>
      </c>
      <c r="C21" s="321"/>
      <c r="D21" s="321"/>
      <c r="E21" s="322"/>
      <c r="F21" s="321">
        <v>1</v>
      </c>
      <c r="G21" s="321">
        <f>F21+G20</f>
        <v>3</v>
      </c>
      <c r="H21" s="321"/>
      <c r="I21" s="323"/>
      <c r="J21" s="323"/>
    </row>
    <row r="22" spans="1:13" x14ac:dyDescent="0.2">
      <c r="A22" s="324">
        <v>4</v>
      </c>
      <c r="B22" s="321" t="s">
        <v>62</v>
      </c>
      <c r="C22" s="321"/>
      <c r="D22" s="321"/>
      <c r="E22" s="322"/>
      <c r="F22" s="321">
        <v>3</v>
      </c>
      <c r="G22" s="321">
        <f t="shared" ref="G22:G51" si="3">F22+G21</f>
        <v>6</v>
      </c>
      <c r="H22" s="321"/>
      <c r="I22" s="323"/>
      <c r="J22" s="323"/>
    </row>
    <row r="23" spans="1:13" x14ac:dyDescent="0.2">
      <c r="A23" s="320">
        <v>5</v>
      </c>
      <c r="B23" s="321" t="s">
        <v>62</v>
      </c>
      <c r="C23" s="321"/>
      <c r="D23" s="321"/>
      <c r="E23" s="322"/>
      <c r="F23" s="321">
        <v>3</v>
      </c>
      <c r="G23" s="321">
        <f t="shared" si="3"/>
        <v>9</v>
      </c>
      <c r="H23" s="321"/>
      <c r="I23" s="323"/>
      <c r="J23" s="323"/>
    </row>
    <row r="24" spans="1:13" x14ac:dyDescent="0.2">
      <c r="A24" s="324">
        <v>1</v>
      </c>
      <c r="B24" s="321" t="s">
        <v>62</v>
      </c>
      <c r="C24" s="321"/>
      <c r="D24" s="321"/>
      <c r="E24" s="322"/>
      <c r="F24" s="321">
        <v>5</v>
      </c>
      <c r="G24" s="321">
        <f t="shared" si="3"/>
        <v>14</v>
      </c>
      <c r="H24" s="321"/>
      <c r="I24" s="323"/>
      <c r="J24" s="325"/>
      <c r="K24" s="181"/>
      <c r="M24" s="189"/>
    </row>
    <row r="25" spans="1:13" x14ac:dyDescent="0.2">
      <c r="A25" s="324">
        <v>6</v>
      </c>
      <c r="B25" s="321" t="s">
        <v>62</v>
      </c>
      <c r="C25" s="321"/>
      <c r="D25" s="321"/>
      <c r="E25" s="322"/>
      <c r="F25" s="321">
        <v>3</v>
      </c>
      <c r="G25" s="321">
        <f t="shared" si="3"/>
        <v>17</v>
      </c>
      <c r="H25" s="321"/>
      <c r="I25" s="319"/>
      <c r="J25" s="325"/>
    </row>
    <row r="26" spans="1:13" x14ac:dyDescent="0.2">
      <c r="A26" s="324">
        <v>7</v>
      </c>
      <c r="B26" s="321" t="s">
        <v>62</v>
      </c>
      <c r="C26" s="321"/>
      <c r="D26" s="321"/>
      <c r="E26" s="322"/>
      <c r="F26" s="321">
        <v>2</v>
      </c>
      <c r="G26" s="321">
        <f t="shared" si="3"/>
        <v>19</v>
      </c>
      <c r="H26" s="321"/>
      <c r="I26" s="319"/>
      <c r="J26" s="325"/>
      <c r="M26" s="178"/>
    </row>
    <row r="27" spans="1:13" x14ac:dyDescent="0.2">
      <c r="A27" s="324">
        <v>8</v>
      </c>
      <c r="B27" s="321" t="s">
        <v>62</v>
      </c>
      <c r="C27" s="321"/>
      <c r="D27" s="321"/>
      <c r="E27" s="322"/>
      <c r="F27" s="321">
        <v>8</v>
      </c>
      <c r="G27" s="321">
        <f t="shared" si="3"/>
        <v>27</v>
      </c>
      <c r="H27" s="321"/>
      <c r="I27" s="316"/>
      <c r="J27" s="325"/>
      <c r="M27" s="178"/>
    </row>
    <row r="28" spans="1:13" x14ac:dyDescent="0.2">
      <c r="A28" s="324">
        <v>9</v>
      </c>
      <c r="B28" s="321" t="s">
        <v>62</v>
      </c>
      <c r="C28" s="321"/>
      <c r="D28" s="321"/>
      <c r="E28" s="322"/>
      <c r="F28" s="321">
        <v>5</v>
      </c>
      <c r="G28" s="321">
        <f t="shared" si="3"/>
        <v>32</v>
      </c>
      <c r="H28" s="321"/>
      <c r="I28" s="316"/>
      <c r="J28" s="325"/>
    </row>
    <row r="29" spans="1:13" x14ac:dyDescent="0.2">
      <c r="A29" s="324">
        <v>10</v>
      </c>
      <c r="B29" s="321" t="s">
        <v>62</v>
      </c>
      <c r="C29" s="321"/>
      <c r="D29" s="321"/>
      <c r="E29" s="322"/>
      <c r="F29" s="321">
        <v>3</v>
      </c>
      <c r="G29" s="321">
        <f t="shared" si="3"/>
        <v>35</v>
      </c>
      <c r="H29" s="321"/>
      <c r="I29" s="316"/>
      <c r="J29" s="325"/>
    </row>
    <row r="30" spans="1:13" x14ac:dyDescent="0.2">
      <c r="A30" s="324">
        <v>11</v>
      </c>
      <c r="B30" s="321" t="s">
        <v>62</v>
      </c>
      <c r="C30" s="321"/>
      <c r="D30" s="321"/>
      <c r="E30" s="322"/>
      <c r="F30" s="321">
        <v>3</v>
      </c>
      <c r="G30" s="321">
        <f t="shared" si="3"/>
        <v>38</v>
      </c>
      <c r="H30" s="321"/>
      <c r="I30" s="326">
        <f>A8</f>
        <v>42698</v>
      </c>
      <c r="J30" s="316" t="s">
        <v>63</v>
      </c>
    </row>
    <row r="31" spans="1:13" x14ac:dyDescent="0.2">
      <c r="A31" s="324">
        <v>13</v>
      </c>
      <c r="B31" s="321" t="s">
        <v>62</v>
      </c>
      <c r="C31" s="321"/>
      <c r="D31" s="321"/>
      <c r="E31" s="322"/>
      <c r="F31" s="321">
        <v>5</v>
      </c>
      <c r="G31" s="321">
        <f t="shared" si="3"/>
        <v>43</v>
      </c>
      <c r="H31" s="321"/>
      <c r="I31" s="323"/>
      <c r="J31" s="323"/>
    </row>
    <row r="32" spans="1:13" x14ac:dyDescent="0.2">
      <c r="A32" s="324">
        <v>15</v>
      </c>
      <c r="B32" s="321" t="s">
        <v>62</v>
      </c>
      <c r="C32" s="321"/>
      <c r="D32" s="321"/>
      <c r="E32" s="322"/>
      <c r="F32" s="321">
        <v>5</v>
      </c>
      <c r="G32" s="321">
        <f t="shared" si="3"/>
        <v>48</v>
      </c>
      <c r="H32" s="321"/>
      <c r="I32" s="323"/>
      <c r="J32" s="323"/>
    </row>
    <row r="33" spans="1:10" x14ac:dyDescent="0.2">
      <c r="A33" s="324">
        <v>14</v>
      </c>
      <c r="B33" s="321" t="s">
        <v>62</v>
      </c>
      <c r="C33" s="321"/>
      <c r="D33" s="321"/>
      <c r="E33" s="322"/>
      <c r="F33" s="321">
        <v>8</v>
      </c>
      <c r="G33" s="321">
        <f t="shared" si="3"/>
        <v>56</v>
      </c>
      <c r="H33" s="321"/>
      <c r="I33" s="323"/>
      <c r="J33" s="323"/>
    </row>
    <row r="34" spans="1:10" x14ac:dyDescent="0.2">
      <c r="A34" s="324">
        <v>16</v>
      </c>
      <c r="B34" s="321" t="s">
        <v>62</v>
      </c>
      <c r="C34" s="321"/>
      <c r="D34" s="321"/>
      <c r="E34" s="322"/>
      <c r="F34" s="327">
        <v>5</v>
      </c>
      <c r="G34" s="321">
        <f t="shared" si="3"/>
        <v>61</v>
      </c>
      <c r="H34" s="321"/>
      <c r="I34" s="323"/>
      <c r="J34" s="323"/>
    </row>
    <row r="35" spans="1:10" x14ac:dyDescent="0.2">
      <c r="A35" s="324">
        <v>20</v>
      </c>
      <c r="B35" s="321" t="s">
        <v>62</v>
      </c>
      <c r="C35" s="321"/>
      <c r="D35" s="321"/>
      <c r="E35" s="322"/>
      <c r="F35" s="327">
        <v>13</v>
      </c>
      <c r="G35" s="321">
        <f t="shared" si="3"/>
        <v>74</v>
      </c>
      <c r="H35" s="321"/>
      <c r="I35" s="328">
        <f>A11</f>
        <v>42712</v>
      </c>
      <c r="J35" s="316" t="s">
        <v>80</v>
      </c>
    </row>
    <row r="36" spans="1:10" x14ac:dyDescent="0.2">
      <c r="A36" s="324">
        <v>19</v>
      </c>
      <c r="B36" s="321" t="s">
        <v>62</v>
      </c>
      <c r="C36" s="321"/>
      <c r="D36" s="321"/>
      <c r="E36" s="322"/>
      <c r="F36" s="327">
        <v>13</v>
      </c>
      <c r="G36" s="321">
        <f t="shared" si="3"/>
        <v>87</v>
      </c>
      <c r="H36" s="321"/>
      <c r="I36" s="323"/>
      <c r="J36" s="323"/>
    </row>
    <row r="37" spans="1:10" x14ac:dyDescent="0.2">
      <c r="A37" s="324">
        <v>17</v>
      </c>
      <c r="B37" s="321" t="s">
        <v>62</v>
      </c>
      <c r="C37" s="321"/>
      <c r="D37" s="321"/>
      <c r="E37" s="322"/>
      <c r="F37" s="327">
        <v>21</v>
      </c>
      <c r="G37" s="321">
        <f t="shared" si="3"/>
        <v>108</v>
      </c>
      <c r="H37" s="321"/>
      <c r="I37" s="323"/>
      <c r="J37" s="323"/>
    </row>
    <row r="38" spans="1:10" x14ac:dyDescent="0.2">
      <c r="A38" s="324">
        <v>18</v>
      </c>
      <c r="B38" s="321" t="s">
        <v>62</v>
      </c>
      <c r="C38" s="321"/>
      <c r="D38" s="321"/>
      <c r="E38" s="322"/>
      <c r="F38" s="327">
        <v>34</v>
      </c>
      <c r="G38" s="321">
        <f t="shared" si="3"/>
        <v>142</v>
      </c>
      <c r="H38" s="321"/>
      <c r="I38" s="328">
        <f>A14</f>
        <v>42733</v>
      </c>
      <c r="J38" s="316" t="s">
        <v>81</v>
      </c>
    </row>
    <row r="39" spans="1:10" x14ac:dyDescent="0.2">
      <c r="A39" s="324">
        <v>22</v>
      </c>
      <c r="B39" s="321" t="s">
        <v>62</v>
      </c>
      <c r="C39" s="321"/>
      <c r="D39" s="321"/>
      <c r="E39" s="322"/>
      <c r="F39" s="327">
        <v>34</v>
      </c>
      <c r="G39" s="321">
        <f t="shared" si="3"/>
        <v>176</v>
      </c>
      <c r="H39" s="321"/>
      <c r="I39" s="328"/>
      <c r="J39" s="316"/>
    </row>
    <row r="40" spans="1:10" x14ac:dyDescent="0.2">
      <c r="A40" s="324">
        <v>24</v>
      </c>
      <c r="B40" s="321" t="s">
        <v>62</v>
      </c>
      <c r="C40" s="321"/>
      <c r="D40" s="321"/>
      <c r="E40" s="322"/>
      <c r="F40" s="327">
        <v>21</v>
      </c>
      <c r="G40" s="321">
        <f t="shared" si="3"/>
        <v>197</v>
      </c>
      <c r="H40" s="321"/>
      <c r="I40" s="323"/>
      <c r="J40" s="323"/>
    </row>
    <row r="41" spans="1:10" x14ac:dyDescent="0.2">
      <c r="A41" s="324">
        <v>25</v>
      </c>
      <c r="B41" s="321" t="s">
        <v>62</v>
      </c>
      <c r="C41" s="321"/>
      <c r="D41" s="321"/>
      <c r="E41" s="322"/>
      <c r="F41" s="327">
        <v>34</v>
      </c>
      <c r="G41" s="321">
        <f t="shared" si="3"/>
        <v>231</v>
      </c>
      <c r="H41" s="321"/>
      <c r="I41" s="328"/>
      <c r="J41" s="316"/>
    </row>
    <row r="42" spans="1:10" x14ac:dyDescent="0.2">
      <c r="A42" s="324">
        <v>26</v>
      </c>
      <c r="B42" s="321" t="s">
        <v>62</v>
      </c>
      <c r="C42" s="321"/>
      <c r="D42" s="321"/>
      <c r="E42" s="322"/>
      <c r="F42" s="327">
        <v>13</v>
      </c>
      <c r="G42" s="321">
        <f t="shared" si="3"/>
        <v>244</v>
      </c>
      <c r="H42" s="323"/>
      <c r="I42" s="323"/>
      <c r="J42" s="323"/>
    </row>
    <row r="43" spans="1:10" x14ac:dyDescent="0.2">
      <c r="A43" s="324">
        <v>27</v>
      </c>
      <c r="B43" s="321" t="s">
        <v>62</v>
      </c>
      <c r="C43" s="321"/>
      <c r="D43" s="321"/>
      <c r="E43" s="322"/>
      <c r="F43" s="327">
        <v>55</v>
      </c>
      <c r="G43" s="321">
        <f t="shared" si="3"/>
        <v>299</v>
      </c>
      <c r="H43" s="323"/>
      <c r="I43" s="323"/>
      <c r="J43" s="323"/>
    </row>
    <row r="44" spans="1:10" x14ac:dyDescent="0.2">
      <c r="A44" s="324">
        <v>28</v>
      </c>
      <c r="B44" s="321" t="s">
        <v>62</v>
      </c>
      <c r="C44" s="321"/>
      <c r="D44" s="321"/>
      <c r="E44" s="322"/>
      <c r="F44" s="327">
        <v>89</v>
      </c>
      <c r="G44" s="321">
        <f t="shared" si="3"/>
        <v>388</v>
      </c>
      <c r="H44" s="323"/>
      <c r="I44" s="323"/>
      <c r="J44" s="323"/>
    </row>
    <row r="45" spans="1:10" x14ac:dyDescent="0.2">
      <c r="A45" s="324">
        <v>29</v>
      </c>
      <c r="B45" s="321" t="s">
        <v>62</v>
      </c>
      <c r="C45" s="321"/>
      <c r="D45" s="321"/>
      <c r="E45" s="322"/>
      <c r="F45" s="327">
        <v>55</v>
      </c>
      <c r="G45" s="321">
        <f t="shared" si="3"/>
        <v>443</v>
      </c>
      <c r="H45" s="323"/>
      <c r="I45" s="323"/>
      <c r="J45" s="323"/>
    </row>
    <row r="46" spans="1:10" x14ac:dyDescent="0.2">
      <c r="A46" s="324">
        <v>30</v>
      </c>
      <c r="B46" s="321" t="s">
        <v>62</v>
      </c>
      <c r="C46" s="321"/>
      <c r="D46" s="321"/>
      <c r="E46" s="322"/>
      <c r="F46" s="327">
        <v>34</v>
      </c>
      <c r="G46" s="321">
        <f t="shared" si="3"/>
        <v>477</v>
      </c>
      <c r="H46" s="323"/>
      <c r="I46" s="323"/>
      <c r="J46" s="323"/>
    </row>
    <row r="47" spans="1:10" x14ac:dyDescent="0.2">
      <c r="A47" s="324">
        <v>31</v>
      </c>
      <c r="B47" s="321" t="s">
        <v>62</v>
      </c>
      <c r="C47" s="321"/>
      <c r="D47" s="321"/>
      <c r="E47" s="322"/>
      <c r="F47" s="327">
        <v>55</v>
      </c>
      <c r="G47" s="321">
        <f t="shared" si="3"/>
        <v>532</v>
      </c>
      <c r="H47" s="323"/>
      <c r="I47" s="323"/>
      <c r="J47" s="323"/>
    </row>
    <row r="48" spans="1:10" x14ac:dyDescent="0.2">
      <c r="A48" s="324">
        <v>32</v>
      </c>
      <c r="B48" s="321" t="s">
        <v>62</v>
      </c>
      <c r="C48" s="321"/>
      <c r="D48" s="321"/>
      <c r="E48" s="322"/>
      <c r="F48" s="327">
        <v>21</v>
      </c>
      <c r="G48" s="321">
        <f t="shared" si="3"/>
        <v>553</v>
      </c>
      <c r="H48" s="323"/>
      <c r="I48" s="328"/>
      <c r="J48" s="316"/>
    </row>
    <row r="49" spans="1:10" x14ac:dyDescent="0.2">
      <c r="A49" s="324">
        <v>34</v>
      </c>
      <c r="B49" s="321" t="s">
        <v>62</v>
      </c>
      <c r="C49" s="321"/>
      <c r="D49" s="321"/>
      <c r="E49" s="322"/>
      <c r="F49" s="327">
        <v>13</v>
      </c>
      <c r="G49" s="321">
        <f t="shared" si="3"/>
        <v>566</v>
      </c>
      <c r="H49" s="323"/>
      <c r="I49" s="323"/>
      <c r="J49" s="323"/>
    </row>
    <row r="50" spans="1:10" x14ac:dyDescent="0.2">
      <c r="A50" s="324">
        <v>35</v>
      </c>
      <c r="B50" s="321" t="s">
        <v>62</v>
      </c>
      <c r="C50" s="321"/>
      <c r="D50" s="321"/>
      <c r="E50" s="322"/>
      <c r="F50" s="327">
        <v>55</v>
      </c>
      <c r="G50" s="321">
        <f t="shared" si="3"/>
        <v>621</v>
      </c>
      <c r="H50" s="323"/>
      <c r="I50" s="323"/>
      <c r="J50" s="323"/>
    </row>
    <row r="51" spans="1:10" x14ac:dyDescent="0.2">
      <c r="A51" s="324">
        <v>36</v>
      </c>
      <c r="B51" s="321" t="s">
        <v>62</v>
      </c>
      <c r="C51" s="321"/>
      <c r="D51" s="321"/>
      <c r="E51" s="322"/>
      <c r="F51" s="327">
        <v>144</v>
      </c>
      <c r="G51" s="321">
        <f t="shared" si="3"/>
        <v>765</v>
      </c>
      <c r="H51" s="323"/>
      <c r="I51" s="323"/>
      <c r="J51" s="323"/>
    </row>
    <row r="52" spans="1:10" x14ac:dyDescent="0.2">
      <c r="E52" s="269"/>
      <c r="G52" s="184"/>
    </row>
    <row r="53" spans="1:10" x14ac:dyDescent="0.2">
      <c r="E53" s="269"/>
      <c r="G53" s="184"/>
    </row>
    <row r="54" spans="1:10" x14ac:dyDescent="0.2">
      <c r="E54" s="269"/>
      <c r="G54" s="184"/>
    </row>
    <row r="55" spans="1:10" x14ac:dyDescent="0.2">
      <c r="E55" s="269"/>
      <c r="G55" s="184"/>
    </row>
    <row r="56" spans="1:10" x14ac:dyDescent="0.2">
      <c r="E56" s="269"/>
      <c r="G56" s="184"/>
    </row>
    <row r="57" spans="1:10" x14ac:dyDescent="0.2">
      <c r="E57" s="269"/>
      <c r="G57" s="184"/>
    </row>
    <row r="58" spans="1:10" x14ac:dyDescent="0.2">
      <c r="E58" s="269"/>
      <c r="G58" s="184"/>
    </row>
    <row r="59" spans="1:10" x14ac:dyDescent="0.2">
      <c r="E59" s="269"/>
      <c r="G59" s="184"/>
    </row>
    <row r="60" spans="1:10" x14ac:dyDescent="0.2">
      <c r="E60" s="269"/>
      <c r="G60" s="184"/>
    </row>
    <row r="61" spans="1:10" x14ac:dyDescent="0.2">
      <c r="E61" s="269"/>
      <c r="G61" s="184"/>
    </row>
    <row r="62" spans="1:10" x14ac:dyDescent="0.2">
      <c r="E62" s="269"/>
      <c r="G62" s="184"/>
    </row>
    <row r="63" spans="1:10" x14ac:dyDescent="0.2">
      <c r="E63" s="269"/>
      <c r="G63" s="184"/>
    </row>
    <row r="64" spans="1:10" x14ac:dyDescent="0.2">
      <c r="E64" s="269"/>
      <c r="G64" s="184"/>
    </row>
    <row r="65" spans="5:7" x14ac:dyDescent="0.2">
      <c r="E65" s="269"/>
      <c r="G65" s="184"/>
    </row>
    <row r="66" spans="5:7" x14ac:dyDescent="0.2">
      <c r="E66" s="269"/>
      <c r="G66" s="184"/>
    </row>
    <row r="67" spans="5:7" x14ac:dyDescent="0.2">
      <c r="E67" s="269"/>
      <c r="G67" s="184"/>
    </row>
    <row r="68" spans="5:7" x14ac:dyDescent="0.2">
      <c r="E68" s="269"/>
      <c r="G68" s="184"/>
    </row>
    <row r="69" spans="5:7" x14ac:dyDescent="0.2">
      <c r="E69" s="269"/>
      <c r="G69" s="184"/>
    </row>
    <row r="70" spans="5:7" x14ac:dyDescent="0.2">
      <c r="E70" s="269"/>
      <c r="G70" s="184"/>
    </row>
    <row r="71" spans="5:7" x14ac:dyDescent="0.2">
      <c r="E71" s="269"/>
      <c r="G71" s="184"/>
    </row>
    <row r="72" spans="5:7" x14ac:dyDescent="0.2">
      <c r="E72" s="269"/>
      <c r="G72" s="184"/>
    </row>
    <row r="73" spans="5:7" x14ac:dyDescent="0.2">
      <c r="E73" s="269"/>
      <c r="G73" s="184"/>
    </row>
    <row r="74" spans="5:7" x14ac:dyDescent="0.2">
      <c r="E74" s="269"/>
      <c r="G74" s="184"/>
    </row>
    <row r="75" spans="5:7" x14ac:dyDescent="0.2">
      <c r="E75" s="269"/>
      <c r="G75" s="184"/>
    </row>
    <row r="76" spans="5:7" x14ac:dyDescent="0.2">
      <c r="E76" s="269"/>
    </row>
    <row r="77" spans="5:7" x14ac:dyDescent="0.2">
      <c r="E77" s="269"/>
    </row>
    <row r="78" spans="5:7" x14ac:dyDescent="0.2">
      <c r="E78" s="269"/>
    </row>
    <row r="79" spans="5:7" x14ac:dyDescent="0.2">
      <c r="E79" s="269"/>
    </row>
    <row r="80" spans="5:7" x14ac:dyDescent="0.2">
      <c r="E80" s="269"/>
    </row>
    <row r="81" spans="5:5" x14ac:dyDescent="0.2">
      <c r="E81" s="269"/>
    </row>
    <row r="82" spans="5:5" x14ac:dyDescent="0.2">
      <c r="E82" s="269"/>
    </row>
    <row r="83" spans="5:5" x14ac:dyDescent="0.2">
      <c r="E83" s="269"/>
    </row>
    <row r="84" spans="5:5" x14ac:dyDescent="0.2">
      <c r="E84" s="269"/>
    </row>
    <row r="85" spans="5:5" x14ac:dyDescent="0.2">
      <c r="E85" s="269"/>
    </row>
    <row r="86" spans="5:5" x14ac:dyDescent="0.2">
      <c r="E86" s="269"/>
    </row>
    <row r="87" spans="5:5" x14ac:dyDescent="0.2">
      <c r="E87" s="269"/>
    </row>
    <row r="88" spans="5:5" x14ac:dyDescent="0.2">
      <c r="E88" s="269"/>
    </row>
    <row r="89" spans="5:5" x14ac:dyDescent="0.25">
      <c r="E89" s="269"/>
    </row>
    <row r="90" spans="5:5" x14ac:dyDescent="0.25">
      <c r="E90" s="269"/>
    </row>
    <row r="91" spans="5:5" x14ac:dyDescent="0.25">
      <c r="E91" s="269"/>
    </row>
    <row r="92" spans="5:5" x14ac:dyDescent="0.25">
      <c r="E92" s="269"/>
    </row>
    <row r="93" spans="5:5" x14ac:dyDescent="0.25">
      <c r="E93" s="269"/>
    </row>
    <row r="94" spans="5:5" x14ac:dyDescent="0.25">
      <c r="E94" s="269"/>
    </row>
    <row r="95" spans="5:5" x14ac:dyDescent="0.25">
      <c r="E95" s="269"/>
    </row>
    <row r="96" spans="5:5" x14ac:dyDescent="0.25">
      <c r="E96" s="269"/>
    </row>
    <row r="97" spans="5:5" x14ac:dyDescent="0.25">
      <c r="E97" s="269"/>
    </row>
    <row r="98" spans="5:5" x14ac:dyDescent="0.25">
      <c r="E98" s="269"/>
    </row>
    <row r="99" spans="5:5" x14ac:dyDescent="0.25">
      <c r="E99" s="269"/>
    </row>
    <row r="100" spans="5:5" x14ac:dyDescent="0.25">
      <c r="E100" s="269"/>
    </row>
    <row r="101" spans="5:5" x14ac:dyDescent="0.25">
      <c r="E101" s="269"/>
    </row>
    <row r="102" spans="5:5" x14ac:dyDescent="0.25">
      <c r="E102" s="269"/>
    </row>
    <row r="103" spans="5:5" x14ac:dyDescent="0.25">
      <c r="E103" s="269"/>
    </row>
    <row r="104" spans="5:5" x14ac:dyDescent="0.25">
      <c r="E104" s="269"/>
    </row>
    <row r="105" spans="5:5" x14ac:dyDescent="0.25">
      <c r="E105" s="269"/>
    </row>
    <row r="106" spans="5:5" x14ac:dyDescent="0.25">
      <c r="E106" s="269"/>
    </row>
    <row r="107" spans="5:5" x14ac:dyDescent="0.25">
      <c r="E107" s="269"/>
    </row>
    <row r="108" spans="5:5" x14ac:dyDescent="0.25">
      <c r="E108" s="269"/>
    </row>
    <row r="109" spans="5:5" x14ac:dyDescent="0.25">
      <c r="E109" s="269"/>
    </row>
    <row r="110" spans="5:5" x14ac:dyDescent="0.25">
      <c r="E110" s="269"/>
    </row>
    <row r="111" spans="5:5" x14ac:dyDescent="0.25">
      <c r="E111" s="269"/>
    </row>
    <row r="112" spans="5:5" x14ac:dyDescent="0.25">
      <c r="E112" s="269"/>
    </row>
    <row r="113" spans="5:5" x14ac:dyDescent="0.25">
      <c r="E113" s="269"/>
    </row>
    <row r="114" spans="5:5" x14ac:dyDescent="0.25">
      <c r="E114" s="269"/>
    </row>
    <row r="115" spans="5:5" x14ac:dyDescent="0.25">
      <c r="E115" s="269"/>
    </row>
    <row r="116" spans="5:5" x14ac:dyDescent="0.25">
      <c r="E116" s="269"/>
    </row>
    <row r="117" spans="5:5" x14ac:dyDescent="0.25">
      <c r="E117" s="269"/>
    </row>
    <row r="118" spans="5:5" x14ac:dyDescent="0.25">
      <c r="E118" s="269"/>
    </row>
    <row r="119" spans="5:5" x14ac:dyDescent="0.25">
      <c r="E119" s="269"/>
    </row>
    <row r="120" spans="5:5" x14ac:dyDescent="0.25">
      <c r="E120" s="269"/>
    </row>
    <row r="121" spans="5:5" x14ac:dyDescent="0.25">
      <c r="E121" s="269"/>
    </row>
    <row r="122" spans="5:5" x14ac:dyDescent="0.25">
      <c r="E122" s="269"/>
    </row>
    <row r="123" spans="5:5" x14ac:dyDescent="0.25">
      <c r="E123" s="269"/>
    </row>
    <row r="124" spans="5:5" x14ac:dyDescent="0.25">
      <c r="E124" s="269"/>
    </row>
    <row r="125" spans="5:5" x14ac:dyDescent="0.25">
      <c r="E125" s="269"/>
    </row>
    <row r="126" spans="5:5" x14ac:dyDescent="0.25">
      <c r="E126" s="269"/>
    </row>
    <row r="127" spans="5:5" x14ac:dyDescent="0.25">
      <c r="E127" s="269"/>
    </row>
    <row r="128" spans="5:5" x14ac:dyDescent="0.25">
      <c r="E128" s="269"/>
    </row>
    <row r="129" spans="5:5" x14ac:dyDescent="0.25">
      <c r="E129" s="269"/>
    </row>
    <row r="130" spans="5:5" x14ac:dyDescent="0.25">
      <c r="E130" s="269"/>
    </row>
    <row r="131" spans="5:5" x14ac:dyDescent="0.25">
      <c r="E131" s="269"/>
    </row>
    <row r="132" spans="5:5" x14ac:dyDescent="0.25">
      <c r="E132" s="269"/>
    </row>
    <row r="133" spans="5:5" x14ac:dyDescent="0.25">
      <c r="E133" s="269"/>
    </row>
    <row r="134" spans="5:5" x14ac:dyDescent="0.25">
      <c r="E134" s="269"/>
    </row>
    <row r="135" spans="5:5" x14ac:dyDescent="0.25">
      <c r="E135" s="269"/>
    </row>
    <row r="136" spans="5:5" x14ac:dyDescent="0.25">
      <c r="E136" s="269"/>
    </row>
    <row r="137" spans="5:5" x14ac:dyDescent="0.25">
      <c r="E137" s="269"/>
    </row>
    <row r="138" spans="5:5" x14ac:dyDescent="0.25">
      <c r="E138" s="269"/>
    </row>
    <row r="139" spans="5:5" x14ac:dyDescent="0.25">
      <c r="E139" s="269"/>
    </row>
    <row r="140" spans="5:5" x14ac:dyDescent="0.25">
      <c r="E140" s="269"/>
    </row>
    <row r="141" spans="5:5" x14ac:dyDescent="0.25">
      <c r="E141" s="269"/>
    </row>
    <row r="142" spans="5:5" x14ac:dyDescent="0.25">
      <c r="E142" s="269"/>
    </row>
    <row r="143" spans="5:5" x14ac:dyDescent="0.25">
      <c r="E143" s="269"/>
    </row>
    <row r="144" spans="5:5" x14ac:dyDescent="0.25">
      <c r="E144" s="269"/>
    </row>
    <row r="145" spans="5:5" x14ac:dyDescent="0.25">
      <c r="E145" s="269"/>
    </row>
    <row r="146" spans="5:5" x14ac:dyDescent="0.25">
      <c r="E146" s="269"/>
    </row>
    <row r="147" spans="5:5" x14ac:dyDescent="0.25">
      <c r="E147" s="269"/>
    </row>
    <row r="148" spans="5:5" x14ac:dyDescent="0.25">
      <c r="E148" s="269"/>
    </row>
    <row r="149" spans="5:5" x14ac:dyDescent="0.25">
      <c r="E149" s="269"/>
    </row>
    <row r="150" spans="5:5" x14ac:dyDescent="0.25">
      <c r="E150" s="269"/>
    </row>
    <row r="151" spans="5:5" x14ac:dyDescent="0.25">
      <c r="E151" s="269"/>
    </row>
    <row r="152" spans="5:5" x14ac:dyDescent="0.25">
      <c r="E152" s="269"/>
    </row>
    <row r="153" spans="5:5" x14ac:dyDescent="0.25">
      <c r="E153" s="269"/>
    </row>
    <row r="154" spans="5:5" x14ac:dyDescent="0.25">
      <c r="E154" s="269"/>
    </row>
    <row r="155" spans="5:5" x14ac:dyDescent="0.25">
      <c r="E155" s="269"/>
    </row>
    <row r="156" spans="5:5" x14ac:dyDescent="0.25">
      <c r="E156" s="269"/>
    </row>
    <row r="157" spans="5:5" x14ac:dyDescent="0.25">
      <c r="E157" s="269"/>
    </row>
    <row r="158" spans="5:5" x14ac:dyDescent="0.25">
      <c r="E158" s="269"/>
    </row>
    <row r="159" spans="5:5" x14ac:dyDescent="0.25">
      <c r="E159" s="269"/>
    </row>
    <row r="160" spans="5:5" x14ac:dyDescent="0.25">
      <c r="E160" s="269"/>
    </row>
    <row r="161" spans="5:5" x14ac:dyDescent="0.25">
      <c r="E161" s="269"/>
    </row>
    <row r="162" spans="5:5" x14ac:dyDescent="0.25">
      <c r="E162" s="269"/>
    </row>
    <row r="163" spans="5:5" x14ac:dyDescent="0.25">
      <c r="E163" s="269"/>
    </row>
    <row r="164" spans="5:5" x14ac:dyDescent="0.25">
      <c r="E164" s="269"/>
    </row>
    <row r="165" spans="5:5" x14ac:dyDescent="0.25">
      <c r="E165" s="269"/>
    </row>
    <row r="166" spans="5:5" x14ac:dyDescent="0.25">
      <c r="E166" s="269"/>
    </row>
    <row r="167" spans="5:5" x14ac:dyDescent="0.25">
      <c r="E167" s="269"/>
    </row>
    <row r="168" spans="5:5" x14ac:dyDescent="0.25">
      <c r="E168" s="269"/>
    </row>
    <row r="169" spans="5:5" x14ac:dyDescent="0.25">
      <c r="E169" s="269"/>
    </row>
    <row r="170" spans="5:5" x14ac:dyDescent="0.25">
      <c r="E170" s="269"/>
    </row>
    <row r="171" spans="5:5" x14ac:dyDescent="0.25">
      <c r="E171" s="269"/>
    </row>
    <row r="172" spans="5:5" x14ac:dyDescent="0.25">
      <c r="E172" s="269"/>
    </row>
    <row r="173" spans="5:5" x14ac:dyDescent="0.25">
      <c r="E173" s="269"/>
    </row>
    <row r="174" spans="5:5" x14ac:dyDescent="0.25">
      <c r="E174" s="269"/>
    </row>
    <row r="175" spans="5:5" x14ac:dyDescent="0.25">
      <c r="E175" s="269"/>
    </row>
    <row r="176" spans="5:5" x14ac:dyDescent="0.25">
      <c r="E176" s="269"/>
    </row>
    <row r="177" spans="5:5" x14ac:dyDescent="0.25">
      <c r="E177" s="269"/>
    </row>
    <row r="178" spans="5:5" x14ac:dyDescent="0.25">
      <c r="E178" s="269"/>
    </row>
    <row r="179" spans="5:5" x14ac:dyDescent="0.25">
      <c r="E179" s="269"/>
    </row>
    <row r="180" spans="5:5" x14ac:dyDescent="0.25">
      <c r="E180" s="269"/>
    </row>
    <row r="181" spans="5:5" x14ac:dyDescent="0.25">
      <c r="E181" s="269"/>
    </row>
    <row r="182" spans="5:5" x14ac:dyDescent="0.25">
      <c r="E182" s="269"/>
    </row>
    <row r="183" spans="5:5" x14ac:dyDescent="0.25">
      <c r="E183" s="269"/>
    </row>
    <row r="184" spans="5:5" x14ac:dyDescent="0.25">
      <c r="E184" s="269"/>
    </row>
    <row r="185" spans="5:5" x14ac:dyDescent="0.25">
      <c r="E185" s="269"/>
    </row>
    <row r="186" spans="5:5" x14ac:dyDescent="0.25">
      <c r="E186" s="269"/>
    </row>
    <row r="187" spans="5:5" x14ac:dyDescent="0.25">
      <c r="E187" s="269"/>
    </row>
    <row r="188" spans="5:5" x14ac:dyDescent="0.25">
      <c r="E188" s="269"/>
    </row>
    <row r="189" spans="5:5" x14ac:dyDescent="0.25">
      <c r="E189" s="269"/>
    </row>
    <row r="190" spans="5:5" x14ac:dyDescent="0.25">
      <c r="E190" s="269"/>
    </row>
    <row r="191" spans="5:5" x14ac:dyDescent="0.25">
      <c r="E191" s="269"/>
    </row>
    <row r="192" spans="5:5" x14ac:dyDescent="0.25">
      <c r="E192" s="269"/>
    </row>
    <row r="193" spans="5:5" x14ac:dyDescent="0.25">
      <c r="E193" s="269"/>
    </row>
    <row r="194" spans="5:5" x14ac:dyDescent="0.25">
      <c r="E194" s="269"/>
    </row>
    <row r="195" spans="5:5" x14ac:dyDescent="0.25">
      <c r="E195" s="269"/>
    </row>
    <row r="196" spans="5:5" x14ac:dyDescent="0.25">
      <c r="E196" s="269"/>
    </row>
    <row r="197" spans="5:5" x14ac:dyDescent="0.25">
      <c r="E197" s="269"/>
    </row>
    <row r="198" spans="5:5" x14ac:dyDescent="0.25">
      <c r="E198" s="269"/>
    </row>
    <row r="199" spans="5:5" x14ac:dyDescent="0.25">
      <c r="E199" s="269"/>
    </row>
    <row r="200" spans="5:5" x14ac:dyDescent="0.25">
      <c r="E200" s="269"/>
    </row>
    <row r="201" spans="5:5" x14ac:dyDescent="0.25">
      <c r="E201" s="269"/>
    </row>
    <row r="202" spans="5:5" x14ac:dyDescent="0.25">
      <c r="E202" s="269"/>
    </row>
    <row r="203" spans="5:5" x14ac:dyDescent="0.25">
      <c r="E203" s="269"/>
    </row>
    <row r="204" spans="5:5" x14ac:dyDescent="0.25">
      <c r="E204" s="269"/>
    </row>
    <row r="205" spans="5:5" x14ac:dyDescent="0.25">
      <c r="E205" s="269"/>
    </row>
    <row r="206" spans="5:5" x14ac:dyDescent="0.25">
      <c r="E206" s="269"/>
    </row>
    <row r="207" spans="5:5" x14ac:dyDescent="0.25">
      <c r="E207" s="269"/>
    </row>
    <row r="208" spans="5:5" x14ac:dyDescent="0.25">
      <c r="E208" s="269"/>
    </row>
    <row r="209" spans="5:5" x14ac:dyDescent="0.25">
      <c r="E209" s="269"/>
    </row>
    <row r="210" spans="5:5" x14ac:dyDescent="0.25">
      <c r="E210" s="269"/>
    </row>
    <row r="211" spans="5:5" x14ac:dyDescent="0.25">
      <c r="E211" s="269"/>
    </row>
    <row r="212" spans="5:5" x14ac:dyDescent="0.25">
      <c r="E212" s="269"/>
    </row>
    <row r="213" spans="5:5" x14ac:dyDescent="0.25">
      <c r="E213" s="269"/>
    </row>
    <row r="214" spans="5:5" x14ac:dyDescent="0.25">
      <c r="E214" s="269"/>
    </row>
    <row r="215" spans="5:5" x14ac:dyDescent="0.25">
      <c r="E215" s="269"/>
    </row>
    <row r="216" spans="5:5" x14ac:dyDescent="0.25">
      <c r="E216" s="269"/>
    </row>
    <row r="217" spans="5:5" x14ac:dyDescent="0.25">
      <c r="E217" s="269"/>
    </row>
    <row r="218" spans="5:5" x14ac:dyDescent="0.25">
      <c r="E218" s="269"/>
    </row>
    <row r="219" spans="5:5" x14ac:dyDescent="0.25">
      <c r="E219" s="269"/>
    </row>
    <row r="220" spans="5:5" x14ac:dyDescent="0.25">
      <c r="E220" s="269"/>
    </row>
    <row r="221" spans="5:5" x14ac:dyDescent="0.25">
      <c r="E221" s="269"/>
    </row>
    <row r="222" spans="5:5" x14ac:dyDescent="0.25">
      <c r="E222" s="269"/>
    </row>
    <row r="223" spans="5:5" x14ac:dyDescent="0.25">
      <c r="E223" s="269"/>
    </row>
    <row r="224" spans="5:5" x14ac:dyDescent="0.25">
      <c r="E224" s="269"/>
    </row>
    <row r="225" spans="5:5" x14ac:dyDescent="0.25">
      <c r="E225" s="269"/>
    </row>
    <row r="226" spans="5:5" x14ac:dyDescent="0.25">
      <c r="E226" s="269"/>
    </row>
    <row r="227" spans="5:5" x14ac:dyDescent="0.25">
      <c r="E227" s="269"/>
    </row>
    <row r="228" spans="5:5" x14ac:dyDescent="0.25">
      <c r="E228" s="269"/>
    </row>
    <row r="229" spans="5:5" x14ac:dyDescent="0.25">
      <c r="E229" s="269"/>
    </row>
    <row r="230" spans="5:5" x14ac:dyDescent="0.25">
      <c r="E230" s="269"/>
    </row>
    <row r="231" spans="5:5" x14ac:dyDescent="0.25">
      <c r="E231" s="269"/>
    </row>
    <row r="232" spans="5:5" x14ac:dyDescent="0.25">
      <c r="E232" s="269"/>
    </row>
    <row r="233" spans="5:5" x14ac:dyDescent="0.25">
      <c r="E233" s="269"/>
    </row>
    <row r="234" spans="5:5" x14ac:dyDescent="0.25">
      <c r="E234" s="269"/>
    </row>
    <row r="235" spans="5:5" x14ac:dyDescent="0.25">
      <c r="E235" s="269"/>
    </row>
    <row r="236" spans="5:5" x14ac:dyDescent="0.25">
      <c r="E236" s="269"/>
    </row>
    <row r="237" spans="5:5" x14ac:dyDescent="0.25">
      <c r="E237" s="269"/>
    </row>
    <row r="238" spans="5:5" x14ac:dyDescent="0.25">
      <c r="E238" s="269"/>
    </row>
    <row r="239" spans="5:5" x14ac:dyDescent="0.25">
      <c r="E239" s="269"/>
    </row>
    <row r="240" spans="5:5" x14ac:dyDescent="0.25">
      <c r="E240" s="269"/>
    </row>
    <row r="241" spans="5:5" x14ac:dyDescent="0.25">
      <c r="E241" s="269"/>
    </row>
    <row r="242" spans="5:5" x14ac:dyDescent="0.25">
      <c r="E242" s="269"/>
    </row>
    <row r="243" spans="5:5" x14ac:dyDescent="0.25">
      <c r="E243" s="269"/>
    </row>
    <row r="244" spans="5:5" x14ac:dyDescent="0.25">
      <c r="E244" s="269"/>
    </row>
    <row r="245" spans="5:5" x14ac:dyDescent="0.25">
      <c r="E245" s="269"/>
    </row>
    <row r="246" spans="5:5" x14ac:dyDescent="0.25">
      <c r="E246" s="269"/>
    </row>
    <row r="247" spans="5:5" x14ac:dyDescent="0.25">
      <c r="E247" s="269"/>
    </row>
    <row r="248" spans="5:5" x14ac:dyDescent="0.25">
      <c r="E248" s="269"/>
    </row>
    <row r="249" spans="5:5" x14ac:dyDescent="0.25">
      <c r="E249" s="269"/>
    </row>
    <row r="250" spans="5:5" x14ac:dyDescent="0.25">
      <c r="E250" s="269"/>
    </row>
    <row r="251" spans="5:5" x14ac:dyDescent="0.25">
      <c r="E251" s="269"/>
    </row>
    <row r="252" spans="5:5" x14ac:dyDescent="0.25">
      <c r="E252" s="269"/>
    </row>
    <row r="253" spans="5:5" x14ac:dyDescent="0.25">
      <c r="E253" s="269"/>
    </row>
    <row r="254" spans="5:5" x14ac:dyDescent="0.25">
      <c r="E254" s="269"/>
    </row>
    <row r="255" spans="5:5" x14ac:dyDescent="0.25">
      <c r="E255" s="269"/>
    </row>
    <row r="256" spans="5:5" x14ac:dyDescent="0.25">
      <c r="E256" s="269"/>
    </row>
    <row r="257" spans="5:5" x14ac:dyDescent="0.25">
      <c r="E257" s="269"/>
    </row>
    <row r="258" spans="5:5" x14ac:dyDescent="0.25">
      <c r="E258" s="269"/>
    </row>
    <row r="259" spans="5:5" x14ac:dyDescent="0.25">
      <c r="E259" s="269"/>
    </row>
    <row r="260" spans="5:5" x14ac:dyDescent="0.25">
      <c r="E260" s="269"/>
    </row>
    <row r="261" spans="5:5" x14ac:dyDescent="0.25">
      <c r="E261" s="269"/>
    </row>
    <row r="262" spans="5:5" x14ac:dyDescent="0.25">
      <c r="E262" s="269"/>
    </row>
    <row r="263" spans="5:5" x14ac:dyDescent="0.25">
      <c r="E263" s="269"/>
    </row>
    <row r="264" spans="5:5" x14ac:dyDescent="0.25">
      <c r="E264" s="269"/>
    </row>
    <row r="265" spans="5:5" x14ac:dyDescent="0.25">
      <c r="E265" s="269"/>
    </row>
    <row r="266" spans="5:5" x14ac:dyDescent="0.25">
      <c r="E266" s="269"/>
    </row>
    <row r="267" spans="5:5" x14ac:dyDescent="0.25">
      <c r="E267" s="269"/>
    </row>
    <row r="268" spans="5:5" x14ac:dyDescent="0.25">
      <c r="E268" s="269"/>
    </row>
    <row r="269" spans="5:5" x14ac:dyDescent="0.25">
      <c r="E269" s="269"/>
    </row>
    <row r="270" spans="5:5" x14ac:dyDescent="0.25">
      <c r="E270" s="269"/>
    </row>
    <row r="271" spans="5:5" x14ac:dyDescent="0.25">
      <c r="E271" s="269"/>
    </row>
    <row r="272" spans="5:5" x14ac:dyDescent="0.25">
      <c r="E272" s="269"/>
    </row>
    <row r="273" spans="5:5" x14ac:dyDescent="0.25">
      <c r="E273" s="269"/>
    </row>
    <row r="274" spans="5:5" x14ac:dyDescent="0.25">
      <c r="E274" s="269"/>
    </row>
    <row r="275" spans="5:5" x14ac:dyDescent="0.25">
      <c r="E275" s="269"/>
    </row>
    <row r="276" spans="5:5" x14ac:dyDescent="0.25">
      <c r="E276" s="269"/>
    </row>
    <row r="277" spans="5:5" x14ac:dyDescent="0.25">
      <c r="E277" s="269"/>
    </row>
    <row r="278" spans="5:5" x14ac:dyDescent="0.25">
      <c r="E278" s="269"/>
    </row>
    <row r="279" spans="5:5" x14ac:dyDescent="0.25">
      <c r="E279" s="269"/>
    </row>
    <row r="280" spans="5:5" x14ac:dyDescent="0.25">
      <c r="E280" s="269"/>
    </row>
    <row r="281" spans="5:5" x14ac:dyDescent="0.25">
      <c r="E281" s="269"/>
    </row>
    <row r="282" spans="5:5" x14ac:dyDescent="0.25">
      <c r="E282" s="269"/>
    </row>
    <row r="283" spans="5:5" x14ac:dyDescent="0.25">
      <c r="E283" s="269"/>
    </row>
    <row r="284" spans="5:5" x14ac:dyDescent="0.25">
      <c r="E284" s="269"/>
    </row>
    <row r="285" spans="5:5" x14ac:dyDescent="0.25">
      <c r="E285" s="269"/>
    </row>
    <row r="286" spans="5:5" x14ac:dyDescent="0.25">
      <c r="E286" s="269"/>
    </row>
    <row r="287" spans="5:5" x14ac:dyDescent="0.25">
      <c r="E287" s="269"/>
    </row>
    <row r="288" spans="5:5" x14ac:dyDescent="0.25">
      <c r="E288" s="269"/>
    </row>
    <row r="289" spans="5:5" x14ac:dyDescent="0.25">
      <c r="E289" s="269"/>
    </row>
    <row r="290" spans="5:5" x14ac:dyDescent="0.25">
      <c r="E290" s="269"/>
    </row>
    <row r="291" spans="5:5" x14ac:dyDescent="0.25">
      <c r="E291" s="269"/>
    </row>
    <row r="292" spans="5:5" x14ac:dyDescent="0.25">
      <c r="E292" s="269"/>
    </row>
    <row r="293" spans="5:5" x14ac:dyDescent="0.25">
      <c r="E293" s="269"/>
    </row>
    <row r="294" spans="5:5" x14ac:dyDescent="0.25">
      <c r="E294" s="269"/>
    </row>
    <row r="295" spans="5:5" x14ac:dyDescent="0.25">
      <c r="E295" s="269"/>
    </row>
    <row r="296" spans="5:5" x14ac:dyDescent="0.25">
      <c r="E296" s="269"/>
    </row>
    <row r="297" spans="5:5" x14ac:dyDescent="0.25">
      <c r="E297" s="269"/>
    </row>
    <row r="298" spans="5:5" x14ac:dyDescent="0.25">
      <c r="E298" s="269"/>
    </row>
    <row r="299" spans="5:5" x14ac:dyDescent="0.25">
      <c r="E299" s="269"/>
    </row>
    <row r="300" spans="5:5" x14ac:dyDescent="0.25">
      <c r="E300" s="269"/>
    </row>
    <row r="301" spans="5:5" x14ac:dyDescent="0.25">
      <c r="E301" s="269"/>
    </row>
    <row r="302" spans="5:5" x14ac:dyDescent="0.25">
      <c r="E302" s="269"/>
    </row>
    <row r="303" spans="5:5" x14ac:dyDescent="0.25">
      <c r="E303" s="269"/>
    </row>
    <row r="304" spans="5:5" x14ac:dyDescent="0.25">
      <c r="E304" s="269"/>
    </row>
    <row r="305" spans="5:5" x14ac:dyDescent="0.25">
      <c r="E305" s="269"/>
    </row>
    <row r="306" spans="5:5" x14ac:dyDescent="0.25">
      <c r="E306" s="269"/>
    </row>
    <row r="307" spans="5:5" x14ac:dyDescent="0.25">
      <c r="E307" s="269"/>
    </row>
    <row r="308" spans="5:5" x14ac:dyDescent="0.25">
      <c r="E308" s="269"/>
    </row>
    <row r="309" spans="5:5" x14ac:dyDescent="0.25">
      <c r="E309" s="269"/>
    </row>
    <row r="310" spans="5:5" x14ac:dyDescent="0.25">
      <c r="E310" s="269"/>
    </row>
    <row r="311" spans="5:5" x14ac:dyDescent="0.25">
      <c r="E311" s="269"/>
    </row>
    <row r="312" spans="5:5" x14ac:dyDescent="0.25">
      <c r="E312" s="269"/>
    </row>
    <row r="313" spans="5:5" x14ac:dyDescent="0.25">
      <c r="E313" s="269"/>
    </row>
    <row r="314" spans="5:5" x14ac:dyDescent="0.25">
      <c r="E314" s="269"/>
    </row>
    <row r="315" spans="5:5" x14ac:dyDescent="0.25">
      <c r="E315" s="269"/>
    </row>
    <row r="316" spans="5:5" x14ac:dyDescent="0.25">
      <c r="E316" s="269"/>
    </row>
    <row r="317" spans="5:5" x14ac:dyDescent="0.25">
      <c r="E317" s="269"/>
    </row>
    <row r="318" spans="5:5" x14ac:dyDescent="0.25">
      <c r="E318" s="269"/>
    </row>
    <row r="319" spans="5:5" x14ac:dyDescent="0.25">
      <c r="E319" s="269"/>
    </row>
    <row r="320" spans="5:5" x14ac:dyDescent="0.25">
      <c r="E320" s="269"/>
    </row>
    <row r="321" spans="5:5" x14ac:dyDescent="0.25">
      <c r="E321" s="269"/>
    </row>
    <row r="322" spans="5:5" x14ac:dyDescent="0.25">
      <c r="E322" s="269"/>
    </row>
    <row r="323" spans="5:5" x14ac:dyDescent="0.25">
      <c r="E323" s="269"/>
    </row>
    <row r="324" spans="5:5" x14ac:dyDescent="0.25">
      <c r="E324" s="269"/>
    </row>
    <row r="325" spans="5:5" x14ac:dyDescent="0.25">
      <c r="E325" s="269"/>
    </row>
    <row r="326" spans="5:5" x14ac:dyDescent="0.25">
      <c r="E326" s="269"/>
    </row>
    <row r="327" spans="5:5" x14ac:dyDescent="0.25">
      <c r="E327" s="269"/>
    </row>
    <row r="328" spans="5:5" x14ac:dyDescent="0.25">
      <c r="E328" s="269"/>
    </row>
    <row r="329" spans="5:5" x14ac:dyDescent="0.25">
      <c r="E329" s="269"/>
    </row>
    <row r="330" spans="5:5" x14ac:dyDescent="0.25">
      <c r="E330" s="269"/>
    </row>
    <row r="331" spans="5:5" x14ac:dyDescent="0.25">
      <c r="E331" s="269"/>
    </row>
    <row r="332" spans="5:5" x14ac:dyDescent="0.25">
      <c r="E332" s="269"/>
    </row>
    <row r="333" spans="5:5" x14ac:dyDescent="0.25">
      <c r="E333" s="269"/>
    </row>
    <row r="334" spans="5:5" x14ac:dyDescent="0.25">
      <c r="E334" s="269"/>
    </row>
    <row r="335" spans="5:5" x14ac:dyDescent="0.25">
      <c r="E335" s="269"/>
    </row>
    <row r="336" spans="5:5" x14ac:dyDescent="0.25">
      <c r="E336" s="269"/>
    </row>
    <row r="337" spans="5:5" x14ac:dyDescent="0.25">
      <c r="E337" s="269"/>
    </row>
    <row r="338" spans="5:5" x14ac:dyDescent="0.25">
      <c r="E338" s="269"/>
    </row>
    <row r="339" spans="5:5" x14ac:dyDescent="0.25">
      <c r="E339" s="269"/>
    </row>
    <row r="340" spans="5:5" x14ac:dyDescent="0.25">
      <c r="E340" s="269"/>
    </row>
    <row r="341" spans="5:5" x14ac:dyDescent="0.25">
      <c r="E341" s="269"/>
    </row>
    <row r="342" spans="5:5" x14ac:dyDescent="0.25">
      <c r="E342" s="269"/>
    </row>
    <row r="343" spans="5:5" x14ac:dyDescent="0.25">
      <c r="E343" s="269"/>
    </row>
    <row r="344" spans="5:5" x14ac:dyDescent="0.25">
      <c r="E344" s="269"/>
    </row>
    <row r="345" spans="5:5" x14ac:dyDescent="0.25">
      <c r="E345" s="269"/>
    </row>
    <row r="346" spans="5:5" x14ac:dyDescent="0.25">
      <c r="E346" s="269"/>
    </row>
    <row r="347" spans="5:5" x14ac:dyDescent="0.25">
      <c r="E347" s="269"/>
    </row>
    <row r="348" spans="5:5" x14ac:dyDescent="0.25">
      <c r="E348" s="269"/>
    </row>
    <row r="349" spans="5:5" x14ac:dyDescent="0.25">
      <c r="E349" s="269"/>
    </row>
    <row r="350" spans="5:5" x14ac:dyDescent="0.25">
      <c r="E350" s="269"/>
    </row>
    <row r="351" spans="5:5" x14ac:dyDescent="0.25">
      <c r="E351" s="269"/>
    </row>
    <row r="352" spans="5:5" x14ac:dyDescent="0.25">
      <c r="E352" s="269"/>
    </row>
    <row r="353" spans="5:5" x14ac:dyDescent="0.25">
      <c r="E353" s="269"/>
    </row>
    <row r="354" spans="5:5" x14ac:dyDescent="0.25">
      <c r="E354" s="269"/>
    </row>
    <row r="355" spans="5:5" x14ac:dyDescent="0.25">
      <c r="E355" s="269"/>
    </row>
    <row r="356" spans="5:5" x14ac:dyDescent="0.25">
      <c r="E356" s="269"/>
    </row>
    <row r="357" spans="5:5" x14ac:dyDescent="0.25">
      <c r="E357" s="269"/>
    </row>
    <row r="358" spans="5:5" x14ac:dyDescent="0.25">
      <c r="E358" s="269"/>
    </row>
    <row r="359" spans="5:5" x14ac:dyDescent="0.25">
      <c r="E359" s="269"/>
    </row>
    <row r="360" spans="5:5" x14ac:dyDescent="0.25">
      <c r="E360" s="269"/>
    </row>
    <row r="361" spans="5:5" x14ac:dyDescent="0.25">
      <c r="E361" s="269"/>
    </row>
    <row r="362" spans="5:5" x14ac:dyDescent="0.25">
      <c r="E362" s="269"/>
    </row>
    <row r="363" spans="5:5" x14ac:dyDescent="0.25">
      <c r="E363" s="269"/>
    </row>
    <row r="364" spans="5:5" x14ac:dyDescent="0.25">
      <c r="E364" s="269"/>
    </row>
    <row r="365" spans="5:5" x14ac:dyDescent="0.25">
      <c r="E365" s="269"/>
    </row>
    <row r="366" spans="5:5" x14ac:dyDescent="0.25">
      <c r="E366" s="269"/>
    </row>
    <row r="367" spans="5:5" x14ac:dyDescent="0.25">
      <c r="E367" s="269"/>
    </row>
    <row r="368" spans="5:5" x14ac:dyDescent="0.25">
      <c r="E368" s="269"/>
    </row>
    <row r="369" spans="5:5" x14ac:dyDescent="0.25">
      <c r="E369" s="269"/>
    </row>
    <row r="370" spans="5:5" x14ac:dyDescent="0.25">
      <c r="E370" s="269"/>
    </row>
    <row r="371" spans="5:5" x14ac:dyDescent="0.25">
      <c r="E371" s="269"/>
    </row>
    <row r="372" spans="5:5" x14ac:dyDescent="0.25">
      <c r="E372" s="269"/>
    </row>
    <row r="373" spans="5:5" x14ac:dyDescent="0.25">
      <c r="E373" s="269"/>
    </row>
    <row r="374" spans="5:5" x14ac:dyDescent="0.25">
      <c r="E374" s="269"/>
    </row>
    <row r="375" spans="5:5" x14ac:dyDescent="0.25">
      <c r="E375" s="269"/>
    </row>
    <row r="376" spans="5:5" x14ac:dyDescent="0.25">
      <c r="E376" s="269"/>
    </row>
    <row r="377" spans="5:5" x14ac:dyDescent="0.25">
      <c r="E377" s="269"/>
    </row>
    <row r="378" spans="5:5" x14ac:dyDescent="0.25">
      <c r="E378" s="269"/>
    </row>
    <row r="379" spans="5:5" x14ac:dyDescent="0.25">
      <c r="E379" s="269"/>
    </row>
    <row r="380" spans="5:5" x14ac:dyDescent="0.25">
      <c r="E380" s="269"/>
    </row>
    <row r="381" spans="5:5" x14ac:dyDescent="0.25">
      <c r="E381" s="269"/>
    </row>
    <row r="382" spans="5:5" x14ac:dyDescent="0.25">
      <c r="E382" s="269"/>
    </row>
    <row r="383" spans="5:5" x14ac:dyDescent="0.25">
      <c r="E383" s="269"/>
    </row>
    <row r="384" spans="5:5" x14ac:dyDescent="0.25">
      <c r="E384" s="269"/>
    </row>
    <row r="385" spans="5:5" x14ac:dyDescent="0.25">
      <c r="E385" s="269"/>
    </row>
    <row r="386" spans="5:5" x14ac:dyDescent="0.25">
      <c r="E386" s="269"/>
    </row>
    <row r="387" spans="5:5" x14ac:dyDescent="0.25">
      <c r="E387" s="269"/>
    </row>
    <row r="388" spans="5:5" x14ac:dyDescent="0.25">
      <c r="E388" s="269"/>
    </row>
    <row r="389" spans="5:5" x14ac:dyDescent="0.25">
      <c r="E389" s="269"/>
    </row>
    <row r="390" spans="5:5" x14ac:dyDescent="0.25">
      <c r="E390" s="269"/>
    </row>
    <row r="391" spans="5:5" x14ac:dyDescent="0.25">
      <c r="E391" s="269"/>
    </row>
    <row r="392" spans="5:5" x14ac:dyDescent="0.25">
      <c r="E392" s="269"/>
    </row>
    <row r="393" spans="5:5" x14ac:dyDescent="0.25">
      <c r="E393" s="269"/>
    </row>
    <row r="394" spans="5:5" x14ac:dyDescent="0.25">
      <c r="E394" s="269"/>
    </row>
    <row r="395" spans="5:5" x14ac:dyDescent="0.25">
      <c r="E395" s="269"/>
    </row>
    <row r="396" spans="5:5" x14ac:dyDescent="0.25">
      <c r="E396" s="269"/>
    </row>
    <row r="397" spans="5:5" x14ac:dyDescent="0.25">
      <c r="E397" s="269"/>
    </row>
    <row r="398" spans="5:5" x14ac:dyDescent="0.25">
      <c r="E398" s="269"/>
    </row>
    <row r="399" spans="5:5" x14ac:dyDescent="0.25">
      <c r="E399" s="269"/>
    </row>
    <row r="400" spans="5:5" x14ac:dyDescent="0.25">
      <c r="E400" s="269"/>
    </row>
    <row r="401" spans="5:5" x14ac:dyDescent="0.25">
      <c r="E401" s="269"/>
    </row>
    <row r="402" spans="5:5" x14ac:dyDescent="0.25">
      <c r="E402" s="269"/>
    </row>
    <row r="403" spans="5:5" x14ac:dyDescent="0.25">
      <c r="E403" s="269"/>
    </row>
    <row r="404" spans="5:5" x14ac:dyDescent="0.25">
      <c r="E404" s="269"/>
    </row>
    <row r="405" spans="5:5" x14ac:dyDescent="0.25">
      <c r="E405" s="269"/>
    </row>
    <row r="406" spans="5:5" x14ac:dyDescent="0.25">
      <c r="E406" s="269"/>
    </row>
    <row r="407" spans="5:5" x14ac:dyDescent="0.25">
      <c r="E407" s="269"/>
    </row>
    <row r="408" spans="5:5" x14ac:dyDescent="0.25">
      <c r="E408" s="269"/>
    </row>
    <row r="409" spans="5:5" x14ac:dyDescent="0.25">
      <c r="E409" s="269"/>
    </row>
    <row r="410" spans="5:5" x14ac:dyDescent="0.25">
      <c r="E410" s="269"/>
    </row>
    <row r="411" spans="5:5" x14ac:dyDescent="0.25">
      <c r="E411" s="269"/>
    </row>
    <row r="412" spans="5:5" x14ac:dyDescent="0.25">
      <c r="E412" s="269"/>
    </row>
    <row r="413" spans="5:5" x14ac:dyDescent="0.25">
      <c r="E413" s="269"/>
    </row>
    <row r="414" spans="5:5" x14ac:dyDescent="0.25">
      <c r="E414" s="269"/>
    </row>
    <row r="415" spans="5:5" x14ac:dyDescent="0.25">
      <c r="E415" s="269"/>
    </row>
    <row r="416" spans="5:5" x14ac:dyDescent="0.25">
      <c r="E416" s="269"/>
    </row>
    <row r="417" spans="5:5" x14ac:dyDescent="0.25">
      <c r="E417" s="269"/>
    </row>
    <row r="418" spans="5:5" x14ac:dyDescent="0.25">
      <c r="E418" s="269"/>
    </row>
    <row r="419" spans="5:5" x14ac:dyDescent="0.25">
      <c r="E419" s="269"/>
    </row>
    <row r="420" spans="5:5" x14ac:dyDescent="0.25">
      <c r="E420" s="269"/>
    </row>
    <row r="421" spans="5:5" x14ac:dyDescent="0.25">
      <c r="E421" s="269"/>
    </row>
    <row r="422" spans="5:5" x14ac:dyDescent="0.25">
      <c r="E422" s="269"/>
    </row>
    <row r="423" spans="5:5" x14ac:dyDescent="0.25">
      <c r="E423" s="269"/>
    </row>
    <row r="424" spans="5:5" x14ac:dyDescent="0.25">
      <c r="E424" s="269"/>
    </row>
    <row r="425" spans="5:5" x14ac:dyDescent="0.25">
      <c r="E425" s="269"/>
    </row>
    <row r="426" spans="5:5" x14ac:dyDescent="0.25">
      <c r="E426" s="269"/>
    </row>
    <row r="427" spans="5:5" x14ac:dyDescent="0.25">
      <c r="E427" s="269"/>
    </row>
    <row r="428" spans="5:5" x14ac:dyDescent="0.25">
      <c r="E428" s="269"/>
    </row>
    <row r="429" spans="5:5" x14ac:dyDescent="0.25">
      <c r="E429" s="269"/>
    </row>
    <row r="430" spans="5:5" x14ac:dyDescent="0.25">
      <c r="E430" s="269"/>
    </row>
    <row r="431" spans="5:5" x14ac:dyDescent="0.25">
      <c r="E431" s="269"/>
    </row>
    <row r="432" spans="5:5" x14ac:dyDescent="0.25">
      <c r="E432" s="269"/>
    </row>
    <row r="433" spans="5:5" x14ac:dyDescent="0.25">
      <c r="E433" s="269"/>
    </row>
    <row r="434" spans="5:5" x14ac:dyDescent="0.25">
      <c r="E434" s="269"/>
    </row>
    <row r="435" spans="5:5" x14ac:dyDescent="0.25">
      <c r="E435" s="269"/>
    </row>
    <row r="436" spans="5:5" x14ac:dyDescent="0.25">
      <c r="E436" s="269"/>
    </row>
    <row r="437" spans="5:5" x14ac:dyDescent="0.25">
      <c r="E437" s="269"/>
    </row>
    <row r="438" spans="5:5" x14ac:dyDescent="0.25">
      <c r="E438" s="269"/>
    </row>
    <row r="439" spans="5:5" x14ac:dyDescent="0.25">
      <c r="E439" s="269"/>
    </row>
    <row r="440" spans="5:5" x14ac:dyDescent="0.25">
      <c r="E440" s="269"/>
    </row>
    <row r="441" spans="5:5" x14ac:dyDescent="0.25">
      <c r="E441" s="269"/>
    </row>
    <row r="442" spans="5:5" x14ac:dyDescent="0.25">
      <c r="E442" s="269"/>
    </row>
    <row r="443" spans="5:5" x14ac:dyDescent="0.25">
      <c r="E443" s="269"/>
    </row>
    <row r="444" spans="5:5" x14ac:dyDescent="0.25">
      <c r="E444" s="269"/>
    </row>
    <row r="445" spans="5:5" x14ac:dyDescent="0.25">
      <c r="E445" s="269"/>
    </row>
    <row r="446" spans="5:5" x14ac:dyDescent="0.25">
      <c r="E446" s="269"/>
    </row>
    <row r="447" spans="5:5" x14ac:dyDescent="0.25">
      <c r="E447" s="269"/>
    </row>
    <row r="448" spans="5:5" x14ac:dyDescent="0.25">
      <c r="E448" s="269"/>
    </row>
    <row r="449" spans="5:5" x14ac:dyDescent="0.25">
      <c r="E449" s="269"/>
    </row>
    <row r="450" spans="5:5" x14ac:dyDescent="0.25">
      <c r="E450" s="269"/>
    </row>
    <row r="451" spans="5:5" x14ac:dyDescent="0.25">
      <c r="E451" s="269"/>
    </row>
    <row r="452" spans="5:5" x14ac:dyDescent="0.25">
      <c r="E452" s="269"/>
    </row>
    <row r="453" spans="5:5" x14ac:dyDescent="0.25">
      <c r="E453" s="269"/>
    </row>
    <row r="454" spans="5:5" x14ac:dyDescent="0.25">
      <c r="E454" s="269"/>
    </row>
    <row r="455" spans="5:5" x14ac:dyDescent="0.25">
      <c r="E455" s="269"/>
    </row>
    <row r="456" spans="5:5" x14ac:dyDescent="0.25">
      <c r="E456" s="269"/>
    </row>
    <row r="457" spans="5:5" x14ac:dyDescent="0.25">
      <c r="E457" s="269"/>
    </row>
    <row r="458" spans="5:5" x14ac:dyDescent="0.25">
      <c r="E458" s="269"/>
    </row>
    <row r="459" spans="5:5" x14ac:dyDescent="0.25">
      <c r="E459" s="269"/>
    </row>
    <row r="460" spans="5:5" x14ac:dyDescent="0.25">
      <c r="E460" s="269"/>
    </row>
    <row r="461" spans="5:5" x14ac:dyDescent="0.25">
      <c r="E461" s="269"/>
    </row>
    <row r="462" spans="5:5" x14ac:dyDescent="0.25">
      <c r="E462" s="269"/>
    </row>
    <row r="463" spans="5:5" x14ac:dyDescent="0.25">
      <c r="E463" s="269"/>
    </row>
    <row r="464" spans="5:5" x14ac:dyDescent="0.25">
      <c r="E464" s="269"/>
    </row>
    <row r="465" spans="5:5" x14ac:dyDescent="0.25">
      <c r="E465" s="269"/>
    </row>
    <row r="466" spans="5:5" x14ac:dyDescent="0.25">
      <c r="E466" s="269"/>
    </row>
    <row r="467" spans="5:5" x14ac:dyDescent="0.25">
      <c r="E467" s="269"/>
    </row>
    <row r="468" spans="5:5" x14ac:dyDescent="0.25">
      <c r="E468" s="269"/>
    </row>
    <row r="469" spans="5:5" x14ac:dyDescent="0.25">
      <c r="E469" s="269"/>
    </row>
    <row r="470" spans="5:5" x14ac:dyDescent="0.25">
      <c r="E470" s="269"/>
    </row>
    <row r="471" spans="5:5" x14ac:dyDescent="0.25">
      <c r="E471" s="269"/>
    </row>
    <row r="472" spans="5:5" x14ac:dyDescent="0.25">
      <c r="E472" s="269"/>
    </row>
    <row r="473" spans="5:5" x14ac:dyDescent="0.25">
      <c r="E473" s="269"/>
    </row>
    <row r="474" spans="5:5" x14ac:dyDescent="0.25">
      <c r="E474" s="269"/>
    </row>
    <row r="475" spans="5:5" x14ac:dyDescent="0.25">
      <c r="E475" s="269"/>
    </row>
    <row r="476" spans="5:5" x14ac:dyDescent="0.25">
      <c r="E476" s="269"/>
    </row>
    <row r="477" spans="5:5" x14ac:dyDescent="0.25">
      <c r="E477" s="269"/>
    </row>
    <row r="478" spans="5:5" x14ac:dyDescent="0.25">
      <c r="E478" s="269"/>
    </row>
    <row r="479" spans="5:5" x14ac:dyDescent="0.25">
      <c r="E479" s="269"/>
    </row>
    <row r="480" spans="5:5" x14ac:dyDescent="0.25">
      <c r="E480" s="269"/>
    </row>
    <row r="481" spans="5:5" x14ac:dyDescent="0.25">
      <c r="E481" s="269"/>
    </row>
    <row r="482" spans="5:5" x14ac:dyDescent="0.25">
      <c r="E482" s="269"/>
    </row>
    <row r="483" spans="5:5" x14ac:dyDescent="0.25">
      <c r="E483" s="269"/>
    </row>
    <row r="484" spans="5:5" x14ac:dyDescent="0.25">
      <c r="E484" s="269"/>
    </row>
    <row r="485" spans="5:5" x14ac:dyDescent="0.25">
      <c r="E485" s="269"/>
    </row>
    <row r="486" spans="5:5" x14ac:dyDescent="0.25">
      <c r="E486" s="269"/>
    </row>
    <row r="487" spans="5:5" x14ac:dyDescent="0.25">
      <c r="E487" s="269"/>
    </row>
    <row r="488" spans="5:5" x14ac:dyDescent="0.25">
      <c r="E488" s="269"/>
    </row>
    <row r="489" spans="5:5" x14ac:dyDescent="0.25">
      <c r="E489" s="269"/>
    </row>
    <row r="490" spans="5:5" x14ac:dyDescent="0.25">
      <c r="E490" s="269"/>
    </row>
    <row r="491" spans="5:5" x14ac:dyDescent="0.25">
      <c r="E491" s="269"/>
    </row>
    <row r="492" spans="5:5" x14ac:dyDescent="0.25">
      <c r="E492" s="269"/>
    </row>
    <row r="493" spans="5:5" x14ac:dyDescent="0.25">
      <c r="E493" s="269"/>
    </row>
    <row r="494" spans="5:5" x14ac:dyDescent="0.25">
      <c r="E494" s="269"/>
    </row>
    <row r="495" spans="5:5" x14ac:dyDescent="0.25">
      <c r="E495" s="269"/>
    </row>
    <row r="496" spans="5:5" x14ac:dyDescent="0.25">
      <c r="E496" s="269"/>
    </row>
    <row r="497" spans="5:5" x14ac:dyDescent="0.25">
      <c r="E497" s="269"/>
    </row>
    <row r="498" spans="5:5" x14ac:dyDescent="0.25">
      <c r="E498" s="269"/>
    </row>
    <row r="499" spans="5:5" x14ac:dyDescent="0.25">
      <c r="E499" s="269"/>
    </row>
    <row r="500" spans="5:5" x14ac:dyDescent="0.25">
      <c r="E500" s="269"/>
    </row>
    <row r="501" spans="5:5" x14ac:dyDescent="0.25">
      <c r="E501" s="269"/>
    </row>
    <row r="502" spans="5:5" x14ac:dyDescent="0.25">
      <c r="E502" s="269"/>
    </row>
    <row r="503" spans="5:5" x14ac:dyDescent="0.25">
      <c r="E503" s="269"/>
    </row>
    <row r="504" spans="5:5" x14ac:dyDescent="0.25">
      <c r="E504" s="269"/>
    </row>
    <row r="505" spans="5:5" x14ac:dyDescent="0.25">
      <c r="E505" s="269"/>
    </row>
    <row r="506" spans="5:5" x14ac:dyDescent="0.25">
      <c r="E506" s="269"/>
    </row>
    <row r="507" spans="5:5" x14ac:dyDescent="0.25">
      <c r="E507" s="269"/>
    </row>
    <row r="508" spans="5:5" x14ac:dyDescent="0.25">
      <c r="E508" s="269"/>
    </row>
    <row r="509" spans="5:5" x14ac:dyDescent="0.25">
      <c r="E509" s="269"/>
    </row>
    <row r="510" spans="5:5" x14ac:dyDescent="0.25">
      <c r="E510" s="269"/>
    </row>
    <row r="511" spans="5:5" x14ac:dyDescent="0.25">
      <c r="E511" s="269"/>
    </row>
    <row r="512" spans="5:5" x14ac:dyDescent="0.25">
      <c r="E512" s="269"/>
    </row>
    <row r="513" spans="5:5" x14ac:dyDescent="0.25">
      <c r="E513" s="269"/>
    </row>
    <row r="514" spans="5:5" x14ac:dyDescent="0.25">
      <c r="E514" s="269"/>
    </row>
    <row r="515" spans="5:5" x14ac:dyDescent="0.25">
      <c r="E515" s="269"/>
    </row>
    <row r="516" spans="5:5" x14ac:dyDescent="0.25">
      <c r="E516" s="269"/>
    </row>
    <row r="517" spans="5:5" x14ac:dyDescent="0.25">
      <c r="E517" s="269"/>
    </row>
    <row r="518" spans="5:5" x14ac:dyDescent="0.25">
      <c r="E518" s="269"/>
    </row>
    <row r="519" spans="5:5" x14ac:dyDescent="0.25">
      <c r="E519" s="269"/>
    </row>
    <row r="520" spans="5:5" x14ac:dyDescent="0.25">
      <c r="E520" s="269"/>
    </row>
    <row r="521" spans="5:5" x14ac:dyDescent="0.25">
      <c r="E521" s="269"/>
    </row>
    <row r="522" spans="5:5" x14ac:dyDescent="0.25">
      <c r="E522" s="269"/>
    </row>
    <row r="523" spans="5:5" x14ac:dyDescent="0.25">
      <c r="E523" s="269"/>
    </row>
    <row r="524" spans="5:5" x14ac:dyDescent="0.25">
      <c r="E524" s="269"/>
    </row>
    <row r="525" spans="5:5" x14ac:dyDescent="0.25">
      <c r="E525" s="269"/>
    </row>
    <row r="526" spans="5:5" x14ac:dyDescent="0.25">
      <c r="E526" s="269"/>
    </row>
    <row r="527" spans="5:5" x14ac:dyDescent="0.25">
      <c r="E527" s="269"/>
    </row>
    <row r="528" spans="5:5" x14ac:dyDescent="0.25">
      <c r="E528" s="269"/>
    </row>
    <row r="529" spans="5:5" x14ac:dyDescent="0.25">
      <c r="E529" s="269"/>
    </row>
    <row r="530" spans="5:5" x14ac:dyDescent="0.25">
      <c r="E530" s="269"/>
    </row>
    <row r="531" spans="5:5" x14ac:dyDescent="0.25">
      <c r="E531" s="269"/>
    </row>
    <row r="532" spans="5:5" x14ac:dyDescent="0.25">
      <c r="E532" s="269"/>
    </row>
    <row r="533" spans="5:5" x14ac:dyDescent="0.25">
      <c r="E533" s="269"/>
    </row>
    <row r="534" spans="5:5" x14ac:dyDescent="0.25">
      <c r="E534" s="269"/>
    </row>
    <row r="535" spans="5:5" x14ac:dyDescent="0.25">
      <c r="E535" s="269"/>
    </row>
    <row r="536" spans="5:5" x14ac:dyDescent="0.25">
      <c r="E536" s="269"/>
    </row>
    <row r="537" spans="5:5" x14ac:dyDescent="0.25">
      <c r="E537" s="269"/>
    </row>
    <row r="538" spans="5:5" x14ac:dyDescent="0.25">
      <c r="E538" s="269"/>
    </row>
    <row r="539" spans="5:5" x14ac:dyDescent="0.25">
      <c r="E539" s="269"/>
    </row>
    <row r="540" spans="5:5" x14ac:dyDescent="0.25">
      <c r="E540" s="269"/>
    </row>
    <row r="541" spans="5:5" x14ac:dyDescent="0.25">
      <c r="E541" s="269"/>
    </row>
    <row r="542" spans="5:5" x14ac:dyDescent="0.25">
      <c r="E542" s="269"/>
    </row>
    <row r="543" spans="5:5" x14ac:dyDescent="0.25">
      <c r="E543" s="269"/>
    </row>
    <row r="544" spans="5:5" x14ac:dyDescent="0.25">
      <c r="E544" s="269"/>
    </row>
    <row r="545" spans="5:5" x14ac:dyDescent="0.25">
      <c r="E545" s="269"/>
    </row>
    <row r="546" spans="5:5" x14ac:dyDescent="0.25">
      <c r="E546" s="269"/>
    </row>
    <row r="547" spans="5:5" x14ac:dyDescent="0.25">
      <c r="E547" s="269"/>
    </row>
    <row r="548" spans="5:5" x14ac:dyDescent="0.25">
      <c r="E548" s="269"/>
    </row>
    <row r="549" spans="5:5" x14ac:dyDescent="0.25">
      <c r="E549" s="269"/>
    </row>
    <row r="550" spans="5:5" x14ac:dyDescent="0.25">
      <c r="E550" s="269"/>
    </row>
    <row r="551" spans="5:5" x14ac:dyDescent="0.25">
      <c r="E551" s="269"/>
    </row>
    <row r="552" spans="5:5" x14ac:dyDescent="0.25">
      <c r="E552" s="269"/>
    </row>
    <row r="553" spans="5:5" x14ac:dyDescent="0.25">
      <c r="E553" s="269"/>
    </row>
    <row r="554" spans="5:5" x14ac:dyDescent="0.25">
      <c r="E554" s="269"/>
    </row>
    <row r="555" spans="5:5" x14ac:dyDescent="0.25">
      <c r="E555" s="269"/>
    </row>
    <row r="556" spans="5:5" x14ac:dyDescent="0.25">
      <c r="E556" s="269"/>
    </row>
    <row r="557" spans="5:5" x14ac:dyDescent="0.25">
      <c r="E557" s="269"/>
    </row>
    <row r="558" spans="5:5" x14ac:dyDescent="0.25">
      <c r="E558" s="269"/>
    </row>
    <row r="559" spans="5:5" x14ac:dyDescent="0.25">
      <c r="E559" s="269"/>
    </row>
    <row r="560" spans="5:5" x14ac:dyDescent="0.25">
      <c r="E560" s="269"/>
    </row>
    <row r="561" spans="5:5" x14ac:dyDescent="0.25">
      <c r="E561" s="269"/>
    </row>
    <row r="562" spans="5:5" x14ac:dyDescent="0.25">
      <c r="E562" s="269"/>
    </row>
    <row r="563" spans="5:5" x14ac:dyDescent="0.25">
      <c r="E563" s="269"/>
    </row>
    <row r="564" spans="5:5" x14ac:dyDescent="0.25">
      <c r="E564" s="269"/>
    </row>
    <row r="565" spans="5:5" x14ac:dyDescent="0.25">
      <c r="E565" s="269"/>
    </row>
    <row r="566" spans="5:5" x14ac:dyDescent="0.25">
      <c r="E566" s="269"/>
    </row>
    <row r="567" spans="5:5" x14ac:dyDescent="0.25">
      <c r="E567" s="269"/>
    </row>
    <row r="568" spans="5:5" x14ac:dyDescent="0.25">
      <c r="E568" s="269"/>
    </row>
    <row r="569" spans="5:5" x14ac:dyDescent="0.25">
      <c r="E569" s="269"/>
    </row>
    <row r="570" spans="5:5" x14ac:dyDescent="0.25">
      <c r="E570" s="269"/>
    </row>
    <row r="571" spans="5:5" x14ac:dyDescent="0.25">
      <c r="E571" s="269"/>
    </row>
    <row r="572" spans="5:5" x14ac:dyDescent="0.25">
      <c r="E572" s="269"/>
    </row>
    <row r="573" spans="5:5" x14ac:dyDescent="0.25">
      <c r="E573" s="269"/>
    </row>
    <row r="574" spans="5:5" x14ac:dyDescent="0.25">
      <c r="E574" s="269"/>
    </row>
    <row r="575" spans="5:5" x14ac:dyDescent="0.25">
      <c r="E575" s="269"/>
    </row>
    <row r="576" spans="5:5" x14ac:dyDescent="0.25">
      <c r="E576" s="269"/>
    </row>
    <row r="577" spans="5:5" x14ac:dyDescent="0.25">
      <c r="E577" s="269"/>
    </row>
    <row r="578" spans="5:5" x14ac:dyDescent="0.25">
      <c r="E578" s="269"/>
    </row>
    <row r="579" spans="5:5" x14ac:dyDescent="0.25">
      <c r="E579" s="269"/>
    </row>
    <row r="580" spans="5:5" x14ac:dyDescent="0.25">
      <c r="E580" s="269"/>
    </row>
    <row r="581" spans="5:5" x14ac:dyDescent="0.25">
      <c r="E581" s="269"/>
    </row>
    <row r="582" spans="5:5" x14ac:dyDescent="0.25">
      <c r="E582" s="269"/>
    </row>
    <row r="583" spans="5:5" x14ac:dyDescent="0.25">
      <c r="E583" s="269"/>
    </row>
    <row r="584" spans="5:5" x14ac:dyDescent="0.25">
      <c r="E584" s="269"/>
    </row>
    <row r="585" spans="5:5" x14ac:dyDescent="0.25">
      <c r="E585" s="269"/>
    </row>
    <row r="586" spans="5:5" x14ac:dyDescent="0.25">
      <c r="E586" s="269"/>
    </row>
    <row r="587" spans="5:5" x14ac:dyDescent="0.25">
      <c r="E587" s="269"/>
    </row>
    <row r="588" spans="5:5" x14ac:dyDescent="0.25">
      <c r="E588" s="269"/>
    </row>
    <row r="589" spans="5:5" x14ac:dyDescent="0.25">
      <c r="E589" s="269"/>
    </row>
    <row r="590" spans="5:5" x14ac:dyDescent="0.25">
      <c r="E590" s="269"/>
    </row>
    <row r="591" spans="5:5" x14ac:dyDescent="0.25">
      <c r="E591" s="269"/>
    </row>
    <row r="592" spans="5:5" x14ac:dyDescent="0.25">
      <c r="E592" s="269"/>
    </row>
    <row r="593" spans="5:5" x14ac:dyDescent="0.25">
      <c r="E593" s="269"/>
    </row>
    <row r="594" spans="5:5" x14ac:dyDescent="0.25">
      <c r="E594" s="269"/>
    </row>
    <row r="595" spans="5:5" x14ac:dyDescent="0.25">
      <c r="E595" s="269"/>
    </row>
    <row r="596" spans="5:5" x14ac:dyDescent="0.25">
      <c r="E596" s="269"/>
    </row>
    <row r="597" spans="5:5" x14ac:dyDescent="0.25">
      <c r="E597" s="269"/>
    </row>
    <row r="598" spans="5:5" x14ac:dyDescent="0.25">
      <c r="E598" s="269"/>
    </row>
    <row r="599" spans="5:5" x14ac:dyDescent="0.25">
      <c r="E599" s="269"/>
    </row>
    <row r="600" spans="5:5" x14ac:dyDescent="0.25">
      <c r="E600" s="269"/>
    </row>
    <row r="601" spans="5:5" x14ac:dyDescent="0.25">
      <c r="E601" s="269"/>
    </row>
    <row r="602" spans="5:5" x14ac:dyDescent="0.25">
      <c r="E602" s="269"/>
    </row>
    <row r="603" spans="5:5" x14ac:dyDescent="0.25">
      <c r="E603" s="269"/>
    </row>
    <row r="604" spans="5:5" x14ac:dyDescent="0.25">
      <c r="E604" s="269"/>
    </row>
    <row r="605" spans="5:5" x14ac:dyDescent="0.25">
      <c r="E605" s="269"/>
    </row>
    <row r="606" spans="5:5" x14ac:dyDescent="0.25">
      <c r="E606" s="269"/>
    </row>
    <row r="607" spans="5:5" x14ac:dyDescent="0.25">
      <c r="E607" s="269"/>
    </row>
    <row r="608" spans="5:5" x14ac:dyDescent="0.25">
      <c r="E608" s="269"/>
    </row>
    <row r="609" spans="5:5" x14ac:dyDescent="0.25">
      <c r="E609" s="269"/>
    </row>
    <row r="610" spans="5:5" x14ac:dyDescent="0.25">
      <c r="E610" s="269"/>
    </row>
    <row r="611" spans="5:5" x14ac:dyDescent="0.25">
      <c r="E611" s="269"/>
    </row>
    <row r="612" spans="5:5" x14ac:dyDescent="0.25">
      <c r="E612" s="269"/>
    </row>
    <row r="613" spans="5:5" x14ac:dyDescent="0.25">
      <c r="E613" s="269"/>
    </row>
    <row r="614" spans="5:5" x14ac:dyDescent="0.25">
      <c r="E614" s="269"/>
    </row>
    <row r="615" spans="5:5" x14ac:dyDescent="0.25">
      <c r="E615" s="269"/>
    </row>
    <row r="616" spans="5:5" x14ac:dyDescent="0.25">
      <c r="E616" s="269"/>
    </row>
    <row r="617" spans="5:5" x14ac:dyDescent="0.25">
      <c r="E617" s="269"/>
    </row>
    <row r="618" spans="5:5" x14ac:dyDescent="0.25">
      <c r="E618" s="269"/>
    </row>
    <row r="619" spans="5:5" x14ac:dyDescent="0.25">
      <c r="E619" s="269"/>
    </row>
    <row r="620" spans="5:5" x14ac:dyDescent="0.25">
      <c r="E620" s="269"/>
    </row>
    <row r="621" spans="5:5" x14ac:dyDescent="0.25">
      <c r="E621" s="269"/>
    </row>
    <row r="622" spans="5:5" x14ac:dyDescent="0.25">
      <c r="E622" s="269"/>
    </row>
    <row r="623" spans="5:5" x14ac:dyDescent="0.25">
      <c r="E623" s="269"/>
    </row>
    <row r="624" spans="5:5" x14ac:dyDescent="0.25">
      <c r="E624" s="269"/>
    </row>
    <row r="625" spans="5:5" x14ac:dyDescent="0.25">
      <c r="E625" s="269"/>
    </row>
    <row r="626" spans="5:5" x14ac:dyDescent="0.25">
      <c r="E626" s="269"/>
    </row>
    <row r="627" spans="5:5" x14ac:dyDescent="0.25">
      <c r="E627" s="269"/>
    </row>
    <row r="628" spans="5:5" x14ac:dyDescent="0.25">
      <c r="E628" s="269"/>
    </row>
    <row r="629" spans="5:5" x14ac:dyDescent="0.25">
      <c r="E629" s="269"/>
    </row>
    <row r="630" spans="5:5" x14ac:dyDescent="0.25">
      <c r="E630" s="269"/>
    </row>
    <row r="631" spans="5:5" x14ac:dyDescent="0.25">
      <c r="E631" s="269"/>
    </row>
    <row r="632" spans="5:5" x14ac:dyDescent="0.25">
      <c r="E632" s="269"/>
    </row>
    <row r="633" spans="5:5" x14ac:dyDescent="0.25">
      <c r="E633" s="269"/>
    </row>
    <row r="634" spans="5:5" x14ac:dyDescent="0.25">
      <c r="E634" s="269"/>
    </row>
    <row r="635" spans="5:5" x14ac:dyDescent="0.25">
      <c r="E635" s="269"/>
    </row>
    <row r="636" spans="5:5" x14ac:dyDescent="0.25">
      <c r="E636" s="269"/>
    </row>
    <row r="637" spans="5:5" x14ac:dyDescent="0.25">
      <c r="E637" s="269"/>
    </row>
    <row r="638" spans="5:5" x14ac:dyDescent="0.25">
      <c r="E638" s="269"/>
    </row>
    <row r="639" spans="5:5" x14ac:dyDescent="0.25">
      <c r="E639" s="269"/>
    </row>
    <row r="640" spans="5:5" x14ac:dyDescent="0.25">
      <c r="E640" s="269"/>
    </row>
    <row r="641" spans="5:5" x14ac:dyDescent="0.25">
      <c r="E641" s="269"/>
    </row>
    <row r="642" spans="5:5" x14ac:dyDescent="0.25">
      <c r="E642" s="269"/>
    </row>
    <row r="643" spans="5:5" x14ac:dyDescent="0.25">
      <c r="E643" s="269"/>
    </row>
    <row r="644" spans="5:5" x14ac:dyDescent="0.25">
      <c r="E644" s="269"/>
    </row>
    <row r="645" spans="5:5" x14ac:dyDescent="0.25">
      <c r="E645" s="269"/>
    </row>
    <row r="646" spans="5:5" x14ac:dyDescent="0.25">
      <c r="E646" s="269"/>
    </row>
    <row r="647" spans="5:5" x14ac:dyDescent="0.25">
      <c r="E647" s="269"/>
    </row>
    <row r="648" spans="5:5" x14ac:dyDescent="0.25">
      <c r="E648" s="269"/>
    </row>
    <row r="649" spans="5:5" x14ac:dyDescent="0.25">
      <c r="E649" s="269"/>
    </row>
    <row r="650" spans="5:5" x14ac:dyDescent="0.25">
      <c r="E650" s="269"/>
    </row>
    <row r="651" spans="5:5" x14ac:dyDescent="0.25">
      <c r="E651" s="269"/>
    </row>
    <row r="652" spans="5:5" x14ac:dyDescent="0.25">
      <c r="E652" s="269"/>
    </row>
    <row r="653" spans="5:5" x14ac:dyDescent="0.25">
      <c r="E653" s="269"/>
    </row>
    <row r="654" spans="5:5" x14ac:dyDescent="0.25">
      <c r="E654" s="269"/>
    </row>
    <row r="655" spans="5:5" x14ac:dyDescent="0.25">
      <c r="E655" s="269"/>
    </row>
    <row r="656" spans="5:5" x14ac:dyDescent="0.25">
      <c r="E656" s="269"/>
    </row>
    <row r="657" spans="5:5" x14ac:dyDescent="0.25">
      <c r="E657" s="269"/>
    </row>
    <row r="658" spans="5:5" x14ac:dyDescent="0.25">
      <c r="E658" s="269"/>
    </row>
    <row r="659" spans="5:5" x14ac:dyDescent="0.25">
      <c r="E659" s="269"/>
    </row>
    <row r="660" spans="5:5" x14ac:dyDescent="0.25">
      <c r="E660" s="269"/>
    </row>
    <row r="661" spans="5:5" x14ac:dyDescent="0.25">
      <c r="E661" s="269"/>
    </row>
    <row r="662" spans="5:5" x14ac:dyDescent="0.25">
      <c r="E662" s="269"/>
    </row>
    <row r="663" spans="5:5" x14ac:dyDescent="0.25">
      <c r="E663" s="269"/>
    </row>
    <row r="664" spans="5:5" x14ac:dyDescent="0.25">
      <c r="E664" s="269"/>
    </row>
    <row r="665" spans="5:5" x14ac:dyDescent="0.25">
      <c r="E665" s="269"/>
    </row>
    <row r="666" spans="5:5" x14ac:dyDescent="0.25">
      <c r="E666" s="269"/>
    </row>
    <row r="667" spans="5:5" x14ac:dyDescent="0.25">
      <c r="E667" s="269"/>
    </row>
    <row r="668" spans="5:5" x14ac:dyDescent="0.25">
      <c r="E668" s="269"/>
    </row>
    <row r="669" spans="5:5" x14ac:dyDescent="0.25">
      <c r="E669" s="269"/>
    </row>
    <row r="670" spans="5:5" x14ac:dyDescent="0.25">
      <c r="E670" s="269"/>
    </row>
    <row r="671" spans="5:5" x14ac:dyDescent="0.25">
      <c r="E671" s="269"/>
    </row>
    <row r="672" spans="5:5" x14ac:dyDescent="0.25">
      <c r="E672" s="269"/>
    </row>
    <row r="673" spans="5:5" x14ac:dyDescent="0.25">
      <c r="E673" s="269"/>
    </row>
    <row r="674" spans="5:5" x14ac:dyDescent="0.25">
      <c r="E674" s="269"/>
    </row>
    <row r="675" spans="5:5" x14ac:dyDescent="0.25">
      <c r="E675" s="269"/>
    </row>
    <row r="676" spans="5:5" x14ac:dyDescent="0.25">
      <c r="E676" s="269"/>
    </row>
    <row r="677" spans="5:5" x14ac:dyDescent="0.25">
      <c r="E677" s="269"/>
    </row>
    <row r="678" spans="5:5" x14ac:dyDescent="0.25">
      <c r="E678" s="269"/>
    </row>
    <row r="679" spans="5:5" x14ac:dyDescent="0.25">
      <c r="E679" s="269"/>
    </row>
    <row r="680" spans="5:5" x14ac:dyDescent="0.25">
      <c r="E680" s="269"/>
    </row>
    <row r="681" spans="5:5" x14ac:dyDescent="0.25">
      <c r="E681" s="269"/>
    </row>
    <row r="682" spans="5:5" x14ac:dyDescent="0.25">
      <c r="E682" s="269"/>
    </row>
    <row r="683" spans="5:5" x14ac:dyDescent="0.25">
      <c r="E683" s="269"/>
    </row>
    <row r="684" spans="5:5" x14ac:dyDescent="0.25">
      <c r="E684" s="269"/>
    </row>
    <row r="685" spans="5:5" x14ac:dyDescent="0.25">
      <c r="E685" s="269"/>
    </row>
    <row r="686" spans="5:5" x14ac:dyDescent="0.25">
      <c r="E686" s="269"/>
    </row>
    <row r="687" spans="5:5" x14ac:dyDescent="0.25">
      <c r="E687" s="269"/>
    </row>
    <row r="688" spans="5:5" x14ac:dyDescent="0.25">
      <c r="E688" s="269"/>
    </row>
    <row r="689" spans="5:5" x14ac:dyDescent="0.25">
      <c r="E689" s="269"/>
    </row>
    <row r="690" spans="5:5" x14ac:dyDescent="0.25">
      <c r="E690" s="269"/>
    </row>
    <row r="691" spans="5:5" x14ac:dyDescent="0.25">
      <c r="E691" s="269"/>
    </row>
    <row r="692" spans="5:5" x14ac:dyDescent="0.25">
      <c r="E692" s="269"/>
    </row>
    <row r="693" spans="5:5" x14ac:dyDescent="0.25">
      <c r="E693" s="269"/>
    </row>
    <row r="694" spans="5:5" x14ac:dyDescent="0.25">
      <c r="E694" s="269"/>
    </row>
    <row r="695" spans="5:5" x14ac:dyDescent="0.25">
      <c r="E695" s="269"/>
    </row>
    <row r="696" spans="5:5" x14ac:dyDescent="0.25">
      <c r="E696" s="269"/>
    </row>
    <row r="697" spans="5:5" x14ac:dyDescent="0.25">
      <c r="E697" s="269"/>
    </row>
    <row r="698" spans="5:5" x14ac:dyDescent="0.25">
      <c r="E698" s="269"/>
    </row>
    <row r="699" spans="5:5" x14ac:dyDescent="0.25">
      <c r="E699" s="269"/>
    </row>
    <row r="700" spans="5:5" x14ac:dyDescent="0.25">
      <c r="E700" s="269"/>
    </row>
    <row r="701" spans="5:5" x14ac:dyDescent="0.25">
      <c r="E701" s="269"/>
    </row>
    <row r="702" spans="5:5" x14ac:dyDescent="0.25">
      <c r="E702" s="269"/>
    </row>
    <row r="703" spans="5:5" x14ac:dyDescent="0.25">
      <c r="E703" s="269"/>
    </row>
    <row r="704" spans="5:5" x14ac:dyDescent="0.25">
      <c r="E704" s="269"/>
    </row>
    <row r="705" spans="5:5" x14ac:dyDescent="0.25">
      <c r="E705" s="269"/>
    </row>
    <row r="706" spans="5:5" x14ac:dyDescent="0.25">
      <c r="E706" s="269"/>
    </row>
    <row r="707" spans="5:5" x14ac:dyDescent="0.25">
      <c r="E707" s="269"/>
    </row>
    <row r="708" spans="5:5" x14ac:dyDescent="0.25">
      <c r="E708" s="269"/>
    </row>
    <row r="709" spans="5:5" x14ac:dyDescent="0.25">
      <c r="E709" s="269"/>
    </row>
    <row r="710" spans="5:5" x14ac:dyDescent="0.25">
      <c r="E710" s="269"/>
    </row>
    <row r="711" spans="5:5" x14ac:dyDescent="0.25">
      <c r="E711" s="269"/>
    </row>
    <row r="712" spans="5:5" x14ac:dyDescent="0.25">
      <c r="E712" s="269"/>
    </row>
    <row r="713" spans="5:5" x14ac:dyDescent="0.25">
      <c r="E713" s="269"/>
    </row>
    <row r="714" spans="5:5" x14ac:dyDescent="0.25">
      <c r="E714" s="269"/>
    </row>
    <row r="715" spans="5:5" x14ac:dyDescent="0.25">
      <c r="E715" s="269"/>
    </row>
    <row r="716" spans="5:5" x14ac:dyDescent="0.25">
      <c r="E716" s="269"/>
    </row>
    <row r="717" spans="5:5" x14ac:dyDescent="0.25">
      <c r="E717" s="269"/>
    </row>
    <row r="718" spans="5:5" x14ac:dyDescent="0.25">
      <c r="E718" s="269"/>
    </row>
    <row r="719" spans="5:5" x14ac:dyDescent="0.25">
      <c r="E719" s="269"/>
    </row>
    <row r="720" spans="5:5" x14ac:dyDescent="0.25">
      <c r="E720" s="269"/>
    </row>
    <row r="721" spans="5:5" x14ac:dyDescent="0.25">
      <c r="E721" s="269"/>
    </row>
    <row r="722" spans="5:5" x14ac:dyDescent="0.25">
      <c r="E722" s="269"/>
    </row>
    <row r="723" spans="5:5" x14ac:dyDescent="0.25">
      <c r="E723" s="269"/>
    </row>
    <row r="724" spans="5:5" x14ac:dyDescent="0.25">
      <c r="E724" s="269"/>
    </row>
    <row r="725" spans="5:5" x14ac:dyDescent="0.25">
      <c r="E725" s="269"/>
    </row>
    <row r="726" spans="5:5" x14ac:dyDescent="0.25">
      <c r="E726" s="269"/>
    </row>
    <row r="727" spans="5:5" x14ac:dyDescent="0.25">
      <c r="E727" s="269"/>
    </row>
    <row r="728" spans="5:5" x14ac:dyDescent="0.25">
      <c r="E728" s="269"/>
    </row>
    <row r="729" spans="5:5" x14ac:dyDescent="0.25">
      <c r="E729" s="269"/>
    </row>
    <row r="730" spans="5:5" x14ac:dyDescent="0.25">
      <c r="E730" s="269"/>
    </row>
    <row r="731" spans="5:5" x14ac:dyDescent="0.25">
      <c r="E731" s="269"/>
    </row>
    <row r="732" spans="5:5" x14ac:dyDescent="0.25">
      <c r="E732" s="269"/>
    </row>
    <row r="733" spans="5:5" x14ac:dyDescent="0.25">
      <c r="E733" s="269"/>
    </row>
    <row r="734" spans="5:5" x14ac:dyDescent="0.25">
      <c r="E734" s="269"/>
    </row>
    <row r="735" spans="5:5" x14ac:dyDescent="0.25">
      <c r="E735" s="269"/>
    </row>
    <row r="736" spans="5:5" x14ac:dyDescent="0.25">
      <c r="E736" s="269"/>
    </row>
    <row r="737" spans="5:5" x14ac:dyDescent="0.25">
      <c r="E737" s="269"/>
    </row>
    <row r="738" spans="5:5" x14ac:dyDescent="0.25">
      <c r="E738" s="269"/>
    </row>
    <row r="739" spans="5:5" x14ac:dyDescent="0.25">
      <c r="E739" s="269"/>
    </row>
    <row r="740" spans="5:5" x14ac:dyDescent="0.25">
      <c r="E740" s="269"/>
    </row>
    <row r="741" spans="5:5" x14ac:dyDescent="0.25">
      <c r="E741" s="269"/>
    </row>
    <row r="742" spans="5:5" x14ac:dyDescent="0.25">
      <c r="E742" s="269"/>
    </row>
    <row r="743" spans="5:5" x14ac:dyDescent="0.25">
      <c r="E743" s="269"/>
    </row>
    <row r="744" spans="5:5" x14ac:dyDescent="0.25">
      <c r="E744" s="269"/>
    </row>
    <row r="745" spans="5:5" x14ac:dyDescent="0.25">
      <c r="E745" s="269"/>
    </row>
    <row r="746" spans="5:5" x14ac:dyDescent="0.25">
      <c r="E746" s="269"/>
    </row>
    <row r="747" spans="5:5" x14ac:dyDescent="0.25">
      <c r="E747" s="269"/>
    </row>
    <row r="748" spans="5:5" x14ac:dyDescent="0.25">
      <c r="E748" s="269"/>
    </row>
    <row r="749" spans="5:5" x14ac:dyDescent="0.25">
      <c r="E749" s="269"/>
    </row>
    <row r="750" spans="5:5" x14ac:dyDescent="0.25">
      <c r="E750" s="269"/>
    </row>
    <row r="751" spans="5:5" x14ac:dyDescent="0.25">
      <c r="E751" s="269"/>
    </row>
    <row r="752" spans="5:5" x14ac:dyDescent="0.25">
      <c r="E752" s="269"/>
    </row>
    <row r="753" spans="5:5" x14ac:dyDescent="0.25">
      <c r="E753" s="269"/>
    </row>
    <row r="754" spans="5:5" x14ac:dyDescent="0.25">
      <c r="E754" s="269"/>
    </row>
    <row r="755" spans="5:5" x14ac:dyDescent="0.25">
      <c r="E755" s="269"/>
    </row>
    <row r="756" spans="5:5" x14ac:dyDescent="0.25">
      <c r="E756" s="269"/>
    </row>
    <row r="757" spans="5:5" x14ac:dyDescent="0.25">
      <c r="E757" s="269"/>
    </row>
    <row r="758" spans="5:5" x14ac:dyDescent="0.25">
      <c r="E758" s="269"/>
    </row>
    <row r="759" spans="5:5" x14ac:dyDescent="0.25">
      <c r="E759" s="269"/>
    </row>
    <row r="760" spans="5:5" x14ac:dyDescent="0.25">
      <c r="E760" s="269"/>
    </row>
    <row r="761" spans="5:5" x14ac:dyDescent="0.25">
      <c r="E761" s="269"/>
    </row>
    <row r="762" spans="5:5" x14ac:dyDescent="0.25">
      <c r="E762" s="269"/>
    </row>
    <row r="763" spans="5:5" x14ac:dyDescent="0.25">
      <c r="E763" s="269"/>
    </row>
    <row r="764" spans="5:5" x14ac:dyDescent="0.25">
      <c r="E764" s="269"/>
    </row>
    <row r="765" spans="5:5" x14ac:dyDescent="0.25">
      <c r="E765" s="269"/>
    </row>
    <row r="766" spans="5:5" x14ac:dyDescent="0.25">
      <c r="E766" s="269"/>
    </row>
    <row r="767" spans="5:5" x14ac:dyDescent="0.25">
      <c r="E767" s="269"/>
    </row>
    <row r="768" spans="5:5" x14ac:dyDescent="0.25">
      <c r="E768" s="269"/>
    </row>
    <row r="769" spans="5:5" x14ac:dyDescent="0.25">
      <c r="E769" s="269"/>
    </row>
    <row r="770" spans="5:5" x14ac:dyDescent="0.25">
      <c r="E770" s="269"/>
    </row>
    <row r="771" spans="5:5" x14ac:dyDescent="0.25">
      <c r="E771" s="269"/>
    </row>
    <row r="772" spans="5:5" x14ac:dyDescent="0.25">
      <c r="E772" s="269"/>
    </row>
    <row r="773" spans="5:5" x14ac:dyDescent="0.25">
      <c r="E773" s="269"/>
    </row>
    <row r="774" spans="5:5" x14ac:dyDescent="0.25">
      <c r="E774" s="269"/>
    </row>
    <row r="775" spans="5:5" x14ac:dyDescent="0.25">
      <c r="E775" s="269"/>
    </row>
    <row r="776" spans="5:5" x14ac:dyDescent="0.25">
      <c r="E776" s="269"/>
    </row>
    <row r="777" spans="5:5" x14ac:dyDescent="0.25">
      <c r="E777" s="269"/>
    </row>
    <row r="778" spans="5:5" x14ac:dyDescent="0.25">
      <c r="E778" s="269"/>
    </row>
    <row r="779" spans="5:5" x14ac:dyDescent="0.25">
      <c r="E779" s="269"/>
    </row>
    <row r="780" spans="5:5" x14ac:dyDescent="0.25">
      <c r="E780" s="269"/>
    </row>
    <row r="781" spans="5:5" x14ac:dyDescent="0.25">
      <c r="E781" s="269"/>
    </row>
    <row r="782" spans="5:5" x14ac:dyDescent="0.25">
      <c r="E782" s="269"/>
    </row>
    <row r="783" spans="5:5" x14ac:dyDescent="0.25">
      <c r="E783" s="269"/>
    </row>
    <row r="784" spans="5:5" x14ac:dyDescent="0.25">
      <c r="E784" s="269"/>
    </row>
    <row r="785" spans="5:5" x14ac:dyDescent="0.25">
      <c r="E785" s="269"/>
    </row>
    <row r="786" spans="5:5" x14ac:dyDescent="0.25">
      <c r="E786" s="269"/>
    </row>
    <row r="787" spans="5:5" x14ac:dyDescent="0.25">
      <c r="E787" s="269"/>
    </row>
    <row r="788" spans="5:5" x14ac:dyDescent="0.25">
      <c r="E788" s="269"/>
    </row>
    <row r="789" spans="5:5" x14ac:dyDescent="0.25">
      <c r="E789" s="269"/>
    </row>
    <row r="790" spans="5:5" x14ac:dyDescent="0.25">
      <c r="E790" s="269"/>
    </row>
    <row r="791" spans="5:5" x14ac:dyDescent="0.25">
      <c r="E791" s="269"/>
    </row>
    <row r="792" spans="5:5" x14ac:dyDescent="0.25">
      <c r="E792" s="269"/>
    </row>
    <row r="793" spans="5:5" x14ac:dyDescent="0.25">
      <c r="E793" s="269"/>
    </row>
    <row r="794" spans="5:5" x14ac:dyDescent="0.25">
      <c r="E794" s="269"/>
    </row>
    <row r="795" spans="5:5" x14ac:dyDescent="0.25">
      <c r="E795" s="269"/>
    </row>
    <row r="796" spans="5:5" x14ac:dyDescent="0.25">
      <c r="E796" s="269"/>
    </row>
    <row r="797" spans="5:5" x14ac:dyDescent="0.25">
      <c r="E797" s="269"/>
    </row>
    <row r="798" spans="5:5" x14ac:dyDescent="0.25">
      <c r="E798" s="269"/>
    </row>
    <row r="799" spans="5:5" x14ac:dyDescent="0.25">
      <c r="E799" s="269"/>
    </row>
    <row r="800" spans="5:5" x14ac:dyDescent="0.25">
      <c r="E800" s="269"/>
    </row>
    <row r="801" spans="5:5" x14ac:dyDescent="0.25">
      <c r="E801" s="269"/>
    </row>
    <row r="802" spans="5:5" x14ac:dyDescent="0.25">
      <c r="E802" s="269"/>
    </row>
    <row r="803" spans="5:5" x14ac:dyDescent="0.25">
      <c r="E803" s="269"/>
    </row>
    <row r="804" spans="5:5" x14ac:dyDescent="0.25">
      <c r="E804" s="269"/>
    </row>
    <row r="805" spans="5:5" x14ac:dyDescent="0.25">
      <c r="E805" s="269"/>
    </row>
    <row r="806" spans="5:5" x14ac:dyDescent="0.25">
      <c r="E806" s="269"/>
    </row>
    <row r="807" spans="5:5" x14ac:dyDescent="0.25">
      <c r="E807" s="269"/>
    </row>
    <row r="808" spans="5:5" x14ac:dyDescent="0.25">
      <c r="E808" s="269"/>
    </row>
    <row r="809" spans="5:5" x14ac:dyDescent="0.25">
      <c r="E809" s="269"/>
    </row>
    <row r="810" spans="5:5" x14ac:dyDescent="0.25">
      <c r="E810" s="269"/>
    </row>
    <row r="811" spans="5:5" x14ac:dyDescent="0.25">
      <c r="E811" s="269"/>
    </row>
    <row r="812" spans="5:5" x14ac:dyDescent="0.25">
      <c r="E812" s="269"/>
    </row>
    <row r="813" spans="5:5" x14ac:dyDescent="0.25">
      <c r="E813" s="269"/>
    </row>
    <row r="814" spans="5:5" x14ac:dyDescent="0.25">
      <c r="E814" s="269"/>
    </row>
    <row r="815" spans="5:5" x14ac:dyDescent="0.25">
      <c r="E815" s="269"/>
    </row>
    <row r="816" spans="5:5" x14ac:dyDescent="0.25">
      <c r="E816" s="269"/>
    </row>
    <row r="817" spans="5:5" x14ac:dyDescent="0.25">
      <c r="E817" s="269"/>
    </row>
    <row r="818" spans="5:5" x14ac:dyDescent="0.25">
      <c r="E818" s="269"/>
    </row>
    <row r="819" spans="5:5" x14ac:dyDescent="0.25">
      <c r="E819" s="269"/>
    </row>
    <row r="820" spans="5:5" x14ac:dyDescent="0.25">
      <c r="E820" s="269"/>
    </row>
    <row r="821" spans="5:5" x14ac:dyDescent="0.25">
      <c r="E821" s="269"/>
    </row>
    <row r="822" spans="5:5" x14ac:dyDescent="0.25">
      <c r="E822" s="269"/>
    </row>
    <row r="823" spans="5:5" x14ac:dyDescent="0.25">
      <c r="E823" s="269"/>
    </row>
    <row r="824" spans="5:5" x14ac:dyDescent="0.25">
      <c r="E824" s="269"/>
    </row>
    <row r="825" spans="5:5" x14ac:dyDescent="0.25">
      <c r="E825" s="269"/>
    </row>
    <row r="826" spans="5:5" x14ac:dyDescent="0.25">
      <c r="E826" s="269"/>
    </row>
    <row r="827" spans="5:5" x14ac:dyDescent="0.25">
      <c r="E827" s="269"/>
    </row>
    <row r="828" spans="5:5" x14ac:dyDescent="0.25">
      <c r="E828" s="269"/>
    </row>
    <row r="829" spans="5:5" x14ac:dyDescent="0.25">
      <c r="E829" s="269"/>
    </row>
    <row r="830" spans="5:5" x14ac:dyDescent="0.25">
      <c r="E830" s="269"/>
    </row>
    <row r="831" spans="5:5" x14ac:dyDescent="0.25">
      <c r="E831" s="269"/>
    </row>
    <row r="832" spans="5:5" x14ac:dyDescent="0.25">
      <c r="E832" s="269"/>
    </row>
    <row r="833" spans="5:5" x14ac:dyDescent="0.25">
      <c r="E833" s="269"/>
    </row>
    <row r="834" spans="5:5" x14ac:dyDescent="0.25">
      <c r="E834" s="269"/>
    </row>
    <row r="835" spans="5:5" x14ac:dyDescent="0.25">
      <c r="E835" s="269"/>
    </row>
    <row r="836" spans="5:5" x14ac:dyDescent="0.25">
      <c r="E836" s="269"/>
    </row>
    <row r="837" spans="5:5" x14ac:dyDescent="0.25">
      <c r="E837" s="269"/>
    </row>
    <row r="838" spans="5:5" x14ac:dyDescent="0.25">
      <c r="E838" s="269"/>
    </row>
    <row r="839" spans="5:5" x14ac:dyDescent="0.25">
      <c r="E839" s="269"/>
    </row>
    <row r="840" spans="5:5" x14ac:dyDescent="0.25">
      <c r="E840" s="269"/>
    </row>
    <row r="841" spans="5:5" x14ac:dyDescent="0.25">
      <c r="E841" s="269"/>
    </row>
    <row r="842" spans="5:5" x14ac:dyDescent="0.25">
      <c r="E842" s="269"/>
    </row>
    <row r="843" spans="5:5" x14ac:dyDescent="0.25">
      <c r="E843" s="269"/>
    </row>
    <row r="844" spans="5:5" x14ac:dyDescent="0.25">
      <c r="E844" s="269"/>
    </row>
    <row r="845" spans="5:5" x14ac:dyDescent="0.25">
      <c r="E845" s="269"/>
    </row>
    <row r="846" spans="5:5" x14ac:dyDescent="0.25">
      <c r="E846" s="269"/>
    </row>
    <row r="847" spans="5:5" x14ac:dyDescent="0.25">
      <c r="E847" s="269"/>
    </row>
    <row r="848" spans="5:5" x14ac:dyDescent="0.25">
      <c r="E848" s="269"/>
    </row>
    <row r="849" spans="5:5" x14ac:dyDescent="0.25">
      <c r="E849" s="269"/>
    </row>
    <row r="850" spans="5:5" x14ac:dyDescent="0.25">
      <c r="E850" s="269"/>
    </row>
    <row r="851" spans="5:5" x14ac:dyDescent="0.25">
      <c r="E851" s="269"/>
    </row>
    <row r="852" spans="5:5" x14ac:dyDescent="0.25">
      <c r="E852" s="269"/>
    </row>
    <row r="853" spans="5:5" x14ac:dyDescent="0.25">
      <c r="E853" s="269"/>
    </row>
    <row r="854" spans="5:5" x14ac:dyDescent="0.25">
      <c r="E854" s="269"/>
    </row>
    <row r="855" spans="5:5" x14ac:dyDescent="0.25">
      <c r="E855" s="269"/>
    </row>
    <row r="856" spans="5:5" x14ac:dyDescent="0.25">
      <c r="E856" s="269"/>
    </row>
    <row r="857" spans="5:5" x14ac:dyDescent="0.25">
      <c r="E857" s="269"/>
    </row>
    <row r="858" spans="5:5" x14ac:dyDescent="0.25">
      <c r="E858" s="269"/>
    </row>
    <row r="859" spans="5:5" x14ac:dyDescent="0.25">
      <c r="E859" s="269"/>
    </row>
    <row r="860" spans="5:5" x14ac:dyDescent="0.25">
      <c r="E860" s="269"/>
    </row>
    <row r="861" spans="5:5" x14ac:dyDescent="0.25">
      <c r="E861" s="269"/>
    </row>
    <row r="862" spans="5:5" x14ac:dyDescent="0.25">
      <c r="E862" s="269"/>
    </row>
    <row r="863" spans="5:5" x14ac:dyDescent="0.25">
      <c r="E863" s="269"/>
    </row>
    <row r="864" spans="5:5" x14ac:dyDescent="0.25">
      <c r="E864" s="269"/>
    </row>
    <row r="865" spans="5:5" x14ac:dyDescent="0.25">
      <c r="E865" s="269"/>
    </row>
    <row r="866" spans="5:5" x14ac:dyDescent="0.25">
      <c r="E866" s="269"/>
    </row>
    <row r="867" spans="5:5" x14ac:dyDescent="0.25">
      <c r="E867" s="269"/>
    </row>
    <row r="868" spans="5:5" x14ac:dyDescent="0.25">
      <c r="E868" s="269"/>
    </row>
    <row r="869" spans="5:5" x14ac:dyDescent="0.25">
      <c r="E869" s="269"/>
    </row>
    <row r="870" spans="5:5" x14ac:dyDescent="0.25">
      <c r="E870" s="269"/>
    </row>
    <row r="871" spans="5:5" x14ac:dyDescent="0.25">
      <c r="E871" s="269"/>
    </row>
    <row r="872" spans="5:5" x14ac:dyDescent="0.25">
      <c r="E872" s="269"/>
    </row>
    <row r="873" spans="5:5" x14ac:dyDescent="0.25">
      <c r="E873" s="269"/>
    </row>
    <row r="874" spans="5:5" x14ac:dyDescent="0.25">
      <c r="E874" s="269"/>
    </row>
    <row r="875" spans="5:5" x14ac:dyDescent="0.25">
      <c r="E875" s="269"/>
    </row>
    <row r="876" spans="5:5" x14ac:dyDescent="0.25">
      <c r="E876" s="269"/>
    </row>
    <row r="877" spans="5:5" x14ac:dyDescent="0.25">
      <c r="E877" s="269"/>
    </row>
    <row r="878" spans="5:5" x14ac:dyDescent="0.25">
      <c r="E878" s="269"/>
    </row>
    <row r="879" spans="5:5" x14ac:dyDescent="0.25">
      <c r="E879" s="269"/>
    </row>
    <row r="880" spans="5:5" x14ac:dyDescent="0.25">
      <c r="E880" s="269"/>
    </row>
    <row r="881" spans="5:5" x14ac:dyDescent="0.25">
      <c r="E881" s="269"/>
    </row>
    <row r="882" spans="5:5" x14ac:dyDescent="0.25">
      <c r="E882" s="269"/>
    </row>
    <row r="883" spans="5:5" x14ac:dyDescent="0.25">
      <c r="E883" s="269"/>
    </row>
    <row r="884" spans="5:5" x14ac:dyDescent="0.25">
      <c r="E884" s="269"/>
    </row>
    <row r="885" spans="5:5" x14ac:dyDescent="0.25">
      <c r="E885" s="269"/>
    </row>
    <row r="886" spans="5:5" x14ac:dyDescent="0.25">
      <c r="E886" s="269"/>
    </row>
    <row r="887" spans="5:5" x14ac:dyDescent="0.25">
      <c r="E887" s="269"/>
    </row>
    <row r="888" spans="5:5" x14ac:dyDescent="0.25">
      <c r="E888" s="269"/>
    </row>
    <row r="889" spans="5:5" x14ac:dyDescent="0.25">
      <c r="E889" s="269"/>
    </row>
    <row r="890" spans="5:5" x14ac:dyDescent="0.25">
      <c r="E890" s="269"/>
    </row>
    <row r="891" spans="5:5" x14ac:dyDescent="0.25">
      <c r="E891" s="269"/>
    </row>
    <row r="892" spans="5:5" x14ac:dyDescent="0.25">
      <c r="E892" s="269"/>
    </row>
    <row r="893" spans="5:5" x14ac:dyDescent="0.25">
      <c r="E893" s="269"/>
    </row>
    <row r="894" spans="5:5" x14ac:dyDescent="0.25">
      <c r="E894" s="269"/>
    </row>
    <row r="895" spans="5:5" x14ac:dyDescent="0.25">
      <c r="E895" s="269"/>
    </row>
    <row r="896" spans="5:5" x14ac:dyDescent="0.25">
      <c r="E896" s="269"/>
    </row>
    <row r="897" spans="5:5" x14ac:dyDescent="0.25">
      <c r="E897" s="269"/>
    </row>
    <row r="898" spans="5:5" x14ac:dyDescent="0.25">
      <c r="E898" s="269"/>
    </row>
    <row r="899" spans="5:5" x14ac:dyDescent="0.25">
      <c r="E899" s="269"/>
    </row>
    <row r="900" spans="5:5" x14ac:dyDescent="0.25">
      <c r="E900" s="269"/>
    </row>
    <row r="901" spans="5:5" x14ac:dyDescent="0.25">
      <c r="E901" s="269"/>
    </row>
    <row r="902" spans="5:5" x14ac:dyDescent="0.25">
      <c r="E902" s="269"/>
    </row>
    <row r="903" spans="5:5" x14ac:dyDescent="0.25">
      <c r="E903" s="269"/>
    </row>
    <row r="904" spans="5:5" x14ac:dyDescent="0.25">
      <c r="E904" s="269"/>
    </row>
    <row r="905" spans="5:5" x14ac:dyDescent="0.25">
      <c r="E905" s="269"/>
    </row>
    <row r="906" spans="5:5" x14ac:dyDescent="0.25">
      <c r="E906" s="269"/>
    </row>
    <row r="907" spans="5:5" x14ac:dyDescent="0.25">
      <c r="E907" s="269"/>
    </row>
    <row r="908" spans="5:5" x14ac:dyDescent="0.25">
      <c r="E908" s="269"/>
    </row>
    <row r="909" spans="5:5" x14ac:dyDescent="0.25">
      <c r="E909" s="269"/>
    </row>
    <row r="910" spans="5:5" x14ac:dyDescent="0.25">
      <c r="E910" s="269"/>
    </row>
    <row r="911" spans="5:5" x14ac:dyDescent="0.25">
      <c r="E911" s="269"/>
    </row>
    <row r="912" spans="5:5" x14ac:dyDescent="0.25">
      <c r="E912" s="269"/>
    </row>
    <row r="913" spans="5:5" x14ac:dyDescent="0.25">
      <c r="E913" s="269"/>
    </row>
    <row r="914" spans="5:5" x14ac:dyDescent="0.25">
      <c r="E914" s="269"/>
    </row>
    <row r="915" spans="5:5" x14ac:dyDescent="0.25">
      <c r="E915" s="269"/>
    </row>
    <row r="916" spans="5:5" x14ac:dyDescent="0.25">
      <c r="E916" s="269"/>
    </row>
    <row r="917" spans="5:5" x14ac:dyDescent="0.25">
      <c r="E917" s="269"/>
    </row>
    <row r="918" spans="5:5" x14ac:dyDescent="0.25">
      <c r="E918" s="269"/>
    </row>
    <row r="919" spans="5:5" x14ac:dyDescent="0.25">
      <c r="E919" s="269"/>
    </row>
    <row r="920" spans="5:5" x14ac:dyDescent="0.25">
      <c r="E920" s="269"/>
    </row>
    <row r="921" spans="5:5" x14ac:dyDescent="0.25">
      <c r="E921" s="269"/>
    </row>
    <row r="922" spans="5:5" x14ac:dyDescent="0.25">
      <c r="E922" s="269"/>
    </row>
    <row r="923" spans="5:5" x14ac:dyDescent="0.25">
      <c r="E923" s="269"/>
    </row>
    <row r="924" spans="5:5" x14ac:dyDescent="0.25">
      <c r="E924" s="269"/>
    </row>
    <row r="925" spans="5:5" x14ac:dyDescent="0.25">
      <c r="E925" s="269"/>
    </row>
    <row r="926" spans="5:5" x14ac:dyDescent="0.25">
      <c r="E926" s="269"/>
    </row>
    <row r="927" spans="5:5" x14ac:dyDescent="0.25">
      <c r="E927" s="269"/>
    </row>
    <row r="928" spans="5:5" x14ac:dyDescent="0.25">
      <c r="E928" s="269"/>
    </row>
    <row r="929" spans="5:5" x14ac:dyDescent="0.25">
      <c r="E929" s="269"/>
    </row>
    <row r="930" spans="5:5" x14ac:dyDescent="0.25">
      <c r="E930" s="269"/>
    </row>
    <row r="931" spans="5:5" x14ac:dyDescent="0.25">
      <c r="E931" s="269"/>
    </row>
    <row r="932" spans="5:5" x14ac:dyDescent="0.25">
      <c r="E932" s="269"/>
    </row>
    <row r="933" spans="5:5" x14ac:dyDescent="0.25">
      <c r="E933" s="269"/>
    </row>
    <row r="934" spans="5:5" x14ac:dyDescent="0.25">
      <c r="E934" s="269"/>
    </row>
    <row r="935" spans="5:5" x14ac:dyDescent="0.25">
      <c r="E935" s="269"/>
    </row>
    <row r="936" spans="5:5" x14ac:dyDescent="0.25">
      <c r="E936" s="269"/>
    </row>
    <row r="937" spans="5:5" x14ac:dyDescent="0.25">
      <c r="E937" s="269"/>
    </row>
    <row r="938" spans="5:5" x14ac:dyDescent="0.25">
      <c r="E938" s="269"/>
    </row>
    <row r="939" spans="5:5" x14ac:dyDescent="0.25">
      <c r="E939" s="269"/>
    </row>
    <row r="940" spans="5:5" x14ac:dyDescent="0.25">
      <c r="E940" s="269"/>
    </row>
    <row r="941" spans="5:5" x14ac:dyDescent="0.25">
      <c r="E941" s="269"/>
    </row>
    <row r="942" spans="5:5" x14ac:dyDescent="0.25">
      <c r="E942" s="269"/>
    </row>
    <row r="943" spans="5:5" x14ac:dyDescent="0.25">
      <c r="E943" s="269"/>
    </row>
    <row r="944" spans="5:5" x14ac:dyDescent="0.25">
      <c r="E944" s="269"/>
    </row>
    <row r="945" spans="5:5" x14ac:dyDescent="0.25">
      <c r="E945" s="269"/>
    </row>
    <row r="946" spans="5:5" x14ac:dyDescent="0.25">
      <c r="E946" s="269"/>
    </row>
    <row r="947" spans="5:5" x14ac:dyDescent="0.25">
      <c r="E947" s="269"/>
    </row>
    <row r="948" spans="5:5" x14ac:dyDescent="0.25">
      <c r="E948" s="269"/>
    </row>
    <row r="949" spans="5:5" x14ac:dyDescent="0.25">
      <c r="E949" s="269"/>
    </row>
    <row r="950" spans="5:5" x14ac:dyDescent="0.25">
      <c r="E950" s="269"/>
    </row>
    <row r="951" spans="5:5" x14ac:dyDescent="0.25">
      <c r="E951" s="269"/>
    </row>
    <row r="952" spans="5:5" x14ac:dyDescent="0.25">
      <c r="E952" s="269"/>
    </row>
    <row r="953" spans="5:5" x14ac:dyDescent="0.25">
      <c r="E953" s="269"/>
    </row>
    <row r="954" spans="5:5" x14ac:dyDescent="0.25">
      <c r="E954" s="269"/>
    </row>
    <row r="955" spans="5:5" x14ac:dyDescent="0.25">
      <c r="E955" s="269"/>
    </row>
    <row r="956" spans="5:5" x14ac:dyDescent="0.25">
      <c r="E956" s="269"/>
    </row>
    <row r="957" spans="5:5" x14ac:dyDescent="0.25">
      <c r="E957" s="269"/>
    </row>
    <row r="958" spans="5:5" x14ac:dyDescent="0.25">
      <c r="E958" s="269"/>
    </row>
    <row r="959" spans="5:5" x14ac:dyDescent="0.25">
      <c r="E959" s="269"/>
    </row>
    <row r="960" spans="5:5" x14ac:dyDescent="0.25">
      <c r="E960" s="269"/>
    </row>
    <row r="961" spans="5:5" x14ac:dyDescent="0.25">
      <c r="E961" s="269"/>
    </row>
    <row r="962" spans="5:5" x14ac:dyDescent="0.25">
      <c r="E962" s="269"/>
    </row>
    <row r="963" spans="5:5" x14ac:dyDescent="0.25">
      <c r="E963" s="269"/>
    </row>
    <row r="964" spans="5:5" x14ac:dyDescent="0.25">
      <c r="E964" s="269"/>
    </row>
    <row r="965" spans="5:5" x14ac:dyDescent="0.25">
      <c r="E965" s="269"/>
    </row>
    <row r="966" spans="5:5" x14ac:dyDescent="0.25">
      <c r="E966" s="269"/>
    </row>
    <row r="967" spans="5:5" x14ac:dyDescent="0.25">
      <c r="E967" s="269"/>
    </row>
    <row r="968" spans="5:5" x14ac:dyDescent="0.25">
      <c r="E968" s="269"/>
    </row>
    <row r="969" spans="5:5" x14ac:dyDescent="0.25">
      <c r="E969" s="269"/>
    </row>
    <row r="970" spans="5:5" x14ac:dyDescent="0.25">
      <c r="E970" s="269"/>
    </row>
    <row r="971" spans="5:5" x14ac:dyDescent="0.25">
      <c r="E971" s="269"/>
    </row>
    <row r="972" spans="5:5" x14ac:dyDescent="0.25">
      <c r="E972" s="269"/>
    </row>
    <row r="973" spans="5:5" x14ac:dyDescent="0.25">
      <c r="E973" s="269"/>
    </row>
    <row r="974" spans="5:5" x14ac:dyDescent="0.25">
      <c r="E974" s="269"/>
    </row>
    <row r="975" spans="5:5" x14ac:dyDescent="0.25">
      <c r="E975" s="269"/>
    </row>
    <row r="976" spans="5:5" x14ac:dyDescent="0.25">
      <c r="E976" s="269"/>
    </row>
    <row r="977" spans="5:5" x14ac:dyDescent="0.25">
      <c r="E977" s="269"/>
    </row>
    <row r="978" spans="5:5" x14ac:dyDescent="0.25">
      <c r="E978" s="269"/>
    </row>
    <row r="979" spans="5:5" x14ac:dyDescent="0.25">
      <c r="E979" s="269"/>
    </row>
    <row r="980" spans="5:5" x14ac:dyDescent="0.25">
      <c r="E980" s="269"/>
    </row>
    <row r="981" spans="5:5" x14ac:dyDescent="0.25">
      <c r="E981" s="269"/>
    </row>
    <row r="982" spans="5:5" x14ac:dyDescent="0.25">
      <c r="E982" s="269"/>
    </row>
    <row r="983" spans="5:5" x14ac:dyDescent="0.25">
      <c r="E983" s="269"/>
    </row>
    <row r="984" spans="5:5" x14ac:dyDescent="0.25">
      <c r="E984" s="269"/>
    </row>
    <row r="985" spans="5:5" x14ac:dyDescent="0.25">
      <c r="E985" s="269"/>
    </row>
    <row r="986" spans="5:5" x14ac:dyDescent="0.25">
      <c r="E986" s="269"/>
    </row>
    <row r="987" spans="5:5" x14ac:dyDescent="0.25">
      <c r="E987" s="269"/>
    </row>
    <row r="988" spans="5:5" x14ac:dyDescent="0.25">
      <c r="E988" s="269"/>
    </row>
    <row r="989" spans="5:5" x14ac:dyDescent="0.25">
      <c r="E989" s="269"/>
    </row>
    <row r="990" spans="5:5" x14ac:dyDescent="0.25">
      <c r="E990" s="269"/>
    </row>
    <row r="991" spans="5:5" x14ac:dyDescent="0.25">
      <c r="E991" s="269"/>
    </row>
    <row r="992" spans="5:5" x14ac:dyDescent="0.25">
      <c r="E992" s="269"/>
    </row>
    <row r="993" spans="5:5" x14ac:dyDescent="0.25">
      <c r="E993" s="269"/>
    </row>
    <row r="994" spans="5:5" x14ac:dyDescent="0.25">
      <c r="E994" s="269"/>
    </row>
    <row r="995" spans="5:5" x14ac:dyDescent="0.25">
      <c r="E995" s="269"/>
    </row>
    <row r="996" spans="5:5" x14ac:dyDescent="0.25">
      <c r="E996" s="269"/>
    </row>
    <row r="997" spans="5:5" x14ac:dyDescent="0.25">
      <c r="E997" s="269"/>
    </row>
    <row r="998" spans="5:5" x14ac:dyDescent="0.25">
      <c r="E998" s="269"/>
    </row>
    <row r="999" spans="5:5" x14ac:dyDescent="0.25">
      <c r="E999" s="269"/>
    </row>
    <row r="1000" spans="5:5" x14ac:dyDescent="0.25">
      <c r="E1000" s="269"/>
    </row>
    <row r="1001" spans="5:5" x14ac:dyDescent="0.25">
      <c r="E1001" s="269"/>
    </row>
  </sheetData>
  <mergeCells count="1">
    <mergeCell ref="A2:B2"/>
  </mergeCells>
  <conditionalFormatting sqref="A20:I1001">
    <cfRule type="expression" dxfId="29" priority="13">
      <formula>$G20=$I$5</formula>
    </cfRule>
    <cfRule type="expression" dxfId="28" priority="15">
      <formula>MAX(IF($G20&lt;=$M$5,$G20, 0))</formula>
    </cfRule>
    <cfRule type="expression" dxfId="27" priority="16">
      <formula>MAX(IF($G20&lt;=$L$5,$G20, 0))</formula>
    </cfRule>
    <cfRule type="expression" dxfId="26" priority="23">
      <formula>MAX(IF($G20&lt;=$K$5,$G20, 0))</formula>
    </cfRule>
  </conditionalFormatting>
  <dataValidations count="1">
    <dataValidation type="list" allowBlank="1" showErrorMessage="1" errorTitle="Please select from the list." error="Select one item from the &quot;Type&quot; field." sqref="E20:E1001">
      <formula1>$D$2:$D$5</formula1>
    </dataValidation>
  </dataValidations>
  <pageMargins left="0.75" right="0.75" top="1" bottom="1" header="0.5" footer="0.5"/>
  <pageSetup orientation="portrait" horizontalDpi="4294967292" verticalDpi="4294967292"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2"/>
  <sheetViews>
    <sheetView zoomScale="75" zoomScaleNormal="75" zoomScalePageLayoutView="75" workbookViewId="0">
      <pane ySplit="19" topLeftCell="A20" activePane="bottomLeft" state="frozen"/>
      <selection pane="bottomLeft"/>
    </sheetView>
  </sheetViews>
  <sheetFormatPr defaultColWidth="10.85546875" defaultRowHeight="15" x14ac:dyDescent="0.25"/>
  <cols>
    <col min="1" max="1" width="9.42578125" style="253" customWidth="1"/>
    <col min="2" max="4" width="36.28515625" style="229" customWidth="1"/>
    <col min="5" max="5" width="11.28515625" style="229" customWidth="1"/>
    <col min="6" max="6" width="8.7109375" style="262" customWidth="1"/>
    <col min="7" max="7" width="8.7109375" style="263" customWidth="1"/>
    <col min="8" max="13" width="8.7109375" style="236" customWidth="1"/>
    <col min="14" max="16" width="7.85546875" style="236" customWidth="1"/>
    <col min="17" max="16384" width="10.85546875" style="236"/>
  </cols>
  <sheetData>
    <row r="1" spans="1:13" s="166" customFormat="1" ht="54.95" customHeight="1" x14ac:dyDescent="0.2">
      <c r="A1" s="186"/>
      <c r="B1" s="162"/>
      <c r="C1" s="162"/>
      <c r="D1" s="162"/>
      <c r="E1" s="162"/>
      <c r="F1" s="198"/>
      <c r="G1" s="188"/>
    </row>
    <row r="2" spans="1:13" ht="18.95" x14ac:dyDescent="0.2">
      <c r="A2" s="285" t="s">
        <v>71</v>
      </c>
      <c r="B2" s="161"/>
      <c r="D2" s="230" t="s">
        <v>35</v>
      </c>
      <c r="F2" s="231" t="s">
        <v>53</v>
      </c>
      <c r="G2" s="232"/>
      <c r="H2" s="232"/>
      <c r="I2" s="233"/>
      <c r="J2" s="233"/>
      <c r="K2" s="234" t="s">
        <v>24</v>
      </c>
      <c r="L2" s="276" t="s">
        <v>23</v>
      </c>
      <c r="M2" s="235" t="s">
        <v>22</v>
      </c>
    </row>
    <row r="3" spans="1:13" x14ac:dyDescent="0.2">
      <c r="A3" s="161"/>
      <c r="B3" s="162"/>
      <c r="D3" s="237" t="s">
        <v>67</v>
      </c>
      <c r="F3" s="238"/>
      <c r="G3" s="239" t="s">
        <v>25</v>
      </c>
      <c r="H3" s="239" t="s">
        <v>26</v>
      </c>
      <c r="I3" s="239" t="s">
        <v>27</v>
      </c>
      <c r="J3" s="239" t="s">
        <v>28</v>
      </c>
      <c r="K3" s="234" t="s">
        <v>29</v>
      </c>
      <c r="L3" s="276" t="s">
        <v>29</v>
      </c>
      <c r="M3" s="235" t="s">
        <v>29</v>
      </c>
    </row>
    <row r="4" spans="1:13" x14ac:dyDescent="0.2">
      <c r="A4" s="201">
        <v>42670</v>
      </c>
      <c r="B4" s="169" t="s">
        <v>54</v>
      </c>
      <c r="D4" s="237" t="s">
        <v>68</v>
      </c>
      <c r="F4" s="238" t="s">
        <v>20</v>
      </c>
      <c r="G4" s="239" t="s">
        <v>21</v>
      </c>
      <c r="H4" s="239" t="s">
        <v>29</v>
      </c>
      <c r="I4" s="239" t="s">
        <v>31</v>
      </c>
      <c r="J4" s="239" t="s">
        <v>31</v>
      </c>
      <c r="K4" s="241">
        <f>IF(G6="",G5,(MAX(G6:G15)))</f>
        <v>10</v>
      </c>
      <c r="L4" s="277">
        <f>IF(G6="",G5,(ROUNDDOWN(AVERAGE(G6:G15),0)))</f>
        <v>10</v>
      </c>
      <c r="M4" s="242">
        <f>IF(G6="",G5,MIN(G6:G15))</f>
        <v>10</v>
      </c>
    </row>
    <row r="5" spans="1:13" x14ac:dyDescent="0.2">
      <c r="A5" s="172">
        <v>7</v>
      </c>
      <c r="B5" s="162" t="s">
        <v>55</v>
      </c>
      <c r="C5" s="243"/>
      <c r="D5" s="244" t="s">
        <v>69</v>
      </c>
      <c r="F5" s="245" t="s">
        <v>32</v>
      </c>
      <c r="G5" s="221">
        <v>10</v>
      </c>
      <c r="H5" s="233">
        <f>MAX(F6:F15)</f>
        <v>10</v>
      </c>
      <c r="I5" s="220">
        <f>G38</f>
        <v>142</v>
      </c>
      <c r="J5" s="246">
        <f>I5</f>
        <v>142</v>
      </c>
      <c r="K5" s="247">
        <f>IF(SUM($G5:$G5)&lt;=0,0,$H5*K$4)</f>
        <v>100</v>
      </c>
      <c r="L5" s="278">
        <f>IF(SUM($G5:$G5)&lt;=0,0,$H5*L$4)</f>
        <v>100</v>
      </c>
      <c r="M5" s="248">
        <f>IF(SUM($G$5:$G5)&lt;=0,0,$H5*M$4)</f>
        <v>100</v>
      </c>
    </row>
    <row r="6" spans="1:13" x14ac:dyDescent="0.2">
      <c r="A6" s="172">
        <v>3</v>
      </c>
      <c r="B6" s="162" t="s">
        <v>56</v>
      </c>
      <c r="C6" s="243"/>
      <c r="F6" s="249">
        <v>1</v>
      </c>
      <c r="G6" s="250" t="str">
        <f>IF(COUNTIF(H$20:H996,F6),SUMIF(H$20:H996,F6,F$20:F996),"")</f>
        <v/>
      </c>
      <c r="H6" s="233">
        <f>H5-1</f>
        <v>9</v>
      </c>
      <c r="I6" s="233">
        <f>IF(G6="",I5,I5-G6)</f>
        <v>142</v>
      </c>
      <c r="J6" s="246">
        <f>J5-(J5/H5)</f>
        <v>127.8</v>
      </c>
      <c r="K6" s="247">
        <f>IF(SUM($G$5:$G6)&lt;=0,0,$H6*K$4)</f>
        <v>90</v>
      </c>
      <c r="L6" s="278">
        <f>IF(SUM($H$5:$H6)&lt;=0,0,$H6*L$4)</f>
        <v>90</v>
      </c>
      <c r="M6" s="248">
        <f>IF(SUM($G$5:$G6)&lt;=0,0,$H6*M$4)</f>
        <v>90</v>
      </c>
    </row>
    <row r="7" spans="1:13" x14ac:dyDescent="0.2">
      <c r="A7" s="172">
        <v>7</v>
      </c>
      <c r="B7" s="162" t="s">
        <v>77</v>
      </c>
      <c r="C7" s="243"/>
      <c r="F7" s="249">
        <v>2</v>
      </c>
      <c r="G7" s="250" t="str">
        <f>IF(COUNTIF(H$20:H997,F7),SUMIF(H$20:H997,F7,F$20:F997),"")</f>
        <v/>
      </c>
      <c r="H7" s="233">
        <f t="shared" ref="H7:H15" si="0">H6-1</f>
        <v>8</v>
      </c>
      <c r="I7" s="233">
        <f t="shared" ref="I7:I15" si="1">IF(G7="",I6,I6-G7)</f>
        <v>142</v>
      </c>
      <c r="J7" s="246">
        <f t="shared" ref="J7:J15" si="2">J6-(J6/H6)</f>
        <v>113.6</v>
      </c>
      <c r="K7" s="247">
        <f>IF(SUM($G$5:$G7)&lt;=0,0,$H7*K$4)</f>
        <v>80</v>
      </c>
      <c r="L7" s="278">
        <f>IF(SUM($H$5:$H7)&lt;=0,0,$H7*L$4)</f>
        <v>80</v>
      </c>
      <c r="M7" s="248">
        <f>IF(SUM($G$5:$G7)&lt;=0,0,$H7*M$4)</f>
        <v>80</v>
      </c>
    </row>
    <row r="8" spans="1:13" x14ac:dyDescent="0.2">
      <c r="A8" s="201">
        <f>A4+($A$5*A6)+A7</f>
        <v>42698</v>
      </c>
      <c r="B8" s="169" t="s">
        <v>57</v>
      </c>
      <c r="C8" s="243"/>
      <c r="F8" s="249">
        <v>3</v>
      </c>
      <c r="G8" s="250" t="str">
        <f>IF(COUNTIF(H$20:H998,F8),SUMIF(H$20:H998,F8,F$20:F998),"")</f>
        <v/>
      </c>
      <c r="H8" s="233">
        <f t="shared" si="0"/>
        <v>7</v>
      </c>
      <c r="I8" s="233">
        <f t="shared" si="1"/>
        <v>142</v>
      </c>
      <c r="J8" s="246">
        <f t="shared" si="2"/>
        <v>99.399999999999991</v>
      </c>
      <c r="K8" s="247">
        <f>IF(SUM($G$5:$G8)&lt;=0,0,$H8*K$4)</f>
        <v>70</v>
      </c>
      <c r="L8" s="278">
        <f>IF(SUM($H$5:$H8)&lt;=0,0,$H8*L$4)</f>
        <v>70</v>
      </c>
      <c r="M8" s="248">
        <f>IF(SUM($G$5:$G8)&lt;=0,0,$H8*M$4)</f>
        <v>70</v>
      </c>
    </row>
    <row r="9" spans="1:13" x14ac:dyDescent="0.2">
      <c r="A9" s="172">
        <v>2</v>
      </c>
      <c r="B9" s="162" t="s">
        <v>58</v>
      </c>
      <c r="C9" s="243"/>
      <c r="F9" s="249">
        <v>4</v>
      </c>
      <c r="G9" s="250" t="str">
        <f>IF(COUNTIF(H$20:H999,F9),SUMIF(H$20:H999,F9,F$20:F999),"")</f>
        <v/>
      </c>
      <c r="H9" s="233">
        <f t="shared" si="0"/>
        <v>6</v>
      </c>
      <c r="I9" s="233">
        <f t="shared" si="1"/>
        <v>142</v>
      </c>
      <c r="J9" s="246">
        <f t="shared" si="2"/>
        <v>85.199999999999989</v>
      </c>
      <c r="K9" s="247">
        <f>IF(SUM($G$5:$G9)&lt;=0,0,$H9*K$4)</f>
        <v>60</v>
      </c>
      <c r="L9" s="278">
        <f>IF(SUM($H$5:$H9)&lt;=0,0,$H9*L$4)</f>
        <v>60</v>
      </c>
      <c r="M9" s="248">
        <f>IF(SUM($G$5:$G9)&lt;=0,0,$H9*M$4)</f>
        <v>60</v>
      </c>
    </row>
    <row r="10" spans="1:13" x14ac:dyDescent="0.2">
      <c r="A10" s="172">
        <v>0</v>
      </c>
      <c r="B10" s="162" t="s">
        <v>78</v>
      </c>
      <c r="C10" s="243"/>
      <c r="F10" s="249">
        <v>5</v>
      </c>
      <c r="G10" s="250" t="str">
        <f>IF(COUNTIF(H$20:H1000,F10),SUMIF(H$20:H1000,F10,F$20:F1000),"")</f>
        <v/>
      </c>
      <c r="H10" s="233">
        <f t="shared" si="0"/>
        <v>5</v>
      </c>
      <c r="I10" s="233">
        <f t="shared" si="1"/>
        <v>142</v>
      </c>
      <c r="J10" s="246">
        <f t="shared" si="2"/>
        <v>70.999999999999986</v>
      </c>
      <c r="K10" s="247">
        <f>IF(SUM($G$5:$G10)&lt;=0,0,$H10*K$4)</f>
        <v>50</v>
      </c>
      <c r="L10" s="278">
        <f>IF(SUM($H$5:$H10)&lt;=0,0,$H10*L$4)</f>
        <v>50</v>
      </c>
      <c r="M10" s="248">
        <f>IF(SUM($G$5:$G10)&lt;=0,0,$H10*M$4)</f>
        <v>50</v>
      </c>
    </row>
    <row r="11" spans="1:13" x14ac:dyDescent="0.2">
      <c r="A11" s="201">
        <f>A8+($A$5*A9)+A10</f>
        <v>42712</v>
      </c>
      <c r="B11" s="169" t="s">
        <v>59</v>
      </c>
      <c r="C11" s="243"/>
      <c r="F11" s="249">
        <v>6</v>
      </c>
      <c r="G11" s="250" t="str">
        <f>IF(COUNTIF(H$20:H1001,F11),SUMIF(H$20:H1001,F11,F$20:F1001),"")</f>
        <v/>
      </c>
      <c r="H11" s="233">
        <f t="shared" si="0"/>
        <v>4</v>
      </c>
      <c r="I11" s="233">
        <f t="shared" si="1"/>
        <v>142</v>
      </c>
      <c r="J11" s="246">
        <f t="shared" si="2"/>
        <v>56.79999999999999</v>
      </c>
      <c r="K11" s="247">
        <f>IF(SUM($G$5:$G11)&lt;=0,0,$H11*K$4)</f>
        <v>40</v>
      </c>
      <c r="L11" s="278">
        <f>IF(SUM($H$5:$H11)&lt;=0,0,$H11*L$4)</f>
        <v>40</v>
      </c>
      <c r="M11" s="248">
        <f>IF(SUM($G$5:$G11)&lt;=0,0,$H11*M$4)</f>
        <v>40</v>
      </c>
    </row>
    <row r="12" spans="1:13" x14ac:dyDescent="0.2">
      <c r="A12" s="172">
        <v>3</v>
      </c>
      <c r="B12" s="162" t="s">
        <v>60</v>
      </c>
      <c r="F12" s="249">
        <v>7</v>
      </c>
      <c r="G12" s="250" t="str">
        <f>IF(COUNTIF(H$20:H1002,F12),SUMIF(H$20:H1002,F12,F$20:F1002),"")</f>
        <v/>
      </c>
      <c r="H12" s="233">
        <f t="shared" si="0"/>
        <v>3</v>
      </c>
      <c r="I12" s="233">
        <f t="shared" si="1"/>
        <v>142</v>
      </c>
      <c r="J12" s="246">
        <f t="shared" si="2"/>
        <v>42.599999999999994</v>
      </c>
      <c r="K12" s="247">
        <f>IF(SUM($G$5:$G12)&lt;=0,0,$H12*K$4)</f>
        <v>30</v>
      </c>
      <c r="L12" s="278">
        <f>IF(SUM($H$5:$H12)&lt;=0,0,$H12*L$4)</f>
        <v>30</v>
      </c>
      <c r="M12" s="248">
        <f>IF(SUM($G$5:$G12)&lt;=0,0,$H12*M$4)</f>
        <v>30</v>
      </c>
    </row>
    <row r="13" spans="1:13" x14ac:dyDescent="0.2">
      <c r="A13" s="172">
        <v>0</v>
      </c>
      <c r="B13" s="162" t="s">
        <v>79</v>
      </c>
      <c r="F13" s="249">
        <v>8</v>
      </c>
      <c r="G13" s="250" t="str">
        <f>IF(COUNTIF(H$20:H1003,F13),SUMIF(H$20:H1003,F13,F$20:F1003),"")</f>
        <v/>
      </c>
      <c r="H13" s="233">
        <f t="shared" si="0"/>
        <v>2</v>
      </c>
      <c r="I13" s="233">
        <f t="shared" si="1"/>
        <v>142</v>
      </c>
      <c r="J13" s="246">
        <f t="shared" si="2"/>
        <v>28.4</v>
      </c>
      <c r="K13" s="247">
        <f>IF(SUM($G$5:$G13)&lt;=0,0,$H13*K$4)</f>
        <v>20</v>
      </c>
      <c r="L13" s="278">
        <f>IF(SUM($H$5:$H13)&lt;=0,0,$H13*L$4)</f>
        <v>20</v>
      </c>
      <c r="M13" s="248">
        <f>IF(SUM($G$5:$G13)&lt;=0,0,$H13*M$4)</f>
        <v>20</v>
      </c>
    </row>
    <row r="14" spans="1:13" s="251" customFormat="1" x14ac:dyDescent="0.2">
      <c r="A14" s="201">
        <f>A11+($A$5*A12)+A13</f>
        <v>42733</v>
      </c>
      <c r="B14" s="169" t="s">
        <v>61</v>
      </c>
      <c r="C14" s="229"/>
      <c r="D14" s="229"/>
      <c r="E14" s="229"/>
      <c r="F14" s="249">
        <v>9</v>
      </c>
      <c r="G14" s="250" t="str">
        <f>IF(COUNTIF(H$20:H1004,F14),SUMIF(H$20:H1004,F14,F$20:F1004),"")</f>
        <v/>
      </c>
      <c r="H14" s="233">
        <f t="shared" si="0"/>
        <v>1</v>
      </c>
      <c r="I14" s="233">
        <f t="shared" si="1"/>
        <v>142</v>
      </c>
      <c r="J14" s="246">
        <f t="shared" si="2"/>
        <v>14.2</v>
      </c>
      <c r="K14" s="247">
        <f>IF(SUM($G$5:$G14)&lt;=0,0,$H14*K$4)</f>
        <v>10</v>
      </c>
      <c r="L14" s="278">
        <f>IF(SUM($H$5:$H14)&lt;=0,0,$H14*L$4)</f>
        <v>10</v>
      </c>
      <c r="M14" s="248">
        <f>IF(SUM($G$5:$G14)&lt;=0,0,$H14*M$4)</f>
        <v>10</v>
      </c>
    </row>
    <row r="15" spans="1:13" s="251" customFormat="1" x14ac:dyDescent="0.2">
      <c r="A15" s="178"/>
      <c r="B15" s="178"/>
      <c r="C15" s="229"/>
      <c r="D15" s="229"/>
      <c r="E15" s="229"/>
      <c r="F15" s="249">
        <v>10</v>
      </c>
      <c r="G15" s="250" t="str">
        <f>IF(COUNTIF(H$20:H1005,F15),SUMIF(H$20:H1005,F15,F$20:F1005),"")</f>
        <v/>
      </c>
      <c r="H15" s="233">
        <f t="shared" si="0"/>
        <v>0</v>
      </c>
      <c r="I15" s="233">
        <f t="shared" si="1"/>
        <v>142</v>
      </c>
      <c r="J15" s="246">
        <f t="shared" si="2"/>
        <v>0</v>
      </c>
      <c r="K15" s="247">
        <f>IF(SUM($G$5:$G15)&lt;=0,0,$H15*K$4)</f>
        <v>0</v>
      </c>
      <c r="L15" s="278">
        <f>IF(SUM($H$5:$H15)&lt;=0,0,$H15*L$4)</f>
        <v>0</v>
      </c>
      <c r="M15" s="248">
        <f>IF(SUM($G$5:$G15)&lt;=0,0,$H15*M$4)</f>
        <v>0</v>
      </c>
    </row>
    <row r="16" spans="1:13" s="251" customFormat="1" x14ac:dyDescent="0.2">
      <c r="A16" s="178"/>
      <c r="B16" s="178"/>
      <c r="F16" s="240"/>
      <c r="J16" s="252"/>
      <c r="L16" s="279"/>
    </row>
    <row r="17" spans="1:13" x14ac:dyDescent="0.2">
      <c r="A17" s="186"/>
      <c r="B17" s="162"/>
      <c r="C17" s="251"/>
      <c r="D17" s="251"/>
      <c r="E17" s="251"/>
      <c r="F17" s="254"/>
      <c r="G17" s="255"/>
      <c r="H17" s="251"/>
      <c r="J17" s="256"/>
      <c r="K17" s="257"/>
      <c r="L17" s="280"/>
    </row>
    <row r="18" spans="1:13" ht="18.95" x14ac:dyDescent="0.2">
      <c r="A18" s="285" t="s">
        <v>70</v>
      </c>
      <c r="B18" s="161"/>
      <c r="C18" s="182"/>
      <c r="D18" s="182"/>
      <c r="E18" s="182"/>
      <c r="F18" s="196"/>
      <c r="G18" s="180" t="s">
        <v>75</v>
      </c>
      <c r="H18" s="178" t="s">
        <v>20</v>
      </c>
      <c r="I18" s="178" t="s">
        <v>82</v>
      </c>
      <c r="J18" s="218" t="s">
        <v>82</v>
      </c>
    </row>
    <row r="19" spans="1:13" x14ac:dyDescent="0.2">
      <c r="A19" s="183" t="s">
        <v>18</v>
      </c>
      <c r="B19" s="169" t="s">
        <v>34</v>
      </c>
      <c r="C19" s="169" t="s">
        <v>33</v>
      </c>
      <c r="D19" s="169" t="s">
        <v>48</v>
      </c>
      <c r="E19" s="169" t="s">
        <v>19</v>
      </c>
      <c r="F19" s="196" t="s">
        <v>30</v>
      </c>
      <c r="G19" s="179" t="s">
        <v>51</v>
      </c>
      <c r="H19" s="178" t="s">
        <v>76</v>
      </c>
      <c r="I19" s="178" t="s">
        <v>83</v>
      </c>
      <c r="J19" s="182" t="s">
        <v>84</v>
      </c>
    </row>
    <row r="20" spans="1:13" x14ac:dyDescent="0.2">
      <c r="A20" s="222">
        <v>2</v>
      </c>
      <c r="B20" s="223" t="s">
        <v>62</v>
      </c>
      <c r="C20" s="223" t="s">
        <v>85</v>
      </c>
      <c r="D20" s="223" t="s">
        <v>86</v>
      </c>
      <c r="E20" s="223" t="s">
        <v>35</v>
      </c>
      <c r="F20" s="223">
        <v>2</v>
      </c>
      <c r="G20" s="224">
        <f>F20</f>
        <v>2</v>
      </c>
      <c r="H20" s="223"/>
      <c r="I20" s="227"/>
    </row>
    <row r="21" spans="1:13" x14ac:dyDescent="0.2">
      <c r="A21" s="222">
        <v>3</v>
      </c>
      <c r="B21" s="223" t="s">
        <v>62</v>
      </c>
      <c r="C21" s="223"/>
      <c r="D21" s="223"/>
      <c r="E21" s="223"/>
      <c r="F21" s="223">
        <v>1</v>
      </c>
      <c r="G21" s="224">
        <f>SUM(F21,G20)</f>
        <v>3</v>
      </c>
      <c r="H21" s="223"/>
      <c r="I21" s="227"/>
    </row>
    <row r="22" spans="1:13" x14ac:dyDescent="0.2">
      <c r="A22" s="225">
        <v>4</v>
      </c>
      <c r="B22" s="223" t="s">
        <v>62</v>
      </c>
      <c r="C22" s="223"/>
      <c r="D22" s="223"/>
      <c r="E22" s="223"/>
      <c r="F22" s="223">
        <v>3</v>
      </c>
      <c r="G22" s="224">
        <f t="shared" ref="G22:G52" si="3">SUM(F22,G21)</f>
        <v>6</v>
      </c>
      <c r="H22" s="223"/>
      <c r="I22" s="227"/>
    </row>
    <row r="23" spans="1:13" x14ac:dyDescent="0.2">
      <c r="A23" s="222">
        <v>5</v>
      </c>
      <c r="B23" s="223" t="s">
        <v>62</v>
      </c>
      <c r="C23" s="223"/>
      <c r="D23" s="223"/>
      <c r="E23" s="223"/>
      <c r="F23" s="223">
        <v>3</v>
      </c>
      <c r="G23" s="224">
        <f t="shared" si="3"/>
        <v>9</v>
      </c>
      <c r="H23" s="223"/>
      <c r="I23" s="227"/>
    </row>
    <row r="24" spans="1:13" x14ac:dyDescent="0.2">
      <c r="A24" s="225">
        <v>1</v>
      </c>
      <c r="B24" s="223" t="s">
        <v>62</v>
      </c>
      <c r="C24" s="223"/>
      <c r="D24" s="223"/>
      <c r="E24" s="223"/>
      <c r="F24" s="223">
        <v>5</v>
      </c>
      <c r="G24" s="224">
        <f t="shared" si="3"/>
        <v>14</v>
      </c>
      <c r="H24" s="223"/>
      <c r="I24" s="227"/>
      <c r="J24" s="256"/>
      <c r="K24" s="259"/>
      <c r="M24" s="260"/>
    </row>
    <row r="25" spans="1:13" x14ac:dyDescent="0.2">
      <c r="A25" s="225">
        <v>6</v>
      </c>
      <c r="B25" s="223" t="s">
        <v>62</v>
      </c>
      <c r="C25" s="223"/>
      <c r="D25" s="223"/>
      <c r="E25" s="223"/>
      <c r="F25" s="223">
        <v>3</v>
      </c>
      <c r="G25" s="224">
        <f t="shared" si="3"/>
        <v>17</v>
      </c>
      <c r="H25" s="223"/>
      <c r="I25" s="264"/>
      <c r="J25" s="256"/>
    </row>
    <row r="26" spans="1:13" x14ac:dyDescent="0.2">
      <c r="A26" s="225">
        <v>7</v>
      </c>
      <c r="B26" s="223" t="s">
        <v>62</v>
      </c>
      <c r="C26" s="223"/>
      <c r="D26" s="223"/>
      <c r="E26" s="223"/>
      <c r="F26" s="223">
        <v>2</v>
      </c>
      <c r="G26" s="224">
        <f t="shared" si="3"/>
        <v>19</v>
      </c>
      <c r="H26" s="223"/>
      <c r="I26" s="265"/>
      <c r="J26" s="261"/>
      <c r="M26" s="251"/>
    </row>
    <row r="27" spans="1:13" x14ac:dyDescent="0.2">
      <c r="A27" s="225">
        <v>8</v>
      </c>
      <c r="B27" s="223" t="s">
        <v>62</v>
      </c>
      <c r="C27" s="223"/>
      <c r="D27" s="223"/>
      <c r="E27" s="223"/>
      <c r="F27" s="223">
        <v>8</v>
      </c>
      <c r="G27" s="224">
        <f t="shared" si="3"/>
        <v>27</v>
      </c>
      <c r="H27" s="223"/>
      <c r="I27" s="266"/>
      <c r="J27" s="256"/>
      <c r="M27" s="251"/>
    </row>
    <row r="28" spans="1:13" x14ac:dyDescent="0.2">
      <c r="A28" s="225">
        <v>9</v>
      </c>
      <c r="B28" s="223" t="s">
        <v>62</v>
      </c>
      <c r="C28" s="223"/>
      <c r="D28" s="223"/>
      <c r="E28" s="223"/>
      <c r="F28" s="223">
        <v>5</v>
      </c>
      <c r="G28" s="224">
        <f t="shared" si="3"/>
        <v>32</v>
      </c>
      <c r="H28" s="223"/>
      <c r="I28" s="266"/>
      <c r="J28" s="256"/>
    </row>
    <row r="29" spans="1:13" x14ac:dyDescent="0.2">
      <c r="A29" s="225">
        <v>10</v>
      </c>
      <c r="B29" s="223" t="s">
        <v>62</v>
      </c>
      <c r="C29" s="223"/>
      <c r="D29" s="223"/>
      <c r="E29" s="223"/>
      <c r="F29" s="223">
        <v>3</v>
      </c>
      <c r="G29" s="224">
        <f t="shared" si="3"/>
        <v>35</v>
      </c>
      <c r="H29" s="223"/>
      <c r="I29" s="266"/>
      <c r="J29" s="256"/>
    </row>
    <row r="30" spans="1:13" x14ac:dyDescent="0.2">
      <c r="A30" s="225">
        <v>11</v>
      </c>
      <c r="B30" s="223" t="s">
        <v>62</v>
      </c>
      <c r="C30" s="223"/>
      <c r="D30" s="223"/>
      <c r="E30" s="223"/>
      <c r="F30" s="223">
        <v>3</v>
      </c>
      <c r="G30" s="224">
        <f t="shared" si="3"/>
        <v>38</v>
      </c>
      <c r="H30" s="223"/>
      <c r="I30" s="267">
        <f>A8</f>
        <v>42698</v>
      </c>
      <c r="J30" s="258" t="s">
        <v>63</v>
      </c>
    </row>
    <row r="31" spans="1:13" x14ac:dyDescent="0.2">
      <c r="A31" s="225">
        <v>13</v>
      </c>
      <c r="B31" s="223" t="s">
        <v>62</v>
      </c>
      <c r="C31" s="223"/>
      <c r="D31" s="223"/>
      <c r="E31" s="223"/>
      <c r="F31" s="223">
        <v>5</v>
      </c>
      <c r="G31" s="224">
        <f t="shared" si="3"/>
        <v>43</v>
      </c>
      <c r="H31" s="223"/>
      <c r="I31" s="267"/>
      <c r="J31" s="258"/>
    </row>
    <row r="32" spans="1:13" x14ac:dyDescent="0.2">
      <c r="A32" s="225">
        <v>15</v>
      </c>
      <c r="B32" s="223" t="s">
        <v>62</v>
      </c>
      <c r="C32" s="223"/>
      <c r="D32" s="223"/>
      <c r="E32" s="223"/>
      <c r="F32" s="224">
        <v>5</v>
      </c>
      <c r="G32" s="224">
        <f t="shared" si="3"/>
        <v>48</v>
      </c>
      <c r="H32" s="223"/>
      <c r="I32" s="227"/>
    </row>
    <row r="33" spans="1:10" x14ac:dyDescent="0.2">
      <c r="A33" s="225">
        <v>14</v>
      </c>
      <c r="B33" s="223" t="s">
        <v>62</v>
      </c>
      <c r="C33" s="223"/>
      <c r="D33" s="223"/>
      <c r="E33" s="223"/>
      <c r="F33" s="224">
        <v>8</v>
      </c>
      <c r="G33" s="224">
        <f t="shared" si="3"/>
        <v>56</v>
      </c>
      <c r="H33" s="223"/>
      <c r="I33" s="227"/>
    </row>
    <row r="34" spans="1:10" x14ac:dyDescent="0.2">
      <c r="A34" s="225">
        <v>16</v>
      </c>
      <c r="B34" s="223" t="s">
        <v>62</v>
      </c>
      <c r="C34" s="223"/>
      <c r="D34" s="223"/>
      <c r="E34" s="223"/>
      <c r="F34" s="226">
        <v>5</v>
      </c>
      <c r="G34" s="224">
        <f t="shared" si="3"/>
        <v>61</v>
      </c>
      <c r="H34" s="223"/>
      <c r="I34" s="227"/>
    </row>
    <row r="35" spans="1:10" x14ac:dyDescent="0.2">
      <c r="A35" s="225">
        <v>20</v>
      </c>
      <c r="B35" s="223" t="s">
        <v>62</v>
      </c>
      <c r="C35" s="223"/>
      <c r="D35" s="223"/>
      <c r="E35" s="223"/>
      <c r="F35" s="226">
        <v>13</v>
      </c>
      <c r="G35" s="224">
        <f t="shared" si="3"/>
        <v>74</v>
      </c>
      <c r="H35" s="223"/>
      <c r="I35" s="268">
        <f>A11</f>
        <v>42712</v>
      </c>
      <c r="J35" s="240" t="s">
        <v>64</v>
      </c>
    </row>
    <row r="36" spans="1:10" x14ac:dyDescent="0.2">
      <c r="A36" s="225">
        <v>19</v>
      </c>
      <c r="B36" s="223" t="s">
        <v>62</v>
      </c>
      <c r="C36" s="223"/>
      <c r="D36" s="223"/>
      <c r="E36" s="223"/>
      <c r="F36" s="226">
        <v>13</v>
      </c>
      <c r="G36" s="224">
        <f t="shared" si="3"/>
        <v>87</v>
      </c>
      <c r="H36" s="223"/>
      <c r="I36" s="227"/>
    </row>
    <row r="37" spans="1:10" x14ac:dyDescent="0.2">
      <c r="A37" s="225">
        <v>17</v>
      </c>
      <c r="B37" s="223" t="s">
        <v>62</v>
      </c>
      <c r="C37" s="223"/>
      <c r="D37" s="223"/>
      <c r="E37" s="223"/>
      <c r="F37" s="226">
        <v>21</v>
      </c>
      <c r="G37" s="224">
        <f t="shared" si="3"/>
        <v>108</v>
      </c>
      <c r="H37" s="223"/>
      <c r="I37" s="227"/>
    </row>
    <row r="38" spans="1:10" x14ac:dyDescent="0.2">
      <c r="A38" s="225">
        <v>18</v>
      </c>
      <c r="B38" s="223" t="s">
        <v>62</v>
      </c>
      <c r="C38" s="223"/>
      <c r="D38" s="223"/>
      <c r="E38" s="223"/>
      <c r="F38" s="226">
        <v>34</v>
      </c>
      <c r="G38" s="224">
        <f t="shared" si="3"/>
        <v>142</v>
      </c>
      <c r="H38" s="223"/>
      <c r="I38" s="268">
        <f>A14</f>
        <v>42733</v>
      </c>
      <c r="J38" s="240" t="s">
        <v>65</v>
      </c>
    </row>
    <row r="39" spans="1:10" x14ac:dyDescent="0.2">
      <c r="A39" s="225">
        <v>22</v>
      </c>
      <c r="B39" s="223" t="s">
        <v>62</v>
      </c>
      <c r="C39" s="223"/>
      <c r="D39" s="223"/>
      <c r="E39" s="223"/>
      <c r="F39" s="226">
        <v>34</v>
      </c>
      <c r="G39" s="224">
        <f t="shared" si="3"/>
        <v>176</v>
      </c>
      <c r="H39" s="223"/>
      <c r="I39" s="227"/>
    </row>
    <row r="40" spans="1:10" x14ac:dyDescent="0.2">
      <c r="A40" s="225">
        <v>24</v>
      </c>
      <c r="B40" s="223" t="s">
        <v>62</v>
      </c>
      <c r="C40" s="223"/>
      <c r="D40" s="223"/>
      <c r="E40" s="223"/>
      <c r="F40" s="226">
        <v>21</v>
      </c>
      <c r="G40" s="224">
        <f t="shared" si="3"/>
        <v>197</v>
      </c>
      <c r="H40" s="223"/>
      <c r="I40" s="227"/>
    </row>
    <row r="41" spans="1:10" x14ac:dyDescent="0.2">
      <c r="A41" s="225">
        <v>25</v>
      </c>
      <c r="B41" s="223" t="s">
        <v>62</v>
      </c>
      <c r="C41" s="223"/>
      <c r="D41" s="223"/>
      <c r="E41" s="223"/>
      <c r="F41" s="226">
        <v>34</v>
      </c>
      <c r="G41" s="224">
        <f t="shared" si="3"/>
        <v>231</v>
      </c>
      <c r="H41" s="223"/>
      <c r="I41" s="268"/>
      <c r="J41" s="240"/>
    </row>
    <row r="42" spans="1:10" x14ac:dyDescent="0.2">
      <c r="A42" s="225">
        <v>26</v>
      </c>
      <c r="B42" s="223" t="s">
        <v>62</v>
      </c>
      <c r="C42" s="223"/>
      <c r="D42" s="223"/>
      <c r="E42" s="223"/>
      <c r="F42" s="226">
        <v>13</v>
      </c>
      <c r="G42" s="224">
        <f t="shared" si="3"/>
        <v>244</v>
      </c>
      <c r="H42" s="227"/>
      <c r="I42" s="227"/>
    </row>
    <row r="43" spans="1:10" x14ac:dyDescent="0.2">
      <c r="A43" s="225">
        <v>27</v>
      </c>
      <c r="B43" s="223" t="s">
        <v>62</v>
      </c>
      <c r="C43" s="223"/>
      <c r="D43" s="223"/>
      <c r="E43" s="223"/>
      <c r="F43" s="226">
        <v>55</v>
      </c>
      <c r="G43" s="224">
        <f t="shared" si="3"/>
        <v>299</v>
      </c>
      <c r="H43" s="227"/>
      <c r="I43" s="227"/>
    </row>
    <row r="44" spans="1:10" x14ac:dyDescent="0.2">
      <c r="A44" s="225">
        <v>28</v>
      </c>
      <c r="B44" s="223" t="s">
        <v>62</v>
      </c>
      <c r="C44" s="223"/>
      <c r="D44" s="223"/>
      <c r="E44" s="223"/>
      <c r="F44" s="226">
        <v>89</v>
      </c>
      <c r="G44" s="224">
        <f t="shared" si="3"/>
        <v>388</v>
      </c>
      <c r="H44" s="227"/>
      <c r="I44" s="268"/>
      <c r="J44" s="240"/>
    </row>
    <row r="45" spans="1:10" x14ac:dyDescent="0.2">
      <c r="A45" s="225">
        <v>29</v>
      </c>
      <c r="B45" s="223" t="s">
        <v>62</v>
      </c>
      <c r="C45" s="223"/>
      <c r="D45" s="223"/>
      <c r="E45" s="223"/>
      <c r="F45" s="226">
        <v>55</v>
      </c>
      <c r="G45" s="224">
        <f t="shared" si="3"/>
        <v>443</v>
      </c>
      <c r="H45" s="227"/>
      <c r="I45" s="227"/>
    </row>
    <row r="46" spans="1:10" x14ac:dyDescent="0.2">
      <c r="A46" s="225">
        <v>30</v>
      </c>
      <c r="B46" s="223" t="s">
        <v>62</v>
      </c>
      <c r="C46" s="223"/>
      <c r="D46" s="223"/>
      <c r="E46" s="223"/>
      <c r="F46" s="226">
        <v>34</v>
      </c>
      <c r="G46" s="224">
        <f t="shared" si="3"/>
        <v>477</v>
      </c>
      <c r="H46" s="227"/>
      <c r="I46" s="227"/>
    </row>
    <row r="47" spans="1:10" x14ac:dyDescent="0.2">
      <c r="A47" s="225">
        <v>31</v>
      </c>
      <c r="B47" s="223" t="s">
        <v>62</v>
      </c>
      <c r="C47" s="223"/>
      <c r="D47" s="223"/>
      <c r="E47" s="223"/>
      <c r="F47" s="226">
        <v>55</v>
      </c>
      <c r="G47" s="224">
        <f t="shared" si="3"/>
        <v>532</v>
      </c>
      <c r="H47" s="227"/>
      <c r="I47" s="227"/>
    </row>
    <row r="48" spans="1:10" x14ac:dyDescent="0.2">
      <c r="A48" s="225">
        <v>32</v>
      </c>
      <c r="B48" s="223" t="s">
        <v>62</v>
      </c>
      <c r="C48" s="223"/>
      <c r="D48" s="223"/>
      <c r="E48" s="223"/>
      <c r="F48" s="226">
        <v>21</v>
      </c>
      <c r="G48" s="224">
        <f t="shared" si="3"/>
        <v>553</v>
      </c>
      <c r="H48" s="227"/>
      <c r="I48" s="268"/>
      <c r="J48" s="240"/>
    </row>
    <row r="49" spans="1:9" x14ac:dyDescent="0.2">
      <c r="A49" s="225">
        <v>34</v>
      </c>
      <c r="B49" s="223" t="s">
        <v>62</v>
      </c>
      <c r="C49" s="223"/>
      <c r="D49" s="223"/>
      <c r="E49" s="223"/>
      <c r="F49" s="226">
        <v>13</v>
      </c>
      <c r="G49" s="224">
        <f t="shared" si="3"/>
        <v>566</v>
      </c>
      <c r="H49" s="227"/>
      <c r="I49" s="227"/>
    </row>
    <row r="50" spans="1:9" x14ac:dyDescent="0.2">
      <c r="A50" s="225">
        <v>35</v>
      </c>
      <c r="B50" s="223" t="s">
        <v>62</v>
      </c>
      <c r="C50" s="223"/>
      <c r="D50" s="223"/>
      <c r="E50" s="223"/>
      <c r="F50" s="228">
        <v>55</v>
      </c>
      <c r="G50" s="224">
        <f t="shared" si="3"/>
        <v>621</v>
      </c>
      <c r="H50" s="227"/>
      <c r="I50" s="227"/>
    </row>
    <row r="51" spans="1:9" x14ac:dyDescent="0.2">
      <c r="A51" s="225">
        <v>36</v>
      </c>
      <c r="B51" s="223" t="s">
        <v>62</v>
      </c>
      <c r="C51" s="223"/>
      <c r="D51" s="223"/>
      <c r="E51" s="223"/>
      <c r="F51" s="228">
        <v>144</v>
      </c>
      <c r="G51" s="224">
        <f t="shared" si="3"/>
        <v>765</v>
      </c>
      <c r="H51" s="227"/>
      <c r="I51" s="227"/>
    </row>
    <row r="52" spans="1:9" x14ac:dyDescent="0.2">
      <c r="A52" s="225"/>
      <c r="B52" s="223"/>
      <c r="C52" s="223"/>
      <c r="D52" s="223"/>
      <c r="E52" s="223"/>
      <c r="F52" s="228"/>
      <c r="G52" s="224">
        <f t="shared" si="3"/>
        <v>765</v>
      </c>
      <c r="H52" s="227"/>
      <c r="I52" s="227"/>
    </row>
    <row r="53" spans="1:9" x14ac:dyDescent="0.2">
      <c r="A53" s="225"/>
      <c r="B53" s="223"/>
      <c r="C53" s="223"/>
      <c r="D53" s="223"/>
      <c r="E53" s="223"/>
      <c r="F53" s="228"/>
      <c r="G53" s="224"/>
      <c r="H53" s="227"/>
      <c r="I53" s="227"/>
    </row>
    <row r="54" spans="1:9" x14ac:dyDescent="0.2">
      <c r="A54" s="225"/>
      <c r="B54" s="223"/>
      <c r="C54" s="223"/>
      <c r="D54" s="223"/>
      <c r="E54" s="223"/>
      <c r="F54" s="228"/>
      <c r="G54" s="224"/>
      <c r="H54" s="227"/>
      <c r="I54" s="227"/>
    </row>
    <row r="55" spans="1:9" x14ac:dyDescent="0.2">
      <c r="A55" s="225"/>
      <c r="B55" s="223"/>
      <c r="C55" s="223"/>
      <c r="D55" s="223"/>
      <c r="E55" s="223"/>
      <c r="F55" s="228"/>
      <c r="G55" s="224"/>
      <c r="H55" s="227"/>
      <c r="I55" s="227"/>
    </row>
    <row r="56" spans="1:9" x14ac:dyDescent="0.2">
      <c r="A56" s="225"/>
      <c r="B56" s="223"/>
      <c r="C56" s="223"/>
      <c r="D56" s="223"/>
      <c r="E56" s="223"/>
      <c r="F56" s="228"/>
      <c r="G56" s="224"/>
      <c r="H56" s="227"/>
      <c r="I56" s="227"/>
    </row>
    <row r="57" spans="1:9" x14ac:dyDescent="0.2">
      <c r="A57" s="225"/>
      <c r="B57" s="223"/>
      <c r="C57" s="223"/>
      <c r="D57" s="223"/>
      <c r="E57" s="223"/>
      <c r="F57" s="228"/>
      <c r="G57" s="224"/>
      <c r="H57" s="227"/>
      <c r="I57" s="227"/>
    </row>
    <row r="58" spans="1:9" x14ac:dyDescent="0.2">
      <c r="A58" s="225"/>
      <c r="B58" s="223"/>
      <c r="C58" s="223"/>
      <c r="D58" s="223"/>
      <c r="E58" s="223"/>
      <c r="F58" s="228"/>
      <c r="G58" s="224"/>
      <c r="H58" s="227"/>
      <c r="I58" s="227"/>
    </row>
    <row r="59" spans="1:9" x14ac:dyDescent="0.2">
      <c r="A59" s="225"/>
      <c r="B59" s="223"/>
      <c r="C59" s="223"/>
      <c r="D59" s="223"/>
      <c r="E59" s="223"/>
      <c r="F59" s="228"/>
      <c r="G59" s="224"/>
      <c r="H59" s="227"/>
      <c r="I59" s="227"/>
    </row>
    <row r="60" spans="1:9" x14ac:dyDescent="0.2">
      <c r="A60" s="225"/>
      <c r="B60" s="223"/>
      <c r="C60" s="223"/>
      <c r="D60" s="223"/>
      <c r="E60" s="223"/>
      <c r="F60" s="228"/>
      <c r="G60" s="224"/>
      <c r="H60" s="227"/>
      <c r="I60" s="227"/>
    </row>
    <row r="61" spans="1:9" x14ac:dyDescent="0.2">
      <c r="A61" s="225"/>
      <c r="B61" s="223"/>
      <c r="C61" s="223"/>
      <c r="D61" s="223"/>
      <c r="E61" s="223"/>
      <c r="F61" s="228"/>
      <c r="G61" s="224"/>
      <c r="H61" s="227"/>
      <c r="I61" s="227"/>
    </row>
    <row r="62" spans="1:9" x14ac:dyDescent="0.2">
      <c r="A62" s="225"/>
      <c r="B62" s="223"/>
      <c r="C62" s="223"/>
      <c r="D62" s="223"/>
      <c r="E62" s="223"/>
      <c r="F62" s="228"/>
      <c r="G62" s="224"/>
      <c r="H62" s="227"/>
      <c r="I62" s="227"/>
    </row>
    <row r="63" spans="1:9" x14ac:dyDescent="0.2">
      <c r="A63" s="225"/>
      <c r="B63" s="223"/>
      <c r="C63" s="223"/>
      <c r="D63" s="223"/>
      <c r="E63" s="223"/>
      <c r="F63" s="228"/>
      <c r="G63" s="224"/>
      <c r="H63" s="227"/>
      <c r="I63" s="227"/>
    </row>
    <row r="64" spans="1:9" x14ac:dyDescent="0.2">
      <c r="A64" s="225"/>
      <c r="B64" s="223"/>
      <c r="C64" s="223"/>
      <c r="D64" s="223"/>
      <c r="E64" s="223"/>
      <c r="F64" s="228"/>
      <c r="G64" s="224"/>
      <c r="H64" s="227"/>
      <c r="I64" s="227"/>
    </row>
    <row r="65" spans="1:9" x14ac:dyDescent="0.2">
      <c r="A65" s="225"/>
      <c r="B65" s="223"/>
      <c r="C65" s="223"/>
      <c r="D65" s="223"/>
      <c r="E65" s="223"/>
      <c r="F65" s="228"/>
      <c r="G65" s="224"/>
      <c r="H65" s="227"/>
      <c r="I65" s="227"/>
    </row>
    <row r="66" spans="1:9" x14ac:dyDescent="0.2">
      <c r="A66" s="225"/>
      <c r="B66" s="223"/>
      <c r="C66" s="223"/>
      <c r="D66" s="223"/>
      <c r="E66" s="223"/>
      <c r="F66" s="228"/>
      <c r="G66" s="224"/>
      <c r="H66" s="227"/>
      <c r="I66" s="227"/>
    </row>
    <row r="67" spans="1:9" x14ac:dyDescent="0.2">
      <c r="A67" s="225"/>
      <c r="B67" s="223"/>
      <c r="C67" s="223"/>
      <c r="D67" s="223"/>
      <c r="E67" s="223"/>
      <c r="F67" s="228"/>
      <c r="G67" s="224"/>
      <c r="H67" s="227"/>
      <c r="I67" s="227"/>
    </row>
    <row r="68" spans="1:9" x14ac:dyDescent="0.2">
      <c r="A68" s="225"/>
      <c r="B68" s="223"/>
      <c r="C68" s="223"/>
      <c r="D68" s="223"/>
      <c r="E68" s="223"/>
      <c r="F68" s="228"/>
      <c r="G68" s="224"/>
      <c r="H68" s="227"/>
      <c r="I68" s="227"/>
    </row>
    <row r="69" spans="1:9" x14ac:dyDescent="0.2">
      <c r="A69" s="225"/>
      <c r="B69" s="223"/>
      <c r="C69" s="223"/>
      <c r="D69" s="223"/>
      <c r="E69" s="223"/>
      <c r="F69" s="228"/>
      <c r="G69" s="224"/>
      <c r="H69" s="227"/>
      <c r="I69" s="227"/>
    </row>
    <row r="70" spans="1:9" x14ac:dyDescent="0.2">
      <c r="A70" s="225"/>
      <c r="B70" s="223"/>
      <c r="C70" s="223"/>
      <c r="D70" s="223"/>
      <c r="E70" s="223"/>
      <c r="F70" s="228"/>
      <c r="G70" s="224"/>
      <c r="H70" s="227"/>
      <c r="I70" s="227"/>
    </row>
    <row r="71" spans="1:9" x14ac:dyDescent="0.2">
      <c r="A71" s="225"/>
      <c r="B71" s="223"/>
      <c r="C71" s="223"/>
      <c r="D71" s="223"/>
      <c r="E71" s="223"/>
      <c r="F71" s="228"/>
      <c r="G71" s="224"/>
      <c r="H71" s="227"/>
      <c r="I71" s="227"/>
    </row>
    <row r="72" spans="1:9" x14ac:dyDescent="0.2">
      <c r="A72" s="225"/>
      <c r="B72" s="223"/>
      <c r="C72" s="223"/>
      <c r="D72" s="223"/>
      <c r="E72" s="223"/>
      <c r="F72" s="228"/>
      <c r="G72" s="224"/>
      <c r="H72" s="227"/>
      <c r="I72" s="227"/>
    </row>
    <row r="73" spans="1:9" x14ac:dyDescent="0.2">
      <c r="A73" s="225"/>
      <c r="B73" s="223"/>
      <c r="C73" s="223"/>
      <c r="D73" s="223"/>
      <c r="E73" s="223"/>
      <c r="F73" s="228"/>
      <c r="G73" s="224"/>
      <c r="H73" s="227"/>
      <c r="I73" s="227"/>
    </row>
    <row r="74" spans="1:9" x14ac:dyDescent="0.2">
      <c r="A74" s="225"/>
      <c r="B74" s="223"/>
      <c r="C74" s="223"/>
      <c r="D74" s="223"/>
      <c r="E74" s="223"/>
      <c r="F74" s="228"/>
      <c r="G74" s="224"/>
      <c r="H74" s="227"/>
      <c r="I74" s="227"/>
    </row>
    <row r="75" spans="1:9" x14ac:dyDescent="0.2">
      <c r="A75" s="225"/>
      <c r="B75" s="223"/>
      <c r="C75" s="223"/>
      <c r="D75" s="223"/>
      <c r="E75" s="223"/>
      <c r="F75" s="228"/>
      <c r="G75" s="224"/>
      <c r="H75" s="227"/>
      <c r="I75" s="227"/>
    </row>
    <row r="76" spans="1:9" x14ac:dyDescent="0.2">
      <c r="A76" s="225"/>
      <c r="B76" s="223"/>
      <c r="C76" s="223"/>
      <c r="D76" s="223"/>
      <c r="E76" s="223"/>
      <c r="F76" s="228"/>
      <c r="G76" s="224"/>
      <c r="H76" s="227"/>
      <c r="I76" s="227"/>
    </row>
    <row r="77" spans="1:9" x14ac:dyDescent="0.2">
      <c r="A77" s="225"/>
      <c r="B77" s="223"/>
      <c r="C77" s="223"/>
      <c r="D77" s="223"/>
      <c r="E77" s="223"/>
      <c r="F77" s="228"/>
      <c r="G77" s="224"/>
      <c r="H77" s="227"/>
      <c r="I77" s="227"/>
    </row>
    <row r="78" spans="1:9" x14ac:dyDescent="0.2">
      <c r="A78" s="225"/>
      <c r="B78" s="223"/>
      <c r="C78" s="223"/>
      <c r="D78" s="223"/>
      <c r="E78" s="223"/>
      <c r="F78" s="228"/>
      <c r="G78" s="224"/>
      <c r="H78" s="227"/>
      <c r="I78" s="227"/>
    </row>
    <row r="79" spans="1:9" x14ac:dyDescent="0.2">
      <c r="A79" s="225"/>
      <c r="B79" s="223"/>
      <c r="C79" s="223"/>
      <c r="D79" s="223"/>
      <c r="E79" s="223"/>
      <c r="F79" s="228"/>
      <c r="G79" s="224"/>
      <c r="H79" s="227"/>
      <c r="I79" s="227"/>
    </row>
    <row r="80" spans="1:9" x14ac:dyDescent="0.2">
      <c r="A80" s="225"/>
      <c r="B80" s="223"/>
      <c r="C80" s="223"/>
      <c r="D80" s="223"/>
      <c r="E80" s="223"/>
      <c r="F80" s="228"/>
      <c r="G80" s="224"/>
      <c r="H80" s="227"/>
      <c r="I80" s="227"/>
    </row>
    <row r="81" spans="1:9" x14ac:dyDescent="0.2">
      <c r="A81" s="225"/>
      <c r="B81" s="223"/>
      <c r="C81" s="223"/>
      <c r="D81" s="223"/>
      <c r="E81" s="223"/>
      <c r="F81" s="228"/>
      <c r="G81" s="224"/>
      <c r="H81" s="227"/>
      <c r="I81" s="227"/>
    </row>
    <row r="82" spans="1:9" x14ac:dyDescent="0.2">
      <c r="A82" s="225"/>
      <c r="B82" s="223"/>
      <c r="C82" s="223"/>
      <c r="D82" s="223"/>
      <c r="E82" s="223"/>
      <c r="F82" s="228"/>
      <c r="G82" s="224"/>
      <c r="H82" s="227"/>
      <c r="I82" s="227"/>
    </row>
    <row r="83" spans="1:9" x14ac:dyDescent="0.2">
      <c r="A83" s="225"/>
      <c r="B83" s="223"/>
      <c r="C83" s="223"/>
      <c r="D83" s="223"/>
      <c r="E83" s="223"/>
      <c r="F83" s="228"/>
      <c r="G83" s="224"/>
      <c r="H83" s="227"/>
      <c r="I83" s="227"/>
    </row>
    <row r="84" spans="1:9" x14ac:dyDescent="0.2">
      <c r="A84" s="225"/>
      <c r="B84" s="223"/>
      <c r="C84" s="223"/>
      <c r="D84" s="223"/>
      <c r="E84" s="223"/>
      <c r="F84" s="228"/>
      <c r="G84" s="224"/>
      <c r="H84" s="227"/>
      <c r="I84" s="227"/>
    </row>
    <row r="85" spans="1:9" x14ac:dyDescent="0.2">
      <c r="A85" s="225"/>
      <c r="B85" s="223"/>
      <c r="C85" s="223"/>
      <c r="D85" s="223"/>
      <c r="E85" s="223"/>
      <c r="F85" s="228"/>
      <c r="G85" s="224"/>
      <c r="H85" s="227"/>
      <c r="I85" s="227"/>
    </row>
    <row r="86" spans="1:9" x14ac:dyDescent="0.2">
      <c r="A86" s="225"/>
      <c r="B86" s="223"/>
      <c r="C86" s="223"/>
      <c r="D86" s="223"/>
      <c r="E86" s="223"/>
      <c r="F86" s="228"/>
      <c r="G86" s="224"/>
      <c r="H86" s="227"/>
      <c r="I86" s="227"/>
    </row>
    <row r="87" spans="1:9" x14ac:dyDescent="0.2">
      <c r="A87" s="225"/>
      <c r="B87" s="223"/>
      <c r="C87" s="223"/>
      <c r="D87" s="223"/>
      <c r="E87" s="223"/>
      <c r="F87" s="228"/>
      <c r="G87" s="224"/>
      <c r="H87" s="227"/>
      <c r="I87" s="227"/>
    </row>
    <row r="88" spans="1:9" x14ac:dyDescent="0.2">
      <c r="A88" s="225"/>
      <c r="B88" s="223"/>
      <c r="C88" s="223"/>
      <c r="D88" s="223"/>
      <c r="E88" s="223"/>
      <c r="F88" s="228"/>
      <c r="G88" s="224"/>
      <c r="H88" s="227"/>
      <c r="I88" s="227"/>
    </row>
    <row r="89" spans="1:9" x14ac:dyDescent="0.25">
      <c r="A89" s="225"/>
      <c r="B89" s="223"/>
      <c r="C89" s="223"/>
      <c r="D89" s="223"/>
      <c r="E89" s="223"/>
      <c r="F89" s="228"/>
      <c r="G89" s="224"/>
      <c r="H89" s="227"/>
      <c r="I89" s="227"/>
    </row>
    <row r="90" spans="1:9" x14ac:dyDescent="0.25">
      <c r="A90" s="225"/>
      <c r="B90" s="223"/>
      <c r="C90" s="223"/>
      <c r="D90" s="223"/>
      <c r="E90" s="223"/>
      <c r="F90" s="228"/>
      <c r="G90" s="224"/>
      <c r="H90" s="227"/>
      <c r="I90" s="227"/>
    </row>
    <row r="91" spans="1:9" x14ac:dyDescent="0.25">
      <c r="A91" s="225"/>
      <c r="B91" s="223"/>
      <c r="C91" s="223"/>
      <c r="D91" s="223"/>
      <c r="E91" s="223"/>
      <c r="F91" s="228"/>
      <c r="G91" s="224"/>
      <c r="H91" s="227"/>
      <c r="I91" s="227"/>
    </row>
    <row r="92" spans="1:9" x14ac:dyDescent="0.25">
      <c r="A92" s="225"/>
      <c r="B92" s="223"/>
      <c r="C92" s="223"/>
      <c r="D92" s="223"/>
      <c r="E92" s="223"/>
      <c r="F92" s="228"/>
      <c r="G92" s="224"/>
      <c r="H92" s="227"/>
      <c r="I92" s="227"/>
    </row>
    <row r="93" spans="1:9" x14ac:dyDescent="0.25">
      <c r="A93" s="225"/>
      <c r="B93" s="223"/>
      <c r="C93" s="223"/>
      <c r="D93" s="223"/>
      <c r="E93" s="223"/>
      <c r="F93" s="228"/>
      <c r="G93" s="224"/>
      <c r="H93" s="227"/>
      <c r="I93" s="227"/>
    </row>
    <row r="94" spans="1:9" x14ac:dyDescent="0.25">
      <c r="A94" s="225"/>
      <c r="B94" s="223"/>
      <c r="C94" s="223"/>
      <c r="D94" s="223"/>
      <c r="E94" s="223"/>
      <c r="F94" s="228"/>
      <c r="G94" s="224"/>
      <c r="H94" s="227"/>
      <c r="I94" s="227"/>
    </row>
    <row r="95" spans="1:9" x14ac:dyDescent="0.25">
      <c r="A95" s="225"/>
      <c r="B95" s="223"/>
      <c r="C95" s="223"/>
      <c r="D95" s="223"/>
      <c r="E95" s="223"/>
      <c r="F95" s="228"/>
      <c r="G95" s="224"/>
      <c r="H95" s="227"/>
      <c r="I95" s="227"/>
    </row>
    <row r="96" spans="1:9" x14ac:dyDescent="0.25">
      <c r="A96" s="225"/>
      <c r="B96" s="223"/>
      <c r="C96" s="223"/>
      <c r="D96" s="223"/>
      <c r="E96" s="223"/>
      <c r="F96" s="228"/>
      <c r="G96" s="224"/>
      <c r="H96" s="227"/>
      <c r="I96" s="227"/>
    </row>
    <row r="97" spans="1:9" x14ac:dyDescent="0.25">
      <c r="A97" s="225"/>
      <c r="B97" s="223"/>
      <c r="C97" s="223"/>
      <c r="D97" s="223"/>
      <c r="E97" s="223"/>
      <c r="F97" s="228"/>
      <c r="G97" s="224"/>
      <c r="H97" s="227"/>
      <c r="I97" s="227"/>
    </row>
    <row r="98" spans="1:9" x14ac:dyDescent="0.25">
      <c r="A98" s="225"/>
      <c r="B98" s="223"/>
      <c r="C98" s="223"/>
      <c r="D98" s="223"/>
      <c r="E98" s="223"/>
      <c r="F98" s="228"/>
      <c r="G98" s="224"/>
      <c r="H98" s="227"/>
      <c r="I98" s="227"/>
    </row>
    <row r="99" spans="1:9" x14ac:dyDescent="0.25">
      <c r="A99" s="225"/>
      <c r="B99" s="223"/>
      <c r="C99" s="223"/>
      <c r="D99" s="223"/>
      <c r="E99" s="223"/>
      <c r="F99" s="228"/>
      <c r="G99" s="224"/>
      <c r="H99" s="227"/>
      <c r="I99" s="227"/>
    </row>
    <row r="100" spans="1:9" x14ac:dyDescent="0.25">
      <c r="A100" s="225"/>
      <c r="B100" s="223"/>
      <c r="C100" s="223"/>
      <c r="D100" s="223"/>
      <c r="E100" s="223"/>
      <c r="F100" s="228"/>
      <c r="G100" s="224"/>
      <c r="H100" s="227"/>
      <c r="I100" s="227"/>
    </row>
    <row r="101" spans="1:9" x14ac:dyDescent="0.25">
      <c r="A101" s="225"/>
      <c r="B101" s="223"/>
      <c r="C101" s="223"/>
      <c r="D101" s="223"/>
      <c r="E101" s="223"/>
      <c r="F101" s="228"/>
      <c r="G101" s="224"/>
      <c r="H101" s="227"/>
      <c r="I101" s="227"/>
    </row>
    <row r="102" spans="1:9" x14ac:dyDescent="0.25">
      <c r="A102" s="225"/>
      <c r="B102" s="223"/>
      <c r="C102" s="223"/>
      <c r="D102" s="223"/>
      <c r="E102" s="223"/>
      <c r="F102" s="228"/>
      <c r="G102" s="224"/>
      <c r="H102" s="227"/>
      <c r="I102" s="227"/>
    </row>
    <row r="103" spans="1:9" x14ac:dyDescent="0.25">
      <c r="A103" s="225"/>
      <c r="B103" s="223"/>
      <c r="C103" s="223"/>
      <c r="D103" s="223"/>
      <c r="E103" s="223"/>
      <c r="F103" s="228"/>
      <c r="G103" s="224"/>
      <c r="H103" s="227"/>
      <c r="I103" s="227"/>
    </row>
    <row r="104" spans="1:9" x14ac:dyDescent="0.25">
      <c r="A104" s="225"/>
      <c r="B104" s="223"/>
      <c r="C104" s="223"/>
      <c r="D104" s="223"/>
      <c r="E104" s="223"/>
      <c r="F104" s="228"/>
      <c r="G104" s="224"/>
      <c r="H104" s="227"/>
      <c r="I104" s="227"/>
    </row>
    <row r="105" spans="1:9" x14ac:dyDescent="0.25">
      <c r="A105" s="225"/>
      <c r="B105" s="223"/>
      <c r="C105" s="223"/>
      <c r="D105" s="223"/>
      <c r="E105" s="223"/>
      <c r="F105" s="228"/>
      <c r="G105" s="224"/>
      <c r="H105" s="227"/>
      <c r="I105" s="227"/>
    </row>
    <row r="106" spans="1:9" x14ac:dyDescent="0.25">
      <c r="A106" s="225"/>
      <c r="B106" s="223"/>
      <c r="C106" s="223"/>
      <c r="D106" s="223"/>
      <c r="E106" s="223"/>
      <c r="F106" s="228"/>
      <c r="G106" s="224"/>
      <c r="H106" s="227"/>
      <c r="I106" s="227"/>
    </row>
    <row r="107" spans="1:9" x14ac:dyDescent="0.25">
      <c r="A107" s="225"/>
      <c r="B107" s="223"/>
      <c r="C107" s="223"/>
      <c r="D107" s="223"/>
      <c r="E107" s="223"/>
      <c r="F107" s="228"/>
      <c r="G107" s="224"/>
      <c r="H107" s="227"/>
      <c r="I107" s="227"/>
    </row>
    <row r="108" spans="1:9" x14ac:dyDescent="0.25">
      <c r="A108" s="225"/>
      <c r="B108" s="223"/>
      <c r="C108" s="223"/>
      <c r="D108" s="223"/>
      <c r="E108" s="223"/>
      <c r="F108" s="228"/>
      <c r="G108" s="224"/>
      <c r="H108" s="227"/>
      <c r="I108" s="227"/>
    </row>
    <row r="109" spans="1:9" x14ac:dyDescent="0.25">
      <c r="A109" s="225"/>
      <c r="B109" s="223"/>
      <c r="C109" s="223"/>
      <c r="D109" s="223"/>
      <c r="E109" s="223"/>
      <c r="F109" s="228"/>
      <c r="G109" s="224"/>
      <c r="H109" s="227"/>
      <c r="I109" s="227"/>
    </row>
    <row r="110" spans="1:9" x14ac:dyDescent="0.25">
      <c r="A110" s="225"/>
      <c r="B110" s="223"/>
      <c r="C110" s="223"/>
      <c r="D110" s="223"/>
      <c r="E110" s="223"/>
      <c r="F110" s="228"/>
      <c r="G110" s="224"/>
      <c r="H110" s="227"/>
      <c r="I110" s="227"/>
    </row>
    <row r="111" spans="1:9" x14ac:dyDescent="0.25">
      <c r="A111" s="225"/>
      <c r="B111" s="223"/>
      <c r="C111" s="223"/>
      <c r="D111" s="223"/>
      <c r="E111" s="223"/>
      <c r="F111" s="228"/>
      <c r="G111" s="224"/>
      <c r="H111" s="227"/>
      <c r="I111" s="227"/>
    </row>
    <row r="112" spans="1:9" x14ac:dyDescent="0.25">
      <c r="A112" s="225"/>
      <c r="B112" s="223"/>
      <c r="C112" s="223"/>
      <c r="D112" s="223"/>
      <c r="E112" s="223"/>
      <c r="F112" s="228"/>
      <c r="G112" s="224"/>
      <c r="H112" s="227"/>
      <c r="I112" s="227"/>
    </row>
    <row r="113" spans="1:9" x14ac:dyDescent="0.25">
      <c r="A113" s="225"/>
      <c r="B113" s="223"/>
      <c r="C113" s="223"/>
      <c r="D113" s="223"/>
      <c r="E113" s="223"/>
      <c r="F113" s="228"/>
      <c r="G113" s="224"/>
      <c r="H113" s="227"/>
      <c r="I113" s="227"/>
    </row>
    <row r="114" spans="1:9" x14ac:dyDescent="0.25">
      <c r="A114" s="225"/>
      <c r="B114" s="223"/>
      <c r="C114" s="223"/>
      <c r="D114" s="223"/>
      <c r="E114" s="223"/>
      <c r="F114" s="228"/>
      <c r="G114" s="224"/>
      <c r="H114" s="227"/>
      <c r="I114" s="227"/>
    </row>
    <row r="115" spans="1:9" x14ac:dyDescent="0.25">
      <c r="A115" s="225"/>
      <c r="B115" s="223"/>
      <c r="C115" s="223"/>
      <c r="D115" s="223"/>
      <c r="E115" s="223"/>
      <c r="F115" s="228"/>
      <c r="G115" s="224"/>
      <c r="H115" s="227"/>
      <c r="I115" s="227"/>
    </row>
    <row r="116" spans="1:9" x14ac:dyDescent="0.25">
      <c r="A116" s="225"/>
      <c r="B116" s="223"/>
      <c r="C116" s="223"/>
      <c r="D116" s="223"/>
      <c r="E116" s="223"/>
      <c r="F116" s="228"/>
      <c r="G116" s="224"/>
      <c r="H116" s="227"/>
      <c r="I116" s="227"/>
    </row>
    <row r="117" spans="1:9" x14ac:dyDescent="0.25">
      <c r="A117" s="225"/>
      <c r="B117" s="223"/>
      <c r="C117" s="223"/>
      <c r="D117" s="223"/>
      <c r="E117" s="223"/>
      <c r="F117" s="228"/>
      <c r="G117" s="224"/>
      <c r="H117" s="227"/>
      <c r="I117" s="227"/>
    </row>
    <row r="118" spans="1:9" x14ac:dyDescent="0.25">
      <c r="A118" s="225"/>
      <c r="B118" s="223"/>
      <c r="C118" s="223"/>
      <c r="D118" s="223"/>
      <c r="E118" s="223"/>
      <c r="F118" s="228"/>
      <c r="G118" s="224"/>
      <c r="H118" s="227"/>
      <c r="I118" s="227"/>
    </row>
    <row r="119" spans="1:9" x14ac:dyDescent="0.25">
      <c r="A119" s="225"/>
      <c r="B119" s="223"/>
      <c r="C119" s="223"/>
      <c r="D119" s="223"/>
      <c r="E119" s="223"/>
      <c r="F119" s="228"/>
      <c r="G119" s="224"/>
      <c r="H119" s="227"/>
      <c r="I119" s="227"/>
    </row>
    <row r="120" spans="1:9" x14ac:dyDescent="0.25">
      <c r="A120" s="225"/>
      <c r="B120" s="223"/>
      <c r="C120" s="223"/>
      <c r="D120" s="223"/>
      <c r="E120" s="223"/>
      <c r="F120" s="228"/>
      <c r="G120" s="224"/>
      <c r="H120" s="227"/>
      <c r="I120" s="227"/>
    </row>
    <row r="121" spans="1:9" x14ac:dyDescent="0.25">
      <c r="A121" s="225"/>
      <c r="B121" s="223"/>
      <c r="C121" s="223"/>
      <c r="D121" s="223"/>
      <c r="E121" s="223"/>
      <c r="F121" s="228"/>
      <c r="G121" s="224"/>
      <c r="H121" s="227"/>
      <c r="I121" s="227"/>
    </row>
    <row r="122" spans="1:9" x14ac:dyDescent="0.25">
      <c r="A122" s="225"/>
      <c r="B122" s="223"/>
      <c r="C122" s="223"/>
      <c r="D122" s="223"/>
      <c r="E122" s="223"/>
      <c r="F122" s="228"/>
      <c r="G122" s="224"/>
      <c r="H122" s="227"/>
      <c r="I122" s="227"/>
    </row>
    <row r="123" spans="1:9" x14ac:dyDescent="0.25">
      <c r="A123" s="225"/>
      <c r="B123" s="223"/>
      <c r="C123" s="223"/>
      <c r="D123" s="223"/>
      <c r="E123" s="223"/>
      <c r="F123" s="228"/>
      <c r="G123" s="224"/>
      <c r="H123" s="227"/>
      <c r="I123" s="227"/>
    </row>
    <row r="124" spans="1:9" x14ac:dyDescent="0.25">
      <c r="A124" s="225"/>
      <c r="B124" s="223"/>
      <c r="C124" s="223"/>
      <c r="D124" s="223"/>
      <c r="E124" s="223"/>
      <c r="F124" s="228"/>
      <c r="G124" s="224"/>
      <c r="H124" s="227"/>
      <c r="I124" s="227"/>
    </row>
    <row r="125" spans="1:9" x14ac:dyDescent="0.25">
      <c r="A125" s="225"/>
      <c r="B125" s="223"/>
      <c r="C125" s="223"/>
      <c r="D125" s="223"/>
      <c r="E125" s="223"/>
      <c r="F125" s="228"/>
      <c r="G125" s="224"/>
      <c r="H125" s="227"/>
      <c r="I125" s="227"/>
    </row>
    <row r="126" spans="1:9" x14ac:dyDescent="0.25">
      <c r="A126" s="225"/>
      <c r="B126" s="223"/>
      <c r="C126" s="223"/>
      <c r="D126" s="223"/>
      <c r="E126" s="223"/>
      <c r="F126" s="228"/>
      <c r="G126" s="224"/>
      <c r="H126" s="227"/>
      <c r="I126" s="227"/>
    </row>
    <row r="127" spans="1:9" x14ac:dyDescent="0.25">
      <c r="A127" s="225"/>
      <c r="B127" s="223"/>
      <c r="C127" s="223"/>
      <c r="D127" s="223"/>
      <c r="E127" s="223"/>
      <c r="F127" s="228"/>
      <c r="G127" s="224"/>
      <c r="H127" s="227"/>
      <c r="I127" s="227"/>
    </row>
    <row r="128" spans="1:9" x14ac:dyDescent="0.25">
      <c r="A128" s="225"/>
      <c r="B128" s="223"/>
      <c r="C128" s="223"/>
      <c r="D128" s="223"/>
      <c r="E128" s="223"/>
      <c r="F128" s="228"/>
      <c r="G128" s="224"/>
      <c r="H128" s="227"/>
      <c r="I128" s="227"/>
    </row>
    <row r="129" spans="1:9" x14ac:dyDescent="0.25">
      <c r="A129" s="225"/>
      <c r="B129" s="223"/>
      <c r="C129" s="223"/>
      <c r="D129" s="223"/>
      <c r="E129" s="223"/>
      <c r="F129" s="228"/>
      <c r="G129" s="224"/>
      <c r="H129" s="227"/>
      <c r="I129" s="227"/>
    </row>
    <row r="130" spans="1:9" x14ac:dyDescent="0.25">
      <c r="A130" s="225"/>
      <c r="B130" s="223"/>
      <c r="C130" s="223"/>
      <c r="D130" s="223"/>
      <c r="E130" s="223"/>
      <c r="F130" s="228"/>
      <c r="G130" s="224"/>
      <c r="H130" s="227"/>
      <c r="I130" s="227"/>
    </row>
    <row r="131" spans="1:9" x14ac:dyDescent="0.25">
      <c r="A131" s="225"/>
      <c r="B131" s="223"/>
      <c r="C131" s="223"/>
      <c r="D131" s="223"/>
      <c r="E131" s="223"/>
      <c r="F131" s="228"/>
      <c r="G131" s="224"/>
      <c r="H131" s="227"/>
      <c r="I131" s="227"/>
    </row>
    <row r="132" spans="1:9" x14ac:dyDescent="0.25">
      <c r="A132" s="225"/>
      <c r="B132" s="223"/>
      <c r="C132" s="223"/>
      <c r="D132" s="223"/>
      <c r="E132" s="223"/>
      <c r="F132" s="228"/>
      <c r="G132" s="224"/>
      <c r="H132" s="227"/>
      <c r="I132" s="227"/>
    </row>
    <row r="133" spans="1:9" x14ac:dyDescent="0.25">
      <c r="A133" s="225"/>
      <c r="B133" s="223"/>
      <c r="C133" s="223"/>
      <c r="D133" s="223"/>
      <c r="E133" s="223"/>
      <c r="F133" s="228"/>
      <c r="G133" s="224"/>
      <c r="H133" s="227"/>
      <c r="I133" s="227"/>
    </row>
    <row r="134" spans="1:9" x14ac:dyDescent="0.25">
      <c r="A134" s="225"/>
      <c r="B134" s="223"/>
      <c r="C134" s="223"/>
      <c r="D134" s="223"/>
      <c r="E134" s="223"/>
      <c r="F134" s="228"/>
      <c r="G134" s="224"/>
      <c r="H134" s="227"/>
      <c r="I134" s="227"/>
    </row>
    <row r="135" spans="1:9" x14ac:dyDescent="0.25">
      <c r="A135" s="225"/>
      <c r="B135" s="223"/>
      <c r="C135" s="223"/>
      <c r="D135" s="223"/>
      <c r="E135" s="223"/>
      <c r="F135" s="228"/>
      <c r="G135" s="224"/>
      <c r="H135" s="227"/>
      <c r="I135" s="227"/>
    </row>
    <row r="136" spans="1:9" x14ac:dyDescent="0.25">
      <c r="A136" s="225"/>
      <c r="B136" s="223"/>
      <c r="C136" s="223"/>
      <c r="D136" s="223"/>
      <c r="E136" s="223"/>
      <c r="F136" s="228"/>
      <c r="G136" s="224"/>
      <c r="H136" s="227"/>
      <c r="I136" s="227"/>
    </row>
    <row r="137" spans="1:9" x14ac:dyDescent="0.25">
      <c r="A137" s="225"/>
      <c r="B137" s="223"/>
      <c r="C137" s="223"/>
      <c r="D137" s="223"/>
      <c r="E137" s="223"/>
      <c r="F137" s="228"/>
      <c r="G137" s="224"/>
      <c r="H137" s="227"/>
      <c r="I137" s="227"/>
    </row>
    <row r="138" spans="1:9" x14ac:dyDescent="0.25">
      <c r="A138" s="225"/>
      <c r="B138" s="223"/>
      <c r="C138" s="223"/>
      <c r="D138" s="223"/>
      <c r="E138" s="223"/>
      <c r="F138" s="228"/>
      <c r="G138" s="224"/>
      <c r="H138" s="227"/>
      <c r="I138" s="227"/>
    </row>
    <row r="139" spans="1:9" x14ac:dyDescent="0.25">
      <c r="A139" s="225"/>
      <c r="B139" s="223"/>
      <c r="C139" s="223"/>
      <c r="D139" s="223"/>
      <c r="E139" s="223"/>
      <c r="F139" s="228"/>
      <c r="G139" s="224"/>
      <c r="H139" s="227"/>
      <c r="I139" s="227"/>
    </row>
    <row r="140" spans="1:9" x14ac:dyDescent="0.25">
      <c r="A140" s="225"/>
      <c r="B140" s="223"/>
      <c r="C140" s="223"/>
      <c r="D140" s="223"/>
      <c r="E140" s="223"/>
      <c r="F140" s="228"/>
      <c r="G140" s="224"/>
      <c r="H140" s="227"/>
      <c r="I140" s="227"/>
    </row>
    <row r="141" spans="1:9" x14ac:dyDescent="0.25">
      <c r="A141" s="225"/>
      <c r="B141" s="223"/>
      <c r="C141" s="223"/>
      <c r="D141" s="223"/>
      <c r="E141" s="223"/>
      <c r="F141" s="228"/>
      <c r="G141" s="224"/>
      <c r="H141" s="227"/>
      <c r="I141" s="227"/>
    </row>
    <row r="142" spans="1:9" x14ac:dyDescent="0.25">
      <c r="A142" s="225"/>
      <c r="B142" s="223"/>
      <c r="C142" s="223"/>
      <c r="D142" s="223"/>
      <c r="E142" s="223"/>
      <c r="F142" s="228"/>
      <c r="G142" s="224"/>
      <c r="H142" s="227"/>
      <c r="I142" s="227"/>
    </row>
    <row r="143" spans="1:9" x14ac:dyDescent="0.25">
      <c r="A143" s="225"/>
      <c r="B143" s="223"/>
      <c r="C143" s="223"/>
      <c r="D143" s="223"/>
      <c r="E143" s="223"/>
      <c r="F143" s="228"/>
      <c r="G143" s="224"/>
      <c r="H143" s="227"/>
      <c r="I143" s="227"/>
    </row>
    <row r="144" spans="1:9" x14ac:dyDescent="0.25">
      <c r="A144" s="225"/>
      <c r="B144" s="223"/>
      <c r="C144" s="223"/>
      <c r="D144" s="223"/>
      <c r="E144" s="223"/>
      <c r="F144" s="228"/>
      <c r="G144" s="224"/>
      <c r="H144" s="227"/>
      <c r="I144" s="227"/>
    </row>
    <row r="145" spans="1:9" x14ac:dyDescent="0.25">
      <c r="A145" s="225"/>
      <c r="B145" s="223"/>
      <c r="C145" s="223"/>
      <c r="D145" s="223"/>
      <c r="E145" s="223"/>
      <c r="F145" s="228"/>
      <c r="G145" s="224"/>
      <c r="H145" s="227"/>
      <c r="I145" s="227"/>
    </row>
    <row r="146" spans="1:9" x14ac:dyDescent="0.25">
      <c r="A146" s="225"/>
      <c r="B146" s="223"/>
      <c r="C146" s="223"/>
      <c r="D146" s="223"/>
      <c r="E146" s="223"/>
      <c r="F146" s="228"/>
      <c r="G146" s="224"/>
      <c r="H146" s="227"/>
      <c r="I146" s="227"/>
    </row>
    <row r="147" spans="1:9" x14ac:dyDescent="0.25">
      <c r="A147" s="225"/>
      <c r="B147" s="223"/>
      <c r="C147" s="223"/>
      <c r="D147" s="223"/>
      <c r="E147" s="223"/>
      <c r="F147" s="228"/>
      <c r="G147" s="224"/>
      <c r="H147" s="227"/>
      <c r="I147" s="227"/>
    </row>
    <row r="148" spans="1:9" x14ac:dyDescent="0.25">
      <c r="A148" s="225"/>
      <c r="B148" s="223"/>
      <c r="C148" s="223"/>
      <c r="D148" s="223"/>
      <c r="E148" s="223"/>
      <c r="F148" s="228"/>
      <c r="G148" s="224"/>
      <c r="H148" s="227"/>
      <c r="I148" s="227"/>
    </row>
    <row r="149" spans="1:9" x14ac:dyDescent="0.25">
      <c r="A149" s="225"/>
      <c r="B149" s="223"/>
      <c r="C149" s="223"/>
      <c r="D149" s="223"/>
      <c r="E149" s="223"/>
      <c r="F149" s="228"/>
      <c r="G149" s="224"/>
      <c r="H149" s="227"/>
      <c r="I149" s="227"/>
    </row>
    <row r="150" spans="1:9" x14ac:dyDescent="0.25">
      <c r="A150" s="225"/>
      <c r="B150" s="223"/>
      <c r="C150" s="223"/>
      <c r="D150" s="223"/>
      <c r="E150" s="223"/>
      <c r="F150" s="228"/>
      <c r="G150" s="224"/>
      <c r="H150" s="227"/>
      <c r="I150" s="227"/>
    </row>
    <row r="151" spans="1:9" x14ac:dyDescent="0.25">
      <c r="A151" s="225"/>
      <c r="B151" s="223"/>
      <c r="C151" s="223"/>
      <c r="D151" s="223"/>
      <c r="E151" s="223"/>
      <c r="F151" s="228"/>
      <c r="G151" s="224"/>
      <c r="H151" s="227"/>
      <c r="I151" s="227"/>
    </row>
    <row r="152" spans="1:9" x14ac:dyDescent="0.25">
      <c r="A152" s="225"/>
      <c r="B152" s="223"/>
      <c r="C152" s="223"/>
      <c r="D152" s="223"/>
      <c r="E152" s="223"/>
      <c r="F152" s="228"/>
      <c r="G152" s="224"/>
      <c r="H152" s="227"/>
      <c r="I152" s="227"/>
    </row>
    <row r="153" spans="1:9" x14ac:dyDescent="0.25">
      <c r="A153" s="225"/>
      <c r="B153" s="223"/>
      <c r="C153" s="223"/>
      <c r="D153" s="223"/>
      <c r="E153" s="223"/>
      <c r="F153" s="228"/>
      <c r="G153" s="224"/>
      <c r="H153" s="227"/>
      <c r="I153" s="227"/>
    </row>
    <row r="154" spans="1:9" x14ac:dyDescent="0.25">
      <c r="A154" s="225"/>
      <c r="B154" s="223"/>
      <c r="C154" s="223"/>
      <c r="D154" s="223"/>
      <c r="E154" s="223"/>
      <c r="F154" s="228"/>
      <c r="G154" s="224"/>
      <c r="H154" s="227"/>
      <c r="I154" s="227"/>
    </row>
    <row r="155" spans="1:9" x14ac:dyDescent="0.25">
      <c r="A155" s="225"/>
      <c r="B155" s="223"/>
      <c r="C155" s="223"/>
      <c r="D155" s="223"/>
      <c r="E155" s="223"/>
      <c r="F155" s="228"/>
      <c r="G155" s="224"/>
      <c r="H155" s="227"/>
      <c r="I155" s="227"/>
    </row>
    <row r="156" spans="1:9" x14ac:dyDescent="0.25">
      <c r="A156" s="225"/>
      <c r="B156" s="223"/>
      <c r="C156" s="223"/>
      <c r="D156" s="223"/>
      <c r="E156" s="223"/>
      <c r="F156" s="228"/>
      <c r="G156" s="224"/>
      <c r="H156" s="227"/>
      <c r="I156" s="227"/>
    </row>
    <row r="157" spans="1:9" x14ac:dyDescent="0.25">
      <c r="A157" s="225"/>
      <c r="B157" s="223"/>
      <c r="C157" s="223"/>
      <c r="D157" s="223"/>
      <c r="E157" s="223"/>
      <c r="F157" s="228"/>
      <c r="G157" s="224"/>
      <c r="H157" s="227"/>
      <c r="I157" s="227"/>
    </row>
    <row r="158" spans="1:9" x14ac:dyDescent="0.25">
      <c r="A158" s="225"/>
      <c r="B158" s="223"/>
      <c r="C158" s="223"/>
      <c r="D158" s="223"/>
      <c r="E158" s="223"/>
      <c r="F158" s="228"/>
      <c r="G158" s="224"/>
      <c r="H158" s="227"/>
      <c r="I158" s="227"/>
    </row>
    <row r="159" spans="1:9" x14ac:dyDescent="0.25">
      <c r="A159" s="225"/>
      <c r="B159" s="223"/>
      <c r="C159" s="223"/>
      <c r="D159" s="223"/>
      <c r="E159" s="223"/>
      <c r="F159" s="228"/>
      <c r="G159" s="224"/>
      <c r="H159" s="227"/>
      <c r="I159" s="227"/>
    </row>
    <row r="160" spans="1:9" x14ac:dyDescent="0.25">
      <c r="A160" s="225"/>
      <c r="B160" s="223"/>
      <c r="C160" s="223"/>
      <c r="D160" s="223"/>
      <c r="E160" s="223"/>
      <c r="F160" s="228"/>
      <c r="G160" s="224"/>
      <c r="H160" s="227"/>
      <c r="I160" s="227"/>
    </row>
    <row r="161" spans="1:9" x14ac:dyDescent="0.25">
      <c r="A161" s="225"/>
      <c r="B161" s="223"/>
      <c r="C161" s="223"/>
      <c r="D161" s="223"/>
      <c r="E161" s="223"/>
      <c r="F161" s="228"/>
      <c r="G161" s="224"/>
      <c r="H161" s="227"/>
      <c r="I161" s="227"/>
    </row>
    <row r="162" spans="1:9" x14ac:dyDescent="0.25">
      <c r="A162" s="225"/>
      <c r="B162" s="223"/>
      <c r="C162" s="223"/>
      <c r="D162" s="223"/>
      <c r="E162" s="223"/>
      <c r="F162" s="228"/>
      <c r="G162" s="224"/>
      <c r="H162" s="227"/>
      <c r="I162" s="227"/>
    </row>
    <row r="163" spans="1:9" x14ac:dyDescent="0.25">
      <c r="A163" s="225"/>
      <c r="B163" s="223"/>
      <c r="C163" s="223"/>
      <c r="D163" s="223"/>
      <c r="E163" s="223"/>
      <c r="F163" s="228"/>
      <c r="G163" s="224"/>
      <c r="H163" s="227"/>
      <c r="I163" s="227"/>
    </row>
    <row r="164" spans="1:9" x14ac:dyDescent="0.25">
      <c r="A164" s="225"/>
      <c r="B164" s="223"/>
      <c r="C164" s="223"/>
      <c r="D164" s="223"/>
      <c r="E164" s="223"/>
      <c r="F164" s="228"/>
      <c r="G164" s="224"/>
      <c r="H164" s="227"/>
      <c r="I164" s="227"/>
    </row>
    <row r="165" spans="1:9" x14ac:dyDescent="0.25">
      <c r="A165" s="225"/>
      <c r="B165" s="223"/>
      <c r="C165" s="223"/>
      <c r="D165" s="223"/>
      <c r="E165" s="223"/>
      <c r="F165" s="228"/>
      <c r="G165" s="224"/>
      <c r="H165" s="227"/>
      <c r="I165" s="227"/>
    </row>
    <row r="166" spans="1:9" x14ac:dyDescent="0.25">
      <c r="A166" s="225"/>
      <c r="B166" s="223"/>
      <c r="C166" s="223"/>
      <c r="D166" s="223"/>
      <c r="E166" s="223"/>
      <c r="F166" s="228"/>
      <c r="G166" s="224"/>
      <c r="H166" s="227"/>
      <c r="I166" s="227"/>
    </row>
    <row r="167" spans="1:9" x14ac:dyDescent="0.25">
      <c r="A167" s="225"/>
      <c r="B167" s="223"/>
      <c r="C167" s="223"/>
      <c r="D167" s="223"/>
      <c r="E167" s="223"/>
      <c r="F167" s="228"/>
      <c r="G167" s="224"/>
      <c r="H167" s="227"/>
      <c r="I167" s="227"/>
    </row>
    <row r="168" spans="1:9" x14ac:dyDescent="0.25">
      <c r="A168" s="225"/>
      <c r="B168" s="223"/>
      <c r="C168" s="223"/>
      <c r="D168" s="223"/>
      <c r="E168" s="223"/>
      <c r="F168" s="228"/>
      <c r="G168" s="224"/>
      <c r="H168" s="227"/>
      <c r="I168" s="227"/>
    </row>
    <row r="169" spans="1:9" x14ac:dyDescent="0.25">
      <c r="A169" s="225"/>
      <c r="B169" s="223"/>
      <c r="C169" s="223"/>
      <c r="D169" s="223"/>
      <c r="E169" s="223"/>
      <c r="F169" s="228"/>
      <c r="G169" s="224"/>
      <c r="H169" s="227"/>
      <c r="I169" s="227"/>
    </row>
    <row r="170" spans="1:9" x14ac:dyDescent="0.25">
      <c r="A170" s="225"/>
      <c r="B170" s="223"/>
      <c r="C170" s="223"/>
      <c r="D170" s="223"/>
      <c r="E170" s="223"/>
      <c r="F170" s="228"/>
      <c r="G170" s="224"/>
      <c r="H170" s="227"/>
      <c r="I170" s="227"/>
    </row>
    <row r="171" spans="1:9" x14ac:dyDescent="0.25">
      <c r="A171" s="225"/>
      <c r="B171" s="223"/>
      <c r="C171" s="223"/>
      <c r="D171" s="223"/>
      <c r="E171" s="223"/>
      <c r="F171" s="228"/>
      <c r="G171" s="224"/>
      <c r="H171" s="227"/>
      <c r="I171" s="227"/>
    </row>
    <row r="172" spans="1:9" x14ac:dyDescent="0.25">
      <c r="A172" s="225"/>
      <c r="B172" s="223"/>
      <c r="C172" s="223"/>
      <c r="D172" s="223"/>
      <c r="E172" s="223"/>
      <c r="F172" s="228"/>
      <c r="G172" s="224"/>
      <c r="H172" s="227"/>
      <c r="I172" s="227"/>
    </row>
    <row r="173" spans="1:9" x14ac:dyDescent="0.25">
      <c r="A173" s="225"/>
      <c r="B173" s="223"/>
      <c r="C173" s="223"/>
      <c r="D173" s="223"/>
      <c r="E173" s="223"/>
      <c r="F173" s="228"/>
      <c r="G173" s="224"/>
      <c r="H173" s="227"/>
      <c r="I173" s="227"/>
    </row>
    <row r="174" spans="1:9" x14ac:dyDescent="0.25">
      <c r="A174" s="225"/>
      <c r="B174" s="223"/>
      <c r="C174" s="223"/>
      <c r="D174" s="223"/>
      <c r="E174" s="223"/>
      <c r="F174" s="228"/>
      <c r="G174" s="224"/>
      <c r="H174" s="227"/>
      <c r="I174" s="227"/>
    </row>
    <row r="175" spans="1:9" x14ac:dyDescent="0.25">
      <c r="A175" s="225"/>
      <c r="B175" s="223"/>
      <c r="C175" s="223"/>
      <c r="D175" s="223"/>
      <c r="E175" s="223"/>
      <c r="F175" s="228"/>
      <c r="G175" s="224"/>
      <c r="H175" s="227"/>
      <c r="I175" s="227"/>
    </row>
    <row r="176" spans="1:9" x14ac:dyDescent="0.25">
      <c r="A176" s="225"/>
      <c r="B176" s="223"/>
      <c r="C176" s="223"/>
      <c r="D176" s="223"/>
      <c r="E176" s="223"/>
      <c r="F176" s="228"/>
      <c r="G176" s="224"/>
      <c r="H176" s="227"/>
      <c r="I176" s="227"/>
    </row>
    <row r="177" spans="1:9" x14ac:dyDescent="0.25">
      <c r="A177" s="225"/>
      <c r="B177" s="223"/>
      <c r="C177" s="223"/>
      <c r="D177" s="223"/>
      <c r="E177" s="223"/>
      <c r="F177" s="228"/>
      <c r="G177" s="224"/>
      <c r="H177" s="227"/>
      <c r="I177" s="227"/>
    </row>
    <row r="178" spans="1:9" x14ac:dyDescent="0.25">
      <c r="A178" s="225"/>
      <c r="B178" s="223"/>
      <c r="C178" s="223"/>
      <c r="D178" s="223"/>
      <c r="E178" s="223"/>
      <c r="F178" s="228"/>
      <c r="G178" s="224"/>
      <c r="H178" s="227"/>
      <c r="I178" s="227"/>
    </row>
    <row r="179" spans="1:9" x14ac:dyDescent="0.25">
      <c r="A179" s="225"/>
      <c r="B179" s="223"/>
      <c r="C179" s="223"/>
      <c r="D179" s="223"/>
      <c r="E179" s="223"/>
      <c r="F179" s="228"/>
      <c r="G179" s="224"/>
      <c r="H179" s="227"/>
      <c r="I179" s="227"/>
    </row>
    <row r="180" spans="1:9" x14ac:dyDescent="0.25">
      <c r="A180" s="225"/>
      <c r="B180" s="223"/>
      <c r="C180" s="223"/>
      <c r="D180" s="223"/>
      <c r="E180" s="223"/>
      <c r="F180" s="228"/>
      <c r="G180" s="224"/>
      <c r="H180" s="227"/>
      <c r="I180" s="227"/>
    </row>
    <row r="181" spans="1:9" x14ac:dyDescent="0.25">
      <c r="A181" s="225"/>
      <c r="B181" s="223"/>
      <c r="C181" s="223"/>
      <c r="D181" s="223"/>
      <c r="E181" s="223"/>
      <c r="F181" s="228"/>
      <c r="G181" s="224"/>
      <c r="H181" s="227"/>
      <c r="I181" s="227"/>
    </row>
    <row r="182" spans="1:9" x14ac:dyDescent="0.25">
      <c r="A182" s="225"/>
      <c r="B182" s="223"/>
      <c r="C182" s="223"/>
      <c r="D182" s="223"/>
      <c r="E182" s="223"/>
      <c r="F182" s="228"/>
      <c r="G182" s="224"/>
      <c r="H182" s="227"/>
      <c r="I182" s="227"/>
    </row>
    <row r="183" spans="1:9" x14ac:dyDescent="0.25">
      <c r="A183" s="225"/>
      <c r="B183" s="223"/>
      <c r="C183" s="223"/>
      <c r="D183" s="223"/>
      <c r="E183" s="223"/>
      <c r="F183" s="228"/>
      <c r="G183" s="224"/>
      <c r="H183" s="227"/>
      <c r="I183" s="227"/>
    </row>
    <row r="184" spans="1:9" x14ac:dyDescent="0.25">
      <c r="A184" s="225"/>
      <c r="B184" s="223"/>
      <c r="C184" s="223"/>
      <c r="D184" s="223"/>
      <c r="E184" s="223"/>
      <c r="F184" s="228"/>
      <c r="G184" s="224"/>
      <c r="H184" s="227"/>
      <c r="I184" s="227"/>
    </row>
    <row r="185" spans="1:9" x14ac:dyDescent="0.25">
      <c r="A185" s="225"/>
      <c r="B185" s="223"/>
      <c r="C185" s="223"/>
      <c r="D185" s="223"/>
      <c r="E185" s="223"/>
      <c r="F185" s="228"/>
      <c r="G185" s="224"/>
      <c r="H185" s="227"/>
      <c r="I185" s="227"/>
    </row>
    <row r="186" spans="1:9" x14ac:dyDescent="0.25">
      <c r="A186" s="225"/>
      <c r="B186" s="223"/>
      <c r="C186" s="223"/>
      <c r="D186" s="223"/>
      <c r="E186" s="223"/>
      <c r="F186" s="228"/>
      <c r="G186" s="224"/>
      <c r="H186" s="227"/>
      <c r="I186" s="227"/>
    </row>
    <row r="187" spans="1:9" x14ac:dyDescent="0.25">
      <c r="A187" s="225"/>
      <c r="B187" s="223"/>
      <c r="C187" s="223"/>
      <c r="D187" s="223"/>
      <c r="E187" s="223"/>
      <c r="F187" s="228"/>
      <c r="G187" s="224"/>
      <c r="H187" s="227"/>
      <c r="I187" s="227"/>
    </row>
    <row r="188" spans="1:9" x14ac:dyDescent="0.25">
      <c r="A188" s="225"/>
      <c r="B188" s="223"/>
      <c r="C188" s="223"/>
      <c r="D188" s="223"/>
      <c r="E188" s="223"/>
      <c r="F188" s="228"/>
      <c r="G188" s="224"/>
      <c r="H188" s="227"/>
      <c r="I188" s="227"/>
    </row>
    <row r="189" spans="1:9" x14ac:dyDescent="0.25">
      <c r="A189" s="225"/>
      <c r="B189" s="223"/>
      <c r="C189" s="223"/>
      <c r="D189" s="223"/>
      <c r="E189" s="223"/>
      <c r="F189" s="228"/>
      <c r="G189" s="224"/>
      <c r="H189" s="227"/>
      <c r="I189" s="227"/>
    </row>
    <row r="190" spans="1:9" x14ac:dyDescent="0.25">
      <c r="A190" s="225"/>
      <c r="B190" s="223"/>
      <c r="C190" s="223"/>
      <c r="D190" s="223"/>
      <c r="E190" s="223"/>
      <c r="F190" s="228"/>
      <c r="G190" s="224"/>
      <c r="H190" s="227"/>
      <c r="I190" s="227"/>
    </row>
    <row r="191" spans="1:9" x14ac:dyDescent="0.25">
      <c r="A191" s="225"/>
      <c r="B191" s="223"/>
      <c r="C191" s="223"/>
      <c r="D191" s="223"/>
      <c r="E191" s="223"/>
      <c r="F191" s="228"/>
      <c r="G191" s="224"/>
      <c r="H191" s="227"/>
      <c r="I191" s="227"/>
    </row>
    <row r="192" spans="1:9" x14ac:dyDescent="0.25">
      <c r="A192" s="225"/>
      <c r="B192" s="223"/>
      <c r="C192" s="223"/>
      <c r="D192" s="223"/>
      <c r="E192" s="223"/>
      <c r="F192" s="228"/>
      <c r="G192" s="224"/>
      <c r="H192" s="227"/>
      <c r="I192" s="227"/>
    </row>
    <row r="193" spans="1:9" x14ac:dyDescent="0.25">
      <c r="A193" s="225"/>
      <c r="B193" s="223"/>
      <c r="C193" s="223"/>
      <c r="D193" s="223"/>
      <c r="E193" s="223"/>
      <c r="F193" s="228"/>
      <c r="G193" s="224"/>
      <c r="H193" s="227"/>
      <c r="I193" s="227"/>
    </row>
    <row r="194" spans="1:9" x14ac:dyDescent="0.25">
      <c r="A194" s="225"/>
      <c r="B194" s="223"/>
      <c r="C194" s="223"/>
      <c r="D194" s="223"/>
      <c r="E194" s="223"/>
      <c r="F194" s="228"/>
      <c r="G194" s="224"/>
      <c r="H194" s="227"/>
      <c r="I194" s="227"/>
    </row>
    <row r="195" spans="1:9" x14ac:dyDescent="0.25">
      <c r="A195" s="225"/>
      <c r="B195" s="223"/>
      <c r="C195" s="223"/>
      <c r="D195" s="223"/>
      <c r="E195" s="223"/>
      <c r="F195" s="228"/>
      <c r="G195" s="224"/>
      <c r="H195" s="227"/>
      <c r="I195" s="227"/>
    </row>
    <row r="196" spans="1:9" x14ac:dyDescent="0.25">
      <c r="A196" s="225"/>
      <c r="B196" s="223"/>
      <c r="C196" s="223"/>
      <c r="D196" s="223"/>
      <c r="E196" s="223"/>
      <c r="F196" s="228"/>
      <c r="G196" s="224"/>
      <c r="H196" s="227"/>
      <c r="I196" s="227"/>
    </row>
    <row r="197" spans="1:9" x14ac:dyDescent="0.25">
      <c r="A197" s="225"/>
      <c r="B197" s="223"/>
      <c r="C197" s="223"/>
      <c r="D197" s="223"/>
      <c r="E197" s="223"/>
      <c r="F197" s="228"/>
      <c r="G197" s="224"/>
      <c r="H197" s="227"/>
      <c r="I197" s="227"/>
    </row>
    <row r="198" spans="1:9" x14ac:dyDescent="0.25">
      <c r="A198" s="225"/>
      <c r="B198" s="223"/>
      <c r="C198" s="223"/>
      <c r="D198" s="223"/>
      <c r="E198" s="223"/>
      <c r="F198" s="228"/>
      <c r="G198" s="224"/>
      <c r="H198" s="227"/>
      <c r="I198" s="227"/>
    </row>
    <row r="199" spans="1:9" x14ac:dyDescent="0.25">
      <c r="A199" s="225"/>
      <c r="B199" s="223"/>
      <c r="C199" s="223"/>
      <c r="D199" s="223"/>
      <c r="E199" s="223"/>
      <c r="F199" s="228"/>
      <c r="G199" s="224"/>
      <c r="H199" s="227"/>
      <c r="I199" s="227"/>
    </row>
    <row r="200" spans="1:9" x14ac:dyDescent="0.25">
      <c r="A200" s="225"/>
      <c r="B200" s="223"/>
      <c r="C200" s="223"/>
      <c r="D200" s="223"/>
      <c r="E200" s="223"/>
      <c r="F200" s="228"/>
      <c r="G200" s="224"/>
      <c r="H200" s="227"/>
      <c r="I200" s="227"/>
    </row>
    <row r="201" spans="1:9" x14ac:dyDescent="0.25">
      <c r="A201" s="225"/>
      <c r="B201" s="223"/>
      <c r="C201" s="223"/>
      <c r="D201" s="223"/>
      <c r="E201" s="223"/>
      <c r="F201" s="228"/>
      <c r="G201" s="224"/>
      <c r="H201" s="227"/>
      <c r="I201" s="227"/>
    </row>
    <row r="202" spans="1:9" x14ac:dyDescent="0.25">
      <c r="A202" s="225"/>
      <c r="B202" s="223"/>
      <c r="C202" s="223"/>
      <c r="D202" s="223"/>
      <c r="E202" s="223"/>
      <c r="F202" s="228"/>
      <c r="G202" s="224"/>
      <c r="H202" s="227"/>
      <c r="I202" s="227"/>
    </row>
    <row r="203" spans="1:9" x14ac:dyDescent="0.25">
      <c r="A203" s="225"/>
      <c r="B203" s="223"/>
      <c r="C203" s="223"/>
      <c r="D203" s="223"/>
      <c r="E203" s="223"/>
      <c r="F203" s="228"/>
      <c r="G203" s="224"/>
      <c r="H203" s="227"/>
      <c r="I203" s="227"/>
    </row>
    <row r="204" spans="1:9" x14ac:dyDescent="0.25">
      <c r="A204" s="225"/>
      <c r="B204" s="223"/>
      <c r="C204" s="223"/>
      <c r="D204" s="223"/>
      <c r="E204" s="223"/>
      <c r="F204" s="228"/>
      <c r="G204" s="224"/>
      <c r="H204" s="227"/>
      <c r="I204" s="227"/>
    </row>
    <row r="205" spans="1:9" x14ac:dyDescent="0.25">
      <c r="A205" s="225"/>
      <c r="B205" s="223"/>
      <c r="C205" s="223"/>
      <c r="D205" s="223"/>
      <c r="E205" s="223"/>
      <c r="F205" s="228"/>
      <c r="G205" s="224"/>
      <c r="H205" s="227"/>
      <c r="I205" s="227"/>
    </row>
    <row r="206" spans="1:9" x14ac:dyDescent="0.25">
      <c r="A206" s="225"/>
      <c r="B206" s="223"/>
      <c r="C206" s="223"/>
      <c r="D206" s="223"/>
      <c r="E206" s="223"/>
      <c r="F206" s="228"/>
      <c r="G206" s="224"/>
      <c r="H206" s="227"/>
      <c r="I206" s="227"/>
    </row>
    <row r="207" spans="1:9" x14ac:dyDescent="0.25">
      <c r="A207" s="225"/>
      <c r="B207" s="223"/>
      <c r="C207" s="223"/>
      <c r="D207" s="223"/>
      <c r="E207" s="223"/>
      <c r="F207" s="228"/>
      <c r="G207" s="224"/>
      <c r="H207" s="227"/>
      <c r="I207" s="227"/>
    </row>
    <row r="208" spans="1:9" x14ac:dyDescent="0.25">
      <c r="A208" s="225"/>
      <c r="B208" s="223"/>
      <c r="C208" s="223"/>
      <c r="D208" s="223"/>
      <c r="E208" s="223"/>
      <c r="F208" s="228"/>
      <c r="G208" s="224"/>
      <c r="H208" s="227"/>
      <c r="I208" s="227"/>
    </row>
    <row r="209" spans="1:9" x14ac:dyDescent="0.25">
      <c r="A209" s="225"/>
      <c r="B209" s="223"/>
      <c r="C209" s="223"/>
      <c r="D209" s="223"/>
      <c r="E209" s="223"/>
      <c r="F209" s="228"/>
      <c r="G209" s="224"/>
      <c r="H209" s="227"/>
      <c r="I209" s="227"/>
    </row>
    <row r="210" spans="1:9" x14ac:dyDescent="0.25">
      <c r="A210" s="225"/>
      <c r="B210" s="223"/>
      <c r="C210" s="223"/>
      <c r="D210" s="223"/>
      <c r="E210" s="223"/>
      <c r="F210" s="228"/>
      <c r="G210" s="224"/>
      <c r="H210" s="227"/>
      <c r="I210" s="227"/>
    </row>
    <row r="211" spans="1:9" x14ac:dyDescent="0.25">
      <c r="A211" s="225"/>
      <c r="B211" s="223"/>
      <c r="C211" s="223"/>
      <c r="D211" s="223"/>
      <c r="E211" s="223"/>
      <c r="F211" s="228"/>
      <c r="G211" s="224"/>
      <c r="H211" s="227"/>
      <c r="I211" s="227"/>
    </row>
    <row r="212" spans="1:9" x14ac:dyDescent="0.25">
      <c r="A212" s="225"/>
      <c r="B212" s="223"/>
      <c r="C212" s="223"/>
      <c r="D212" s="223"/>
      <c r="E212" s="223"/>
      <c r="F212" s="228"/>
      <c r="G212" s="224"/>
      <c r="H212" s="227"/>
      <c r="I212" s="227"/>
    </row>
    <row r="213" spans="1:9" x14ac:dyDescent="0.25">
      <c r="A213" s="225"/>
      <c r="B213" s="223"/>
      <c r="C213" s="223"/>
      <c r="D213" s="223"/>
      <c r="E213" s="223"/>
      <c r="F213" s="228"/>
      <c r="G213" s="224"/>
      <c r="H213" s="227"/>
      <c r="I213" s="227"/>
    </row>
    <row r="214" spans="1:9" x14ac:dyDescent="0.25">
      <c r="A214" s="225"/>
      <c r="B214" s="223"/>
      <c r="C214" s="223"/>
      <c r="D214" s="223"/>
      <c r="E214" s="223"/>
      <c r="F214" s="228"/>
      <c r="G214" s="224"/>
      <c r="H214" s="227"/>
      <c r="I214" s="227"/>
    </row>
    <row r="215" spans="1:9" x14ac:dyDescent="0.25">
      <c r="A215" s="225"/>
      <c r="B215" s="223"/>
      <c r="C215" s="223"/>
      <c r="D215" s="223"/>
      <c r="E215" s="223"/>
      <c r="F215" s="228"/>
      <c r="G215" s="224"/>
      <c r="H215" s="227"/>
      <c r="I215" s="227"/>
    </row>
    <row r="216" spans="1:9" x14ac:dyDescent="0.25">
      <c r="A216" s="225"/>
      <c r="B216" s="223"/>
      <c r="C216" s="223"/>
      <c r="D216" s="223"/>
      <c r="E216" s="223"/>
      <c r="F216" s="228"/>
      <c r="G216" s="224"/>
      <c r="H216" s="227"/>
      <c r="I216" s="227"/>
    </row>
    <row r="217" spans="1:9" x14ac:dyDescent="0.25">
      <c r="A217" s="225"/>
      <c r="B217" s="223"/>
      <c r="C217" s="223"/>
      <c r="D217" s="223"/>
      <c r="E217" s="223"/>
      <c r="F217" s="228"/>
      <c r="G217" s="224"/>
      <c r="H217" s="227"/>
      <c r="I217" s="227"/>
    </row>
    <row r="218" spans="1:9" x14ac:dyDescent="0.25">
      <c r="A218" s="225"/>
      <c r="B218" s="223"/>
      <c r="C218" s="223"/>
      <c r="D218" s="223"/>
      <c r="E218" s="223"/>
      <c r="F218" s="228"/>
      <c r="G218" s="224"/>
      <c r="H218" s="227"/>
      <c r="I218" s="227"/>
    </row>
    <row r="219" spans="1:9" x14ac:dyDescent="0.25">
      <c r="A219" s="225"/>
      <c r="B219" s="223"/>
      <c r="C219" s="223"/>
      <c r="D219" s="223"/>
      <c r="E219" s="223"/>
      <c r="F219" s="228"/>
      <c r="G219" s="224"/>
      <c r="H219" s="227"/>
      <c r="I219" s="227"/>
    </row>
    <row r="220" spans="1:9" x14ac:dyDescent="0.25">
      <c r="A220" s="225"/>
      <c r="B220" s="223"/>
      <c r="C220" s="223"/>
      <c r="D220" s="223"/>
      <c r="E220" s="223"/>
      <c r="F220" s="228"/>
      <c r="G220" s="224"/>
      <c r="H220" s="227"/>
      <c r="I220" s="227"/>
    </row>
    <row r="221" spans="1:9" x14ac:dyDescent="0.25">
      <c r="A221" s="225"/>
      <c r="B221" s="223"/>
      <c r="C221" s="223"/>
      <c r="D221" s="223"/>
      <c r="E221" s="223"/>
      <c r="F221" s="228"/>
      <c r="G221" s="224"/>
      <c r="H221" s="227"/>
      <c r="I221" s="227"/>
    </row>
    <row r="222" spans="1:9" x14ac:dyDescent="0.25">
      <c r="A222" s="225"/>
      <c r="B222" s="223"/>
      <c r="C222" s="223"/>
      <c r="D222" s="223"/>
      <c r="E222" s="223"/>
      <c r="F222" s="228"/>
      <c r="G222" s="224"/>
      <c r="H222" s="227"/>
      <c r="I222" s="227"/>
    </row>
    <row r="223" spans="1:9" x14ac:dyDescent="0.25">
      <c r="A223" s="225"/>
      <c r="B223" s="223"/>
      <c r="C223" s="223"/>
      <c r="D223" s="223"/>
      <c r="E223" s="223"/>
      <c r="F223" s="228"/>
      <c r="G223" s="224"/>
      <c r="H223" s="227"/>
      <c r="I223" s="227"/>
    </row>
    <row r="224" spans="1:9" x14ac:dyDescent="0.25">
      <c r="A224" s="225"/>
      <c r="B224" s="223"/>
      <c r="C224" s="223"/>
      <c r="D224" s="223"/>
      <c r="E224" s="223"/>
      <c r="F224" s="228"/>
      <c r="G224" s="224"/>
      <c r="H224" s="227"/>
      <c r="I224" s="227"/>
    </row>
    <row r="225" spans="1:9" x14ac:dyDescent="0.25">
      <c r="A225" s="225"/>
      <c r="B225" s="223"/>
      <c r="C225" s="223"/>
      <c r="D225" s="223"/>
      <c r="E225" s="223"/>
      <c r="F225" s="228"/>
      <c r="G225" s="224"/>
      <c r="H225" s="227"/>
      <c r="I225" s="227"/>
    </row>
    <row r="226" spans="1:9" x14ac:dyDescent="0.25">
      <c r="A226" s="225"/>
      <c r="B226" s="223"/>
      <c r="C226" s="223"/>
      <c r="D226" s="223"/>
      <c r="E226" s="223"/>
      <c r="F226" s="228"/>
      <c r="G226" s="224"/>
      <c r="H226" s="227"/>
      <c r="I226" s="227"/>
    </row>
    <row r="227" spans="1:9" x14ac:dyDescent="0.25">
      <c r="A227" s="225"/>
      <c r="B227" s="223"/>
      <c r="C227" s="223"/>
      <c r="D227" s="223"/>
      <c r="E227" s="223"/>
      <c r="F227" s="228"/>
      <c r="G227" s="224"/>
      <c r="H227" s="227"/>
      <c r="I227" s="227"/>
    </row>
    <row r="228" spans="1:9" x14ac:dyDescent="0.25">
      <c r="A228" s="225"/>
      <c r="B228" s="223"/>
      <c r="C228" s="223"/>
      <c r="D228" s="223"/>
      <c r="E228" s="223"/>
      <c r="F228" s="228"/>
      <c r="G228" s="224"/>
      <c r="H228" s="227"/>
      <c r="I228" s="227"/>
    </row>
    <row r="229" spans="1:9" x14ac:dyDescent="0.25">
      <c r="A229" s="225"/>
      <c r="B229" s="223"/>
      <c r="C229" s="223"/>
      <c r="D229" s="223"/>
      <c r="E229" s="223"/>
      <c r="F229" s="228"/>
      <c r="G229" s="224"/>
      <c r="H229" s="227"/>
      <c r="I229" s="227"/>
    </row>
    <row r="230" spans="1:9" x14ac:dyDescent="0.25">
      <c r="A230" s="225"/>
      <c r="B230" s="223"/>
      <c r="C230" s="223"/>
      <c r="D230" s="223"/>
      <c r="E230" s="223"/>
      <c r="F230" s="228"/>
      <c r="G230" s="224"/>
      <c r="H230" s="227"/>
      <c r="I230" s="227"/>
    </row>
    <row r="231" spans="1:9" x14ac:dyDescent="0.25">
      <c r="A231" s="225"/>
      <c r="B231" s="223"/>
      <c r="C231" s="223"/>
      <c r="D231" s="223"/>
      <c r="E231" s="223"/>
      <c r="F231" s="228"/>
      <c r="G231" s="224"/>
      <c r="H231" s="227"/>
      <c r="I231" s="227"/>
    </row>
    <row r="232" spans="1:9" x14ac:dyDescent="0.25">
      <c r="A232" s="225"/>
      <c r="B232" s="223"/>
      <c r="C232" s="223"/>
      <c r="D232" s="223"/>
      <c r="E232" s="223"/>
      <c r="F232" s="228"/>
      <c r="G232" s="224"/>
      <c r="H232" s="227"/>
      <c r="I232" s="227"/>
    </row>
    <row r="233" spans="1:9" x14ac:dyDescent="0.25">
      <c r="A233" s="225"/>
      <c r="B233" s="223"/>
      <c r="C233" s="223"/>
      <c r="D233" s="223"/>
      <c r="E233" s="223"/>
      <c r="F233" s="228"/>
      <c r="G233" s="224"/>
      <c r="H233" s="227"/>
      <c r="I233" s="227"/>
    </row>
    <row r="234" spans="1:9" x14ac:dyDescent="0.25">
      <c r="A234" s="225"/>
      <c r="B234" s="223"/>
      <c r="C234" s="223"/>
      <c r="D234" s="223"/>
      <c r="E234" s="223"/>
      <c r="F234" s="228"/>
      <c r="G234" s="224"/>
      <c r="H234" s="227"/>
      <c r="I234" s="227"/>
    </row>
    <row r="235" spans="1:9" x14ac:dyDescent="0.25">
      <c r="A235" s="225"/>
      <c r="B235" s="223"/>
      <c r="C235" s="223"/>
      <c r="D235" s="223"/>
      <c r="E235" s="223"/>
      <c r="F235" s="228"/>
      <c r="G235" s="224"/>
      <c r="H235" s="227"/>
      <c r="I235" s="227"/>
    </row>
    <row r="236" spans="1:9" x14ac:dyDescent="0.25">
      <c r="A236" s="225"/>
      <c r="B236" s="223"/>
      <c r="C236" s="223"/>
      <c r="D236" s="223"/>
      <c r="E236" s="223"/>
      <c r="F236" s="228"/>
      <c r="G236" s="224"/>
      <c r="H236" s="227"/>
      <c r="I236" s="227"/>
    </row>
    <row r="237" spans="1:9" x14ac:dyDescent="0.25">
      <c r="A237" s="225"/>
      <c r="B237" s="223"/>
      <c r="C237" s="223"/>
      <c r="D237" s="223"/>
      <c r="E237" s="223"/>
      <c r="F237" s="228"/>
      <c r="G237" s="224"/>
      <c r="H237" s="227"/>
      <c r="I237" s="227"/>
    </row>
    <row r="238" spans="1:9" x14ac:dyDescent="0.25">
      <c r="A238" s="225"/>
      <c r="B238" s="223"/>
      <c r="C238" s="223"/>
      <c r="D238" s="223"/>
      <c r="E238" s="223"/>
      <c r="F238" s="228"/>
      <c r="G238" s="224"/>
      <c r="H238" s="227"/>
      <c r="I238" s="227"/>
    </row>
    <row r="239" spans="1:9" x14ac:dyDescent="0.25">
      <c r="A239" s="225"/>
      <c r="B239" s="223"/>
      <c r="C239" s="223"/>
      <c r="D239" s="223"/>
      <c r="E239" s="223"/>
      <c r="F239" s="228"/>
      <c r="G239" s="224"/>
      <c r="H239" s="227"/>
      <c r="I239" s="227"/>
    </row>
    <row r="240" spans="1:9" x14ac:dyDescent="0.25">
      <c r="A240" s="225"/>
      <c r="B240" s="223"/>
      <c r="C240" s="223"/>
      <c r="D240" s="223"/>
      <c r="E240" s="223"/>
      <c r="F240" s="228"/>
      <c r="G240" s="224"/>
      <c r="H240" s="227"/>
      <c r="I240" s="227"/>
    </row>
    <row r="241" spans="1:9" x14ac:dyDescent="0.25">
      <c r="A241" s="225"/>
      <c r="B241" s="223"/>
      <c r="C241" s="223"/>
      <c r="D241" s="223"/>
      <c r="E241" s="223"/>
      <c r="F241" s="228"/>
      <c r="G241" s="224"/>
      <c r="H241" s="227"/>
      <c r="I241" s="227"/>
    </row>
    <row r="242" spans="1:9" x14ac:dyDescent="0.25">
      <c r="A242" s="225"/>
      <c r="B242" s="223"/>
      <c r="C242" s="223"/>
      <c r="D242" s="223"/>
      <c r="E242" s="223"/>
      <c r="F242" s="228"/>
      <c r="G242" s="224"/>
      <c r="H242" s="227"/>
      <c r="I242" s="227"/>
    </row>
    <row r="243" spans="1:9" x14ac:dyDescent="0.25">
      <c r="A243" s="225"/>
      <c r="B243" s="223"/>
      <c r="C243" s="223"/>
      <c r="D243" s="223"/>
      <c r="E243" s="223"/>
      <c r="F243" s="228"/>
      <c r="G243" s="224"/>
      <c r="H243" s="227"/>
      <c r="I243" s="227"/>
    </row>
    <row r="244" spans="1:9" x14ac:dyDescent="0.25">
      <c r="A244" s="225"/>
      <c r="B244" s="223"/>
      <c r="C244" s="223"/>
      <c r="D244" s="223"/>
      <c r="E244" s="223"/>
      <c r="F244" s="228"/>
      <c r="G244" s="224"/>
      <c r="H244" s="227"/>
      <c r="I244" s="227"/>
    </row>
    <row r="245" spans="1:9" x14ac:dyDescent="0.25">
      <c r="A245" s="225"/>
      <c r="B245" s="223"/>
      <c r="C245" s="223"/>
      <c r="D245" s="223"/>
      <c r="E245" s="223"/>
      <c r="F245" s="228"/>
      <c r="G245" s="224"/>
      <c r="H245" s="227"/>
      <c r="I245" s="227"/>
    </row>
    <row r="246" spans="1:9" x14ac:dyDescent="0.25">
      <c r="A246" s="225"/>
      <c r="B246" s="223"/>
      <c r="C246" s="223"/>
      <c r="D246" s="223"/>
      <c r="E246" s="223"/>
      <c r="F246" s="228"/>
      <c r="G246" s="224"/>
      <c r="H246" s="227"/>
      <c r="I246" s="227"/>
    </row>
    <row r="247" spans="1:9" x14ac:dyDescent="0.25">
      <c r="A247" s="225"/>
      <c r="B247" s="223"/>
      <c r="C247" s="223"/>
      <c r="D247" s="223"/>
      <c r="E247" s="223"/>
      <c r="F247" s="228"/>
      <c r="G247" s="224"/>
      <c r="H247" s="227"/>
      <c r="I247" s="227"/>
    </row>
    <row r="248" spans="1:9" x14ac:dyDescent="0.25">
      <c r="A248" s="225"/>
      <c r="B248" s="223"/>
      <c r="C248" s="223"/>
      <c r="D248" s="223"/>
      <c r="E248" s="223"/>
      <c r="F248" s="228"/>
      <c r="G248" s="224"/>
      <c r="H248" s="227"/>
      <c r="I248" s="227"/>
    </row>
    <row r="249" spans="1:9" x14ac:dyDescent="0.25">
      <c r="A249" s="225"/>
      <c r="B249" s="223"/>
      <c r="C249" s="223"/>
      <c r="D249" s="223"/>
      <c r="E249" s="223"/>
      <c r="F249" s="228"/>
      <c r="G249" s="224"/>
      <c r="H249" s="227"/>
      <c r="I249" s="227"/>
    </row>
    <row r="250" spans="1:9" x14ac:dyDescent="0.25">
      <c r="A250" s="225"/>
      <c r="B250" s="223"/>
      <c r="C250" s="223"/>
      <c r="D250" s="223"/>
      <c r="E250" s="223"/>
      <c r="F250" s="228"/>
      <c r="G250" s="224"/>
      <c r="H250" s="227"/>
      <c r="I250" s="227"/>
    </row>
    <row r="251" spans="1:9" x14ac:dyDescent="0.25">
      <c r="A251" s="225"/>
      <c r="B251" s="223"/>
      <c r="C251" s="223"/>
      <c r="D251" s="223"/>
      <c r="E251" s="223"/>
      <c r="F251" s="228"/>
      <c r="G251" s="224"/>
      <c r="H251" s="227"/>
      <c r="I251" s="227"/>
    </row>
    <row r="252" spans="1:9" x14ac:dyDescent="0.25">
      <c r="A252" s="225"/>
      <c r="B252" s="223"/>
      <c r="C252" s="223"/>
      <c r="D252" s="223"/>
      <c r="E252" s="223"/>
      <c r="F252" s="228"/>
      <c r="G252" s="224"/>
      <c r="H252" s="227"/>
      <c r="I252" s="227"/>
    </row>
    <row r="253" spans="1:9" x14ac:dyDescent="0.25">
      <c r="A253" s="225"/>
      <c r="B253" s="223"/>
      <c r="C253" s="223"/>
      <c r="D253" s="223"/>
      <c r="E253" s="223"/>
      <c r="F253" s="228"/>
      <c r="G253" s="224"/>
      <c r="H253" s="227"/>
      <c r="I253" s="227"/>
    </row>
    <row r="254" spans="1:9" x14ac:dyDescent="0.25">
      <c r="A254" s="225"/>
      <c r="B254" s="223"/>
      <c r="C254" s="223"/>
      <c r="D254" s="223"/>
      <c r="E254" s="223"/>
      <c r="F254" s="228"/>
      <c r="G254" s="224"/>
      <c r="H254" s="227"/>
      <c r="I254" s="227"/>
    </row>
    <row r="255" spans="1:9" x14ac:dyDescent="0.25">
      <c r="A255" s="225"/>
      <c r="B255" s="223"/>
      <c r="C255" s="223"/>
      <c r="D255" s="223"/>
      <c r="E255" s="223"/>
      <c r="F255" s="228"/>
      <c r="G255" s="224"/>
      <c r="H255" s="227"/>
      <c r="I255" s="227"/>
    </row>
    <row r="256" spans="1:9" x14ac:dyDescent="0.25">
      <c r="A256" s="225"/>
      <c r="B256" s="223"/>
      <c r="C256" s="223"/>
      <c r="D256" s="223"/>
      <c r="E256" s="223"/>
      <c r="F256" s="228"/>
      <c r="G256" s="224"/>
      <c r="H256" s="227"/>
      <c r="I256" s="227"/>
    </row>
    <row r="257" spans="1:9" x14ac:dyDescent="0.25">
      <c r="A257" s="225"/>
      <c r="B257" s="223"/>
      <c r="C257" s="223"/>
      <c r="D257" s="223"/>
      <c r="E257" s="223"/>
      <c r="F257" s="228"/>
      <c r="G257" s="224"/>
      <c r="H257" s="227"/>
      <c r="I257" s="227"/>
    </row>
    <row r="258" spans="1:9" x14ac:dyDescent="0.25">
      <c r="A258" s="225"/>
      <c r="B258" s="223"/>
      <c r="C258" s="223"/>
      <c r="D258" s="223"/>
      <c r="E258" s="223"/>
      <c r="F258" s="228"/>
      <c r="G258" s="224"/>
      <c r="H258" s="227"/>
      <c r="I258" s="227"/>
    </row>
    <row r="259" spans="1:9" x14ac:dyDescent="0.25">
      <c r="A259" s="225"/>
      <c r="B259" s="223"/>
      <c r="C259" s="223"/>
      <c r="D259" s="223"/>
      <c r="E259" s="223"/>
      <c r="F259" s="228"/>
      <c r="G259" s="224"/>
      <c r="H259" s="227"/>
      <c r="I259" s="227"/>
    </row>
    <row r="260" spans="1:9" x14ac:dyDescent="0.25">
      <c r="A260" s="225"/>
      <c r="B260" s="223"/>
      <c r="C260" s="223"/>
      <c r="D260" s="223"/>
      <c r="E260" s="223"/>
      <c r="F260" s="228"/>
      <c r="G260" s="224"/>
      <c r="H260" s="227"/>
      <c r="I260" s="227"/>
    </row>
    <row r="261" spans="1:9" x14ac:dyDescent="0.25">
      <c r="A261" s="225"/>
      <c r="B261" s="223"/>
      <c r="C261" s="223"/>
      <c r="D261" s="223"/>
      <c r="E261" s="223"/>
      <c r="F261" s="228"/>
      <c r="G261" s="224"/>
      <c r="H261" s="227"/>
      <c r="I261" s="227"/>
    </row>
    <row r="262" spans="1:9" x14ac:dyDescent="0.25">
      <c r="A262" s="225"/>
      <c r="B262" s="223"/>
      <c r="C262" s="223"/>
      <c r="D262" s="223"/>
      <c r="E262" s="223"/>
      <c r="F262" s="228"/>
      <c r="G262" s="224"/>
      <c r="H262" s="227"/>
      <c r="I262" s="227"/>
    </row>
    <row r="263" spans="1:9" x14ac:dyDescent="0.25">
      <c r="A263" s="225"/>
      <c r="B263" s="223"/>
      <c r="C263" s="223"/>
      <c r="D263" s="223"/>
      <c r="E263" s="223"/>
      <c r="F263" s="228"/>
      <c r="G263" s="224"/>
      <c r="H263" s="227"/>
      <c r="I263" s="227"/>
    </row>
    <row r="264" spans="1:9" x14ac:dyDescent="0.25">
      <c r="A264" s="225"/>
      <c r="B264" s="223"/>
      <c r="C264" s="223"/>
      <c r="D264" s="223"/>
      <c r="E264" s="223"/>
      <c r="F264" s="228"/>
      <c r="G264" s="224"/>
      <c r="H264" s="227"/>
      <c r="I264" s="227"/>
    </row>
    <row r="265" spans="1:9" x14ac:dyDescent="0.25">
      <c r="A265" s="225"/>
      <c r="B265" s="223"/>
      <c r="C265" s="223"/>
      <c r="D265" s="223"/>
      <c r="E265" s="223"/>
      <c r="F265" s="228"/>
      <c r="G265" s="224"/>
      <c r="H265" s="227"/>
      <c r="I265" s="227"/>
    </row>
    <row r="266" spans="1:9" x14ac:dyDescent="0.25">
      <c r="A266" s="225"/>
      <c r="B266" s="223"/>
      <c r="C266" s="223"/>
      <c r="D266" s="223"/>
      <c r="E266" s="223"/>
      <c r="F266" s="228"/>
      <c r="G266" s="224"/>
      <c r="H266" s="227"/>
      <c r="I266" s="227"/>
    </row>
    <row r="267" spans="1:9" x14ac:dyDescent="0.25">
      <c r="A267" s="225"/>
      <c r="B267" s="223"/>
      <c r="C267" s="223"/>
      <c r="D267" s="223"/>
      <c r="E267" s="223"/>
      <c r="F267" s="228"/>
      <c r="G267" s="224"/>
      <c r="H267" s="227"/>
      <c r="I267" s="227"/>
    </row>
    <row r="268" spans="1:9" x14ac:dyDescent="0.25">
      <c r="A268" s="225"/>
      <c r="B268" s="223"/>
      <c r="C268" s="223"/>
      <c r="D268" s="223"/>
      <c r="E268" s="223"/>
      <c r="F268" s="228"/>
      <c r="G268" s="224"/>
      <c r="H268" s="227"/>
      <c r="I268" s="227"/>
    </row>
    <row r="269" spans="1:9" x14ac:dyDescent="0.25">
      <c r="A269" s="225"/>
      <c r="B269" s="223"/>
      <c r="C269" s="223"/>
      <c r="D269" s="223"/>
      <c r="E269" s="223"/>
      <c r="F269" s="228"/>
      <c r="G269" s="224"/>
      <c r="H269" s="227"/>
      <c r="I269" s="227"/>
    </row>
    <row r="270" spans="1:9" x14ac:dyDescent="0.25">
      <c r="A270" s="225"/>
      <c r="B270" s="223"/>
      <c r="C270" s="223"/>
      <c r="D270" s="223"/>
      <c r="E270" s="223"/>
      <c r="F270" s="228"/>
      <c r="G270" s="224"/>
      <c r="H270" s="227"/>
      <c r="I270" s="227"/>
    </row>
    <row r="271" spans="1:9" x14ac:dyDescent="0.25">
      <c r="A271" s="225"/>
      <c r="B271" s="223"/>
      <c r="C271" s="223"/>
      <c r="D271" s="223"/>
      <c r="E271" s="223"/>
      <c r="F271" s="228"/>
      <c r="G271" s="224"/>
      <c r="H271" s="227"/>
      <c r="I271" s="227"/>
    </row>
    <row r="272" spans="1:9" x14ac:dyDescent="0.25">
      <c r="A272" s="225"/>
      <c r="B272" s="223"/>
      <c r="C272" s="223"/>
      <c r="D272" s="223"/>
      <c r="E272" s="223"/>
      <c r="F272" s="228"/>
      <c r="G272" s="224"/>
      <c r="H272" s="227"/>
      <c r="I272" s="227"/>
    </row>
    <row r="273" spans="1:9" x14ac:dyDescent="0.25">
      <c r="A273" s="225"/>
      <c r="B273" s="223"/>
      <c r="C273" s="223"/>
      <c r="D273" s="223"/>
      <c r="E273" s="223"/>
      <c r="F273" s="228"/>
      <c r="G273" s="224"/>
      <c r="H273" s="227"/>
      <c r="I273" s="227"/>
    </row>
    <row r="274" spans="1:9" x14ac:dyDescent="0.25">
      <c r="A274" s="225"/>
      <c r="B274" s="223"/>
      <c r="C274" s="223"/>
      <c r="D274" s="223"/>
      <c r="E274" s="223"/>
      <c r="F274" s="228"/>
      <c r="G274" s="224"/>
      <c r="H274" s="227"/>
      <c r="I274" s="227"/>
    </row>
    <row r="275" spans="1:9" x14ac:dyDescent="0.25">
      <c r="A275" s="225"/>
      <c r="B275" s="223"/>
      <c r="C275" s="223"/>
      <c r="D275" s="223"/>
      <c r="E275" s="223"/>
      <c r="F275" s="228"/>
      <c r="G275" s="224"/>
      <c r="H275" s="227"/>
      <c r="I275" s="227"/>
    </row>
    <row r="276" spans="1:9" x14ac:dyDescent="0.25">
      <c r="A276" s="225"/>
      <c r="B276" s="223"/>
      <c r="C276" s="223"/>
      <c r="D276" s="223"/>
      <c r="E276" s="223"/>
      <c r="F276" s="228"/>
      <c r="G276" s="224"/>
      <c r="H276" s="227"/>
      <c r="I276" s="227"/>
    </row>
    <row r="277" spans="1:9" x14ac:dyDescent="0.25">
      <c r="A277" s="225"/>
      <c r="B277" s="223"/>
      <c r="C277" s="223"/>
      <c r="D277" s="223"/>
      <c r="E277" s="223"/>
      <c r="F277" s="228"/>
      <c r="G277" s="224"/>
      <c r="H277" s="227"/>
      <c r="I277" s="227"/>
    </row>
    <row r="278" spans="1:9" x14ac:dyDescent="0.25">
      <c r="A278" s="225"/>
      <c r="B278" s="223"/>
      <c r="C278" s="223"/>
      <c r="D278" s="223"/>
      <c r="E278" s="223"/>
      <c r="F278" s="228"/>
      <c r="G278" s="224"/>
      <c r="H278" s="227"/>
      <c r="I278" s="227"/>
    </row>
    <row r="279" spans="1:9" x14ac:dyDescent="0.25">
      <c r="A279" s="225"/>
      <c r="B279" s="223"/>
      <c r="C279" s="223"/>
      <c r="D279" s="223"/>
      <c r="E279" s="223"/>
      <c r="F279" s="228"/>
      <c r="G279" s="224"/>
      <c r="H279" s="227"/>
      <c r="I279" s="227"/>
    </row>
    <row r="280" spans="1:9" x14ac:dyDescent="0.25">
      <c r="A280" s="225"/>
      <c r="B280" s="223"/>
      <c r="C280" s="223"/>
      <c r="D280" s="223"/>
      <c r="E280" s="223"/>
      <c r="F280" s="228"/>
      <c r="G280" s="224"/>
      <c r="H280" s="227"/>
      <c r="I280" s="227"/>
    </row>
    <row r="281" spans="1:9" x14ac:dyDescent="0.25">
      <c r="A281" s="225"/>
      <c r="B281" s="223"/>
      <c r="C281" s="223"/>
      <c r="D281" s="223"/>
      <c r="E281" s="223"/>
      <c r="F281" s="228"/>
      <c r="G281" s="224"/>
      <c r="H281" s="227"/>
      <c r="I281" s="227"/>
    </row>
    <row r="282" spans="1:9" x14ac:dyDescent="0.25">
      <c r="A282" s="225"/>
      <c r="B282" s="223"/>
      <c r="C282" s="223"/>
      <c r="D282" s="223"/>
      <c r="E282" s="223"/>
      <c r="F282" s="228"/>
      <c r="G282" s="224"/>
      <c r="H282" s="227"/>
      <c r="I282" s="227"/>
    </row>
    <row r="283" spans="1:9" x14ac:dyDescent="0.25">
      <c r="A283" s="225"/>
      <c r="B283" s="223"/>
      <c r="C283" s="223"/>
      <c r="D283" s="223"/>
      <c r="E283" s="223"/>
      <c r="F283" s="228"/>
      <c r="G283" s="224"/>
      <c r="H283" s="227"/>
      <c r="I283" s="227"/>
    </row>
    <row r="284" spans="1:9" x14ac:dyDescent="0.25">
      <c r="A284" s="225"/>
      <c r="B284" s="223"/>
      <c r="C284" s="223"/>
      <c r="D284" s="223"/>
      <c r="E284" s="223"/>
      <c r="F284" s="228"/>
      <c r="G284" s="224"/>
      <c r="H284" s="227"/>
      <c r="I284" s="227"/>
    </row>
    <row r="285" spans="1:9" x14ac:dyDescent="0.25">
      <c r="A285" s="225"/>
      <c r="B285" s="223"/>
      <c r="C285" s="223"/>
      <c r="D285" s="223"/>
      <c r="E285" s="223"/>
      <c r="F285" s="228"/>
      <c r="G285" s="224"/>
      <c r="H285" s="227"/>
      <c r="I285" s="227"/>
    </row>
    <row r="286" spans="1:9" x14ac:dyDescent="0.25">
      <c r="A286" s="225"/>
      <c r="B286" s="223"/>
      <c r="C286" s="223"/>
      <c r="D286" s="223"/>
      <c r="E286" s="223"/>
      <c r="F286" s="228"/>
      <c r="G286" s="224"/>
      <c r="H286" s="227"/>
      <c r="I286" s="227"/>
    </row>
    <row r="287" spans="1:9" x14ac:dyDescent="0.25">
      <c r="A287" s="225"/>
      <c r="B287" s="223"/>
      <c r="C287" s="223"/>
      <c r="D287" s="223"/>
      <c r="E287" s="223"/>
      <c r="F287" s="228"/>
      <c r="G287" s="224"/>
      <c r="H287" s="227"/>
      <c r="I287" s="227"/>
    </row>
    <row r="288" spans="1:9" x14ac:dyDescent="0.25">
      <c r="A288" s="225"/>
      <c r="B288" s="223"/>
      <c r="C288" s="223"/>
      <c r="D288" s="223"/>
      <c r="E288" s="223"/>
      <c r="F288" s="228"/>
      <c r="G288" s="224"/>
      <c r="H288" s="227"/>
      <c r="I288" s="227"/>
    </row>
    <row r="289" spans="1:9" x14ac:dyDescent="0.25">
      <c r="A289" s="225"/>
      <c r="B289" s="223"/>
      <c r="C289" s="223"/>
      <c r="D289" s="223"/>
      <c r="E289" s="223"/>
      <c r="F289" s="228"/>
      <c r="G289" s="224"/>
      <c r="H289" s="227"/>
      <c r="I289" s="227"/>
    </row>
    <row r="290" spans="1:9" x14ac:dyDescent="0.25">
      <c r="A290" s="225"/>
      <c r="B290" s="223"/>
      <c r="C290" s="223"/>
      <c r="D290" s="223"/>
      <c r="E290" s="223"/>
      <c r="F290" s="228"/>
      <c r="G290" s="224"/>
      <c r="H290" s="227"/>
      <c r="I290" s="227"/>
    </row>
    <row r="291" spans="1:9" x14ac:dyDescent="0.25">
      <c r="A291" s="225"/>
      <c r="B291" s="223"/>
      <c r="C291" s="223"/>
      <c r="D291" s="223"/>
      <c r="E291" s="223"/>
      <c r="F291" s="228"/>
      <c r="G291" s="224"/>
      <c r="H291" s="227"/>
      <c r="I291" s="227"/>
    </row>
    <row r="292" spans="1:9" x14ac:dyDescent="0.25">
      <c r="A292" s="225"/>
      <c r="B292" s="223"/>
      <c r="C292" s="223"/>
      <c r="D292" s="223"/>
      <c r="E292" s="223"/>
      <c r="F292" s="228"/>
      <c r="G292" s="224"/>
      <c r="H292" s="227"/>
      <c r="I292" s="227"/>
    </row>
    <row r="293" spans="1:9" x14ac:dyDescent="0.25">
      <c r="A293" s="225"/>
      <c r="B293" s="223"/>
      <c r="C293" s="223"/>
      <c r="D293" s="223"/>
      <c r="E293" s="223"/>
      <c r="F293" s="228"/>
      <c r="G293" s="224"/>
      <c r="H293" s="227"/>
      <c r="I293" s="227"/>
    </row>
    <row r="294" spans="1:9" x14ac:dyDescent="0.25">
      <c r="A294" s="225"/>
      <c r="B294" s="223"/>
      <c r="C294" s="223"/>
      <c r="D294" s="223"/>
      <c r="E294" s="223"/>
      <c r="F294" s="228"/>
      <c r="G294" s="224"/>
      <c r="H294" s="227"/>
      <c r="I294" s="227"/>
    </row>
    <row r="295" spans="1:9" x14ac:dyDescent="0.25">
      <c r="A295" s="225"/>
      <c r="B295" s="223"/>
      <c r="C295" s="223"/>
      <c r="D295" s="223"/>
      <c r="E295" s="223"/>
      <c r="F295" s="228"/>
      <c r="G295" s="224"/>
      <c r="H295" s="227"/>
      <c r="I295" s="227"/>
    </row>
    <row r="296" spans="1:9" x14ac:dyDescent="0.25">
      <c r="A296" s="225"/>
      <c r="B296" s="223"/>
      <c r="C296" s="223"/>
      <c r="D296" s="223"/>
      <c r="E296" s="223"/>
      <c r="F296" s="228"/>
      <c r="G296" s="224"/>
      <c r="H296" s="227"/>
      <c r="I296" s="227"/>
    </row>
    <row r="297" spans="1:9" x14ac:dyDescent="0.25">
      <c r="A297" s="225"/>
      <c r="B297" s="223"/>
      <c r="C297" s="223"/>
      <c r="D297" s="223"/>
      <c r="E297" s="223"/>
      <c r="F297" s="228"/>
      <c r="G297" s="224"/>
      <c r="H297" s="227"/>
      <c r="I297" s="227"/>
    </row>
    <row r="298" spans="1:9" x14ac:dyDescent="0.25">
      <c r="A298" s="225"/>
      <c r="B298" s="223"/>
      <c r="C298" s="223"/>
      <c r="D298" s="223"/>
      <c r="E298" s="223"/>
      <c r="F298" s="228"/>
      <c r="G298" s="224"/>
      <c r="H298" s="227"/>
      <c r="I298" s="227"/>
    </row>
    <row r="299" spans="1:9" x14ac:dyDescent="0.25">
      <c r="A299" s="225"/>
      <c r="B299" s="223"/>
      <c r="C299" s="223"/>
      <c r="D299" s="223"/>
      <c r="E299" s="223"/>
      <c r="F299" s="228"/>
      <c r="G299" s="224"/>
      <c r="H299" s="227"/>
      <c r="I299" s="227"/>
    </row>
    <row r="300" spans="1:9" x14ac:dyDescent="0.25">
      <c r="A300" s="225"/>
      <c r="B300" s="223"/>
      <c r="C300" s="223"/>
      <c r="D300" s="223"/>
      <c r="E300" s="223"/>
      <c r="F300" s="228"/>
      <c r="G300" s="224"/>
      <c r="H300" s="227"/>
      <c r="I300" s="227"/>
    </row>
    <row r="301" spans="1:9" x14ac:dyDescent="0.25">
      <c r="A301" s="225"/>
      <c r="B301" s="223"/>
      <c r="C301" s="223"/>
      <c r="D301" s="223"/>
      <c r="E301" s="223"/>
      <c r="F301" s="228"/>
      <c r="G301" s="224"/>
      <c r="H301" s="227"/>
      <c r="I301" s="227"/>
    </row>
    <row r="302" spans="1:9" x14ac:dyDescent="0.25">
      <c r="A302" s="225"/>
      <c r="B302" s="223"/>
      <c r="C302" s="223"/>
      <c r="D302" s="223"/>
      <c r="E302" s="223"/>
      <c r="F302" s="228"/>
      <c r="G302" s="224"/>
      <c r="H302" s="227"/>
      <c r="I302" s="227"/>
    </row>
    <row r="303" spans="1:9" x14ac:dyDescent="0.25">
      <c r="A303" s="225"/>
      <c r="B303" s="223"/>
      <c r="C303" s="223"/>
      <c r="D303" s="223"/>
      <c r="E303" s="223"/>
      <c r="F303" s="228"/>
      <c r="G303" s="224"/>
      <c r="H303" s="227"/>
      <c r="I303" s="227"/>
    </row>
    <row r="304" spans="1:9" x14ac:dyDescent="0.25">
      <c r="A304" s="225"/>
      <c r="B304" s="223"/>
      <c r="C304" s="223"/>
      <c r="D304" s="223"/>
      <c r="E304" s="223"/>
      <c r="F304" s="228"/>
      <c r="G304" s="224"/>
      <c r="H304" s="227"/>
      <c r="I304" s="227"/>
    </row>
    <row r="305" spans="1:9" x14ac:dyDescent="0.25">
      <c r="A305" s="225"/>
      <c r="B305" s="223"/>
      <c r="C305" s="223"/>
      <c r="D305" s="223"/>
      <c r="E305" s="223"/>
      <c r="F305" s="228"/>
      <c r="G305" s="224"/>
      <c r="H305" s="227"/>
      <c r="I305" s="227"/>
    </row>
    <row r="306" spans="1:9" x14ac:dyDescent="0.25">
      <c r="A306" s="225"/>
      <c r="B306" s="223"/>
      <c r="C306" s="223"/>
      <c r="D306" s="223"/>
      <c r="E306" s="223"/>
      <c r="F306" s="228"/>
      <c r="G306" s="224"/>
      <c r="H306" s="227"/>
      <c r="I306" s="227"/>
    </row>
    <row r="307" spans="1:9" x14ac:dyDescent="0.25">
      <c r="A307" s="225"/>
      <c r="B307" s="223"/>
      <c r="C307" s="223"/>
      <c r="D307" s="223"/>
      <c r="E307" s="223"/>
      <c r="F307" s="228"/>
      <c r="G307" s="224"/>
      <c r="H307" s="227"/>
      <c r="I307" s="227"/>
    </row>
    <row r="308" spans="1:9" x14ac:dyDescent="0.25">
      <c r="A308" s="225"/>
      <c r="B308" s="223"/>
      <c r="C308" s="223"/>
      <c r="D308" s="223"/>
      <c r="E308" s="223"/>
      <c r="F308" s="228"/>
      <c r="G308" s="224"/>
      <c r="H308" s="227"/>
      <c r="I308" s="227"/>
    </row>
    <row r="309" spans="1:9" x14ac:dyDescent="0.25">
      <c r="A309" s="225"/>
      <c r="B309" s="223"/>
      <c r="C309" s="223"/>
      <c r="D309" s="223"/>
      <c r="E309" s="223"/>
      <c r="F309" s="228"/>
      <c r="G309" s="224"/>
      <c r="H309" s="227"/>
      <c r="I309" s="227"/>
    </row>
    <row r="310" spans="1:9" x14ac:dyDescent="0.25">
      <c r="A310" s="225"/>
      <c r="B310" s="223"/>
      <c r="C310" s="223"/>
      <c r="D310" s="223"/>
      <c r="E310" s="223"/>
      <c r="F310" s="228"/>
      <c r="G310" s="224"/>
      <c r="H310" s="227"/>
      <c r="I310" s="227"/>
    </row>
    <row r="311" spans="1:9" x14ac:dyDescent="0.25">
      <c r="A311" s="225"/>
      <c r="B311" s="223"/>
      <c r="C311" s="223"/>
      <c r="D311" s="223"/>
      <c r="E311" s="223"/>
      <c r="F311" s="228"/>
      <c r="G311" s="224"/>
      <c r="H311" s="227"/>
      <c r="I311" s="227"/>
    </row>
    <row r="312" spans="1:9" x14ac:dyDescent="0.25">
      <c r="A312" s="225"/>
      <c r="B312" s="223"/>
      <c r="C312" s="223"/>
      <c r="D312" s="223"/>
      <c r="E312" s="223"/>
      <c r="F312" s="228"/>
      <c r="G312" s="224"/>
      <c r="H312" s="227"/>
      <c r="I312" s="227"/>
    </row>
    <row r="313" spans="1:9" x14ac:dyDescent="0.25">
      <c r="A313" s="225"/>
      <c r="B313" s="223"/>
      <c r="C313" s="223"/>
      <c r="D313" s="223"/>
      <c r="E313" s="223"/>
      <c r="F313" s="228"/>
      <c r="G313" s="224"/>
      <c r="H313" s="227"/>
      <c r="I313" s="227"/>
    </row>
    <row r="314" spans="1:9" x14ac:dyDescent="0.25">
      <c r="A314" s="225"/>
      <c r="B314" s="223"/>
      <c r="C314" s="223"/>
      <c r="D314" s="223"/>
      <c r="E314" s="223"/>
      <c r="F314" s="228"/>
      <c r="G314" s="224"/>
      <c r="H314" s="227"/>
      <c r="I314" s="227"/>
    </row>
    <row r="315" spans="1:9" x14ac:dyDescent="0.25">
      <c r="A315" s="225"/>
      <c r="B315" s="223"/>
      <c r="C315" s="223"/>
      <c r="D315" s="223"/>
      <c r="E315" s="223"/>
      <c r="F315" s="228"/>
      <c r="G315" s="224"/>
      <c r="H315" s="227"/>
      <c r="I315" s="227"/>
    </row>
    <row r="316" spans="1:9" x14ac:dyDescent="0.25">
      <c r="A316" s="225"/>
      <c r="B316" s="223"/>
      <c r="C316" s="223"/>
      <c r="D316" s="223"/>
      <c r="E316" s="223"/>
      <c r="F316" s="228"/>
      <c r="G316" s="224"/>
      <c r="H316" s="227"/>
      <c r="I316" s="227"/>
    </row>
    <row r="317" spans="1:9" x14ac:dyDescent="0.25">
      <c r="A317" s="225"/>
      <c r="B317" s="223"/>
      <c r="C317" s="223"/>
      <c r="D317" s="223"/>
      <c r="E317" s="223"/>
      <c r="F317" s="228"/>
      <c r="G317" s="224"/>
      <c r="H317" s="227"/>
      <c r="I317" s="227"/>
    </row>
    <row r="318" spans="1:9" x14ac:dyDescent="0.25">
      <c r="A318" s="225"/>
      <c r="B318" s="223"/>
      <c r="C318" s="223"/>
      <c r="D318" s="223"/>
      <c r="E318" s="223"/>
      <c r="F318" s="228"/>
      <c r="G318" s="224"/>
      <c r="H318" s="227"/>
      <c r="I318" s="227"/>
    </row>
    <row r="319" spans="1:9" x14ac:dyDescent="0.25">
      <c r="A319" s="225"/>
      <c r="B319" s="223"/>
      <c r="C319" s="223"/>
      <c r="D319" s="223"/>
      <c r="E319" s="223"/>
      <c r="F319" s="228"/>
      <c r="G319" s="224"/>
      <c r="H319" s="227"/>
      <c r="I319" s="227"/>
    </row>
    <row r="320" spans="1:9" x14ac:dyDescent="0.25">
      <c r="A320" s="225"/>
      <c r="B320" s="223"/>
      <c r="C320" s="223"/>
      <c r="D320" s="223"/>
      <c r="E320" s="223"/>
      <c r="F320" s="228"/>
      <c r="G320" s="224"/>
      <c r="H320" s="227"/>
      <c r="I320" s="227"/>
    </row>
    <row r="321" spans="1:9" x14ac:dyDescent="0.25">
      <c r="A321" s="225"/>
      <c r="B321" s="223"/>
      <c r="C321" s="223"/>
      <c r="D321" s="223"/>
      <c r="E321" s="223"/>
      <c r="F321" s="228"/>
      <c r="G321" s="224"/>
      <c r="H321" s="227"/>
      <c r="I321" s="227"/>
    </row>
    <row r="322" spans="1:9" x14ac:dyDescent="0.25">
      <c r="A322" s="225"/>
      <c r="B322" s="223"/>
      <c r="C322" s="223"/>
      <c r="D322" s="223"/>
      <c r="E322" s="223"/>
      <c r="F322" s="228"/>
      <c r="G322" s="224"/>
      <c r="H322" s="227"/>
      <c r="I322" s="227"/>
    </row>
    <row r="323" spans="1:9" x14ac:dyDescent="0.25">
      <c r="A323" s="225"/>
      <c r="B323" s="223"/>
      <c r="C323" s="223"/>
      <c r="D323" s="223"/>
      <c r="E323" s="223"/>
      <c r="F323" s="228"/>
      <c r="G323" s="224"/>
      <c r="H323" s="227"/>
      <c r="I323" s="227"/>
    </row>
    <row r="324" spans="1:9" x14ac:dyDescent="0.25">
      <c r="A324" s="225"/>
      <c r="B324" s="223"/>
      <c r="C324" s="223"/>
      <c r="D324" s="223"/>
      <c r="E324" s="223"/>
      <c r="F324" s="228"/>
      <c r="G324" s="224"/>
      <c r="H324" s="227"/>
      <c r="I324" s="227"/>
    </row>
    <row r="325" spans="1:9" x14ac:dyDescent="0.25">
      <c r="A325" s="225"/>
      <c r="B325" s="223"/>
      <c r="C325" s="223"/>
      <c r="D325" s="223"/>
      <c r="E325" s="223"/>
      <c r="F325" s="228"/>
      <c r="G325" s="224"/>
      <c r="H325" s="227"/>
      <c r="I325" s="227"/>
    </row>
    <row r="326" spans="1:9" x14ac:dyDescent="0.25">
      <c r="A326" s="225"/>
      <c r="B326" s="223"/>
      <c r="C326" s="223"/>
      <c r="D326" s="223"/>
      <c r="E326" s="223"/>
      <c r="F326" s="228"/>
      <c r="G326" s="224"/>
      <c r="H326" s="227"/>
      <c r="I326" s="227"/>
    </row>
    <row r="327" spans="1:9" x14ac:dyDescent="0.25">
      <c r="A327" s="225"/>
      <c r="B327" s="223"/>
      <c r="C327" s="223"/>
      <c r="D327" s="223"/>
      <c r="E327" s="223"/>
      <c r="F327" s="228"/>
      <c r="G327" s="224"/>
      <c r="H327" s="227"/>
      <c r="I327" s="227"/>
    </row>
    <row r="328" spans="1:9" x14ac:dyDescent="0.25">
      <c r="A328" s="225"/>
      <c r="B328" s="223"/>
      <c r="C328" s="223"/>
      <c r="D328" s="223"/>
      <c r="E328" s="223"/>
      <c r="F328" s="228"/>
      <c r="G328" s="224"/>
      <c r="H328" s="227"/>
      <c r="I328" s="227"/>
    </row>
    <row r="329" spans="1:9" x14ac:dyDescent="0.25">
      <c r="A329" s="225"/>
      <c r="B329" s="223"/>
      <c r="C329" s="223"/>
      <c r="D329" s="223"/>
      <c r="E329" s="223"/>
      <c r="F329" s="228"/>
      <c r="G329" s="224"/>
      <c r="H329" s="227"/>
      <c r="I329" s="227"/>
    </row>
    <row r="330" spans="1:9" x14ac:dyDescent="0.25">
      <c r="A330" s="225"/>
      <c r="B330" s="223"/>
      <c r="C330" s="223"/>
      <c r="D330" s="223"/>
      <c r="E330" s="223"/>
      <c r="F330" s="228"/>
      <c r="G330" s="224"/>
      <c r="H330" s="227"/>
      <c r="I330" s="227"/>
    </row>
    <row r="331" spans="1:9" x14ac:dyDescent="0.25">
      <c r="A331" s="225"/>
      <c r="B331" s="223"/>
      <c r="C331" s="223"/>
      <c r="D331" s="223"/>
      <c r="E331" s="223"/>
      <c r="F331" s="228"/>
      <c r="G331" s="224"/>
      <c r="H331" s="227"/>
      <c r="I331" s="227"/>
    </row>
    <row r="332" spans="1:9" x14ac:dyDescent="0.25">
      <c r="A332" s="225"/>
      <c r="B332" s="223"/>
      <c r="C332" s="223"/>
      <c r="D332" s="223"/>
      <c r="E332" s="223"/>
      <c r="F332" s="228"/>
      <c r="G332" s="224"/>
      <c r="H332" s="227"/>
      <c r="I332" s="227"/>
    </row>
    <row r="333" spans="1:9" x14ac:dyDescent="0.25">
      <c r="A333" s="225"/>
      <c r="B333" s="223"/>
      <c r="C333" s="223"/>
      <c r="D333" s="223"/>
      <c r="E333" s="223"/>
      <c r="F333" s="228"/>
      <c r="G333" s="224"/>
      <c r="H333" s="227"/>
      <c r="I333" s="227"/>
    </row>
    <row r="334" spans="1:9" x14ac:dyDescent="0.25">
      <c r="A334" s="225"/>
      <c r="B334" s="223"/>
      <c r="C334" s="223"/>
      <c r="D334" s="223"/>
      <c r="E334" s="223"/>
      <c r="F334" s="228"/>
      <c r="G334" s="224"/>
      <c r="H334" s="227"/>
      <c r="I334" s="227"/>
    </row>
    <row r="335" spans="1:9" x14ac:dyDescent="0.25">
      <c r="A335" s="225"/>
      <c r="B335" s="223"/>
      <c r="C335" s="223"/>
      <c r="D335" s="223"/>
      <c r="E335" s="223"/>
      <c r="F335" s="228"/>
      <c r="G335" s="224"/>
      <c r="H335" s="227"/>
      <c r="I335" s="227"/>
    </row>
    <row r="336" spans="1:9" x14ac:dyDescent="0.25">
      <c r="A336" s="225"/>
      <c r="B336" s="223"/>
      <c r="C336" s="223"/>
      <c r="D336" s="223"/>
      <c r="E336" s="223"/>
      <c r="F336" s="228"/>
      <c r="G336" s="224"/>
      <c r="H336" s="227"/>
      <c r="I336" s="227"/>
    </row>
    <row r="337" spans="1:9" x14ac:dyDescent="0.25">
      <c r="A337" s="225"/>
      <c r="B337" s="223"/>
      <c r="C337" s="223"/>
      <c r="D337" s="223"/>
      <c r="E337" s="223"/>
      <c r="F337" s="228"/>
      <c r="G337" s="224"/>
      <c r="H337" s="227"/>
      <c r="I337" s="227"/>
    </row>
    <row r="338" spans="1:9" x14ac:dyDescent="0.25">
      <c r="A338" s="225"/>
      <c r="B338" s="223"/>
      <c r="C338" s="223"/>
      <c r="D338" s="223"/>
      <c r="E338" s="223"/>
      <c r="F338" s="228"/>
      <c r="G338" s="224"/>
      <c r="H338" s="227"/>
      <c r="I338" s="227"/>
    </row>
    <row r="339" spans="1:9" x14ac:dyDescent="0.25">
      <c r="A339" s="225"/>
      <c r="B339" s="223"/>
      <c r="C339" s="223"/>
      <c r="D339" s="223"/>
      <c r="E339" s="223"/>
      <c r="F339" s="228"/>
      <c r="G339" s="224"/>
      <c r="H339" s="227"/>
      <c r="I339" s="227"/>
    </row>
    <row r="340" spans="1:9" x14ac:dyDescent="0.25">
      <c r="A340" s="225"/>
      <c r="B340" s="223"/>
      <c r="C340" s="223"/>
      <c r="D340" s="223"/>
      <c r="E340" s="223"/>
      <c r="F340" s="228"/>
      <c r="G340" s="224"/>
      <c r="H340" s="227"/>
      <c r="I340" s="227"/>
    </row>
    <row r="341" spans="1:9" x14ac:dyDescent="0.25">
      <c r="A341" s="225"/>
      <c r="B341" s="223"/>
      <c r="C341" s="223"/>
      <c r="D341" s="223"/>
      <c r="E341" s="223"/>
      <c r="F341" s="228"/>
      <c r="G341" s="224"/>
      <c r="H341" s="227"/>
      <c r="I341" s="227"/>
    </row>
    <row r="342" spans="1:9" x14ac:dyDescent="0.25">
      <c r="A342" s="225"/>
      <c r="B342" s="223"/>
      <c r="C342" s="223"/>
      <c r="D342" s="223"/>
      <c r="E342" s="223"/>
      <c r="F342" s="228"/>
      <c r="G342" s="224"/>
      <c r="H342" s="227"/>
      <c r="I342" s="227"/>
    </row>
    <row r="343" spans="1:9" x14ac:dyDescent="0.25">
      <c r="A343" s="225"/>
      <c r="B343" s="223"/>
      <c r="C343" s="223"/>
      <c r="D343" s="223"/>
      <c r="E343" s="223"/>
      <c r="F343" s="228"/>
      <c r="G343" s="224"/>
      <c r="H343" s="227"/>
      <c r="I343" s="227"/>
    </row>
    <row r="344" spans="1:9" x14ac:dyDescent="0.25">
      <c r="A344" s="225"/>
      <c r="B344" s="223"/>
      <c r="C344" s="223"/>
      <c r="D344" s="223"/>
      <c r="E344" s="223"/>
      <c r="F344" s="228"/>
      <c r="G344" s="224"/>
      <c r="H344" s="227"/>
      <c r="I344" s="227"/>
    </row>
    <row r="345" spans="1:9" x14ac:dyDescent="0.25">
      <c r="A345" s="225"/>
      <c r="B345" s="223"/>
      <c r="C345" s="223"/>
      <c r="D345" s="223"/>
      <c r="E345" s="223"/>
      <c r="F345" s="228"/>
      <c r="G345" s="224"/>
      <c r="H345" s="227"/>
      <c r="I345" s="227"/>
    </row>
    <row r="346" spans="1:9" x14ac:dyDescent="0.25">
      <c r="A346" s="225"/>
      <c r="B346" s="223"/>
      <c r="C346" s="223"/>
      <c r="D346" s="223"/>
      <c r="E346" s="223"/>
      <c r="F346" s="228"/>
      <c r="G346" s="224"/>
      <c r="H346" s="227"/>
      <c r="I346" s="227"/>
    </row>
    <row r="347" spans="1:9" x14ac:dyDescent="0.25">
      <c r="A347" s="225"/>
      <c r="B347" s="223"/>
      <c r="C347" s="223"/>
      <c r="D347" s="223"/>
      <c r="E347" s="223"/>
      <c r="F347" s="228"/>
      <c r="G347" s="224"/>
      <c r="H347" s="227"/>
      <c r="I347" s="227"/>
    </row>
    <row r="348" spans="1:9" x14ac:dyDescent="0.25">
      <c r="A348" s="225"/>
      <c r="B348" s="223"/>
      <c r="C348" s="223"/>
      <c r="D348" s="223"/>
      <c r="E348" s="223"/>
      <c r="F348" s="228"/>
      <c r="G348" s="224"/>
      <c r="H348" s="227"/>
      <c r="I348" s="227"/>
    </row>
    <row r="349" spans="1:9" x14ac:dyDescent="0.25">
      <c r="A349" s="225"/>
      <c r="B349" s="223"/>
      <c r="C349" s="223"/>
      <c r="D349" s="223"/>
      <c r="E349" s="223"/>
      <c r="F349" s="228"/>
      <c r="G349" s="224"/>
      <c r="H349" s="227"/>
      <c r="I349" s="227"/>
    </row>
    <row r="350" spans="1:9" x14ac:dyDescent="0.25">
      <c r="A350" s="225"/>
      <c r="B350" s="223"/>
      <c r="C350" s="223"/>
      <c r="D350" s="223"/>
      <c r="E350" s="223"/>
      <c r="F350" s="228"/>
      <c r="G350" s="224"/>
      <c r="H350" s="227"/>
      <c r="I350" s="227"/>
    </row>
    <row r="351" spans="1:9" x14ac:dyDescent="0.25">
      <c r="A351" s="225"/>
      <c r="B351" s="223"/>
      <c r="C351" s="223"/>
      <c r="D351" s="223"/>
      <c r="E351" s="223"/>
      <c r="F351" s="228"/>
      <c r="G351" s="224"/>
      <c r="H351" s="227"/>
      <c r="I351" s="227"/>
    </row>
    <row r="352" spans="1:9" x14ac:dyDescent="0.25">
      <c r="A352" s="225"/>
      <c r="B352" s="223"/>
      <c r="C352" s="223"/>
      <c r="D352" s="223"/>
      <c r="E352" s="223"/>
      <c r="F352" s="228"/>
      <c r="G352" s="224"/>
      <c r="H352" s="227"/>
      <c r="I352" s="227"/>
    </row>
    <row r="353" spans="1:9" x14ac:dyDescent="0.25">
      <c r="A353" s="225"/>
      <c r="B353" s="223"/>
      <c r="C353" s="223"/>
      <c r="D353" s="223"/>
      <c r="E353" s="223"/>
      <c r="F353" s="228"/>
      <c r="G353" s="224"/>
      <c r="H353" s="227"/>
      <c r="I353" s="227"/>
    </row>
    <row r="354" spans="1:9" x14ac:dyDescent="0.25">
      <c r="A354" s="225"/>
      <c r="B354" s="223"/>
      <c r="C354" s="223"/>
      <c r="D354" s="223"/>
      <c r="E354" s="223"/>
      <c r="F354" s="228"/>
      <c r="G354" s="224"/>
      <c r="H354" s="227"/>
      <c r="I354" s="227"/>
    </row>
    <row r="355" spans="1:9" x14ac:dyDescent="0.25">
      <c r="A355" s="225"/>
      <c r="B355" s="223"/>
      <c r="C355" s="223"/>
      <c r="D355" s="223"/>
      <c r="E355" s="223"/>
      <c r="F355" s="228"/>
      <c r="G355" s="224"/>
      <c r="H355" s="227"/>
      <c r="I355" s="227"/>
    </row>
    <row r="356" spans="1:9" x14ac:dyDescent="0.25">
      <c r="A356" s="225"/>
      <c r="B356" s="223"/>
      <c r="C356" s="223"/>
      <c r="D356" s="223"/>
      <c r="E356" s="223"/>
      <c r="F356" s="228"/>
      <c r="G356" s="224"/>
      <c r="H356" s="227"/>
      <c r="I356" s="227"/>
    </row>
    <row r="357" spans="1:9" x14ac:dyDescent="0.25">
      <c r="A357" s="225"/>
      <c r="B357" s="223"/>
      <c r="C357" s="223"/>
      <c r="D357" s="223"/>
      <c r="E357" s="223"/>
      <c r="F357" s="228"/>
      <c r="G357" s="224"/>
      <c r="H357" s="227"/>
      <c r="I357" s="227"/>
    </row>
    <row r="358" spans="1:9" x14ac:dyDescent="0.25">
      <c r="A358" s="225"/>
      <c r="B358" s="223"/>
      <c r="C358" s="223"/>
      <c r="D358" s="223"/>
      <c r="E358" s="223"/>
      <c r="F358" s="228"/>
      <c r="G358" s="224"/>
      <c r="H358" s="227"/>
      <c r="I358" s="227"/>
    </row>
    <row r="359" spans="1:9" x14ac:dyDescent="0.25">
      <c r="A359" s="225"/>
      <c r="B359" s="223"/>
      <c r="C359" s="223"/>
      <c r="D359" s="223"/>
      <c r="E359" s="223"/>
      <c r="F359" s="228"/>
      <c r="G359" s="224"/>
      <c r="H359" s="227"/>
      <c r="I359" s="227"/>
    </row>
    <row r="360" spans="1:9" x14ac:dyDescent="0.25">
      <c r="A360" s="225"/>
      <c r="B360" s="223"/>
      <c r="C360" s="223"/>
      <c r="D360" s="223"/>
      <c r="E360" s="223"/>
      <c r="F360" s="228"/>
      <c r="G360" s="224"/>
      <c r="H360" s="227"/>
      <c r="I360" s="227"/>
    </row>
    <row r="361" spans="1:9" x14ac:dyDescent="0.25">
      <c r="A361" s="225"/>
      <c r="B361" s="223"/>
      <c r="C361" s="223"/>
      <c r="D361" s="223"/>
      <c r="E361" s="223"/>
      <c r="F361" s="228"/>
      <c r="G361" s="224"/>
      <c r="H361" s="227"/>
      <c r="I361" s="227"/>
    </row>
    <row r="362" spans="1:9" x14ac:dyDescent="0.25">
      <c r="A362" s="225"/>
      <c r="B362" s="223"/>
      <c r="C362" s="223"/>
      <c r="D362" s="223"/>
      <c r="E362" s="223"/>
      <c r="F362" s="228"/>
      <c r="G362" s="224"/>
      <c r="H362" s="227"/>
      <c r="I362" s="227"/>
    </row>
    <row r="363" spans="1:9" x14ac:dyDescent="0.25">
      <c r="A363" s="225"/>
      <c r="B363" s="223"/>
      <c r="C363" s="223"/>
      <c r="D363" s="223"/>
      <c r="E363" s="223"/>
      <c r="F363" s="228"/>
      <c r="G363" s="224"/>
      <c r="H363" s="227"/>
      <c r="I363" s="227"/>
    </row>
    <row r="364" spans="1:9" x14ac:dyDescent="0.25">
      <c r="A364" s="225"/>
      <c r="B364" s="223"/>
      <c r="C364" s="223"/>
      <c r="D364" s="223"/>
      <c r="E364" s="223"/>
      <c r="F364" s="228"/>
      <c r="G364" s="224"/>
      <c r="H364" s="227"/>
      <c r="I364" s="227"/>
    </row>
    <row r="365" spans="1:9" x14ac:dyDescent="0.25">
      <c r="A365" s="225"/>
      <c r="B365" s="223"/>
      <c r="C365" s="223"/>
      <c r="D365" s="223"/>
      <c r="E365" s="223"/>
      <c r="F365" s="228"/>
      <c r="G365" s="224"/>
      <c r="H365" s="227"/>
      <c r="I365" s="227"/>
    </row>
    <row r="366" spans="1:9" x14ac:dyDescent="0.25">
      <c r="A366" s="225"/>
      <c r="B366" s="223"/>
      <c r="C366" s="223"/>
      <c r="D366" s="223"/>
      <c r="E366" s="223"/>
      <c r="F366" s="228"/>
      <c r="G366" s="224"/>
      <c r="H366" s="227"/>
      <c r="I366" s="227"/>
    </row>
    <row r="367" spans="1:9" x14ac:dyDescent="0.25">
      <c r="A367" s="225"/>
      <c r="B367" s="223"/>
      <c r="C367" s="223"/>
      <c r="D367" s="223"/>
      <c r="E367" s="223"/>
      <c r="F367" s="228"/>
      <c r="G367" s="224"/>
      <c r="H367" s="227"/>
      <c r="I367" s="227"/>
    </row>
    <row r="368" spans="1:9" x14ac:dyDescent="0.25">
      <c r="A368" s="225"/>
      <c r="B368" s="223"/>
      <c r="C368" s="223"/>
      <c r="D368" s="223"/>
      <c r="E368" s="223"/>
      <c r="F368" s="228"/>
      <c r="G368" s="224"/>
      <c r="H368" s="227"/>
      <c r="I368" s="227"/>
    </row>
    <row r="369" spans="1:9" x14ac:dyDescent="0.25">
      <c r="A369" s="225"/>
      <c r="B369" s="223"/>
      <c r="C369" s="223"/>
      <c r="D369" s="223"/>
      <c r="E369" s="223"/>
      <c r="F369" s="228"/>
      <c r="G369" s="224"/>
      <c r="H369" s="227"/>
      <c r="I369" s="227"/>
    </row>
    <row r="370" spans="1:9" x14ac:dyDescent="0.25">
      <c r="A370" s="225"/>
      <c r="B370" s="223"/>
      <c r="C370" s="223"/>
      <c r="D370" s="223"/>
      <c r="E370" s="223"/>
      <c r="F370" s="228"/>
      <c r="G370" s="224"/>
      <c r="H370" s="227"/>
      <c r="I370" s="227"/>
    </row>
    <row r="371" spans="1:9" x14ac:dyDescent="0.25">
      <c r="A371" s="225"/>
      <c r="B371" s="223"/>
      <c r="C371" s="223"/>
      <c r="D371" s="223"/>
      <c r="E371" s="223"/>
      <c r="F371" s="228"/>
      <c r="G371" s="224"/>
      <c r="H371" s="227"/>
      <c r="I371" s="227"/>
    </row>
    <row r="372" spans="1:9" x14ac:dyDescent="0.25">
      <c r="A372" s="225"/>
      <c r="B372" s="223"/>
      <c r="C372" s="223"/>
      <c r="D372" s="223"/>
      <c r="E372" s="223"/>
      <c r="F372" s="228"/>
      <c r="G372" s="224"/>
      <c r="H372" s="227"/>
      <c r="I372" s="227"/>
    </row>
    <row r="373" spans="1:9" x14ac:dyDescent="0.25">
      <c r="A373" s="225"/>
      <c r="B373" s="223"/>
      <c r="C373" s="223"/>
      <c r="D373" s="223"/>
      <c r="E373" s="223"/>
      <c r="F373" s="228"/>
      <c r="G373" s="224"/>
      <c r="H373" s="227"/>
      <c r="I373" s="227"/>
    </row>
    <row r="374" spans="1:9" x14ac:dyDescent="0.25">
      <c r="A374" s="225"/>
      <c r="B374" s="223"/>
      <c r="C374" s="223"/>
      <c r="D374" s="223"/>
      <c r="E374" s="223"/>
      <c r="F374" s="228"/>
      <c r="G374" s="224"/>
      <c r="H374" s="227"/>
      <c r="I374" s="227"/>
    </row>
    <row r="375" spans="1:9" x14ac:dyDescent="0.25">
      <c r="A375" s="225"/>
      <c r="B375" s="223"/>
      <c r="C375" s="223"/>
      <c r="D375" s="223"/>
      <c r="E375" s="223"/>
      <c r="F375" s="228"/>
      <c r="G375" s="224"/>
      <c r="H375" s="227"/>
      <c r="I375" s="227"/>
    </row>
    <row r="376" spans="1:9" x14ac:dyDescent="0.25">
      <c r="A376" s="225"/>
      <c r="B376" s="223"/>
      <c r="C376" s="223"/>
      <c r="D376" s="223"/>
      <c r="E376" s="223"/>
      <c r="F376" s="228"/>
      <c r="G376" s="224"/>
      <c r="H376" s="227"/>
      <c r="I376" s="227"/>
    </row>
    <row r="377" spans="1:9" x14ac:dyDescent="0.25">
      <c r="A377" s="225"/>
      <c r="B377" s="223"/>
      <c r="C377" s="223"/>
      <c r="D377" s="223"/>
      <c r="E377" s="223"/>
      <c r="F377" s="228"/>
      <c r="G377" s="224"/>
      <c r="H377" s="227"/>
      <c r="I377" s="227"/>
    </row>
    <row r="378" spans="1:9" x14ac:dyDescent="0.25">
      <c r="A378" s="225"/>
      <c r="B378" s="223"/>
      <c r="C378" s="223"/>
      <c r="D378" s="223"/>
      <c r="E378" s="223"/>
      <c r="F378" s="228"/>
      <c r="G378" s="224"/>
      <c r="H378" s="227"/>
      <c r="I378" s="227"/>
    </row>
    <row r="379" spans="1:9" x14ac:dyDescent="0.25">
      <c r="A379" s="225"/>
      <c r="B379" s="223"/>
      <c r="C379" s="223"/>
      <c r="D379" s="223"/>
      <c r="E379" s="223"/>
      <c r="F379" s="228"/>
      <c r="G379" s="224"/>
      <c r="H379" s="227"/>
      <c r="I379" s="227"/>
    </row>
    <row r="380" spans="1:9" x14ac:dyDescent="0.25">
      <c r="A380" s="225"/>
      <c r="B380" s="223"/>
      <c r="C380" s="223"/>
      <c r="D380" s="223"/>
      <c r="E380" s="223"/>
      <c r="F380" s="228"/>
      <c r="G380" s="224"/>
      <c r="H380" s="227"/>
      <c r="I380" s="227"/>
    </row>
    <row r="381" spans="1:9" x14ac:dyDescent="0.25">
      <c r="A381" s="225"/>
      <c r="B381" s="223"/>
      <c r="C381" s="223"/>
      <c r="D381" s="223"/>
      <c r="E381" s="223"/>
      <c r="F381" s="228"/>
      <c r="G381" s="224"/>
      <c r="H381" s="227"/>
      <c r="I381" s="227"/>
    </row>
    <row r="382" spans="1:9" x14ac:dyDescent="0.25">
      <c r="A382" s="225"/>
      <c r="B382" s="223"/>
      <c r="C382" s="223"/>
      <c r="D382" s="223"/>
      <c r="E382" s="223"/>
      <c r="F382" s="228"/>
      <c r="G382" s="224"/>
      <c r="H382" s="227"/>
      <c r="I382" s="227"/>
    </row>
    <row r="383" spans="1:9" x14ac:dyDescent="0.25">
      <c r="A383" s="225"/>
      <c r="B383" s="223"/>
      <c r="C383" s="223"/>
      <c r="D383" s="223"/>
      <c r="E383" s="223"/>
      <c r="F383" s="228"/>
      <c r="G383" s="224"/>
      <c r="H383" s="227"/>
      <c r="I383" s="227"/>
    </row>
    <row r="384" spans="1:9" x14ac:dyDescent="0.25">
      <c r="A384" s="225"/>
      <c r="B384" s="223"/>
      <c r="C384" s="223"/>
      <c r="D384" s="223"/>
      <c r="E384" s="223"/>
      <c r="F384" s="228"/>
      <c r="G384" s="224"/>
      <c r="H384" s="227"/>
      <c r="I384" s="227"/>
    </row>
    <row r="385" spans="1:9" x14ac:dyDescent="0.25">
      <c r="A385" s="225"/>
      <c r="B385" s="223"/>
      <c r="C385" s="223"/>
      <c r="D385" s="223"/>
      <c r="E385" s="223"/>
      <c r="F385" s="228"/>
      <c r="G385" s="224"/>
      <c r="H385" s="227"/>
      <c r="I385" s="227"/>
    </row>
    <row r="386" spans="1:9" x14ac:dyDescent="0.25">
      <c r="A386" s="225"/>
      <c r="B386" s="223"/>
      <c r="C386" s="223"/>
      <c r="D386" s="223"/>
      <c r="E386" s="223"/>
      <c r="F386" s="228"/>
      <c r="G386" s="224"/>
      <c r="H386" s="227"/>
      <c r="I386" s="227"/>
    </row>
    <row r="387" spans="1:9" x14ac:dyDescent="0.25">
      <c r="A387" s="225"/>
      <c r="B387" s="223"/>
      <c r="C387" s="223"/>
      <c r="D387" s="223"/>
      <c r="E387" s="223"/>
      <c r="F387" s="228"/>
      <c r="G387" s="224"/>
      <c r="H387" s="227"/>
      <c r="I387" s="227"/>
    </row>
    <row r="388" spans="1:9" x14ac:dyDescent="0.25">
      <c r="A388" s="225"/>
      <c r="B388" s="223"/>
      <c r="C388" s="223"/>
      <c r="D388" s="223"/>
      <c r="E388" s="223"/>
      <c r="F388" s="228"/>
      <c r="G388" s="224"/>
      <c r="H388" s="227"/>
      <c r="I388" s="227"/>
    </row>
    <row r="389" spans="1:9" x14ac:dyDescent="0.25">
      <c r="A389" s="225"/>
      <c r="B389" s="223"/>
      <c r="C389" s="223"/>
      <c r="D389" s="223"/>
      <c r="E389" s="223"/>
      <c r="F389" s="228"/>
      <c r="G389" s="224"/>
      <c r="H389" s="227"/>
      <c r="I389" s="227"/>
    </row>
    <row r="390" spans="1:9" x14ac:dyDescent="0.25">
      <c r="A390" s="225"/>
      <c r="B390" s="223"/>
      <c r="C390" s="223"/>
      <c r="D390" s="223"/>
      <c r="E390" s="223"/>
      <c r="F390" s="228"/>
      <c r="G390" s="224"/>
      <c r="H390" s="227"/>
      <c r="I390" s="227"/>
    </row>
    <row r="391" spans="1:9" x14ac:dyDescent="0.25">
      <c r="A391" s="225"/>
      <c r="B391" s="223"/>
      <c r="C391" s="223"/>
      <c r="D391" s="223"/>
      <c r="E391" s="223"/>
      <c r="F391" s="228"/>
      <c r="G391" s="224"/>
      <c r="H391" s="227"/>
      <c r="I391" s="227"/>
    </row>
    <row r="392" spans="1:9" x14ac:dyDescent="0.25">
      <c r="A392" s="225"/>
      <c r="B392" s="223"/>
      <c r="C392" s="223"/>
      <c r="D392" s="223"/>
      <c r="E392" s="223"/>
      <c r="F392" s="228"/>
      <c r="G392" s="224"/>
      <c r="H392" s="227"/>
      <c r="I392" s="227"/>
    </row>
    <row r="393" spans="1:9" x14ac:dyDescent="0.25">
      <c r="A393" s="225"/>
      <c r="B393" s="223"/>
      <c r="C393" s="223"/>
      <c r="D393" s="223"/>
      <c r="E393" s="223"/>
      <c r="F393" s="228"/>
      <c r="G393" s="224"/>
      <c r="H393" s="227"/>
      <c r="I393" s="227"/>
    </row>
    <row r="394" spans="1:9" x14ac:dyDescent="0.25">
      <c r="A394" s="225"/>
      <c r="B394" s="223"/>
      <c r="C394" s="223"/>
      <c r="D394" s="223"/>
      <c r="E394" s="223"/>
      <c r="F394" s="228"/>
      <c r="G394" s="224"/>
      <c r="H394" s="227"/>
      <c r="I394" s="227"/>
    </row>
    <row r="395" spans="1:9" x14ac:dyDescent="0.25">
      <c r="A395" s="225"/>
      <c r="B395" s="223"/>
      <c r="C395" s="223"/>
      <c r="D395" s="223"/>
      <c r="E395" s="223"/>
      <c r="F395" s="228"/>
      <c r="G395" s="224"/>
      <c r="H395" s="227"/>
      <c r="I395" s="227"/>
    </row>
    <row r="396" spans="1:9" x14ac:dyDescent="0.25">
      <c r="A396" s="225"/>
      <c r="B396" s="223"/>
      <c r="C396" s="223"/>
      <c r="D396" s="223"/>
      <c r="E396" s="223"/>
      <c r="F396" s="228"/>
      <c r="G396" s="224"/>
      <c r="H396" s="227"/>
      <c r="I396" s="227"/>
    </row>
    <row r="397" spans="1:9" x14ac:dyDescent="0.25">
      <c r="A397" s="225"/>
      <c r="B397" s="223"/>
      <c r="C397" s="223"/>
      <c r="D397" s="223"/>
      <c r="E397" s="223"/>
      <c r="F397" s="228"/>
      <c r="G397" s="224"/>
      <c r="H397" s="227"/>
      <c r="I397" s="227"/>
    </row>
    <row r="398" spans="1:9" x14ac:dyDescent="0.25">
      <c r="A398" s="225"/>
      <c r="B398" s="223"/>
      <c r="C398" s="223"/>
      <c r="D398" s="223"/>
      <c r="E398" s="223"/>
      <c r="F398" s="228"/>
      <c r="G398" s="224"/>
      <c r="H398" s="227"/>
      <c r="I398" s="227"/>
    </row>
    <row r="399" spans="1:9" x14ac:dyDescent="0.25">
      <c r="A399" s="225"/>
      <c r="B399" s="223"/>
      <c r="C399" s="223"/>
      <c r="D399" s="223"/>
      <c r="E399" s="223"/>
      <c r="F399" s="228"/>
      <c r="G399" s="224"/>
      <c r="H399" s="227"/>
      <c r="I399" s="227"/>
    </row>
    <row r="400" spans="1:9" x14ac:dyDescent="0.25">
      <c r="A400" s="225"/>
      <c r="B400" s="223"/>
      <c r="C400" s="223"/>
      <c r="D400" s="223"/>
      <c r="E400" s="223"/>
      <c r="F400" s="228"/>
      <c r="G400" s="224"/>
      <c r="H400" s="227"/>
      <c r="I400" s="227"/>
    </row>
    <row r="401" spans="1:9" x14ac:dyDescent="0.25">
      <c r="A401" s="225"/>
      <c r="B401" s="223"/>
      <c r="C401" s="223"/>
      <c r="D401" s="223"/>
      <c r="E401" s="223"/>
      <c r="F401" s="228"/>
      <c r="G401" s="224"/>
      <c r="H401" s="227"/>
      <c r="I401" s="227"/>
    </row>
    <row r="402" spans="1:9" x14ac:dyDescent="0.25">
      <c r="A402" s="225"/>
      <c r="B402" s="223"/>
      <c r="C402" s="223"/>
      <c r="D402" s="223"/>
      <c r="E402" s="223"/>
      <c r="F402" s="228"/>
      <c r="G402" s="224"/>
      <c r="H402" s="227"/>
      <c r="I402" s="227"/>
    </row>
    <row r="403" spans="1:9" x14ac:dyDescent="0.25">
      <c r="A403" s="225"/>
      <c r="B403" s="223"/>
      <c r="C403" s="223"/>
      <c r="D403" s="223"/>
      <c r="E403" s="223"/>
      <c r="F403" s="228"/>
      <c r="G403" s="224"/>
      <c r="H403" s="227"/>
      <c r="I403" s="227"/>
    </row>
    <row r="404" spans="1:9" x14ac:dyDescent="0.25">
      <c r="A404" s="225"/>
      <c r="B404" s="223"/>
      <c r="C404" s="223"/>
      <c r="D404" s="223"/>
      <c r="E404" s="223"/>
      <c r="F404" s="228"/>
      <c r="G404" s="224"/>
      <c r="H404" s="227"/>
      <c r="I404" s="227"/>
    </row>
    <row r="405" spans="1:9" x14ac:dyDescent="0.25">
      <c r="A405" s="225"/>
      <c r="B405" s="223"/>
      <c r="C405" s="223"/>
      <c r="D405" s="223"/>
      <c r="E405" s="223"/>
      <c r="F405" s="228"/>
      <c r="G405" s="224"/>
      <c r="H405" s="227"/>
      <c r="I405" s="227"/>
    </row>
    <row r="406" spans="1:9" x14ac:dyDescent="0.25">
      <c r="A406" s="225"/>
      <c r="B406" s="223"/>
      <c r="C406" s="223"/>
      <c r="D406" s="223"/>
      <c r="E406" s="223"/>
      <c r="F406" s="228"/>
      <c r="G406" s="224"/>
      <c r="H406" s="227"/>
      <c r="I406" s="227"/>
    </row>
    <row r="407" spans="1:9" x14ac:dyDescent="0.25">
      <c r="A407" s="225"/>
      <c r="B407" s="223"/>
      <c r="C407" s="223"/>
      <c r="D407" s="223"/>
      <c r="E407" s="223"/>
      <c r="F407" s="228"/>
      <c r="G407" s="224"/>
      <c r="H407" s="227"/>
      <c r="I407" s="227"/>
    </row>
    <row r="408" spans="1:9" x14ac:dyDescent="0.25">
      <c r="A408" s="225"/>
      <c r="B408" s="223"/>
      <c r="C408" s="223"/>
      <c r="D408" s="223"/>
      <c r="E408" s="223"/>
      <c r="F408" s="228"/>
      <c r="G408" s="224"/>
      <c r="H408" s="227"/>
      <c r="I408" s="227"/>
    </row>
    <row r="409" spans="1:9" x14ac:dyDescent="0.25">
      <c r="A409" s="225"/>
      <c r="B409" s="223"/>
      <c r="C409" s="223"/>
      <c r="D409" s="223"/>
      <c r="E409" s="223"/>
      <c r="F409" s="228"/>
      <c r="G409" s="224"/>
      <c r="H409" s="227"/>
      <c r="I409" s="227"/>
    </row>
    <row r="410" spans="1:9" x14ac:dyDescent="0.25">
      <c r="A410" s="225"/>
      <c r="B410" s="223"/>
      <c r="C410" s="223"/>
      <c r="D410" s="223"/>
      <c r="E410" s="223"/>
      <c r="F410" s="228"/>
      <c r="G410" s="224"/>
      <c r="H410" s="227"/>
      <c r="I410" s="227"/>
    </row>
    <row r="411" spans="1:9" x14ac:dyDescent="0.25">
      <c r="A411" s="225"/>
      <c r="B411" s="223"/>
      <c r="C411" s="223"/>
      <c r="D411" s="223"/>
      <c r="E411" s="223"/>
      <c r="F411" s="228"/>
      <c r="G411" s="224"/>
      <c r="H411" s="227"/>
      <c r="I411" s="227"/>
    </row>
    <row r="412" spans="1:9" x14ac:dyDescent="0.25">
      <c r="A412" s="225"/>
      <c r="B412" s="223"/>
      <c r="C412" s="223"/>
      <c r="D412" s="223"/>
      <c r="E412" s="223"/>
      <c r="F412" s="228"/>
      <c r="G412" s="224"/>
      <c r="H412" s="227"/>
      <c r="I412" s="227"/>
    </row>
    <row r="413" spans="1:9" x14ac:dyDescent="0.25">
      <c r="A413" s="225"/>
      <c r="B413" s="223"/>
      <c r="C413" s="223"/>
      <c r="D413" s="223"/>
      <c r="E413" s="223"/>
      <c r="F413" s="228"/>
      <c r="G413" s="224"/>
      <c r="H413" s="227"/>
      <c r="I413" s="227"/>
    </row>
    <row r="414" spans="1:9" x14ac:dyDescent="0.25">
      <c r="A414" s="225"/>
      <c r="B414" s="223"/>
      <c r="C414" s="223"/>
      <c r="D414" s="223"/>
      <c r="E414" s="223"/>
      <c r="F414" s="228"/>
      <c r="G414" s="224"/>
      <c r="H414" s="227"/>
      <c r="I414" s="227"/>
    </row>
    <row r="415" spans="1:9" x14ac:dyDescent="0.25">
      <c r="A415" s="225"/>
      <c r="B415" s="223"/>
      <c r="C415" s="223"/>
      <c r="D415" s="223"/>
      <c r="E415" s="223"/>
      <c r="F415" s="228"/>
      <c r="G415" s="224"/>
      <c r="H415" s="227"/>
      <c r="I415" s="227"/>
    </row>
    <row r="416" spans="1:9" x14ac:dyDescent="0.25">
      <c r="A416" s="225"/>
      <c r="B416" s="223"/>
      <c r="C416" s="223"/>
      <c r="D416" s="223"/>
      <c r="E416" s="223"/>
      <c r="F416" s="228"/>
      <c r="G416" s="224"/>
      <c r="H416" s="227"/>
      <c r="I416" s="227"/>
    </row>
    <row r="417" spans="1:9" x14ac:dyDescent="0.25">
      <c r="A417" s="225"/>
      <c r="B417" s="223"/>
      <c r="C417" s="223"/>
      <c r="D417" s="223"/>
      <c r="E417" s="223"/>
      <c r="F417" s="228"/>
      <c r="G417" s="224"/>
      <c r="H417" s="227"/>
      <c r="I417" s="227"/>
    </row>
    <row r="418" spans="1:9" x14ac:dyDescent="0.25">
      <c r="A418" s="225"/>
      <c r="B418" s="223"/>
      <c r="C418" s="223"/>
      <c r="D418" s="223"/>
      <c r="E418" s="223"/>
      <c r="F418" s="228"/>
      <c r="G418" s="224"/>
      <c r="H418" s="227"/>
      <c r="I418" s="227"/>
    </row>
    <row r="419" spans="1:9" x14ac:dyDescent="0.25">
      <c r="A419" s="225"/>
      <c r="B419" s="223"/>
      <c r="C419" s="223"/>
      <c r="D419" s="223"/>
      <c r="E419" s="223"/>
      <c r="F419" s="228"/>
      <c r="G419" s="224"/>
      <c r="H419" s="227"/>
      <c r="I419" s="227"/>
    </row>
    <row r="420" spans="1:9" x14ac:dyDescent="0.25">
      <c r="A420" s="225"/>
      <c r="B420" s="223"/>
      <c r="C420" s="223"/>
      <c r="D420" s="223"/>
      <c r="E420" s="223"/>
      <c r="F420" s="228"/>
      <c r="G420" s="224"/>
      <c r="H420" s="227"/>
      <c r="I420" s="227"/>
    </row>
    <row r="421" spans="1:9" x14ac:dyDescent="0.25">
      <c r="A421" s="225"/>
      <c r="B421" s="223"/>
      <c r="C421" s="223"/>
      <c r="D421" s="223"/>
      <c r="E421" s="223"/>
      <c r="F421" s="228"/>
      <c r="G421" s="224"/>
      <c r="H421" s="227"/>
      <c r="I421" s="227"/>
    </row>
    <row r="422" spans="1:9" x14ac:dyDescent="0.25">
      <c r="A422" s="225"/>
      <c r="B422" s="223"/>
      <c r="C422" s="223"/>
      <c r="D422" s="223"/>
      <c r="E422" s="223"/>
      <c r="F422" s="228"/>
      <c r="G422" s="224"/>
      <c r="H422" s="227"/>
      <c r="I422" s="227"/>
    </row>
    <row r="423" spans="1:9" x14ac:dyDescent="0.25">
      <c r="A423" s="225"/>
      <c r="B423" s="223"/>
      <c r="C423" s="223"/>
      <c r="D423" s="223"/>
      <c r="E423" s="223"/>
      <c r="F423" s="228"/>
      <c r="G423" s="224"/>
      <c r="H423" s="227"/>
      <c r="I423" s="227"/>
    </row>
    <row r="424" spans="1:9" x14ac:dyDescent="0.25">
      <c r="A424" s="225"/>
      <c r="B424" s="223"/>
      <c r="C424" s="223"/>
      <c r="D424" s="223"/>
      <c r="E424" s="223"/>
      <c r="F424" s="228"/>
      <c r="G424" s="224"/>
      <c r="H424" s="227"/>
      <c r="I424" s="227"/>
    </row>
    <row r="425" spans="1:9" x14ac:dyDescent="0.25">
      <c r="A425" s="225"/>
      <c r="B425" s="223"/>
      <c r="C425" s="223"/>
      <c r="D425" s="223"/>
      <c r="E425" s="223"/>
      <c r="F425" s="228"/>
      <c r="G425" s="224"/>
      <c r="H425" s="227"/>
      <c r="I425" s="227"/>
    </row>
    <row r="426" spans="1:9" x14ac:dyDescent="0.25">
      <c r="A426" s="225"/>
      <c r="B426" s="223"/>
      <c r="C426" s="223"/>
      <c r="D426" s="223"/>
      <c r="E426" s="223"/>
      <c r="F426" s="228"/>
      <c r="G426" s="224"/>
      <c r="H426" s="227"/>
      <c r="I426" s="227"/>
    </row>
    <row r="427" spans="1:9" x14ac:dyDescent="0.25">
      <c r="A427" s="225"/>
      <c r="B427" s="223"/>
      <c r="C427" s="223"/>
      <c r="D427" s="223"/>
      <c r="E427" s="223"/>
      <c r="F427" s="228"/>
      <c r="G427" s="224"/>
      <c r="H427" s="227"/>
      <c r="I427" s="227"/>
    </row>
    <row r="428" spans="1:9" x14ac:dyDescent="0.25">
      <c r="A428" s="225"/>
      <c r="B428" s="223"/>
      <c r="C428" s="223"/>
      <c r="D428" s="223"/>
      <c r="E428" s="223"/>
      <c r="F428" s="228"/>
      <c r="G428" s="224"/>
      <c r="H428" s="227"/>
      <c r="I428" s="227"/>
    </row>
    <row r="429" spans="1:9" x14ac:dyDescent="0.25">
      <c r="A429" s="225"/>
      <c r="B429" s="223"/>
      <c r="C429" s="223"/>
      <c r="D429" s="223"/>
      <c r="E429" s="223"/>
      <c r="F429" s="228"/>
      <c r="G429" s="224"/>
      <c r="H429" s="227"/>
      <c r="I429" s="227"/>
    </row>
    <row r="430" spans="1:9" x14ac:dyDescent="0.25">
      <c r="A430" s="225"/>
      <c r="B430" s="223"/>
      <c r="C430" s="223"/>
      <c r="D430" s="223"/>
      <c r="E430" s="223"/>
      <c r="F430" s="228"/>
      <c r="G430" s="224"/>
      <c r="H430" s="227"/>
      <c r="I430" s="227"/>
    </row>
    <row r="431" spans="1:9" x14ac:dyDescent="0.25">
      <c r="A431" s="225"/>
      <c r="B431" s="223"/>
      <c r="C431" s="223"/>
      <c r="D431" s="223"/>
      <c r="E431" s="223"/>
      <c r="F431" s="228"/>
      <c r="G431" s="224"/>
      <c r="H431" s="227"/>
      <c r="I431" s="227"/>
    </row>
    <row r="432" spans="1:9" x14ac:dyDescent="0.25">
      <c r="A432" s="225"/>
      <c r="B432" s="223"/>
      <c r="C432" s="223"/>
      <c r="D432" s="223"/>
      <c r="E432" s="223"/>
      <c r="F432" s="228"/>
      <c r="G432" s="224"/>
      <c r="H432" s="227"/>
      <c r="I432" s="227"/>
    </row>
    <row r="433" spans="1:9" x14ac:dyDescent="0.25">
      <c r="A433" s="225"/>
      <c r="B433" s="223"/>
      <c r="C433" s="223"/>
      <c r="D433" s="223"/>
      <c r="E433" s="223"/>
      <c r="F433" s="228"/>
      <c r="G433" s="224"/>
      <c r="H433" s="227"/>
      <c r="I433" s="227"/>
    </row>
    <row r="434" spans="1:9" x14ac:dyDescent="0.25">
      <c r="A434" s="225"/>
      <c r="B434" s="223"/>
      <c r="C434" s="223"/>
      <c r="D434" s="223"/>
      <c r="E434" s="223"/>
      <c r="F434" s="228"/>
      <c r="G434" s="224"/>
      <c r="H434" s="227"/>
      <c r="I434" s="227"/>
    </row>
    <row r="435" spans="1:9" x14ac:dyDescent="0.25">
      <c r="A435" s="225"/>
      <c r="B435" s="223"/>
      <c r="C435" s="223"/>
      <c r="D435" s="223"/>
      <c r="E435" s="223"/>
      <c r="F435" s="228"/>
      <c r="G435" s="224"/>
      <c r="H435" s="227"/>
      <c r="I435" s="227"/>
    </row>
    <row r="436" spans="1:9" x14ac:dyDescent="0.25">
      <c r="A436" s="225"/>
      <c r="B436" s="223"/>
      <c r="C436" s="223"/>
      <c r="D436" s="223"/>
      <c r="E436" s="223"/>
      <c r="F436" s="228"/>
      <c r="G436" s="224"/>
      <c r="H436" s="227"/>
      <c r="I436" s="227"/>
    </row>
    <row r="437" spans="1:9" x14ac:dyDescent="0.25">
      <c r="A437" s="225"/>
      <c r="B437" s="223"/>
      <c r="C437" s="223"/>
      <c r="D437" s="223"/>
      <c r="E437" s="223"/>
      <c r="F437" s="228"/>
      <c r="G437" s="224"/>
      <c r="H437" s="227"/>
      <c r="I437" s="227"/>
    </row>
    <row r="438" spans="1:9" x14ac:dyDescent="0.25">
      <c r="A438" s="225"/>
      <c r="B438" s="223"/>
      <c r="C438" s="223"/>
      <c r="D438" s="223"/>
      <c r="E438" s="223"/>
      <c r="F438" s="228"/>
      <c r="G438" s="224"/>
      <c r="H438" s="227"/>
      <c r="I438" s="227"/>
    </row>
    <row r="439" spans="1:9" x14ac:dyDescent="0.25">
      <c r="A439" s="225"/>
      <c r="B439" s="223"/>
      <c r="C439" s="223"/>
      <c r="D439" s="223"/>
      <c r="E439" s="223"/>
      <c r="F439" s="228"/>
      <c r="G439" s="224"/>
      <c r="H439" s="227"/>
      <c r="I439" s="227"/>
    </row>
    <row r="440" spans="1:9" x14ac:dyDescent="0.25">
      <c r="A440" s="225"/>
      <c r="B440" s="223"/>
      <c r="C440" s="223"/>
      <c r="D440" s="223"/>
      <c r="E440" s="223"/>
      <c r="F440" s="228"/>
      <c r="G440" s="224"/>
      <c r="H440" s="227"/>
      <c r="I440" s="227"/>
    </row>
    <row r="441" spans="1:9" x14ac:dyDescent="0.25">
      <c r="A441" s="225"/>
      <c r="B441" s="223"/>
      <c r="C441" s="223"/>
      <c r="D441" s="223"/>
      <c r="E441" s="223"/>
      <c r="F441" s="228"/>
      <c r="G441" s="224"/>
      <c r="H441" s="227"/>
      <c r="I441" s="227"/>
    </row>
    <row r="442" spans="1:9" x14ac:dyDescent="0.25">
      <c r="A442" s="225"/>
      <c r="B442" s="223"/>
      <c r="C442" s="223"/>
      <c r="D442" s="223"/>
      <c r="E442" s="223"/>
      <c r="F442" s="228"/>
      <c r="G442" s="224"/>
      <c r="H442" s="227"/>
      <c r="I442" s="227"/>
    </row>
    <row r="443" spans="1:9" x14ac:dyDescent="0.25">
      <c r="A443" s="225"/>
      <c r="B443" s="223"/>
      <c r="C443" s="223"/>
      <c r="D443" s="223"/>
      <c r="E443" s="223"/>
      <c r="F443" s="228"/>
      <c r="G443" s="224"/>
      <c r="H443" s="227"/>
      <c r="I443" s="227"/>
    </row>
    <row r="444" spans="1:9" x14ac:dyDescent="0.25">
      <c r="A444" s="225"/>
      <c r="B444" s="223"/>
      <c r="C444" s="223"/>
      <c r="D444" s="223"/>
      <c r="E444" s="223"/>
      <c r="F444" s="228"/>
      <c r="G444" s="224"/>
      <c r="H444" s="227"/>
      <c r="I444" s="227"/>
    </row>
    <row r="445" spans="1:9" x14ac:dyDescent="0.25">
      <c r="A445" s="225"/>
      <c r="B445" s="223"/>
      <c r="C445" s="223"/>
      <c r="D445" s="223"/>
      <c r="E445" s="223"/>
      <c r="F445" s="228"/>
      <c r="G445" s="224"/>
      <c r="H445" s="227"/>
      <c r="I445" s="227"/>
    </row>
    <row r="446" spans="1:9" x14ac:dyDescent="0.25">
      <c r="A446" s="225"/>
      <c r="B446" s="223"/>
      <c r="C446" s="223"/>
      <c r="D446" s="223"/>
      <c r="E446" s="223"/>
      <c r="F446" s="228"/>
      <c r="G446" s="224"/>
      <c r="H446" s="227"/>
      <c r="I446" s="227"/>
    </row>
    <row r="447" spans="1:9" x14ac:dyDescent="0.25">
      <c r="A447" s="225"/>
      <c r="B447" s="223"/>
      <c r="C447" s="223"/>
      <c r="D447" s="223"/>
      <c r="E447" s="223"/>
      <c r="F447" s="228"/>
      <c r="G447" s="224"/>
      <c r="H447" s="227"/>
      <c r="I447" s="227"/>
    </row>
    <row r="448" spans="1:9" x14ac:dyDescent="0.25">
      <c r="A448" s="225"/>
      <c r="B448" s="223"/>
      <c r="C448" s="223"/>
      <c r="D448" s="223"/>
      <c r="E448" s="223"/>
      <c r="F448" s="228"/>
      <c r="G448" s="224"/>
      <c r="H448" s="227"/>
      <c r="I448" s="227"/>
    </row>
    <row r="449" spans="1:9" x14ac:dyDescent="0.25">
      <c r="A449" s="225"/>
      <c r="B449" s="223"/>
      <c r="C449" s="223"/>
      <c r="D449" s="223"/>
      <c r="E449" s="223"/>
      <c r="F449" s="228"/>
      <c r="G449" s="224"/>
      <c r="H449" s="227"/>
      <c r="I449" s="227"/>
    </row>
    <row r="450" spans="1:9" x14ac:dyDescent="0.25">
      <c r="A450" s="225"/>
      <c r="B450" s="223"/>
      <c r="C450" s="223"/>
      <c r="D450" s="223"/>
      <c r="E450" s="223"/>
      <c r="F450" s="228"/>
      <c r="G450" s="224"/>
      <c r="H450" s="227"/>
      <c r="I450" s="227"/>
    </row>
    <row r="451" spans="1:9" x14ac:dyDescent="0.25">
      <c r="A451" s="225"/>
      <c r="B451" s="223"/>
      <c r="C451" s="223"/>
      <c r="D451" s="223"/>
      <c r="E451" s="223"/>
      <c r="F451" s="228"/>
      <c r="G451" s="224"/>
      <c r="H451" s="227"/>
      <c r="I451" s="227"/>
    </row>
    <row r="452" spans="1:9" x14ac:dyDescent="0.25">
      <c r="A452" s="225"/>
      <c r="B452" s="223"/>
      <c r="C452" s="223"/>
      <c r="D452" s="223"/>
      <c r="E452" s="223"/>
      <c r="F452" s="228"/>
      <c r="G452" s="224"/>
      <c r="H452" s="227"/>
      <c r="I452" s="227"/>
    </row>
    <row r="453" spans="1:9" x14ac:dyDescent="0.25">
      <c r="A453" s="225"/>
      <c r="B453" s="223"/>
      <c r="C453" s="223"/>
      <c r="D453" s="223"/>
      <c r="E453" s="223"/>
      <c r="F453" s="228"/>
      <c r="G453" s="224"/>
      <c r="H453" s="227"/>
      <c r="I453" s="227"/>
    </row>
    <row r="454" spans="1:9" x14ac:dyDescent="0.25">
      <c r="A454" s="225"/>
      <c r="B454" s="223"/>
      <c r="C454" s="223"/>
      <c r="D454" s="223"/>
      <c r="E454" s="223"/>
      <c r="F454" s="228"/>
      <c r="G454" s="224"/>
      <c r="H454" s="227"/>
      <c r="I454" s="227"/>
    </row>
    <row r="455" spans="1:9" x14ac:dyDescent="0.25">
      <c r="A455" s="225"/>
      <c r="B455" s="223"/>
      <c r="C455" s="223"/>
      <c r="D455" s="223"/>
      <c r="E455" s="223"/>
      <c r="F455" s="228"/>
      <c r="G455" s="224"/>
      <c r="H455" s="227"/>
      <c r="I455" s="227"/>
    </row>
    <row r="456" spans="1:9" x14ac:dyDescent="0.25">
      <c r="A456" s="225"/>
      <c r="B456" s="223"/>
      <c r="C456" s="223"/>
      <c r="D456" s="223"/>
      <c r="E456" s="223"/>
      <c r="F456" s="228"/>
      <c r="G456" s="224"/>
      <c r="H456" s="227"/>
      <c r="I456" s="227"/>
    </row>
    <row r="457" spans="1:9" x14ac:dyDescent="0.25">
      <c r="A457" s="225"/>
      <c r="B457" s="223"/>
      <c r="C457" s="223"/>
      <c r="D457" s="223"/>
      <c r="E457" s="223"/>
      <c r="F457" s="228"/>
      <c r="G457" s="224"/>
      <c r="H457" s="227"/>
      <c r="I457" s="227"/>
    </row>
    <row r="458" spans="1:9" x14ac:dyDescent="0.25">
      <c r="A458" s="225"/>
      <c r="B458" s="223"/>
      <c r="C458" s="223"/>
      <c r="D458" s="223"/>
      <c r="E458" s="223"/>
      <c r="F458" s="228"/>
      <c r="G458" s="224"/>
      <c r="H458" s="227"/>
      <c r="I458" s="227"/>
    </row>
    <row r="459" spans="1:9" x14ac:dyDescent="0.25">
      <c r="A459" s="225"/>
      <c r="B459" s="223"/>
      <c r="C459" s="223"/>
      <c r="D459" s="223"/>
      <c r="E459" s="223"/>
      <c r="F459" s="228"/>
      <c r="G459" s="224"/>
      <c r="H459" s="227"/>
      <c r="I459" s="227"/>
    </row>
    <row r="460" spans="1:9" x14ac:dyDescent="0.25">
      <c r="A460" s="225"/>
      <c r="B460" s="223"/>
      <c r="C460" s="223"/>
      <c r="D460" s="223"/>
      <c r="E460" s="223"/>
      <c r="F460" s="228"/>
      <c r="G460" s="224"/>
      <c r="H460" s="227"/>
      <c r="I460" s="227"/>
    </row>
    <row r="461" spans="1:9" x14ac:dyDescent="0.25">
      <c r="A461" s="225"/>
      <c r="B461" s="223"/>
      <c r="C461" s="223"/>
      <c r="D461" s="223"/>
      <c r="E461" s="223"/>
      <c r="F461" s="228"/>
      <c r="G461" s="224"/>
      <c r="H461" s="227"/>
      <c r="I461" s="227"/>
    </row>
    <row r="462" spans="1:9" x14ac:dyDescent="0.25">
      <c r="A462" s="225"/>
      <c r="B462" s="223"/>
      <c r="C462" s="223"/>
      <c r="D462" s="223"/>
      <c r="E462" s="223"/>
      <c r="F462" s="228"/>
      <c r="G462" s="224"/>
      <c r="H462" s="227"/>
      <c r="I462" s="227"/>
    </row>
    <row r="463" spans="1:9" x14ac:dyDescent="0.25">
      <c r="A463" s="225"/>
      <c r="B463" s="223"/>
      <c r="C463" s="223"/>
      <c r="D463" s="223"/>
      <c r="E463" s="223"/>
      <c r="F463" s="228"/>
      <c r="G463" s="224"/>
      <c r="H463" s="227"/>
      <c r="I463" s="227"/>
    </row>
    <row r="464" spans="1:9" x14ac:dyDescent="0.25">
      <c r="A464" s="225"/>
      <c r="B464" s="223"/>
      <c r="C464" s="223"/>
      <c r="D464" s="223"/>
      <c r="E464" s="223"/>
      <c r="F464" s="228"/>
      <c r="G464" s="224"/>
      <c r="H464" s="227"/>
      <c r="I464" s="227"/>
    </row>
    <row r="465" spans="1:9" x14ac:dyDescent="0.25">
      <c r="A465" s="225"/>
      <c r="B465" s="223"/>
      <c r="C465" s="223"/>
      <c r="D465" s="223"/>
      <c r="E465" s="223"/>
      <c r="F465" s="228"/>
      <c r="G465" s="224"/>
      <c r="H465" s="227"/>
      <c r="I465" s="227"/>
    </row>
    <row r="466" spans="1:9" x14ac:dyDescent="0.25">
      <c r="A466" s="225"/>
      <c r="B466" s="223"/>
      <c r="C466" s="223"/>
      <c r="D466" s="223"/>
      <c r="E466" s="223"/>
      <c r="F466" s="228"/>
      <c r="G466" s="224"/>
      <c r="H466" s="227"/>
      <c r="I466" s="227"/>
    </row>
    <row r="467" spans="1:9" x14ac:dyDescent="0.25">
      <c r="A467" s="225"/>
      <c r="B467" s="223"/>
      <c r="C467" s="223"/>
      <c r="D467" s="223"/>
      <c r="E467" s="223"/>
      <c r="F467" s="228"/>
      <c r="G467" s="224"/>
      <c r="H467" s="227"/>
      <c r="I467" s="227"/>
    </row>
    <row r="468" spans="1:9" x14ac:dyDescent="0.25">
      <c r="A468" s="225"/>
      <c r="B468" s="223"/>
      <c r="C468" s="223"/>
      <c r="D468" s="223"/>
      <c r="E468" s="223"/>
      <c r="F468" s="228"/>
      <c r="G468" s="224"/>
      <c r="H468" s="227"/>
      <c r="I468" s="227"/>
    </row>
    <row r="469" spans="1:9" x14ac:dyDescent="0.25">
      <c r="A469" s="225"/>
      <c r="B469" s="223"/>
      <c r="C469" s="223"/>
      <c r="D469" s="223"/>
      <c r="E469" s="223"/>
      <c r="F469" s="228"/>
      <c r="G469" s="224"/>
      <c r="H469" s="227"/>
      <c r="I469" s="227"/>
    </row>
    <row r="470" spans="1:9" x14ac:dyDescent="0.25">
      <c r="A470" s="225"/>
      <c r="B470" s="223"/>
      <c r="C470" s="223"/>
      <c r="D470" s="223"/>
      <c r="E470" s="223"/>
      <c r="F470" s="228"/>
      <c r="G470" s="224"/>
      <c r="H470" s="227"/>
      <c r="I470" s="227"/>
    </row>
    <row r="471" spans="1:9" x14ac:dyDescent="0.25">
      <c r="A471" s="225"/>
      <c r="B471" s="223"/>
      <c r="C471" s="223"/>
      <c r="D471" s="223"/>
      <c r="E471" s="223"/>
      <c r="F471" s="228"/>
      <c r="G471" s="224"/>
      <c r="H471" s="227"/>
      <c r="I471" s="227"/>
    </row>
    <row r="472" spans="1:9" x14ac:dyDescent="0.25">
      <c r="A472" s="225"/>
      <c r="B472" s="223"/>
      <c r="C472" s="223"/>
      <c r="D472" s="223"/>
      <c r="E472" s="223"/>
      <c r="F472" s="228"/>
      <c r="G472" s="224"/>
      <c r="H472" s="227"/>
      <c r="I472" s="227"/>
    </row>
    <row r="473" spans="1:9" x14ac:dyDescent="0.25">
      <c r="A473" s="225"/>
      <c r="B473" s="223"/>
      <c r="C473" s="223"/>
      <c r="D473" s="223"/>
      <c r="E473" s="223"/>
      <c r="F473" s="228"/>
      <c r="G473" s="224"/>
      <c r="H473" s="227"/>
      <c r="I473" s="227"/>
    </row>
    <row r="474" spans="1:9" x14ac:dyDescent="0.25">
      <c r="A474" s="225"/>
      <c r="B474" s="223"/>
      <c r="C474" s="223"/>
      <c r="D474" s="223"/>
      <c r="E474" s="223"/>
      <c r="F474" s="228"/>
      <c r="G474" s="224"/>
      <c r="H474" s="227"/>
      <c r="I474" s="227"/>
    </row>
    <row r="475" spans="1:9" x14ac:dyDescent="0.25">
      <c r="A475" s="225"/>
      <c r="B475" s="223"/>
      <c r="C475" s="223"/>
      <c r="D475" s="223"/>
      <c r="E475" s="223"/>
      <c r="F475" s="228"/>
      <c r="G475" s="224"/>
      <c r="H475" s="227"/>
      <c r="I475" s="227"/>
    </row>
    <row r="476" spans="1:9" x14ac:dyDescent="0.25">
      <c r="A476" s="225"/>
      <c r="B476" s="223"/>
      <c r="C476" s="223"/>
      <c r="D476" s="223"/>
      <c r="E476" s="223"/>
      <c r="F476" s="228"/>
      <c r="G476" s="224"/>
      <c r="H476" s="227"/>
      <c r="I476" s="227"/>
    </row>
    <row r="477" spans="1:9" x14ac:dyDescent="0.25">
      <c r="A477" s="225"/>
      <c r="B477" s="223"/>
      <c r="C477" s="223"/>
      <c r="D477" s="223"/>
      <c r="E477" s="223"/>
      <c r="F477" s="228"/>
      <c r="G477" s="224"/>
      <c r="H477" s="227"/>
      <c r="I477" s="227"/>
    </row>
    <row r="478" spans="1:9" x14ac:dyDescent="0.25">
      <c r="A478" s="225"/>
      <c r="B478" s="223"/>
      <c r="C478" s="223"/>
      <c r="D478" s="223"/>
      <c r="E478" s="223"/>
      <c r="F478" s="228"/>
      <c r="G478" s="224"/>
      <c r="H478" s="227"/>
      <c r="I478" s="227"/>
    </row>
    <row r="479" spans="1:9" x14ac:dyDescent="0.25">
      <c r="A479" s="225"/>
      <c r="B479" s="223"/>
      <c r="C479" s="223"/>
      <c r="D479" s="223"/>
      <c r="E479" s="223"/>
      <c r="F479" s="228"/>
      <c r="G479" s="224"/>
      <c r="H479" s="227"/>
      <c r="I479" s="227"/>
    </row>
    <row r="480" spans="1:9" x14ac:dyDescent="0.25">
      <c r="A480" s="225"/>
      <c r="B480" s="223"/>
      <c r="C480" s="223"/>
      <c r="D480" s="223"/>
      <c r="E480" s="223"/>
      <c r="F480" s="228"/>
      <c r="G480" s="224"/>
      <c r="H480" s="227"/>
      <c r="I480" s="227"/>
    </row>
    <row r="481" spans="1:9" x14ac:dyDescent="0.25">
      <c r="A481" s="225"/>
      <c r="B481" s="223"/>
      <c r="C481" s="223"/>
      <c r="D481" s="223"/>
      <c r="E481" s="223"/>
      <c r="F481" s="228"/>
      <c r="G481" s="224"/>
      <c r="H481" s="227"/>
      <c r="I481" s="227"/>
    </row>
    <row r="482" spans="1:9" x14ac:dyDescent="0.25">
      <c r="A482" s="225"/>
      <c r="B482" s="223"/>
      <c r="C482" s="223"/>
      <c r="D482" s="223"/>
      <c r="E482" s="223"/>
      <c r="F482" s="228"/>
      <c r="G482" s="224"/>
      <c r="H482" s="227"/>
      <c r="I482" s="227"/>
    </row>
    <row r="483" spans="1:9" x14ac:dyDescent="0.25">
      <c r="A483" s="225"/>
      <c r="B483" s="223"/>
      <c r="C483" s="223"/>
      <c r="D483" s="223"/>
      <c r="E483" s="223"/>
      <c r="F483" s="228"/>
      <c r="G483" s="224"/>
      <c r="H483" s="227"/>
      <c r="I483" s="227"/>
    </row>
    <row r="484" spans="1:9" x14ac:dyDescent="0.25">
      <c r="A484" s="225"/>
      <c r="B484" s="223"/>
      <c r="C484" s="223"/>
      <c r="D484" s="223"/>
      <c r="E484" s="223"/>
      <c r="F484" s="228"/>
      <c r="G484" s="224"/>
      <c r="H484" s="227"/>
      <c r="I484" s="227"/>
    </row>
    <row r="485" spans="1:9" x14ac:dyDescent="0.25">
      <c r="A485" s="225"/>
      <c r="B485" s="223"/>
      <c r="C485" s="223"/>
      <c r="D485" s="223"/>
      <c r="E485" s="223"/>
      <c r="F485" s="228"/>
      <c r="G485" s="224"/>
      <c r="H485" s="227"/>
      <c r="I485" s="227"/>
    </row>
    <row r="486" spans="1:9" x14ac:dyDescent="0.25">
      <c r="A486" s="225"/>
      <c r="B486" s="223"/>
      <c r="C486" s="223"/>
      <c r="D486" s="223"/>
      <c r="E486" s="223"/>
      <c r="F486" s="228"/>
      <c r="G486" s="224"/>
      <c r="H486" s="227"/>
      <c r="I486" s="227"/>
    </row>
    <row r="487" spans="1:9" x14ac:dyDescent="0.25">
      <c r="A487" s="225"/>
      <c r="B487" s="223"/>
      <c r="C487" s="223"/>
      <c r="D487" s="223"/>
      <c r="E487" s="223"/>
      <c r="F487" s="228"/>
      <c r="G487" s="224"/>
      <c r="H487" s="227"/>
      <c r="I487" s="227"/>
    </row>
    <row r="488" spans="1:9" x14ac:dyDescent="0.25">
      <c r="A488" s="225"/>
      <c r="B488" s="223"/>
      <c r="C488" s="223"/>
      <c r="D488" s="223"/>
      <c r="E488" s="223"/>
      <c r="F488" s="228"/>
      <c r="G488" s="224"/>
      <c r="H488" s="227"/>
      <c r="I488" s="227"/>
    </row>
    <row r="489" spans="1:9" x14ac:dyDescent="0.25">
      <c r="A489" s="225"/>
      <c r="B489" s="223"/>
      <c r="C489" s="223"/>
      <c r="D489" s="223"/>
      <c r="E489" s="223"/>
      <c r="F489" s="228"/>
      <c r="G489" s="224"/>
      <c r="H489" s="227"/>
      <c r="I489" s="227"/>
    </row>
    <row r="490" spans="1:9" x14ac:dyDescent="0.25">
      <c r="A490" s="225"/>
      <c r="B490" s="223"/>
      <c r="C490" s="223"/>
      <c r="D490" s="223"/>
      <c r="E490" s="223"/>
      <c r="F490" s="228"/>
      <c r="G490" s="224"/>
      <c r="H490" s="227"/>
      <c r="I490" s="227"/>
    </row>
    <row r="491" spans="1:9" x14ac:dyDescent="0.25">
      <c r="A491" s="225"/>
      <c r="B491" s="223"/>
      <c r="C491" s="223"/>
      <c r="D491" s="223"/>
      <c r="E491" s="223"/>
      <c r="F491" s="228"/>
      <c r="G491" s="224"/>
      <c r="H491" s="227"/>
      <c r="I491" s="227"/>
    </row>
    <row r="492" spans="1:9" x14ac:dyDescent="0.25">
      <c r="A492" s="225"/>
      <c r="B492" s="223"/>
      <c r="C492" s="223"/>
      <c r="D492" s="223"/>
      <c r="E492" s="223"/>
      <c r="F492" s="228"/>
      <c r="G492" s="224"/>
      <c r="H492" s="227"/>
      <c r="I492" s="227"/>
    </row>
    <row r="493" spans="1:9" x14ac:dyDescent="0.25">
      <c r="A493" s="225"/>
      <c r="B493" s="223"/>
      <c r="C493" s="223"/>
      <c r="D493" s="223"/>
      <c r="E493" s="223"/>
      <c r="F493" s="228"/>
      <c r="G493" s="224"/>
      <c r="H493" s="227"/>
      <c r="I493" s="227"/>
    </row>
    <row r="494" spans="1:9" x14ac:dyDescent="0.25">
      <c r="A494" s="225"/>
      <c r="B494" s="223"/>
      <c r="C494" s="223"/>
      <c r="D494" s="223"/>
      <c r="E494" s="223"/>
      <c r="F494" s="228"/>
      <c r="G494" s="224"/>
      <c r="H494" s="227"/>
      <c r="I494" s="227"/>
    </row>
    <row r="495" spans="1:9" x14ac:dyDescent="0.25">
      <c r="A495" s="225"/>
      <c r="B495" s="223"/>
      <c r="C495" s="223"/>
      <c r="D495" s="223"/>
      <c r="E495" s="223"/>
      <c r="F495" s="228"/>
      <c r="G495" s="224"/>
      <c r="H495" s="227"/>
      <c r="I495" s="227"/>
    </row>
    <row r="496" spans="1:9" x14ac:dyDescent="0.25">
      <c r="A496" s="225"/>
      <c r="B496" s="223"/>
      <c r="C496" s="223"/>
      <c r="D496" s="223"/>
      <c r="E496" s="223"/>
      <c r="F496" s="228"/>
      <c r="G496" s="224"/>
      <c r="H496" s="227"/>
      <c r="I496" s="227"/>
    </row>
    <row r="497" spans="1:9" x14ac:dyDescent="0.25">
      <c r="A497" s="225"/>
      <c r="B497" s="223"/>
      <c r="C497" s="223"/>
      <c r="D497" s="223"/>
      <c r="E497" s="223"/>
      <c r="F497" s="228"/>
      <c r="G497" s="224"/>
      <c r="H497" s="227"/>
      <c r="I497" s="227"/>
    </row>
    <row r="498" spans="1:9" x14ac:dyDescent="0.25">
      <c r="A498" s="225"/>
      <c r="B498" s="223"/>
      <c r="C498" s="223"/>
      <c r="D498" s="223"/>
      <c r="E498" s="223"/>
      <c r="F498" s="228"/>
      <c r="G498" s="224"/>
      <c r="H498" s="227"/>
      <c r="I498" s="227"/>
    </row>
    <row r="499" spans="1:9" x14ac:dyDescent="0.25">
      <c r="A499" s="225"/>
      <c r="B499" s="223"/>
      <c r="C499" s="223"/>
      <c r="D499" s="223"/>
      <c r="E499" s="223"/>
      <c r="F499" s="228"/>
      <c r="G499" s="224"/>
      <c r="H499" s="227"/>
      <c r="I499" s="227"/>
    </row>
    <row r="500" spans="1:9" x14ac:dyDescent="0.25">
      <c r="A500" s="225"/>
      <c r="B500" s="223"/>
      <c r="C500" s="223"/>
      <c r="D500" s="223"/>
      <c r="E500" s="223"/>
      <c r="F500" s="228"/>
      <c r="G500" s="224"/>
      <c r="H500" s="227"/>
      <c r="I500" s="227"/>
    </row>
    <row r="501" spans="1:9" x14ac:dyDescent="0.25">
      <c r="A501" s="225"/>
      <c r="B501" s="223"/>
      <c r="C501" s="223"/>
      <c r="D501" s="223"/>
      <c r="E501" s="223"/>
      <c r="F501" s="228"/>
      <c r="G501" s="224"/>
      <c r="H501" s="227"/>
      <c r="I501" s="227"/>
    </row>
    <row r="502" spans="1:9" x14ac:dyDescent="0.25">
      <c r="A502" s="225"/>
      <c r="B502" s="223"/>
      <c r="C502" s="223"/>
      <c r="D502" s="223"/>
      <c r="E502" s="223"/>
      <c r="F502" s="228"/>
      <c r="G502" s="224"/>
      <c r="H502" s="227"/>
      <c r="I502" s="227"/>
    </row>
    <row r="503" spans="1:9" x14ac:dyDescent="0.25">
      <c r="A503" s="225"/>
      <c r="B503" s="223"/>
      <c r="C503" s="223"/>
      <c r="D503" s="223"/>
      <c r="E503" s="223"/>
      <c r="F503" s="228"/>
      <c r="G503" s="224"/>
      <c r="H503" s="227"/>
      <c r="I503" s="227"/>
    </row>
    <row r="504" spans="1:9" x14ac:dyDescent="0.25">
      <c r="A504" s="225"/>
      <c r="B504" s="223"/>
      <c r="C504" s="223"/>
      <c r="D504" s="223"/>
      <c r="E504" s="223"/>
      <c r="F504" s="228"/>
      <c r="G504" s="224"/>
      <c r="H504" s="227"/>
      <c r="I504" s="227"/>
    </row>
    <row r="505" spans="1:9" x14ac:dyDescent="0.25">
      <c r="A505" s="225"/>
      <c r="B505" s="223"/>
      <c r="C505" s="223"/>
      <c r="D505" s="223"/>
      <c r="E505" s="223"/>
      <c r="F505" s="228"/>
      <c r="G505" s="224"/>
      <c r="H505" s="227"/>
      <c r="I505" s="227"/>
    </row>
    <row r="506" spans="1:9" x14ac:dyDescent="0.25">
      <c r="A506" s="225"/>
      <c r="B506" s="223"/>
      <c r="C506" s="223"/>
      <c r="D506" s="223"/>
      <c r="E506" s="223"/>
      <c r="F506" s="228"/>
      <c r="G506" s="224"/>
      <c r="H506" s="227"/>
      <c r="I506" s="227"/>
    </row>
    <row r="507" spans="1:9" x14ac:dyDescent="0.25">
      <c r="A507" s="225"/>
      <c r="B507" s="223"/>
      <c r="C507" s="223"/>
      <c r="D507" s="223"/>
      <c r="E507" s="223"/>
      <c r="F507" s="228"/>
      <c r="G507" s="224"/>
      <c r="H507" s="227"/>
      <c r="I507" s="227"/>
    </row>
    <row r="508" spans="1:9" x14ac:dyDescent="0.25">
      <c r="A508" s="225"/>
      <c r="B508" s="223"/>
      <c r="C508" s="223"/>
      <c r="D508" s="223"/>
      <c r="E508" s="223"/>
      <c r="F508" s="228"/>
      <c r="G508" s="224"/>
      <c r="H508" s="227"/>
      <c r="I508" s="227"/>
    </row>
    <row r="509" spans="1:9" x14ac:dyDescent="0.25">
      <c r="A509" s="225"/>
      <c r="B509" s="223"/>
      <c r="C509" s="223"/>
      <c r="D509" s="223"/>
      <c r="E509" s="223"/>
      <c r="F509" s="228"/>
      <c r="G509" s="224"/>
      <c r="H509" s="227"/>
      <c r="I509" s="227"/>
    </row>
    <row r="510" spans="1:9" x14ac:dyDescent="0.25">
      <c r="A510" s="225"/>
      <c r="B510" s="223"/>
      <c r="C510" s="223"/>
      <c r="D510" s="223"/>
      <c r="E510" s="223"/>
      <c r="F510" s="228"/>
      <c r="G510" s="224"/>
      <c r="H510" s="227"/>
      <c r="I510" s="227"/>
    </row>
    <row r="511" spans="1:9" x14ac:dyDescent="0.25">
      <c r="A511" s="225"/>
      <c r="B511" s="223"/>
      <c r="C511" s="223"/>
      <c r="D511" s="223"/>
      <c r="E511" s="223"/>
      <c r="F511" s="228"/>
      <c r="G511" s="224"/>
      <c r="H511" s="227"/>
      <c r="I511" s="227"/>
    </row>
    <row r="512" spans="1:9" x14ac:dyDescent="0.25">
      <c r="A512" s="225"/>
      <c r="B512" s="223"/>
      <c r="C512" s="223"/>
      <c r="D512" s="223"/>
      <c r="E512" s="223"/>
      <c r="F512" s="228"/>
      <c r="G512" s="224"/>
      <c r="H512" s="227"/>
      <c r="I512" s="227"/>
    </row>
    <row r="513" spans="1:9" x14ac:dyDescent="0.25">
      <c r="A513" s="225"/>
      <c r="B513" s="223"/>
      <c r="C513" s="223"/>
      <c r="D513" s="223"/>
      <c r="E513" s="223"/>
      <c r="F513" s="228"/>
      <c r="G513" s="224"/>
      <c r="H513" s="227"/>
      <c r="I513" s="227"/>
    </row>
    <row r="514" spans="1:9" x14ac:dyDescent="0.25">
      <c r="A514" s="225"/>
      <c r="B514" s="223"/>
      <c r="C514" s="223"/>
      <c r="D514" s="223"/>
      <c r="E514" s="223"/>
      <c r="F514" s="228"/>
      <c r="G514" s="224"/>
      <c r="H514" s="227"/>
      <c r="I514" s="227"/>
    </row>
    <row r="515" spans="1:9" x14ac:dyDescent="0.25">
      <c r="A515" s="225"/>
      <c r="B515" s="223"/>
      <c r="C515" s="223"/>
      <c r="D515" s="223"/>
      <c r="E515" s="223"/>
      <c r="F515" s="228"/>
      <c r="G515" s="224"/>
      <c r="H515" s="227"/>
      <c r="I515" s="227"/>
    </row>
    <row r="516" spans="1:9" x14ac:dyDescent="0.25">
      <c r="A516" s="225"/>
      <c r="B516" s="223"/>
      <c r="C516" s="223"/>
      <c r="D516" s="223"/>
      <c r="E516" s="223"/>
      <c r="F516" s="228"/>
      <c r="G516" s="224"/>
      <c r="H516" s="227"/>
      <c r="I516" s="227"/>
    </row>
    <row r="517" spans="1:9" x14ac:dyDescent="0.25">
      <c r="A517" s="225"/>
      <c r="B517" s="223"/>
      <c r="C517" s="223"/>
      <c r="D517" s="223"/>
      <c r="E517" s="223"/>
      <c r="F517" s="228"/>
      <c r="G517" s="224"/>
      <c r="H517" s="227"/>
      <c r="I517" s="227"/>
    </row>
    <row r="518" spans="1:9" x14ac:dyDescent="0.25">
      <c r="A518" s="225"/>
      <c r="B518" s="223"/>
      <c r="C518" s="223"/>
      <c r="D518" s="223"/>
      <c r="E518" s="223"/>
      <c r="F518" s="228"/>
      <c r="G518" s="224"/>
      <c r="H518" s="227"/>
      <c r="I518" s="227"/>
    </row>
    <row r="519" spans="1:9" x14ac:dyDescent="0.25">
      <c r="A519" s="225"/>
      <c r="B519" s="223"/>
      <c r="C519" s="223"/>
      <c r="D519" s="223"/>
      <c r="E519" s="223"/>
      <c r="F519" s="228"/>
      <c r="G519" s="224"/>
      <c r="H519" s="227"/>
      <c r="I519" s="227"/>
    </row>
    <row r="520" spans="1:9" x14ac:dyDescent="0.25">
      <c r="A520" s="225"/>
      <c r="B520" s="223"/>
      <c r="C520" s="223"/>
      <c r="D520" s="223"/>
      <c r="E520" s="223"/>
      <c r="F520" s="228"/>
      <c r="G520" s="224"/>
      <c r="H520" s="227"/>
      <c r="I520" s="227"/>
    </row>
    <row r="521" spans="1:9" x14ac:dyDescent="0.25">
      <c r="A521" s="225"/>
      <c r="B521" s="223"/>
      <c r="C521" s="223"/>
      <c r="D521" s="223"/>
      <c r="E521" s="223"/>
      <c r="F521" s="228"/>
      <c r="G521" s="224"/>
      <c r="H521" s="227"/>
      <c r="I521" s="227"/>
    </row>
    <row r="522" spans="1:9" x14ac:dyDescent="0.25">
      <c r="A522" s="225"/>
      <c r="B522" s="223"/>
      <c r="C522" s="223"/>
      <c r="D522" s="223"/>
      <c r="E522" s="223"/>
      <c r="F522" s="228"/>
      <c r="G522" s="224"/>
      <c r="H522" s="227"/>
      <c r="I522" s="227"/>
    </row>
    <row r="523" spans="1:9" x14ac:dyDescent="0.25">
      <c r="A523" s="225"/>
      <c r="B523" s="223"/>
      <c r="C523" s="223"/>
      <c r="D523" s="223"/>
      <c r="E523" s="223"/>
      <c r="F523" s="228"/>
      <c r="G523" s="224"/>
      <c r="H523" s="227"/>
      <c r="I523" s="227"/>
    </row>
    <row r="524" spans="1:9" x14ac:dyDescent="0.25">
      <c r="A524" s="225"/>
      <c r="B524" s="223"/>
      <c r="C524" s="223"/>
      <c r="D524" s="223"/>
      <c r="E524" s="223"/>
      <c r="F524" s="228"/>
      <c r="G524" s="224"/>
      <c r="H524" s="227"/>
      <c r="I524" s="227"/>
    </row>
    <row r="525" spans="1:9" x14ac:dyDescent="0.25">
      <c r="A525" s="225"/>
      <c r="B525" s="223"/>
      <c r="C525" s="223"/>
      <c r="D525" s="223"/>
      <c r="E525" s="223"/>
      <c r="F525" s="228"/>
      <c r="G525" s="224"/>
      <c r="H525" s="227"/>
      <c r="I525" s="227"/>
    </row>
    <row r="526" spans="1:9" x14ac:dyDescent="0.25">
      <c r="A526" s="225"/>
      <c r="B526" s="223"/>
      <c r="C526" s="223"/>
      <c r="D526" s="223"/>
      <c r="E526" s="223"/>
      <c r="F526" s="228"/>
      <c r="G526" s="224"/>
      <c r="H526" s="227"/>
      <c r="I526" s="227"/>
    </row>
    <row r="527" spans="1:9" x14ac:dyDescent="0.25">
      <c r="A527" s="225"/>
      <c r="B527" s="223"/>
      <c r="C527" s="223"/>
      <c r="D527" s="223"/>
      <c r="E527" s="223"/>
      <c r="F527" s="228"/>
      <c r="G527" s="224"/>
      <c r="H527" s="227"/>
      <c r="I527" s="227"/>
    </row>
    <row r="528" spans="1:9" x14ac:dyDescent="0.25">
      <c r="A528" s="225"/>
      <c r="B528" s="223"/>
      <c r="C528" s="223"/>
      <c r="D528" s="223"/>
      <c r="E528" s="223"/>
      <c r="F528" s="228"/>
      <c r="G528" s="224"/>
      <c r="H528" s="227"/>
      <c r="I528" s="227"/>
    </row>
    <row r="529" spans="1:9" x14ac:dyDescent="0.25">
      <c r="A529" s="225"/>
      <c r="B529" s="223"/>
      <c r="C529" s="223"/>
      <c r="D529" s="223"/>
      <c r="E529" s="223"/>
      <c r="F529" s="228"/>
      <c r="G529" s="224"/>
      <c r="H529" s="227"/>
      <c r="I529" s="227"/>
    </row>
    <row r="530" spans="1:9" x14ac:dyDescent="0.25">
      <c r="A530" s="225"/>
      <c r="B530" s="223"/>
      <c r="C530" s="223"/>
      <c r="D530" s="223"/>
      <c r="E530" s="223"/>
      <c r="F530" s="228"/>
      <c r="G530" s="224"/>
      <c r="H530" s="227"/>
      <c r="I530" s="227"/>
    </row>
    <row r="531" spans="1:9" x14ac:dyDescent="0.25">
      <c r="A531" s="225"/>
      <c r="B531" s="223"/>
      <c r="C531" s="223"/>
      <c r="D531" s="223"/>
      <c r="E531" s="223"/>
      <c r="F531" s="228"/>
      <c r="G531" s="224"/>
      <c r="H531" s="227"/>
      <c r="I531" s="227"/>
    </row>
    <row r="532" spans="1:9" x14ac:dyDescent="0.25">
      <c r="A532" s="225"/>
      <c r="B532" s="223"/>
      <c r="C532" s="223"/>
      <c r="D532" s="223"/>
      <c r="E532" s="223"/>
      <c r="F532" s="228"/>
      <c r="G532" s="224"/>
      <c r="H532" s="227"/>
      <c r="I532" s="227"/>
    </row>
    <row r="533" spans="1:9" x14ac:dyDescent="0.25">
      <c r="A533" s="225"/>
      <c r="B533" s="223"/>
      <c r="C533" s="223"/>
      <c r="D533" s="223"/>
      <c r="E533" s="223"/>
      <c r="F533" s="228"/>
      <c r="G533" s="224"/>
      <c r="H533" s="227"/>
      <c r="I533" s="227"/>
    </row>
    <row r="534" spans="1:9" x14ac:dyDescent="0.25">
      <c r="A534" s="225"/>
      <c r="B534" s="223"/>
      <c r="C534" s="223"/>
      <c r="D534" s="223"/>
      <c r="E534" s="223"/>
      <c r="F534" s="228"/>
      <c r="G534" s="224"/>
      <c r="H534" s="227"/>
      <c r="I534" s="227"/>
    </row>
    <row r="535" spans="1:9" x14ac:dyDescent="0.25">
      <c r="A535" s="225"/>
      <c r="B535" s="223"/>
      <c r="C535" s="223"/>
      <c r="D535" s="223"/>
      <c r="E535" s="223"/>
      <c r="F535" s="228"/>
      <c r="G535" s="224"/>
      <c r="H535" s="227"/>
      <c r="I535" s="227"/>
    </row>
    <row r="536" spans="1:9" x14ac:dyDescent="0.25">
      <c r="A536" s="225"/>
      <c r="B536" s="223"/>
      <c r="C536" s="223"/>
      <c r="D536" s="223"/>
      <c r="E536" s="223"/>
      <c r="F536" s="228"/>
      <c r="G536" s="224"/>
      <c r="H536" s="227"/>
      <c r="I536" s="227"/>
    </row>
    <row r="537" spans="1:9" x14ac:dyDescent="0.25">
      <c r="A537" s="225"/>
      <c r="B537" s="223"/>
      <c r="C537" s="223"/>
      <c r="D537" s="223"/>
      <c r="E537" s="223"/>
      <c r="F537" s="228"/>
      <c r="G537" s="224"/>
      <c r="H537" s="227"/>
      <c r="I537" s="227"/>
    </row>
    <row r="538" spans="1:9" x14ac:dyDescent="0.25">
      <c r="A538" s="225"/>
      <c r="B538" s="223"/>
      <c r="C538" s="223"/>
      <c r="D538" s="223"/>
      <c r="E538" s="223"/>
      <c r="F538" s="228"/>
      <c r="G538" s="224"/>
      <c r="H538" s="227"/>
      <c r="I538" s="227"/>
    </row>
    <row r="539" spans="1:9" x14ac:dyDescent="0.25">
      <c r="A539" s="225"/>
      <c r="B539" s="223"/>
      <c r="C539" s="223"/>
      <c r="D539" s="223"/>
      <c r="E539" s="223"/>
      <c r="F539" s="228"/>
      <c r="G539" s="224"/>
      <c r="H539" s="227"/>
      <c r="I539" s="227"/>
    </row>
    <row r="540" spans="1:9" x14ac:dyDescent="0.25">
      <c r="A540" s="225"/>
      <c r="B540" s="223"/>
      <c r="C540" s="223"/>
      <c r="D540" s="223"/>
      <c r="E540" s="223"/>
      <c r="F540" s="228"/>
      <c r="G540" s="224"/>
      <c r="H540" s="227"/>
      <c r="I540" s="227"/>
    </row>
    <row r="541" spans="1:9" x14ac:dyDescent="0.25">
      <c r="A541" s="225"/>
      <c r="B541" s="223"/>
      <c r="C541" s="223"/>
      <c r="D541" s="223"/>
      <c r="E541" s="223"/>
      <c r="F541" s="228"/>
      <c r="G541" s="224"/>
      <c r="H541" s="227"/>
      <c r="I541" s="227"/>
    </row>
    <row r="542" spans="1:9" x14ac:dyDescent="0.25">
      <c r="A542" s="225"/>
      <c r="B542" s="223"/>
      <c r="C542" s="223"/>
      <c r="D542" s="223"/>
      <c r="E542" s="223"/>
      <c r="F542" s="228"/>
      <c r="G542" s="224"/>
      <c r="H542" s="227"/>
      <c r="I542" s="227"/>
    </row>
    <row r="543" spans="1:9" x14ac:dyDescent="0.25">
      <c r="A543" s="225"/>
      <c r="B543" s="223"/>
      <c r="C543" s="223"/>
      <c r="D543" s="223"/>
      <c r="E543" s="223"/>
      <c r="F543" s="228"/>
      <c r="G543" s="224"/>
      <c r="H543" s="227"/>
      <c r="I543" s="227"/>
    </row>
    <row r="544" spans="1:9" x14ac:dyDescent="0.25">
      <c r="A544" s="225"/>
      <c r="B544" s="223"/>
      <c r="C544" s="223"/>
      <c r="D544" s="223"/>
      <c r="E544" s="223"/>
      <c r="F544" s="228"/>
      <c r="G544" s="224"/>
      <c r="H544" s="227"/>
      <c r="I544" s="227"/>
    </row>
    <row r="545" spans="1:9" x14ac:dyDescent="0.25">
      <c r="A545" s="225"/>
      <c r="B545" s="223"/>
      <c r="C545" s="223"/>
      <c r="D545" s="223"/>
      <c r="E545" s="223"/>
      <c r="F545" s="228"/>
      <c r="G545" s="224"/>
      <c r="H545" s="227"/>
      <c r="I545" s="227"/>
    </row>
    <row r="546" spans="1:9" x14ac:dyDescent="0.25">
      <c r="A546" s="225"/>
      <c r="B546" s="223"/>
      <c r="C546" s="223"/>
      <c r="D546" s="223"/>
      <c r="E546" s="223"/>
      <c r="F546" s="228"/>
      <c r="G546" s="224"/>
      <c r="H546" s="227"/>
      <c r="I546" s="227"/>
    </row>
    <row r="547" spans="1:9" x14ac:dyDescent="0.25">
      <c r="A547" s="225"/>
      <c r="B547" s="223"/>
      <c r="C547" s="223"/>
      <c r="D547" s="223"/>
      <c r="E547" s="223"/>
      <c r="F547" s="228"/>
      <c r="G547" s="224"/>
      <c r="H547" s="227"/>
      <c r="I547" s="227"/>
    </row>
    <row r="548" spans="1:9" x14ac:dyDescent="0.25">
      <c r="A548" s="225"/>
      <c r="B548" s="223"/>
      <c r="C548" s="223"/>
      <c r="D548" s="223"/>
      <c r="E548" s="223"/>
      <c r="F548" s="228"/>
      <c r="G548" s="224"/>
      <c r="H548" s="227"/>
      <c r="I548" s="227"/>
    </row>
    <row r="549" spans="1:9" x14ac:dyDescent="0.25">
      <c r="A549" s="225"/>
      <c r="B549" s="223"/>
      <c r="C549" s="223"/>
      <c r="D549" s="223"/>
      <c r="E549" s="223"/>
      <c r="F549" s="228"/>
      <c r="G549" s="224"/>
      <c r="H549" s="227"/>
      <c r="I549" s="227"/>
    </row>
    <row r="550" spans="1:9" x14ac:dyDescent="0.25">
      <c r="A550" s="225"/>
      <c r="B550" s="223"/>
      <c r="C550" s="223"/>
      <c r="D550" s="223"/>
      <c r="E550" s="223"/>
      <c r="F550" s="228"/>
      <c r="G550" s="224"/>
      <c r="H550" s="227"/>
      <c r="I550" s="227"/>
    </row>
    <row r="551" spans="1:9" x14ac:dyDescent="0.25">
      <c r="A551" s="225"/>
      <c r="B551" s="223"/>
      <c r="C551" s="223"/>
      <c r="D551" s="223"/>
      <c r="E551" s="223"/>
      <c r="F551" s="228"/>
      <c r="G551" s="224"/>
      <c r="H551" s="227"/>
      <c r="I551" s="227"/>
    </row>
    <row r="552" spans="1:9" x14ac:dyDescent="0.25">
      <c r="A552" s="225"/>
      <c r="B552" s="223"/>
      <c r="C552" s="223"/>
      <c r="D552" s="223"/>
      <c r="E552" s="223"/>
      <c r="F552" s="228"/>
      <c r="G552" s="224"/>
      <c r="H552" s="227"/>
      <c r="I552" s="227"/>
    </row>
    <row r="553" spans="1:9" x14ac:dyDescent="0.25">
      <c r="A553" s="225"/>
      <c r="B553" s="223"/>
      <c r="C553" s="223"/>
      <c r="D553" s="223"/>
      <c r="E553" s="223"/>
      <c r="F553" s="228"/>
      <c r="G553" s="224"/>
      <c r="H553" s="227"/>
      <c r="I553" s="227"/>
    </row>
    <row r="554" spans="1:9" x14ac:dyDescent="0.25">
      <c r="A554" s="225"/>
      <c r="B554" s="223"/>
      <c r="C554" s="223"/>
      <c r="D554" s="223"/>
      <c r="E554" s="223"/>
      <c r="F554" s="228"/>
      <c r="G554" s="224"/>
      <c r="H554" s="227"/>
      <c r="I554" s="227"/>
    </row>
    <row r="555" spans="1:9" x14ac:dyDescent="0.25">
      <c r="A555" s="225"/>
      <c r="B555" s="223"/>
      <c r="C555" s="223"/>
      <c r="D555" s="223"/>
      <c r="E555" s="223"/>
      <c r="F555" s="228"/>
      <c r="G555" s="224"/>
      <c r="H555" s="227"/>
      <c r="I555" s="227"/>
    </row>
    <row r="556" spans="1:9" x14ac:dyDescent="0.25">
      <c r="A556" s="225"/>
      <c r="B556" s="223"/>
      <c r="C556" s="223"/>
      <c r="D556" s="223"/>
      <c r="E556" s="223"/>
      <c r="F556" s="228"/>
      <c r="G556" s="224"/>
      <c r="H556" s="227"/>
      <c r="I556" s="227"/>
    </row>
    <row r="557" spans="1:9" x14ac:dyDescent="0.25">
      <c r="A557" s="225"/>
      <c r="B557" s="223"/>
      <c r="C557" s="223"/>
      <c r="D557" s="223"/>
      <c r="E557" s="223"/>
      <c r="F557" s="228"/>
      <c r="G557" s="224"/>
      <c r="H557" s="227"/>
      <c r="I557" s="227"/>
    </row>
    <row r="558" spans="1:9" x14ac:dyDescent="0.25">
      <c r="A558" s="225"/>
      <c r="B558" s="223"/>
      <c r="C558" s="223"/>
      <c r="D558" s="223"/>
      <c r="E558" s="223"/>
      <c r="F558" s="228"/>
      <c r="G558" s="224"/>
      <c r="H558" s="227"/>
      <c r="I558" s="227"/>
    </row>
    <row r="559" spans="1:9" x14ac:dyDescent="0.25">
      <c r="A559" s="225"/>
      <c r="B559" s="223"/>
      <c r="C559" s="223"/>
      <c r="D559" s="223"/>
      <c r="E559" s="223"/>
      <c r="F559" s="228"/>
      <c r="G559" s="224"/>
      <c r="H559" s="227"/>
      <c r="I559" s="227"/>
    </row>
    <row r="560" spans="1:9" x14ac:dyDescent="0.25">
      <c r="A560" s="225"/>
      <c r="B560" s="223"/>
      <c r="C560" s="223"/>
      <c r="D560" s="223"/>
      <c r="E560" s="223"/>
      <c r="F560" s="228"/>
      <c r="G560" s="224"/>
      <c r="H560" s="227"/>
      <c r="I560" s="227"/>
    </row>
    <row r="561" spans="1:9" x14ac:dyDescent="0.25">
      <c r="A561" s="225"/>
      <c r="B561" s="223"/>
      <c r="C561" s="223"/>
      <c r="D561" s="223"/>
      <c r="E561" s="223"/>
      <c r="F561" s="228"/>
      <c r="G561" s="224"/>
      <c r="H561" s="227"/>
      <c r="I561" s="227"/>
    </row>
    <row r="562" spans="1:9" x14ac:dyDescent="0.25">
      <c r="A562" s="225"/>
      <c r="B562" s="223"/>
      <c r="C562" s="223"/>
      <c r="D562" s="223"/>
      <c r="E562" s="223"/>
      <c r="F562" s="228"/>
      <c r="G562" s="224"/>
      <c r="H562" s="227"/>
      <c r="I562" s="227"/>
    </row>
    <row r="563" spans="1:9" x14ac:dyDescent="0.25">
      <c r="A563" s="225"/>
      <c r="B563" s="223"/>
      <c r="C563" s="223"/>
      <c r="D563" s="223"/>
      <c r="E563" s="223"/>
      <c r="F563" s="228"/>
      <c r="G563" s="224"/>
      <c r="H563" s="227"/>
      <c r="I563" s="227"/>
    </row>
    <row r="564" spans="1:9" x14ac:dyDescent="0.25">
      <c r="A564" s="225"/>
      <c r="B564" s="223"/>
      <c r="C564" s="223"/>
      <c r="D564" s="223"/>
      <c r="E564" s="223"/>
      <c r="F564" s="228"/>
      <c r="G564" s="224"/>
      <c r="H564" s="227"/>
      <c r="I564" s="227"/>
    </row>
    <row r="565" spans="1:9" x14ac:dyDescent="0.25">
      <c r="A565" s="225"/>
      <c r="B565" s="223"/>
      <c r="C565" s="223"/>
      <c r="D565" s="223"/>
      <c r="E565" s="223"/>
      <c r="F565" s="228"/>
      <c r="G565" s="224"/>
      <c r="H565" s="227"/>
      <c r="I565" s="227"/>
    </row>
    <row r="566" spans="1:9" x14ac:dyDescent="0.25">
      <c r="A566" s="225"/>
      <c r="B566" s="223"/>
      <c r="C566" s="223"/>
      <c r="D566" s="223"/>
      <c r="E566" s="223"/>
      <c r="F566" s="228"/>
      <c r="G566" s="224"/>
      <c r="H566" s="227"/>
      <c r="I566" s="227"/>
    </row>
    <row r="567" spans="1:9" x14ac:dyDescent="0.25">
      <c r="A567" s="225"/>
      <c r="B567" s="223"/>
      <c r="C567" s="223"/>
      <c r="D567" s="223"/>
      <c r="E567" s="223"/>
      <c r="F567" s="228"/>
      <c r="G567" s="224"/>
      <c r="H567" s="227"/>
      <c r="I567" s="227"/>
    </row>
    <row r="568" spans="1:9" x14ac:dyDescent="0.25">
      <c r="A568" s="225"/>
      <c r="B568" s="223"/>
      <c r="C568" s="223"/>
      <c r="D568" s="223"/>
      <c r="E568" s="223"/>
      <c r="F568" s="228"/>
      <c r="G568" s="224"/>
      <c r="H568" s="227"/>
      <c r="I568" s="227"/>
    </row>
    <row r="569" spans="1:9" x14ac:dyDescent="0.25">
      <c r="A569" s="225"/>
      <c r="B569" s="223"/>
      <c r="C569" s="223"/>
      <c r="D569" s="223"/>
      <c r="E569" s="223"/>
      <c r="F569" s="228"/>
      <c r="G569" s="224"/>
      <c r="H569" s="227"/>
      <c r="I569" s="227"/>
    </row>
    <row r="570" spans="1:9" x14ac:dyDescent="0.25">
      <c r="A570" s="225"/>
      <c r="B570" s="223"/>
      <c r="C570" s="223"/>
      <c r="D570" s="223"/>
      <c r="E570" s="223"/>
      <c r="F570" s="228"/>
      <c r="G570" s="224"/>
      <c r="H570" s="227"/>
      <c r="I570" s="227"/>
    </row>
    <row r="571" spans="1:9" x14ac:dyDescent="0.25">
      <c r="A571" s="225"/>
      <c r="B571" s="223"/>
      <c r="C571" s="223"/>
      <c r="D571" s="223"/>
      <c r="E571" s="223"/>
      <c r="F571" s="228"/>
      <c r="G571" s="224"/>
      <c r="H571" s="227"/>
      <c r="I571" s="227"/>
    </row>
    <row r="572" spans="1:9" x14ac:dyDescent="0.25">
      <c r="A572" s="225"/>
      <c r="B572" s="223"/>
      <c r="C572" s="223"/>
      <c r="D572" s="223"/>
      <c r="E572" s="223"/>
      <c r="F572" s="228"/>
      <c r="G572" s="224"/>
      <c r="H572" s="227"/>
      <c r="I572" s="227"/>
    </row>
    <row r="573" spans="1:9" x14ac:dyDescent="0.25">
      <c r="A573" s="225"/>
      <c r="B573" s="223"/>
      <c r="C573" s="223"/>
      <c r="D573" s="223"/>
      <c r="E573" s="223"/>
      <c r="F573" s="228"/>
      <c r="G573" s="224"/>
      <c r="H573" s="227"/>
      <c r="I573" s="227"/>
    </row>
    <row r="574" spans="1:9" x14ac:dyDescent="0.25">
      <c r="A574" s="225"/>
      <c r="B574" s="223"/>
      <c r="C574" s="223"/>
      <c r="D574" s="223"/>
      <c r="E574" s="223"/>
      <c r="F574" s="228"/>
      <c r="G574" s="224"/>
      <c r="H574" s="227"/>
      <c r="I574" s="227"/>
    </row>
    <row r="575" spans="1:9" x14ac:dyDescent="0.25">
      <c r="A575" s="225"/>
      <c r="B575" s="223"/>
      <c r="C575" s="223"/>
      <c r="D575" s="223"/>
      <c r="E575" s="223"/>
      <c r="F575" s="228"/>
      <c r="G575" s="224"/>
      <c r="H575" s="227"/>
      <c r="I575" s="227"/>
    </row>
    <row r="576" spans="1:9" x14ac:dyDescent="0.25">
      <c r="A576" s="225"/>
      <c r="B576" s="223"/>
      <c r="C576" s="223"/>
      <c r="D576" s="223"/>
      <c r="E576" s="223"/>
      <c r="F576" s="228"/>
      <c r="G576" s="224"/>
      <c r="H576" s="227"/>
      <c r="I576" s="227"/>
    </row>
    <row r="577" spans="1:9" x14ac:dyDescent="0.25">
      <c r="A577" s="225"/>
      <c r="B577" s="223"/>
      <c r="C577" s="223"/>
      <c r="D577" s="223"/>
      <c r="E577" s="223"/>
      <c r="F577" s="228"/>
      <c r="G577" s="224"/>
      <c r="H577" s="227"/>
      <c r="I577" s="227"/>
    </row>
    <row r="578" spans="1:9" x14ac:dyDescent="0.25">
      <c r="A578" s="225"/>
      <c r="B578" s="223"/>
      <c r="C578" s="223"/>
      <c r="D578" s="223"/>
      <c r="E578" s="223"/>
      <c r="F578" s="228"/>
      <c r="G578" s="224"/>
      <c r="H578" s="227"/>
      <c r="I578" s="227"/>
    </row>
    <row r="579" spans="1:9" x14ac:dyDescent="0.25">
      <c r="A579" s="225"/>
      <c r="B579" s="223"/>
      <c r="C579" s="223"/>
      <c r="D579" s="223"/>
      <c r="E579" s="223"/>
      <c r="F579" s="228"/>
      <c r="G579" s="224"/>
      <c r="H579" s="227"/>
      <c r="I579" s="227"/>
    </row>
    <row r="580" spans="1:9" x14ac:dyDescent="0.25">
      <c r="A580" s="225"/>
      <c r="B580" s="223"/>
      <c r="C580" s="223"/>
      <c r="D580" s="223"/>
      <c r="E580" s="223"/>
      <c r="F580" s="228"/>
      <c r="G580" s="224"/>
      <c r="H580" s="227"/>
      <c r="I580" s="227"/>
    </row>
    <row r="581" spans="1:9" x14ac:dyDescent="0.25">
      <c r="A581" s="225"/>
      <c r="B581" s="223"/>
      <c r="C581" s="223"/>
      <c r="D581" s="223"/>
      <c r="E581" s="223"/>
      <c r="F581" s="228"/>
      <c r="G581" s="224"/>
      <c r="H581" s="227"/>
      <c r="I581" s="227"/>
    </row>
    <row r="582" spans="1:9" x14ac:dyDescent="0.25">
      <c r="A582" s="225"/>
      <c r="B582" s="223"/>
      <c r="C582" s="223"/>
      <c r="D582" s="223"/>
      <c r="E582" s="223"/>
      <c r="F582" s="228"/>
      <c r="G582" s="224"/>
      <c r="H582" s="227"/>
      <c r="I582" s="227"/>
    </row>
    <row r="583" spans="1:9" x14ac:dyDescent="0.25">
      <c r="A583" s="225"/>
      <c r="B583" s="223"/>
      <c r="C583" s="223"/>
      <c r="D583" s="223"/>
      <c r="E583" s="223"/>
      <c r="F583" s="228"/>
      <c r="G583" s="224"/>
      <c r="H583" s="227"/>
      <c r="I583" s="227"/>
    </row>
    <row r="584" spans="1:9" x14ac:dyDescent="0.25">
      <c r="A584" s="225"/>
      <c r="B584" s="223"/>
      <c r="C584" s="223"/>
      <c r="D584" s="223"/>
      <c r="E584" s="223"/>
      <c r="F584" s="228"/>
      <c r="G584" s="224"/>
      <c r="H584" s="227"/>
      <c r="I584" s="227"/>
    </row>
    <row r="585" spans="1:9" x14ac:dyDescent="0.25">
      <c r="A585" s="225"/>
      <c r="B585" s="223"/>
      <c r="C585" s="223"/>
      <c r="D585" s="223"/>
      <c r="E585" s="223"/>
      <c r="F585" s="228"/>
      <c r="G585" s="224"/>
      <c r="H585" s="227"/>
      <c r="I585" s="227"/>
    </row>
    <row r="586" spans="1:9" x14ac:dyDescent="0.25">
      <c r="A586" s="225"/>
      <c r="B586" s="223"/>
      <c r="C586" s="223"/>
      <c r="D586" s="223"/>
      <c r="E586" s="223"/>
      <c r="F586" s="228"/>
      <c r="G586" s="224"/>
      <c r="H586" s="227"/>
      <c r="I586" s="227"/>
    </row>
    <row r="587" spans="1:9" x14ac:dyDescent="0.25">
      <c r="A587" s="225"/>
      <c r="B587" s="223"/>
      <c r="C587" s="223"/>
      <c r="D587" s="223"/>
      <c r="E587" s="223"/>
      <c r="F587" s="228"/>
      <c r="G587" s="224"/>
      <c r="H587" s="227"/>
      <c r="I587" s="227"/>
    </row>
    <row r="588" spans="1:9" x14ac:dyDescent="0.25">
      <c r="A588" s="225"/>
      <c r="B588" s="223"/>
      <c r="C588" s="223"/>
      <c r="D588" s="223"/>
      <c r="E588" s="223"/>
      <c r="F588" s="228"/>
      <c r="G588" s="224"/>
      <c r="H588" s="227"/>
      <c r="I588" s="227"/>
    </row>
    <row r="589" spans="1:9" x14ac:dyDescent="0.25">
      <c r="A589" s="225"/>
      <c r="B589" s="223"/>
      <c r="C589" s="223"/>
      <c r="D589" s="223"/>
      <c r="E589" s="223"/>
      <c r="F589" s="228"/>
      <c r="G589" s="224"/>
      <c r="H589" s="227"/>
      <c r="I589" s="227"/>
    </row>
    <row r="590" spans="1:9" x14ac:dyDescent="0.25">
      <c r="A590" s="225"/>
      <c r="B590" s="223"/>
      <c r="C590" s="223"/>
      <c r="D590" s="223"/>
      <c r="E590" s="223"/>
      <c r="F590" s="228"/>
      <c r="G590" s="224"/>
      <c r="H590" s="227"/>
      <c r="I590" s="227"/>
    </row>
    <row r="591" spans="1:9" x14ac:dyDescent="0.25">
      <c r="A591" s="225"/>
      <c r="B591" s="223"/>
      <c r="C591" s="223"/>
      <c r="D591" s="223"/>
      <c r="E591" s="223"/>
      <c r="F591" s="228"/>
      <c r="G591" s="224"/>
      <c r="H591" s="227"/>
      <c r="I591" s="227"/>
    </row>
    <row r="592" spans="1:9" x14ac:dyDescent="0.25">
      <c r="A592" s="225"/>
      <c r="B592" s="223"/>
      <c r="C592" s="223"/>
      <c r="D592" s="223"/>
      <c r="E592" s="223"/>
      <c r="F592" s="228"/>
      <c r="G592" s="224"/>
      <c r="H592" s="227"/>
      <c r="I592" s="227"/>
    </row>
    <row r="593" spans="1:9" x14ac:dyDescent="0.25">
      <c r="A593" s="225"/>
      <c r="B593" s="223"/>
      <c r="C593" s="223"/>
      <c r="D593" s="223"/>
      <c r="E593" s="223"/>
      <c r="F593" s="228"/>
      <c r="G593" s="224"/>
      <c r="H593" s="227"/>
      <c r="I593" s="227"/>
    </row>
    <row r="594" spans="1:9" x14ac:dyDescent="0.25">
      <c r="A594" s="225"/>
      <c r="B594" s="223"/>
      <c r="C594" s="223"/>
      <c r="D594" s="223"/>
      <c r="E594" s="223"/>
      <c r="F594" s="228"/>
      <c r="G594" s="224"/>
      <c r="H594" s="227"/>
      <c r="I594" s="227"/>
    </row>
    <row r="595" spans="1:9" x14ac:dyDescent="0.25">
      <c r="A595" s="225"/>
      <c r="B595" s="223"/>
      <c r="C595" s="223"/>
      <c r="D595" s="223"/>
      <c r="E595" s="223"/>
      <c r="F595" s="228"/>
      <c r="G595" s="224"/>
      <c r="H595" s="227"/>
      <c r="I595" s="227"/>
    </row>
    <row r="596" spans="1:9" x14ac:dyDescent="0.25">
      <c r="A596" s="225"/>
      <c r="B596" s="223"/>
      <c r="C596" s="223"/>
      <c r="D596" s="223"/>
      <c r="E596" s="223"/>
      <c r="F596" s="228"/>
      <c r="G596" s="224"/>
      <c r="H596" s="227"/>
      <c r="I596" s="227"/>
    </row>
    <row r="597" spans="1:9" x14ac:dyDescent="0.25">
      <c r="A597" s="225"/>
      <c r="B597" s="223"/>
      <c r="C597" s="223"/>
      <c r="D597" s="223"/>
      <c r="E597" s="223"/>
      <c r="F597" s="228"/>
      <c r="G597" s="224"/>
      <c r="H597" s="227"/>
      <c r="I597" s="227"/>
    </row>
    <row r="598" spans="1:9" x14ac:dyDescent="0.25">
      <c r="A598" s="225"/>
      <c r="B598" s="223"/>
      <c r="C598" s="223"/>
      <c r="D598" s="223"/>
      <c r="E598" s="223"/>
      <c r="F598" s="228"/>
      <c r="G598" s="224"/>
      <c r="H598" s="227"/>
      <c r="I598" s="227"/>
    </row>
    <row r="599" spans="1:9" x14ac:dyDescent="0.25">
      <c r="A599" s="225"/>
      <c r="B599" s="223"/>
      <c r="C599" s="223"/>
      <c r="D599" s="223"/>
      <c r="E599" s="223"/>
      <c r="F599" s="228"/>
      <c r="G599" s="224"/>
      <c r="H599" s="227"/>
      <c r="I599" s="227"/>
    </row>
    <row r="600" spans="1:9" x14ac:dyDescent="0.25">
      <c r="A600" s="225"/>
      <c r="B600" s="223"/>
      <c r="C600" s="223"/>
      <c r="D600" s="223"/>
      <c r="E600" s="223"/>
      <c r="F600" s="228"/>
      <c r="G600" s="224"/>
      <c r="H600" s="227"/>
      <c r="I600" s="227"/>
    </row>
    <row r="601" spans="1:9" x14ac:dyDescent="0.25">
      <c r="A601" s="225"/>
      <c r="B601" s="223"/>
      <c r="C601" s="223"/>
      <c r="D601" s="223"/>
      <c r="E601" s="223"/>
      <c r="F601" s="228"/>
      <c r="G601" s="224"/>
      <c r="H601" s="227"/>
      <c r="I601" s="227"/>
    </row>
    <row r="602" spans="1:9" x14ac:dyDescent="0.25">
      <c r="A602" s="225"/>
      <c r="B602" s="223"/>
      <c r="C602" s="223"/>
      <c r="D602" s="223"/>
      <c r="E602" s="223"/>
      <c r="F602" s="228"/>
      <c r="G602" s="224"/>
      <c r="H602" s="227"/>
      <c r="I602" s="227"/>
    </row>
    <row r="603" spans="1:9" x14ac:dyDescent="0.25">
      <c r="A603" s="225"/>
      <c r="B603" s="223"/>
      <c r="C603" s="223"/>
      <c r="D603" s="223"/>
      <c r="E603" s="223"/>
      <c r="F603" s="228"/>
      <c r="G603" s="224"/>
      <c r="H603" s="227"/>
      <c r="I603" s="227"/>
    </row>
    <row r="604" spans="1:9" x14ac:dyDescent="0.25">
      <c r="A604" s="225"/>
      <c r="B604" s="223"/>
      <c r="C604" s="223"/>
      <c r="D604" s="223"/>
      <c r="E604" s="223"/>
      <c r="F604" s="228"/>
      <c r="G604" s="224"/>
      <c r="H604" s="227"/>
      <c r="I604" s="227"/>
    </row>
    <row r="605" spans="1:9" x14ac:dyDescent="0.25">
      <c r="A605" s="225"/>
      <c r="B605" s="223"/>
      <c r="C605" s="223"/>
      <c r="D605" s="223"/>
      <c r="E605" s="223"/>
      <c r="F605" s="228"/>
      <c r="G605" s="224"/>
      <c r="H605" s="227"/>
      <c r="I605" s="227"/>
    </row>
    <row r="606" spans="1:9" x14ac:dyDescent="0.25">
      <c r="A606" s="225"/>
      <c r="B606" s="223"/>
      <c r="C606" s="223"/>
      <c r="D606" s="223"/>
      <c r="E606" s="223"/>
      <c r="F606" s="228"/>
      <c r="G606" s="224"/>
      <c r="H606" s="227"/>
      <c r="I606" s="227"/>
    </row>
    <row r="607" spans="1:9" x14ac:dyDescent="0.25">
      <c r="A607" s="225"/>
      <c r="B607" s="223"/>
      <c r="C607" s="223"/>
      <c r="D607" s="223"/>
      <c r="E607" s="223"/>
      <c r="F607" s="228"/>
      <c r="G607" s="224"/>
      <c r="H607" s="227"/>
      <c r="I607" s="227"/>
    </row>
    <row r="608" spans="1:9" x14ac:dyDescent="0.25">
      <c r="A608" s="225"/>
      <c r="B608" s="223"/>
      <c r="C608" s="223"/>
      <c r="D608" s="223"/>
      <c r="E608" s="223"/>
      <c r="F608" s="228"/>
      <c r="G608" s="224"/>
      <c r="H608" s="227"/>
      <c r="I608" s="227"/>
    </row>
    <row r="609" spans="1:9" x14ac:dyDescent="0.25">
      <c r="A609" s="225"/>
      <c r="B609" s="223"/>
      <c r="C609" s="223"/>
      <c r="D609" s="223"/>
      <c r="E609" s="223"/>
      <c r="F609" s="228"/>
      <c r="G609" s="224"/>
      <c r="H609" s="227"/>
      <c r="I609" s="227"/>
    </row>
    <row r="610" spans="1:9" x14ac:dyDescent="0.25">
      <c r="A610" s="225"/>
      <c r="B610" s="223"/>
      <c r="C610" s="223"/>
      <c r="D610" s="223"/>
      <c r="E610" s="223"/>
      <c r="F610" s="228"/>
      <c r="G610" s="224"/>
      <c r="H610" s="227"/>
      <c r="I610" s="227"/>
    </row>
    <row r="611" spans="1:9" x14ac:dyDescent="0.25">
      <c r="A611" s="225"/>
      <c r="B611" s="223"/>
      <c r="C611" s="223"/>
      <c r="D611" s="223"/>
      <c r="E611" s="223"/>
      <c r="F611" s="228"/>
      <c r="G611" s="224"/>
      <c r="H611" s="227"/>
      <c r="I611" s="227"/>
    </row>
    <row r="612" spans="1:9" x14ac:dyDescent="0.25">
      <c r="A612" s="225"/>
      <c r="B612" s="223"/>
      <c r="C612" s="223"/>
      <c r="D612" s="223"/>
      <c r="E612" s="223"/>
      <c r="F612" s="228"/>
      <c r="G612" s="224"/>
      <c r="H612" s="227"/>
      <c r="I612" s="227"/>
    </row>
    <row r="613" spans="1:9" x14ac:dyDescent="0.25">
      <c r="A613" s="225"/>
      <c r="B613" s="223"/>
      <c r="C613" s="223"/>
      <c r="D613" s="223"/>
      <c r="E613" s="223"/>
      <c r="F613" s="228"/>
      <c r="G613" s="224"/>
      <c r="H613" s="227"/>
      <c r="I613" s="227"/>
    </row>
    <row r="614" spans="1:9" x14ac:dyDescent="0.25">
      <c r="A614" s="225"/>
      <c r="B614" s="223"/>
      <c r="C614" s="223"/>
      <c r="D614" s="223"/>
      <c r="E614" s="223"/>
      <c r="F614" s="228"/>
      <c r="G614" s="224"/>
      <c r="H614" s="227"/>
      <c r="I614" s="227"/>
    </row>
    <row r="615" spans="1:9" x14ac:dyDescent="0.25">
      <c r="A615" s="225"/>
      <c r="B615" s="223"/>
      <c r="C615" s="223"/>
      <c r="D615" s="223"/>
      <c r="E615" s="223"/>
      <c r="F615" s="228"/>
      <c r="G615" s="224"/>
      <c r="H615" s="227"/>
      <c r="I615" s="227"/>
    </row>
    <row r="616" spans="1:9" x14ac:dyDescent="0.25">
      <c r="A616" s="225"/>
      <c r="B616" s="223"/>
      <c r="C616" s="223"/>
      <c r="D616" s="223"/>
      <c r="E616" s="223"/>
      <c r="F616" s="228"/>
      <c r="G616" s="224"/>
      <c r="H616" s="227"/>
      <c r="I616" s="227"/>
    </row>
    <row r="617" spans="1:9" x14ac:dyDescent="0.25">
      <c r="A617" s="225"/>
      <c r="B617" s="223"/>
      <c r="C617" s="223"/>
      <c r="D617" s="223"/>
      <c r="E617" s="223"/>
      <c r="F617" s="228"/>
      <c r="G617" s="224"/>
      <c r="H617" s="227"/>
      <c r="I617" s="227"/>
    </row>
    <row r="618" spans="1:9" x14ac:dyDescent="0.25">
      <c r="A618" s="225"/>
      <c r="B618" s="223"/>
      <c r="C618" s="223"/>
      <c r="D618" s="223"/>
      <c r="E618" s="223"/>
      <c r="F618" s="228"/>
      <c r="G618" s="224"/>
      <c r="H618" s="227"/>
      <c r="I618" s="227"/>
    </row>
    <row r="619" spans="1:9" x14ac:dyDescent="0.25">
      <c r="A619" s="225"/>
      <c r="B619" s="223"/>
      <c r="C619" s="223"/>
      <c r="D619" s="223"/>
      <c r="E619" s="223"/>
      <c r="F619" s="228"/>
      <c r="G619" s="224"/>
      <c r="H619" s="227"/>
      <c r="I619" s="227"/>
    </row>
    <row r="620" spans="1:9" x14ac:dyDescent="0.25">
      <c r="A620" s="225"/>
      <c r="B620" s="223"/>
      <c r="C620" s="223"/>
      <c r="D620" s="223"/>
      <c r="E620" s="223"/>
      <c r="F620" s="228"/>
      <c r="G620" s="224"/>
      <c r="H620" s="227"/>
      <c r="I620" s="227"/>
    </row>
    <row r="621" spans="1:9" x14ac:dyDescent="0.25">
      <c r="A621" s="225"/>
      <c r="B621" s="223"/>
      <c r="C621" s="223"/>
      <c r="D621" s="223"/>
      <c r="E621" s="223"/>
      <c r="F621" s="228"/>
      <c r="G621" s="224"/>
      <c r="H621" s="227"/>
      <c r="I621" s="227"/>
    </row>
    <row r="622" spans="1:9" x14ac:dyDescent="0.25">
      <c r="A622" s="225"/>
      <c r="B622" s="223"/>
      <c r="C622" s="223"/>
      <c r="D622" s="223"/>
      <c r="E622" s="223"/>
      <c r="F622" s="228"/>
      <c r="G622" s="224"/>
      <c r="H622" s="227"/>
      <c r="I622" s="227"/>
    </row>
    <row r="623" spans="1:9" x14ac:dyDescent="0.25">
      <c r="A623" s="225"/>
      <c r="B623" s="223"/>
      <c r="C623" s="223"/>
      <c r="D623" s="223"/>
      <c r="E623" s="223"/>
      <c r="F623" s="228"/>
      <c r="G623" s="224"/>
      <c r="H623" s="227"/>
      <c r="I623" s="227"/>
    </row>
    <row r="624" spans="1:9" x14ac:dyDescent="0.25">
      <c r="A624" s="225"/>
      <c r="B624" s="223"/>
      <c r="C624" s="223"/>
      <c r="D624" s="223"/>
      <c r="E624" s="223"/>
      <c r="F624" s="228"/>
      <c r="G624" s="224"/>
      <c r="H624" s="227"/>
      <c r="I624" s="227"/>
    </row>
    <row r="625" spans="1:9" x14ac:dyDescent="0.25">
      <c r="A625" s="225"/>
      <c r="B625" s="223"/>
      <c r="C625" s="223"/>
      <c r="D625" s="223"/>
      <c r="E625" s="223"/>
      <c r="F625" s="228"/>
      <c r="G625" s="224"/>
      <c r="H625" s="227"/>
      <c r="I625" s="227"/>
    </row>
    <row r="626" spans="1:9" x14ac:dyDescent="0.25">
      <c r="A626" s="225"/>
      <c r="B626" s="223"/>
      <c r="C626" s="223"/>
      <c r="D626" s="223"/>
      <c r="E626" s="223"/>
      <c r="F626" s="228"/>
      <c r="G626" s="224"/>
      <c r="H626" s="227"/>
      <c r="I626" s="227"/>
    </row>
    <row r="627" spans="1:9" x14ac:dyDescent="0.25">
      <c r="A627" s="225"/>
      <c r="B627" s="223"/>
      <c r="C627" s="223"/>
      <c r="D627" s="223"/>
      <c r="E627" s="223"/>
      <c r="F627" s="228"/>
      <c r="G627" s="224"/>
      <c r="H627" s="227"/>
      <c r="I627" s="227"/>
    </row>
    <row r="628" spans="1:9" x14ac:dyDescent="0.25">
      <c r="A628" s="225"/>
      <c r="B628" s="223"/>
      <c r="C628" s="223"/>
      <c r="D628" s="223"/>
      <c r="E628" s="223"/>
      <c r="F628" s="228"/>
      <c r="G628" s="224"/>
      <c r="H628" s="227"/>
      <c r="I628" s="227"/>
    </row>
    <row r="629" spans="1:9" x14ac:dyDescent="0.25">
      <c r="A629" s="225"/>
      <c r="B629" s="223"/>
      <c r="C629" s="223"/>
      <c r="D629" s="223"/>
      <c r="E629" s="223"/>
      <c r="F629" s="228"/>
      <c r="G629" s="224"/>
      <c r="H629" s="227"/>
      <c r="I629" s="227"/>
    </row>
    <row r="630" spans="1:9" x14ac:dyDescent="0.25">
      <c r="A630" s="225"/>
      <c r="B630" s="223"/>
      <c r="C630" s="223"/>
      <c r="D630" s="223"/>
      <c r="E630" s="223"/>
      <c r="F630" s="228"/>
      <c r="G630" s="224"/>
      <c r="H630" s="227"/>
      <c r="I630" s="227"/>
    </row>
    <row r="631" spans="1:9" x14ac:dyDescent="0.25">
      <c r="A631" s="225"/>
      <c r="B631" s="223"/>
      <c r="C631" s="223"/>
      <c r="D631" s="223"/>
      <c r="E631" s="223"/>
      <c r="F631" s="228"/>
      <c r="G631" s="224"/>
      <c r="H631" s="227"/>
      <c r="I631" s="227"/>
    </row>
    <row r="632" spans="1:9" x14ac:dyDescent="0.25">
      <c r="A632" s="225"/>
      <c r="B632" s="223"/>
      <c r="C632" s="223"/>
      <c r="D632" s="223"/>
      <c r="E632" s="223"/>
      <c r="F632" s="228"/>
      <c r="G632" s="224"/>
      <c r="H632" s="227"/>
      <c r="I632" s="227"/>
    </row>
    <row r="633" spans="1:9" x14ac:dyDescent="0.25">
      <c r="A633" s="225"/>
      <c r="B633" s="223"/>
      <c r="C633" s="223"/>
      <c r="D633" s="223"/>
      <c r="E633" s="223"/>
      <c r="F633" s="228"/>
      <c r="G633" s="224"/>
      <c r="H633" s="227"/>
      <c r="I633" s="227"/>
    </row>
    <row r="634" spans="1:9" x14ac:dyDescent="0.25">
      <c r="A634" s="225"/>
      <c r="B634" s="223"/>
      <c r="C634" s="223"/>
      <c r="D634" s="223"/>
      <c r="E634" s="223"/>
      <c r="F634" s="228"/>
      <c r="G634" s="224"/>
      <c r="H634" s="227"/>
      <c r="I634" s="227"/>
    </row>
    <row r="635" spans="1:9" x14ac:dyDescent="0.25">
      <c r="A635" s="225"/>
      <c r="B635" s="223"/>
      <c r="C635" s="223"/>
      <c r="D635" s="223"/>
      <c r="E635" s="223"/>
      <c r="F635" s="228"/>
      <c r="G635" s="224"/>
      <c r="H635" s="227"/>
      <c r="I635" s="227"/>
    </row>
    <row r="636" spans="1:9" x14ac:dyDescent="0.25">
      <c r="A636" s="225"/>
      <c r="B636" s="223"/>
      <c r="C636" s="223"/>
      <c r="D636" s="223"/>
      <c r="E636" s="223"/>
      <c r="F636" s="228"/>
      <c r="G636" s="224"/>
      <c r="H636" s="227"/>
      <c r="I636" s="227"/>
    </row>
    <row r="637" spans="1:9" x14ac:dyDescent="0.25">
      <c r="A637" s="225"/>
      <c r="B637" s="223"/>
      <c r="C637" s="223"/>
      <c r="D637" s="223"/>
      <c r="E637" s="223"/>
      <c r="F637" s="228"/>
      <c r="G637" s="224"/>
      <c r="H637" s="227"/>
      <c r="I637" s="227"/>
    </row>
    <row r="638" spans="1:9" x14ac:dyDescent="0.25">
      <c r="A638" s="225"/>
      <c r="B638" s="223"/>
      <c r="C638" s="223"/>
      <c r="D638" s="223"/>
      <c r="E638" s="223"/>
      <c r="F638" s="228"/>
      <c r="G638" s="224"/>
      <c r="H638" s="227"/>
      <c r="I638" s="227"/>
    </row>
    <row r="639" spans="1:9" x14ac:dyDescent="0.25">
      <c r="A639" s="225"/>
      <c r="B639" s="223"/>
      <c r="C639" s="223"/>
      <c r="D639" s="223"/>
      <c r="E639" s="223"/>
      <c r="F639" s="228"/>
      <c r="G639" s="224"/>
      <c r="H639" s="227"/>
      <c r="I639" s="227"/>
    </row>
    <row r="640" spans="1:9" x14ac:dyDescent="0.25">
      <c r="A640" s="225"/>
      <c r="B640" s="223"/>
      <c r="C640" s="223"/>
      <c r="D640" s="223"/>
      <c r="E640" s="223"/>
      <c r="F640" s="228"/>
      <c r="G640" s="224"/>
      <c r="H640" s="227"/>
      <c r="I640" s="227"/>
    </row>
    <row r="641" spans="1:9" x14ac:dyDescent="0.25">
      <c r="A641" s="225"/>
      <c r="B641" s="223"/>
      <c r="C641" s="223"/>
      <c r="D641" s="223"/>
      <c r="E641" s="223"/>
      <c r="F641" s="228"/>
      <c r="G641" s="224"/>
      <c r="H641" s="227"/>
      <c r="I641" s="227"/>
    </row>
    <row r="642" spans="1:9" x14ac:dyDescent="0.25">
      <c r="A642" s="225"/>
      <c r="B642" s="223"/>
      <c r="C642" s="223"/>
      <c r="D642" s="223"/>
      <c r="E642" s="223"/>
      <c r="F642" s="228"/>
      <c r="G642" s="224"/>
      <c r="H642" s="227"/>
      <c r="I642" s="227"/>
    </row>
    <row r="643" spans="1:9" x14ac:dyDescent="0.25">
      <c r="A643" s="225"/>
      <c r="B643" s="223"/>
      <c r="C643" s="223"/>
      <c r="D643" s="223"/>
      <c r="E643" s="223"/>
      <c r="F643" s="228"/>
      <c r="G643" s="224"/>
      <c r="H643" s="227"/>
      <c r="I643" s="227"/>
    </row>
    <row r="644" spans="1:9" x14ac:dyDescent="0.25">
      <c r="A644" s="225"/>
      <c r="B644" s="223"/>
      <c r="C644" s="223"/>
      <c r="D644" s="223"/>
      <c r="E644" s="223"/>
      <c r="F644" s="228"/>
      <c r="G644" s="224"/>
      <c r="H644" s="227"/>
      <c r="I644" s="227"/>
    </row>
    <row r="645" spans="1:9" x14ac:dyDescent="0.25">
      <c r="A645" s="225"/>
      <c r="B645" s="223"/>
      <c r="C645" s="223"/>
      <c r="D645" s="223"/>
      <c r="E645" s="223"/>
      <c r="F645" s="228"/>
      <c r="G645" s="224"/>
      <c r="H645" s="227"/>
      <c r="I645" s="227"/>
    </row>
    <row r="646" spans="1:9" x14ac:dyDescent="0.25">
      <c r="A646" s="225"/>
      <c r="B646" s="223"/>
      <c r="C646" s="223"/>
      <c r="D646" s="223"/>
      <c r="E646" s="223"/>
      <c r="F646" s="228"/>
      <c r="G646" s="224"/>
      <c r="H646" s="227"/>
      <c r="I646" s="227"/>
    </row>
    <row r="647" spans="1:9" x14ac:dyDescent="0.25">
      <c r="A647" s="225"/>
      <c r="B647" s="223"/>
      <c r="C647" s="223"/>
      <c r="D647" s="223"/>
      <c r="E647" s="223"/>
      <c r="F647" s="228"/>
      <c r="G647" s="224"/>
      <c r="H647" s="227"/>
      <c r="I647" s="227"/>
    </row>
    <row r="648" spans="1:9" x14ac:dyDescent="0.25">
      <c r="A648" s="225"/>
      <c r="B648" s="223"/>
      <c r="C648" s="223"/>
      <c r="D648" s="223"/>
      <c r="E648" s="223"/>
      <c r="F648" s="228"/>
      <c r="G648" s="224"/>
      <c r="H648" s="227"/>
      <c r="I648" s="227"/>
    </row>
    <row r="649" spans="1:9" x14ac:dyDescent="0.25">
      <c r="A649" s="225"/>
      <c r="B649" s="223"/>
      <c r="C649" s="223"/>
      <c r="D649" s="223"/>
      <c r="E649" s="223"/>
      <c r="F649" s="228"/>
      <c r="G649" s="224"/>
      <c r="H649" s="227"/>
      <c r="I649" s="227"/>
    </row>
    <row r="650" spans="1:9" x14ac:dyDescent="0.25">
      <c r="A650" s="225"/>
      <c r="B650" s="223"/>
      <c r="C650" s="223"/>
      <c r="D650" s="223"/>
      <c r="E650" s="223"/>
      <c r="F650" s="228"/>
      <c r="G650" s="224"/>
      <c r="H650" s="227"/>
      <c r="I650" s="227"/>
    </row>
    <row r="651" spans="1:9" x14ac:dyDescent="0.25">
      <c r="A651" s="225"/>
      <c r="B651" s="223"/>
      <c r="C651" s="223"/>
      <c r="D651" s="223"/>
      <c r="E651" s="223"/>
      <c r="F651" s="228"/>
      <c r="G651" s="224"/>
      <c r="H651" s="227"/>
      <c r="I651" s="227"/>
    </row>
    <row r="652" spans="1:9" x14ac:dyDescent="0.25">
      <c r="A652" s="225"/>
      <c r="B652" s="223"/>
      <c r="C652" s="223"/>
      <c r="D652" s="223"/>
      <c r="E652" s="223"/>
      <c r="F652" s="228"/>
      <c r="G652" s="224"/>
      <c r="H652" s="227"/>
      <c r="I652" s="227"/>
    </row>
    <row r="653" spans="1:9" x14ac:dyDescent="0.25">
      <c r="A653" s="225"/>
      <c r="B653" s="223"/>
      <c r="C653" s="223"/>
      <c r="D653" s="223"/>
      <c r="E653" s="223"/>
      <c r="F653" s="228"/>
      <c r="G653" s="224"/>
      <c r="H653" s="227"/>
      <c r="I653" s="227"/>
    </row>
    <row r="654" spans="1:9" x14ac:dyDescent="0.25">
      <c r="A654" s="225"/>
      <c r="B654" s="223"/>
      <c r="C654" s="223"/>
      <c r="D654" s="223"/>
      <c r="E654" s="223"/>
      <c r="F654" s="228"/>
      <c r="G654" s="224"/>
      <c r="H654" s="227"/>
      <c r="I654" s="227"/>
    </row>
    <row r="655" spans="1:9" x14ac:dyDescent="0.25">
      <c r="A655" s="225"/>
      <c r="B655" s="223"/>
      <c r="C655" s="223"/>
      <c r="D655" s="223"/>
      <c r="E655" s="223"/>
      <c r="F655" s="228"/>
      <c r="G655" s="224"/>
      <c r="H655" s="227"/>
      <c r="I655" s="227"/>
    </row>
    <row r="656" spans="1:9" x14ac:dyDescent="0.25">
      <c r="A656" s="225"/>
      <c r="B656" s="223"/>
      <c r="C656" s="223"/>
      <c r="D656" s="223"/>
      <c r="E656" s="223"/>
      <c r="F656" s="228"/>
      <c r="G656" s="224"/>
      <c r="H656" s="227"/>
      <c r="I656" s="227"/>
    </row>
    <row r="657" spans="1:9" x14ac:dyDescent="0.25">
      <c r="A657" s="225"/>
      <c r="B657" s="223"/>
      <c r="C657" s="223"/>
      <c r="D657" s="223"/>
      <c r="E657" s="223"/>
      <c r="F657" s="228"/>
      <c r="G657" s="224"/>
      <c r="H657" s="227"/>
      <c r="I657" s="227"/>
    </row>
    <row r="658" spans="1:9" x14ac:dyDescent="0.25">
      <c r="A658" s="225"/>
      <c r="B658" s="223"/>
      <c r="C658" s="223"/>
      <c r="D658" s="223"/>
      <c r="E658" s="223"/>
      <c r="F658" s="228"/>
      <c r="G658" s="224"/>
      <c r="H658" s="227"/>
      <c r="I658" s="227"/>
    </row>
    <row r="659" spans="1:9" x14ac:dyDescent="0.25">
      <c r="A659" s="225"/>
      <c r="B659" s="223"/>
      <c r="C659" s="223"/>
      <c r="D659" s="223"/>
      <c r="E659" s="223"/>
      <c r="F659" s="228"/>
      <c r="G659" s="224"/>
      <c r="H659" s="227"/>
      <c r="I659" s="227"/>
    </row>
    <row r="660" spans="1:9" x14ac:dyDescent="0.25">
      <c r="A660" s="225"/>
      <c r="B660" s="223"/>
      <c r="C660" s="223"/>
      <c r="D660" s="223"/>
      <c r="E660" s="223"/>
      <c r="F660" s="228"/>
      <c r="G660" s="224"/>
      <c r="H660" s="227"/>
      <c r="I660" s="227"/>
    </row>
    <row r="661" spans="1:9" x14ac:dyDescent="0.25">
      <c r="A661" s="225"/>
      <c r="B661" s="223"/>
      <c r="C661" s="223"/>
      <c r="D661" s="223"/>
      <c r="E661" s="223"/>
      <c r="F661" s="228"/>
      <c r="G661" s="224"/>
      <c r="H661" s="227"/>
      <c r="I661" s="227"/>
    </row>
    <row r="662" spans="1:9" x14ac:dyDescent="0.25">
      <c r="A662" s="225"/>
      <c r="B662" s="223"/>
      <c r="C662" s="223"/>
      <c r="D662" s="223"/>
      <c r="E662" s="223"/>
      <c r="F662" s="228"/>
      <c r="G662" s="224"/>
      <c r="H662" s="227"/>
      <c r="I662" s="227"/>
    </row>
    <row r="663" spans="1:9" x14ac:dyDescent="0.25">
      <c r="A663" s="225"/>
      <c r="B663" s="223"/>
      <c r="C663" s="223"/>
      <c r="D663" s="223"/>
      <c r="E663" s="223"/>
      <c r="F663" s="228"/>
      <c r="G663" s="224"/>
      <c r="H663" s="227"/>
      <c r="I663" s="227"/>
    </row>
    <row r="664" spans="1:9" x14ac:dyDescent="0.25">
      <c r="A664" s="225"/>
      <c r="B664" s="223"/>
      <c r="C664" s="223"/>
      <c r="D664" s="223"/>
      <c r="E664" s="223"/>
      <c r="F664" s="228"/>
      <c r="G664" s="224"/>
      <c r="H664" s="227"/>
      <c r="I664" s="227"/>
    </row>
    <row r="665" spans="1:9" x14ac:dyDescent="0.25">
      <c r="A665" s="225"/>
      <c r="B665" s="223"/>
      <c r="C665" s="223"/>
      <c r="D665" s="223"/>
      <c r="E665" s="223"/>
      <c r="F665" s="228"/>
      <c r="G665" s="224"/>
      <c r="H665" s="227"/>
      <c r="I665" s="227"/>
    </row>
    <row r="666" spans="1:9" x14ac:dyDescent="0.25">
      <c r="A666" s="225"/>
      <c r="B666" s="223"/>
      <c r="C666" s="223"/>
      <c r="D666" s="223"/>
      <c r="E666" s="223"/>
      <c r="F666" s="228"/>
      <c r="G666" s="224"/>
      <c r="H666" s="227"/>
      <c r="I666" s="227"/>
    </row>
    <row r="667" spans="1:9" x14ac:dyDescent="0.25">
      <c r="A667" s="225"/>
      <c r="B667" s="223"/>
      <c r="C667" s="223"/>
      <c r="D667" s="223"/>
      <c r="E667" s="223"/>
      <c r="F667" s="228"/>
      <c r="G667" s="224"/>
      <c r="H667" s="227"/>
      <c r="I667" s="227"/>
    </row>
    <row r="668" spans="1:9" x14ac:dyDescent="0.25">
      <c r="A668" s="225"/>
      <c r="B668" s="223"/>
      <c r="C668" s="223"/>
      <c r="D668" s="223"/>
      <c r="E668" s="223"/>
      <c r="F668" s="228"/>
      <c r="G668" s="224"/>
      <c r="H668" s="227"/>
      <c r="I668" s="227"/>
    </row>
    <row r="669" spans="1:9" x14ac:dyDescent="0.25">
      <c r="A669" s="225"/>
      <c r="B669" s="223"/>
      <c r="C669" s="223"/>
      <c r="D669" s="223"/>
      <c r="E669" s="223"/>
      <c r="F669" s="228"/>
      <c r="G669" s="224"/>
      <c r="H669" s="227"/>
      <c r="I669" s="227"/>
    </row>
    <row r="670" spans="1:9" x14ac:dyDescent="0.25">
      <c r="A670" s="225"/>
      <c r="B670" s="223"/>
      <c r="C670" s="223"/>
      <c r="D670" s="223"/>
      <c r="E670" s="223"/>
      <c r="F670" s="228"/>
      <c r="G670" s="224"/>
      <c r="H670" s="227"/>
      <c r="I670" s="227"/>
    </row>
    <row r="671" spans="1:9" x14ac:dyDescent="0.25">
      <c r="A671" s="225"/>
      <c r="B671" s="223"/>
      <c r="C671" s="223"/>
      <c r="D671" s="223"/>
      <c r="E671" s="223"/>
      <c r="F671" s="228"/>
      <c r="G671" s="224"/>
      <c r="H671" s="227"/>
      <c r="I671" s="227"/>
    </row>
    <row r="672" spans="1:9" x14ac:dyDescent="0.25">
      <c r="A672" s="225"/>
      <c r="B672" s="223"/>
      <c r="C672" s="223"/>
      <c r="D672" s="223"/>
      <c r="E672" s="223"/>
      <c r="F672" s="228"/>
      <c r="G672" s="224"/>
      <c r="H672" s="227"/>
      <c r="I672" s="227"/>
    </row>
    <row r="673" spans="1:9" x14ac:dyDescent="0.25">
      <c r="A673" s="225"/>
      <c r="B673" s="223"/>
      <c r="C673" s="223"/>
      <c r="D673" s="223"/>
      <c r="E673" s="223"/>
      <c r="F673" s="228"/>
      <c r="G673" s="224"/>
      <c r="H673" s="227"/>
      <c r="I673" s="227"/>
    </row>
    <row r="674" spans="1:9" x14ac:dyDescent="0.25">
      <c r="A674" s="225"/>
      <c r="B674" s="223"/>
      <c r="C674" s="223"/>
      <c r="D674" s="223"/>
      <c r="E674" s="223"/>
      <c r="F674" s="228"/>
      <c r="G674" s="224"/>
      <c r="H674" s="227"/>
      <c r="I674" s="227"/>
    </row>
    <row r="675" spans="1:9" x14ac:dyDescent="0.25">
      <c r="A675" s="225"/>
      <c r="B675" s="223"/>
      <c r="C675" s="223"/>
      <c r="D675" s="223"/>
      <c r="E675" s="223"/>
      <c r="F675" s="228"/>
      <c r="G675" s="224"/>
      <c r="H675" s="227"/>
      <c r="I675" s="227"/>
    </row>
    <row r="676" spans="1:9" x14ac:dyDescent="0.25">
      <c r="A676" s="225"/>
      <c r="B676" s="223"/>
      <c r="C676" s="223"/>
      <c r="D676" s="223"/>
      <c r="E676" s="223"/>
      <c r="F676" s="228"/>
      <c r="G676" s="224"/>
      <c r="H676" s="227"/>
      <c r="I676" s="227"/>
    </row>
    <row r="677" spans="1:9" x14ac:dyDescent="0.25">
      <c r="A677" s="225"/>
      <c r="B677" s="223"/>
      <c r="C677" s="223"/>
      <c r="D677" s="223"/>
      <c r="E677" s="223"/>
      <c r="F677" s="228"/>
      <c r="G677" s="224"/>
      <c r="H677" s="227"/>
      <c r="I677" s="227"/>
    </row>
    <row r="678" spans="1:9" x14ac:dyDescent="0.25">
      <c r="A678" s="225"/>
      <c r="B678" s="223"/>
      <c r="C678" s="223"/>
      <c r="D678" s="223"/>
      <c r="E678" s="223"/>
      <c r="F678" s="228"/>
      <c r="G678" s="224"/>
      <c r="H678" s="227"/>
      <c r="I678" s="227"/>
    </row>
    <row r="679" spans="1:9" x14ac:dyDescent="0.25">
      <c r="A679" s="225"/>
      <c r="B679" s="223"/>
      <c r="C679" s="223"/>
      <c r="D679" s="223"/>
      <c r="E679" s="223"/>
      <c r="F679" s="228"/>
      <c r="G679" s="224"/>
      <c r="H679" s="227"/>
      <c r="I679" s="227"/>
    </row>
    <row r="680" spans="1:9" x14ac:dyDescent="0.25">
      <c r="A680" s="225"/>
      <c r="B680" s="223"/>
      <c r="C680" s="223"/>
      <c r="D680" s="223"/>
      <c r="E680" s="223"/>
      <c r="F680" s="228"/>
      <c r="G680" s="224"/>
      <c r="H680" s="227"/>
      <c r="I680" s="227"/>
    </row>
    <row r="681" spans="1:9" x14ac:dyDescent="0.25">
      <c r="A681" s="225"/>
      <c r="B681" s="223"/>
      <c r="C681" s="223"/>
      <c r="D681" s="223"/>
      <c r="E681" s="223"/>
      <c r="F681" s="228"/>
      <c r="G681" s="224"/>
      <c r="H681" s="227"/>
      <c r="I681" s="227"/>
    </row>
    <row r="682" spans="1:9" x14ac:dyDescent="0.25">
      <c r="A682" s="225"/>
      <c r="B682" s="223"/>
      <c r="C682" s="223"/>
      <c r="D682" s="223"/>
      <c r="E682" s="223"/>
      <c r="F682" s="228"/>
      <c r="G682" s="224"/>
      <c r="H682" s="227"/>
      <c r="I682" s="227"/>
    </row>
    <row r="683" spans="1:9" x14ac:dyDescent="0.25">
      <c r="A683" s="225"/>
      <c r="B683" s="223"/>
      <c r="C683" s="223"/>
      <c r="D683" s="223"/>
      <c r="E683" s="223"/>
      <c r="F683" s="228"/>
      <c r="G683" s="224"/>
      <c r="H683" s="227"/>
      <c r="I683" s="227"/>
    </row>
    <row r="684" spans="1:9" x14ac:dyDescent="0.25">
      <c r="A684" s="225"/>
      <c r="B684" s="223"/>
      <c r="C684" s="223"/>
      <c r="D684" s="223"/>
      <c r="E684" s="223"/>
      <c r="F684" s="228"/>
      <c r="G684" s="224"/>
      <c r="H684" s="227"/>
      <c r="I684" s="227"/>
    </row>
    <row r="685" spans="1:9" x14ac:dyDescent="0.25">
      <c r="A685" s="225"/>
      <c r="B685" s="223"/>
      <c r="C685" s="223"/>
      <c r="D685" s="223"/>
      <c r="E685" s="223"/>
      <c r="F685" s="228"/>
      <c r="G685" s="224"/>
      <c r="H685" s="227"/>
      <c r="I685" s="227"/>
    </row>
    <row r="686" spans="1:9" x14ac:dyDescent="0.25">
      <c r="A686" s="225"/>
      <c r="B686" s="223"/>
      <c r="C686" s="223"/>
      <c r="D686" s="223"/>
      <c r="E686" s="223"/>
      <c r="F686" s="228"/>
      <c r="G686" s="224"/>
      <c r="H686" s="227"/>
      <c r="I686" s="227"/>
    </row>
    <row r="687" spans="1:9" x14ac:dyDescent="0.25">
      <c r="A687" s="225"/>
      <c r="B687" s="223"/>
      <c r="C687" s="223"/>
      <c r="D687" s="223"/>
      <c r="E687" s="223"/>
      <c r="F687" s="228"/>
      <c r="G687" s="224"/>
      <c r="H687" s="227"/>
      <c r="I687" s="227"/>
    </row>
    <row r="688" spans="1:9" x14ac:dyDescent="0.25">
      <c r="A688" s="225"/>
      <c r="B688" s="223"/>
      <c r="C688" s="223"/>
      <c r="D688" s="223"/>
      <c r="E688" s="223"/>
      <c r="F688" s="228"/>
      <c r="G688" s="224"/>
      <c r="H688" s="227"/>
      <c r="I688" s="227"/>
    </row>
    <row r="689" spans="1:9" x14ac:dyDescent="0.25">
      <c r="A689" s="225"/>
      <c r="B689" s="223"/>
      <c r="C689" s="223"/>
      <c r="D689" s="223"/>
      <c r="E689" s="223"/>
      <c r="F689" s="228"/>
      <c r="G689" s="224"/>
      <c r="H689" s="227"/>
      <c r="I689" s="227"/>
    </row>
    <row r="690" spans="1:9" x14ac:dyDescent="0.25">
      <c r="A690" s="225"/>
      <c r="B690" s="223"/>
      <c r="C690" s="223"/>
      <c r="D690" s="223"/>
      <c r="E690" s="223"/>
      <c r="F690" s="228"/>
      <c r="G690" s="224"/>
      <c r="H690" s="227"/>
      <c r="I690" s="227"/>
    </row>
    <row r="691" spans="1:9" x14ac:dyDescent="0.25">
      <c r="A691" s="225"/>
      <c r="B691" s="223"/>
      <c r="C691" s="223"/>
      <c r="D691" s="223"/>
      <c r="E691" s="223"/>
      <c r="F691" s="228"/>
      <c r="G691" s="224"/>
      <c r="H691" s="227"/>
      <c r="I691" s="227"/>
    </row>
    <row r="692" spans="1:9" x14ac:dyDescent="0.25">
      <c r="A692" s="225"/>
      <c r="B692" s="223"/>
      <c r="C692" s="223"/>
      <c r="D692" s="223"/>
      <c r="E692" s="223"/>
      <c r="F692" s="228"/>
      <c r="G692" s="224"/>
      <c r="H692" s="227"/>
      <c r="I692" s="227"/>
    </row>
    <row r="693" spans="1:9" x14ac:dyDescent="0.25">
      <c r="A693" s="225"/>
      <c r="B693" s="223"/>
      <c r="C693" s="223"/>
      <c r="D693" s="223"/>
      <c r="E693" s="223"/>
      <c r="F693" s="228"/>
      <c r="G693" s="224"/>
      <c r="H693" s="227"/>
      <c r="I693" s="227"/>
    </row>
    <row r="694" spans="1:9" x14ac:dyDescent="0.25">
      <c r="A694" s="225"/>
      <c r="B694" s="223"/>
      <c r="C694" s="223"/>
      <c r="D694" s="223"/>
      <c r="E694" s="223"/>
      <c r="F694" s="228"/>
      <c r="G694" s="224"/>
      <c r="H694" s="227"/>
      <c r="I694" s="227"/>
    </row>
    <row r="695" spans="1:9" x14ac:dyDescent="0.25">
      <c r="A695" s="225"/>
      <c r="B695" s="223"/>
      <c r="C695" s="223"/>
      <c r="D695" s="223"/>
      <c r="E695" s="223"/>
      <c r="F695" s="228"/>
      <c r="G695" s="224"/>
      <c r="H695" s="227"/>
      <c r="I695" s="227"/>
    </row>
    <row r="696" spans="1:9" x14ac:dyDescent="0.25">
      <c r="A696" s="225"/>
      <c r="B696" s="223"/>
      <c r="C696" s="223"/>
      <c r="D696" s="223"/>
      <c r="E696" s="223"/>
      <c r="F696" s="228"/>
      <c r="G696" s="224"/>
      <c r="H696" s="227"/>
      <c r="I696" s="227"/>
    </row>
    <row r="697" spans="1:9" x14ac:dyDescent="0.25">
      <c r="A697" s="225"/>
      <c r="B697" s="223"/>
      <c r="C697" s="223"/>
      <c r="D697" s="223"/>
      <c r="E697" s="223"/>
      <c r="F697" s="228"/>
      <c r="G697" s="224"/>
      <c r="H697" s="227"/>
      <c r="I697" s="227"/>
    </row>
    <row r="698" spans="1:9" x14ac:dyDescent="0.25">
      <c r="A698" s="225"/>
      <c r="B698" s="223"/>
      <c r="C698" s="223"/>
      <c r="D698" s="223"/>
      <c r="E698" s="223"/>
      <c r="F698" s="228"/>
      <c r="G698" s="224"/>
      <c r="H698" s="227"/>
      <c r="I698" s="227"/>
    </row>
    <row r="699" spans="1:9" x14ac:dyDescent="0.25">
      <c r="A699" s="225"/>
      <c r="B699" s="223"/>
      <c r="C699" s="223"/>
      <c r="D699" s="223"/>
      <c r="E699" s="223"/>
      <c r="F699" s="228"/>
      <c r="G699" s="224"/>
      <c r="H699" s="227"/>
      <c r="I699" s="227"/>
    </row>
    <row r="700" spans="1:9" x14ac:dyDescent="0.25">
      <c r="A700" s="225"/>
      <c r="B700" s="223"/>
      <c r="C700" s="223"/>
      <c r="D700" s="223"/>
      <c r="E700" s="223"/>
      <c r="F700" s="228"/>
      <c r="G700" s="224"/>
      <c r="H700" s="227"/>
      <c r="I700" s="227"/>
    </row>
    <row r="701" spans="1:9" x14ac:dyDescent="0.25">
      <c r="A701" s="225"/>
      <c r="B701" s="223"/>
      <c r="C701" s="223"/>
      <c r="D701" s="223"/>
      <c r="E701" s="223"/>
      <c r="F701" s="228"/>
      <c r="G701" s="224"/>
      <c r="H701" s="227"/>
      <c r="I701" s="227"/>
    </row>
    <row r="702" spans="1:9" x14ac:dyDescent="0.25">
      <c r="A702" s="225"/>
      <c r="B702" s="223"/>
      <c r="C702" s="223"/>
      <c r="D702" s="223"/>
      <c r="E702" s="223"/>
      <c r="F702" s="228"/>
      <c r="G702" s="224"/>
      <c r="H702" s="227"/>
      <c r="I702" s="227"/>
    </row>
    <row r="703" spans="1:9" x14ac:dyDescent="0.25">
      <c r="A703" s="225"/>
      <c r="B703" s="223"/>
      <c r="C703" s="223"/>
      <c r="D703" s="223"/>
      <c r="E703" s="223"/>
      <c r="F703" s="228"/>
      <c r="G703" s="224"/>
      <c r="H703" s="227"/>
      <c r="I703" s="227"/>
    </row>
    <row r="704" spans="1:9" x14ac:dyDescent="0.25">
      <c r="A704" s="225"/>
      <c r="B704" s="223"/>
      <c r="C704" s="223"/>
      <c r="D704" s="223"/>
      <c r="E704" s="223"/>
      <c r="F704" s="228"/>
      <c r="G704" s="224"/>
      <c r="H704" s="227"/>
      <c r="I704" s="227"/>
    </row>
    <row r="705" spans="1:9" x14ac:dyDescent="0.25">
      <c r="A705" s="225"/>
      <c r="B705" s="223"/>
      <c r="C705" s="223"/>
      <c r="D705" s="223"/>
      <c r="E705" s="223"/>
      <c r="F705" s="228"/>
      <c r="G705" s="224"/>
      <c r="H705" s="227"/>
      <c r="I705" s="227"/>
    </row>
    <row r="706" spans="1:9" x14ac:dyDescent="0.25">
      <c r="A706" s="225"/>
      <c r="B706" s="223"/>
      <c r="C706" s="223"/>
      <c r="D706" s="223"/>
      <c r="E706" s="223"/>
      <c r="F706" s="228"/>
      <c r="G706" s="224"/>
      <c r="H706" s="227"/>
      <c r="I706" s="227"/>
    </row>
    <row r="707" spans="1:9" x14ac:dyDescent="0.25">
      <c r="A707" s="225"/>
      <c r="B707" s="223"/>
      <c r="C707" s="223"/>
      <c r="D707" s="223"/>
      <c r="E707" s="223"/>
      <c r="F707" s="228"/>
      <c r="G707" s="224"/>
      <c r="H707" s="227"/>
      <c r="I707" s="227"/>
    </row>
    <row r="708" spans="1:9" x14ac:dyDescent="0.25">
      <c r="A708" s="225"/>
      <c r="B708" s="223"/>
      <c r="C708" s="223"/>
      <c r="D708" s="223"/>
      <c r="E708" s="223"/>
      <c r="F708" s="228"/>
      <c r="G708" s="224"/>
      <c r="H708" s="227"/>
      <c r="I708" s="227"/>
    </row>
    <row r="709" spans="1:9" x14ac:dyDescent="0.25">
      <c r="A709" s="225"/>
      <c r="B709" s="223"/>
      <c r="C709" s="223"/>
      <c r="D709" s="223"/>
      <c r="E709" s="223"/>
      <c r="F709" s="228"/>
      <c r="G709" s="224"/>
      <c r="H709" s="227"/>
      <c r="I709" s="227"/>
    </row>
    <row r="710" spans="1:9" x14ac:dyDescent="0.25">
      <c r="A710" s="225"/>
      <c r="B710" s="223"/>
      <c r="C710" s="223"/>
      <c r="D710" s="223"/>
      <c r="E710" s="223"/>
      <c r="F710" s="228"/>
      <c r="G710" s="224"/>
      <c r="H710" s="227"/>
      <c r="I710" s="227"/>
    </row>
    <row r="711" spans="1:9" x14ac:dyDescent="0.25">
      <c r="A711" s="225"/>
      <c r="B711" s="223"/>
      <c r="C711" s="223"/>
      <c r="D711" s="223"/>
      <c r="E711" s="223"/>
      <c r="F711" s="228"/>
      <c r="G711" s="224"/>
      <c r="H711" s="227"/>
      <c r="I711" s="227"/>
    </row>
    <row r="712" spans="1:9" x14ac:dyDescent="0.25">
      <c r="A712" s="225"/>
      <c r="B712" s="223"/>
      <c r="C712" s="223"/>
      <c r="D712" s="223"/>
      <c r="E712" s="223"/>
      <c r="F712" s="228"/>
      <c r="G712" s="224"/>
      <c r="H712" s="227"/>
      <c r="I712" s="227"/>
    </row>
    <row r="713" spans="1:9" x14ac:dyDescent="0.25">
      <c r="A713" s="225"/>
      <c r="B713" s="223"/>
      <c r="C713" s="223"/>
      <c r="D713" s="223"/>
      <c r="E713" s="223"/>
      <c r="F713" s="228"/>
      <c r="G713" s="224"/>
      <c r="H713" s="227"/>
      <c r="I713" s="227"/>
    </row>
    <row r="714" spans="1:9" x14ac:dyDescent="0.25">
      <c r="A714" s="225"/>
      <c r="B714" s="223"/>
      <c r="C714" s="223"/>
      <c r="D714" s="223"/>
      <c r="E714" s="223"/>
      <c r="F714" s="228"/>
      <c r="G714" s="224"/>
      <c r="H714" s="227"/>
      <c r="I714" s="227"/>
    </row>
    <row r="715" spans="1:9" x14ac:dyDescent="0.25">
      <c r="A715" s="225"/>
      <c r="B715" s="223"/>
      <c r="C715" s="223"/>
      <c r="D715" s="223"/>
      <c r="E715" s="223"/>
      <c r="F715" s="228"/>
      <c r="G715" s="224"/>
      <c r="H715" s="227"/>
      <c r="I715" s="227"/>
    </row>
    <row r="716" spans="1:9" x14ac:dyDescent="0.25">
      <c r="A716" s="225"/>
      <c r="B716" s="223"/>
      <c r="C716" s="223"/>
      <c r="D716" s="223"/>
      <c r="E716" s="223"/>
      <c r="F716" s="228"/>
      <c r="G716" s="224"/>
      <c r="H716" s="227"/>
      <c r="I716" s="227"/>
    </row>
    <row r="717" spans="1:9" x14ac:dyDescent="0.25">
      <c r="A717" s="225"/>
      <c r="B717" s="223"/>
      <c r="C717" s="223"/>
      <c r="D717" s="223"/>
      <c r="E717" s="223"/>
      <c r="F717" s="228"/>
      <c r="G717" s="224"/>
      <c r="H717" s="227"/>
      <c r="I717" s="227"/>
    </row>
    <row r="718" spans="1:9" x14ac:dyDescent="0.25">
      <c r="A718" s="225"/>
      <c r="B718" s="223"/>
      <c r="C718" s="223"/>
      <c r="D718" s="223"/>
      <c r="E718" s="223"/>
      <c r="F718" s="228"/>
      <c r="G718" s="224"/>
      <c r="H718" s="227"/>
      <c r="I718" s="227"/>
    </row>
    <row r="719" spans="1:9" x14ac:dyDescent="0.25">
      <c r="A719" s="225"/>
      <c r="B719" s="223"/>
      <c r="C719" s="223"/>
      <c r="D719" s="223"/>
      <c r="E719" s="223"/>
      <c r="F719" s="228"/>
      <c r="G719" s="224"/>
      <c r="H719" s="227"/>
      <c r="I719" s="227"/>
    </row>
    <row r="720" spans="1:9" x14ac:dyDescent="0.25">
      <c r="A720" s="225"/>
      <c r="B720" s="223"/>
      <c r="C720" s="223"/>
      <c r="D720" s="223"/>
      <c r="E720" s="223"/>
      <c r="F720" s="228"/>
      <c r="G720" s="224"/>
      <c r="H720" s="227"/>
      <c r="I720" s="227"/>
    </row>
    <row r="721" spans="1:9" x14ac:dyDescent="0.25">
      <c r="A721" s="225"/>
      <c r="B721" s="223"/>
      <c r="C721" s="223"/>
      <c r="D721" s="223"/>
      <c r="E721" s="223"/>
      <c r="F721" s="228"/>
      <c r="G721" s="224"/>
      <c r="H721" s="227"/>
      <c r="I721" s="227"/>
    </row>
    <row r="722" spans="1:9" x14ac:dyDescent="0.25">
      <c r="A722" s="225"/>
      <c r="B722" s="223"/>
      <c r="C722" s="223"/>
      <c r="D722" s="223"/>
      <c r="E722" s="223"/>
      <c r="F722" s="228"/>
      <c r="G722" s="224"/>
      <c r="H722" s="227"/>
      <c r="I722" s="227"/>
    </row>
    <row r="723" spans="1:9" x14ac:dyDescent="0.25">
      <c r="A723" s="225"/>
      <c r="B723" s="223"/>
      <c r="C723" s="223"/>
      <c r="D723" s="223"/>
      <c r="E723" s="223"/>
      <c r="F723" s="228"/>
      <c r="G723" s="224"/>
      <c r="H723" s="227"/>
      <c r="I723" s="227"/>
    </row>
    <row r="724" spans="1:9" x14ac:dyDescent="0.25">
      <c r="A724" s="225"/>
      <c r="B724" s="223"/>
      <c r="C724" s="223"/>
      <c r="D724" s="223"/>
      <c r="E724" s="223"/>
      <c r="F724" s="228"/>
      <c r="G724" s="224"/>
      <c r="H724" s="227"/>
      <c r="I724" s="227"/>
    </row>
    <row r="725" spans="1:9" x14ac:dyDescent="0.25">
      <c r="A725" s="225"/>
      <c r="B725" s="223"/>
      <c r="C725" s="223"/>
      <c r="D725" s="223"/>
      <c r="E725" s="223"/>
      <c r="F725" s="228"/>
      <c r="G725" s="224"/>
      <c r="H725" s="227"/>
      <c r="I725" s="227"/>
    </row>
    <row r="726" spans="1:9" x14ac:dyDescent="0.25">
      <c r="A726" s="225"/>
      <c r="B726" s="223"/>
      <c r="C726" s="223"/>
      <c r="D726" s="223"/>
      <c r="E726" s="223"/>
      <c r="F726" s="228"/>
      <c r="G726" s="224"/>
      <c r="H726" s="227"/>
      <c r="I726" s="227"/>
    </row>
    <row r="727" spans="1:9" x14ac:dyDescent="0.25">
      <c r="A727" s="225"/>
      <c r="B727" s="223"/>
      <c r="C727" s="223"/>
      <c r="D727" s="223"/>
      <c r="E727" s="223"/>
      <c r="F727" s="228"/>
      <c r="G727" s="224"/>
      <c r="H727" s="227"/>
      <c r="I727" s="227"/>
    </row>
    <row r="728" spans="1:9" x14ac:dyDescent="0.25">
      <c r="A728" s="225"/>
      <c r="B728" s="223"/>
      <c r="C728" s="223"/>
      <c r="D728" s="223"/>
      <c r="E728" s="223"/>
      <c r="F728" s="228"/>
      <c r="G728" s="224"/>
      <c r="H728" s="227"/>
      <c r="I728" s="227"/>
    </row>
    <row r="729" spans="1:9" x14ac:dyDescent="0.25">
      <c r="A729" s="225"/>
      <c r="B729" s="223"/>
      <c r="C729" s="223"/>
      <c r="D729" s="223"/>
      <c r="E729" s="223"/>
      <c r="F729" s="228"/>
      <c r="G729" s="224"/>
      <c r="H729" s="227"/>
      <c r="I729" s="227"/>
    </row>
    <row r="730" spans="1:9" x14ac:dyDescent="0.25">
      <c r="A730" s="225"/>
      <c r="B730" s="223"/>
      <c r="C730" s="223"/>
      <c r="D730" s="223"/>
      <c r="E730" s="223"/>
      <c r="F730" s="228"/>
      <c r="G730" s="224"/>
      <c r="H730" s="227"/>
      <c r="I730" s="227"/>
    </row>
    <row r="731" spans="1:9" x14ac:dyDescent="0.25">
      <c r="A731" s="225"/>
      <c r="B731" s="223"/>
      <c r="C731" s="223"/>
      <c r="D731" s="223"/>
      <c r="E731" s="223"/>
      <c r="F731" s="228"/>
      <c r="G731" s="224"/>
      <c r="H731" s="227"/>
      <c r="I731" s="227"/>
    </row>
    <row r="732" spans="1:9" x14ac:dyDescent="0.25">
      <c r="A732" s="225"/>
      <c r="B732" s="223"/>
      <c r="C732" s="223"/>
      <c r="D732" s="223"/>
      <c r="E732" s="223"/>
      <c r="F732" s="228"/>
      <c r="G732" s="224"/>
      <c r="H732" s="227"/>
      <c r="I732" s="227"/>
    </row>
    <row r="733" spans="1:9" x14ac:dyDescent="0.25">
      <c r="A733" s="225"/>
      <c r="B733" s="223"/>
      <c r="C733" s="223"/>
      <c r="D733" s="223"/>
      <c r="E733" s="223"/>
      <c r="F733" s="228"/>
      <c r="G733" s="224"/>
      <c r="H733" s="227"/>
      <c r="I733" s="227"/>
    </row>
    <row r="734" spans="1:9" x14ac:dyDescent="0.25">
      <c r="A734" s="225"/>
      <c r="B734" s="223"/>
      <c r="C734" s="223"/>
      <c r="D734" s="223"/>
      <c r="E734" s="223"/>
      <c r="F734" s="228"/>
      <c r="G734" s="224"/>
      <c r="H734" s="227"/>
      <c r="I734" s="227"/>
    </row>
    <row r="735" spans="1:9" x14ac:dyDescent="0.25">
      <c r="A735" s="225"/>
      <c r="B735" s="223"/>
      <c r="C735" s="223"/>
      <c r="D735" s="223"/>
      <c r="E735" s="223"/>
      <c r="F735" s="228"/>
      <c r="G735" s="224"/>
      <c r="H735" s="227"/>
      <c r="I735" s="227"/>
    </row>
    <row r="736" spans="1:9" x14ac:dyDescent="0.25">
      <c r="A736" s="225"/>
      <c r="B736" s="223"/>
      <c r="C736" s="223"/>
      <c r="D736" s="223"/>
      <c r="E736" s="223"/>
      <c r="F736" s="228"/>
      <c r="G736" s="224"/>
      <c r="H736" s="227"/>
      <c r="I736" s="227"/>
    </row>
    <row r="737" spans="1:9" x14ac:dyDescent="0.25">
      <c r="A737" s="225"/>
      <c r="B737" s="223"/>
      <c r="C737" s="223"/>
      <c r="D737" s="223"/>
      <c r="E737" s="223"/>
      <c r="F737" s="228"/>
      <c r="G737" s="224"/>
      <c r="H737" s="227"/>
      <c r="I737" s="227"/>
    </row>
    <row r="738" spans="1:9" x14ac:dyDescent="0.25">
      <c r="A738" s="225"/>
      <c r="B738" s="223"/>
      <c r="C738" s="223"/>
      <c r="D738" s="223"/>
      <c r="E738" s="223"/>
      <c r="F738" s="228"/>
      <c r="G738" s="224"/>
      <c r="H738" s="227"/>
      <c r="I738" s="227"/>
    </row>
    <row r="739" spans="1:9" x14ac:dyDescent="0.25">
      <c r="A739" s="225"/>
      <c r="B739" s="223"/>
      <c r="C739" s="223"/>
      <c r="D739" s="223"/>
      <c r="E739" s="223"/>
      <c r="F739" s="228"/>
      <c r="G739" s="224"/>
      <c r="H739" s="227"/>
      <c r="I739" s="227"/>
    </row>
    <row r="740" spans="1:9" x14ac:dyDescent="0.25">
      <c r="A740" s="225"/>
      <c r="B740" s="223"/>
      <c r="C740" s="223"/>
      <c r="D740" s="223"/>
      <c r="E740" s="223"/>
      <c r="F740" s="228"/>
      <c r="G740" s="224"/>
      <c r="H740" s="227"/>
      <c r="I740" s="227"/>
    </row>
    <row r="741" spans="1:9" x14ac:dyDescent="0.25">
      <c r="A741" s="225"/>
      <c r="B741" s="223"/>
      <c r="C741" s="223"/>
      <c r="D741" s="223"/>
      <c r="E741" s="223"/>
      <c r="F741" s="228"/>
      <c r="G741" s="224"/>
      <c r="H741" s="227"/>
      <c r="I741" s="227"/>
    </row>
    <row r="742" spans="1:9" x14ac:dyDescent="0.25">
      <c r="A742" s="225"/>
      <c r="B742" s="223"/>
      <c r="C742" s="223"/>
      <c r="D742" s="223"/>
      <c r="E742" s="223"/>
      <c r="F742" s="228"/>
      <c r="G742" s="224"/>
      <c r="H742" s="227"/>
      <c r="I742" s="227"/>
    </row>
    <row r="743" spans="1:9" x14ac:dyDescent="0.25">
      <c r="A743" s="225"/>
      <c r="B743" s="223"/>
      <c r="C743" s="223"/>
      <c r="D743" s="223"/>
      <c r="E743" s="223"/>
      <c r="F743" s="228"/>
      <c r="G743" s="224"/>
      <c r="H743" s="227"/>
      <c r="I743" s="227"/>
    </row>
    <row r="744" spans="1:9" x14ac:dyDescent="0.25">
      <c r="A744" s="225"/>
      <c r="B744" s="223"/>
      <c r="C744" s="223"/>
      <c r="D744" s="223"/>
      <c r="E744" s="223"/>
      <c r="F744" s="228"/>
      <c r="G744" s="224"/>
      <c r="H744" s="227"/>
      <c r="I744" s="227"/>
    </row>
    <row r="745" spans="1:9" x14ac:dyDescent="0.25">
      <c r="A745" s="225"/>
      <c r="B745" s="223"/>
      <c r="C745" s="223"/>
      <c r="D745" s="223"/>
      <c r="E745" s="223"/>
      <c r="F745" s="228"/>
      <c r="G745" s="224"/>
      <c r="H745" s="227"/>
      <c r="I745" s="227"/>
    </row>
    <row r="746" spans="1:9" x14ac:dyDescent="0.25">
      <c r="A746" s="225"/>
      <c r="B746" s="223"/>
      <c r="C746" s="223"/>
      <c r="D746" s="223"/>
      <c r="E746" s="223"/>
      <c r="F746" s="228"/>
      <c r="G746" s="224"/>
      <c r="H746" s="227"/>
      <c r="I746" s="227"/>
    </row>
    <row r="747" spans="1:9" x14ac:dyDescent="0.25">
      <c r="A747" s="225"/>
      <c r="B747" s="223"/>
      <c r="C747" s="223"/>
      <c r="D747" s="223"/>
      <c r="E747" s="223"/>
      <c r="F747" s="228"/>
      <c r="G747" s="224"/>
      <c r="H747" s="227"/>
      <c r="I747" s="227"/>
    </row>
    <row r="748" spans="1:9" x14ac:dyDescent="0.25">
      <c r="A748" s="225"/>
      <c r="B748" s="223"/>
      <c r="C748" s="223"/>
      <c r="D748" s="223"/>
      <c r="E748" s="223"/>
      <c r="F748" s="228"/>
      <c r="G748" s="224"/>
      <c r="H748" s="227"/>
      <c r="I748" s="227"/>
    </row>
    <row r="749" spans="1:9" x14ac:dyDescent="0.25">
      <c r="A749" s="225"/>
      <c r="B749" s="223"/>
      <c r="C749" s="223"/>
      <c r="D749" s="223"/>
      <c r="E749" s="223"/>
      <c r="F749" s="228"/>
      <c r="G749" s="224"/>
      <c r="H749" s="227"/>
      <c r="I749" s="227"/>
    </row>
    <row r="750" spans="1:9" x14ac:dyDescent="0.25">
      <c r="A750" s="225"/>
      <c r="B750" s="223"/>
      <c r="C750" s="223"/>
      <c r="D750" s="223"/>
      <c r="E750" s="223"/>
      <c r="F750" s="228"/>
      <c r="G750" s="224"/>
      <c r="H750" s="227"/>
      <c r="I750" s="227"/>
    </row>
    <row r="751" spans="1:9" x14ac:dyDescent="0.25">
      <c r="A751" s="225"/>
      <c r="B751" s="223"/>
      <c r="C751" s="223"/>
      <c r="D751" s="223"/>
      <c r="E751" s="223"/>
      <c r="F751" s="228"/>
      <c r="G751" s="224"/>
      <c r="H751" s="227"/>
      <c r="I751" s="227"/>
    </row>
    <row r="752" spans="1:9" x14ac:dyDescent="0.25">
      <c r="A752" s="225"/>
      <c r="B752" s="223"/>
      <c r="C752" s="223"/>
      <c r="D752" s="223"/>
      <c r="E752" s="223"/>
      <c r="F752" s="228"/>
      <c r="G752" s="224"/>
      <c r="H752" s="227"/>
      <c r="I752" s="227"/>
    </row>
    <row r="753" spans="1:9" x14ac:dyDescent="0.25">
      <c r="A753" s="225"/>
      <c r="B753" s="223"/>
      <c r="C753" s="223"/>
      <c r="D753" s="223"/>
      <c r="E753" s="223"/>
      <c r="F753" s="228"/>
      <c r="G753" s="224"/>
      <c r="H753" s="227"/>
      <c r="I753" s="227"/>
    </row>
    <row r="754" spans="1:9" x14ac:dyDescent="0.25">
      <c r="A754" s="225"/>
      <c r="B754" s="223"/>
      <c r="C754" s="223"/>
      <c r="D754" s="223"/>
      <c r="E754" s="223"/>
      <c r="F754" s="228"/>
      <c r="G754" s="224"/>
      <c r="H754" s="227"/>
      <c r="I754" s="227"/>
    </row>
    <row r="755" spans="1:9" x14ac:dyDescent="0.25">
      <c r="A755" s="225"/>
      <c r="B755" s="223"/>
      <c r="C755" s="223"/>
      <c r="D755" s="223"/>
      <c r="E755" s="223"/>
      <c r="F755" s="228"/>
      <c r="G755" s="224"/>
      <c r="H755" s="227"/>
      <c r="I755" s="227"/>
    </row>
    <row r="756" spans="1:9" x14ac:dyDescent="0.25">
      <c r="A756" s="225"/>
      <c r="B756" s="223"/>
      <c r="C756" s="223"/>
      <c r="D756" s="223"/>
      <c r="E756" s="223"/>
      <c r="F756" s="228"/>
      <c r="G756" s="224"/>
      <c r="H756" s="227"/>
      <c r="I756" s="227"/>
    </row>
    <row r="757" spans="1:9" x14ac:dyDescent="0.25">
      <c r="A757" s="225"/>
      <c r="B757" s="223"/>
      <c r="C757" s="223"/>
      <c r="D757" s="223"/>
      <c r="E757" s="223"/>
      <c r="F757" s="228"/>
      <c r="G757" s="224"/>
      <c r="H757" s="227"/>
      <c r="I757" s="227"/>
    </row>
    <row r="758" spans="1:9" x14ac:dyDescent="0.25">
      <c r="A758" s="225"/>
      <c r="B758" s="223"/>
      <c r="C758" s="223"/>
      <c r="D758" s="223"/>
      <c r="E758" s="223"/>
      <c r="F758" s="228"/>
      <c r="G758" s="224"/>
      <c r="H758" s="227"/>
      <c r="I758" s="227"/>
    </row>
    <row r="759" spans="1:9" x14ac:dyDescent="0.25">
      <c r="A759" s="225"/>
      <c r="B759" s="223"/>
      <c r="C759" s="223"/>
      <c r="D759" s="223"/>
      <c r="E759" s="223"/>
      <c r="F759" s="228"/>
      <c r="G759" s="224"/>
      <c r="H759" s="227"/>
      <c r="I759" s="227"/>
    </row>
    <row r="760" spans="1:9" x14ac:dyDescent="0.25">
      <c r="A760" s="225"/>
      <c r="B760" s="223"/>
      <c r="C760" s="223"/>
      <c r="D760" s="223"/>
      <c r="E760" s="223"/>
      <c r="F760" s="228"/>
      <c r="G760" s="224"/>
      <c r="H760" s="227"/>
      <c r="I760" s="227"/>
    </row>
    <row r="761" spans="1:9" x14ac:dyDescent="0.25">
      <c r="A761" s="225"/>
      <c r="B761" s="223"/>
      <c r="C761" s="223"/>
      <c r="D761" s="223"/>
      <c r="E761" s="223"/>
      <c r="F761" s="228"/>
      <c r="G761" s="224"/>
      <c r="H761" s="227"/>
      <c r="I761" s="227"/>
    </row>
    <row r="762" spans="1:9" x14ac:dyDescent="0.25">
      <c r="A762" s="225"/>
      <c r="B762" s="223"/>
      <c r="C762" s="223"/>
      <c r="D762" s="223"/>
      <c r="E762" s="223"/>
      <c r="F762" s="228"/>
      <c r="G762" s="224"/>
      <c r="H762" s="227"/>
      <c r="I762" s="227"/>
    </row>
    <row r="763" spans="1:9" x14ac:dyDescent="0.25">
      <c r="A763" s="225"/>
      <c r="B763" s="223"/>
      <c r="C763" s="223"/>
      <c r="D763" s="223"/>
      <c r="E763" s="223"/>
      <c r="F763" s="228"/>
      <c r="G763" s="224"/>
      <c r="H763" s="227"/>
      <c r="I763" s="227"/>
    </row>
    <row r="764" spans="1:9" x14ac:dyDescent="0.25">
      <c r="A764" s="225"/>
      <c r="B764" s="223"/>
      <c r="C764" s="223"/>
      <c r="D764" s="223"/>
      <c r="E764" s="223"/>
      <c r="F764" s="228"/>
      <c r="G764" s="224"/>
      <c r="H764" s="227"/>
      <c r="I764" s="227"/>
    </row>
    <row r="765" spans="1:9" x14ac:dyDescent="0.25">
      <c r="A765" s="225"/>
      <c r="B765" s="223"/>
      <c r="C765" s="223"/>
      <c r="D765" s="223"/>
      <c r="E765" s="223"/>
      <c r="F765" s="228"/>
      <c r="G765" s="224"/>
      <c r="H765" s="227"/>
      <c r="I765" s="227"/>
    </row>
    <row r="766" spans="1:9" x14ac:dyDescent="0.25">
      <c r="A766" s="225"/>
      <c r="B766" s="223"/>
      <c r="C766" s="223"/>
      <c r="D766" s="223"/>
      <c r="E766" s="223"/>
      <c r="F766" s="228"/>
      <c r="G766" s="224"/>
      <c r="H766" s="227"/>
      <c r="I766" s="227"/>
    </row>
    <row r="767" spans="1:9" x14ac:dyDescent="0.25">
      <c r="A767" s="225"/>
      <c r="B767" s="223"/>
      <c r="C767" s="223"/>
      <c r="D767" s="223"/>
      <c r="E767" s="223"/>
      <c r="F767" s="228"/>
      <c r="G767" s="224"/>
      <c r="H767" s="227"/>
      <c r="I767" s="227"/>
    </row>
    <row r="768" spans="1:9" x14ac:dyDescent="0.25">
      <c r="A768" s="225"/>
      <c r="B768" s="223"/>
      <c r="C768" s="223"/>
      <c r="D768" s="223"/>
      <c r="E768" s="223"/>
      <c r="F768" s="228"/>
      <c r="G768" s="224"/>
      <c r="H768" s="227"/>
      <c r="I768" s="227"/>
    </row>
    <row r="769" spans="1:9" x14ac:dyDescent="0.25">
      <c r="A769" s="225"/>
      <c r="B769" s="223"/>
      <c r="C769" s="223"/>
      <c r="D769" s="223"/>
      <c r="E769" s="223"/>
      <c r="F769" s="228"/>
      <c r="G769" s="224"/>
      <c r="H769" s="227"/>
      <c r="I769" s="227"/>
    </row>
    <row r="770" spans="1:9" x14ac:dyDescent="0.25">
      <c r="A770" s="225"/>
      <c r="B770" s="223"/>
      <c r="C770" s="223"/>
      <c r="D770" s="223"/>
      <c r="E770" s="223"/>
      <c r="F770" s="228"/>
      <c r="G770" s="224"/>
      <c r="H770" s="227"/>
      <c r="I770" s="227"/>
    </row>
    <row r="771" spans="1:9" x14ac:dyDescent="0.25">
      <c r="A771" s="225"/>
      <c r="B771" s="223"/>
      <c r="C771" s="223"/>
      <c r="D771" s="223"/>
      <c r="E771" s="223"/>
      <c r="F771" s="228"/>
      <c r="G771" s="224"/>
      <c r="H771" s="227"/>
      <c r="I771" s="227"/>
    </row>
    <row r="772" spans="1:9" x14ac:dyDescent="0.25">
      <c r="A772" s="225"/>
      <c r="B772" s="223"/>
      <c r="C772" s="223"/>
      <c r="D772" s="223"/>
      <c r="E772" s="223"/>
      <c r="F772" s="228"/>
      <c r="G772" s="224"/>
      <c r="H772" s="227"/>
      <c r="I772" s="227"/>
    </row>
    <row r="773" spans="1:9" x14ac:dyDescent="0.25">
      <c r="A773" s="225"/>
      <c r="B773" s="223"/>
      <c r="C773" s="223"/>
      <c r="D773" s="223"/>
      <c r="E773" s="223"/>
      <c r="F773" s="228"/>
      <c r="G773" s="224"/>
      <c r="H773" s="227"/>
      <c r="I773" s="227"/>
    </row>
    <row r="774" spans="1:9" x14ac:dyDescent="0.25">
      <c r="A774" s="225"/>
      <c r="B774" s="223"/>
      <c r="C774" s="223"/>
      <c r="D774" s="223"/>
      <c r="E774" s="223"/>
      <c r="F774" s="228"/>
      <c r="G774" s="224"/>
      <c r="H774" s="227"/>
      <c r="I774" s="227"/>
    </row>
    <row r="775" spans="1:9" x14ac:dyDescent="0.25">
      <c r="A775" s="225"/>
      <c r="B775" s="223"/>
      <c r="C775" s="223"/>
      <c r="D775" s="223"/>
      <c r="E775" s="223"/>
      <c r="F775" s="228"/>
      <c r="G775" s="224"/>
      <c r="H775" s="227"/>
      <c r="I775" s="227"/>
    </row>
    <row r="776" spans="1:9" x14ac:dyDescent="0.25">
      <c r="A776" s="225"/>
      <c r="B776" s="223"/>
      <c r="C776" s="223"/>
      <c r="D776" s="223"/>
      <c r="E776" s="223"/>
      <c r="F776" s="228"/>
      <c r="G776" s="224"/>
      <c r="H776" s="227"/>
      <c r="I776" s="227"/>
    </row>
    <row r="777" spans="1:9" x14ac:dyDescent="0.25">
      <c r="A777" s="225"/>
      <c r="B777" s="223"/>
      <c r="C777" s="223"/>
      <c r="D777" s="223"/>
      <c r="E777" s="223"/>
      <c r="F777" s="228"/>
      <c r="G777" s="224"/>
      <c r="H777" s="227"/>
      <c r="I777" s="227"/>
    </row>
    <row r="778" spans="1:9" x14ac:dyDescent="0.25">
      <c r="A778" s="225"/>
      <c r="B778" s="223"/>
      <c r="C778" s="223"/>
      <c r="D778" s="223"/>
      <c r="E778" s="223"/>
      <c r="F778" s="228"/>
      <c r="G778" s="224"/>
      <c r="H778" s="227"/>
      <c r="I778" s="227"/>
    </row>
    <row r="779" spans="1:9" x14ac:dyDescent="0.25">
      <c r="A779" s="225"/>
      <c r="B779" s="223"/>
      <c r="C779" s="223"/>
      <c r="D779" s="223"/>
      <c r="E779" s="223"/>
      <c r="F779" s="228"/>
      <c r="G779" s="224"/>
      <c r="H779" s="227"/>
      <c r="I779" s="227"/>
    </row>
    <row r="780" spans="1:9" x14ac:dyDescent="0.25">
      <c r="A780" s="225"/>
      <c r="B780" s="223"/>
      <c r="C780" s="223"/>
      <c r="D780" s="223"/>
      <c r="E780" s="223"/>
      <c r="F780" s="228"/>
      <c r="G780" s="224"/>
      <c r="H780" s="227"/>
      <c r="I780" s="227"/>
    </row>
    <row r="781" spans="1:9" x14ac:dyDescent="0.25">
      <c r="A781" s="225"/>
      <c r="B781" s="223"/>
      <c r="C781" s="223"/>
      <c r="D781" s="223"/>
      <c r="E781" s="223"/>
      <c r="F781" s="228"/>
      <c r="G781" s="224"/>
      <c r="H781" s="227"/>
      <c r="I781" s="227"/>
    </row>
    <row r="782" spans="1:9" x14ac:dyDescent="0.25">
      <c r="A782" s="225"/>
      <c r="B782" s="223"/>
      <c r="C782" s="223"/>
      <c r="D782" s="223"/>
      <c r="E782" s="223"/>
      <c r="F782" s="228"/>
      <c r="G782" s="224"/>
      <c r="H782" s="227"/>
      <c r="I782" s="227"/>
    </row>
    <row r="783" spans="1:9" x14ac:dyDescent="0.25">
      <c r="A783" s="225"/>
      <c r="B783" s="223"/>
      <c r="C783" s="223"/>
      <c r="D783" s="223"/>
      <c r="E783" s="223"/>
      <c r="F783" s="228"/>
      <c r="G783" s="224"/>
      <c r="H783" s="227"/>
      <c r="I783" s="227"/>
    </row>
    <row r="784" spans="1:9" x14ac:dyDescent="0.25">
      <c r="A784" s="225"/>
      <c r="B784" s="223"/>
      <c r="C784" s="223"/>
      <c r="D784" s="223"/>
      <c r="E784" s="223"/>
      <c r="F784" s="228"/>
      <c r="G784" s="224"/>
      <c r="H784" s="227"/>
      <c r="I784" s="227"/>
    </row>
    <row r="785" spans="1:9" x14ac:dyDescent="0.25">
      <c r="A785" s="225"/>
      <c r="B785" s="223"/>
      <c r="C785" s="223"/>
      <c r="D785" s="223"/>
      <c r="E785" s="223"/>
      <c r="F785" s="228"/>
      <c r="G785" s="224"/>
      <c r="H785" s="227"/>
      <c r="I785" s="227"/>
    </row>
    <row r="786" spans="1:9" x14ac:dyDescent="0.25">
      <c r="A786" s="225"/>
      <c r="B786" s="223"/>
      <c r="C786" s="223"/>
      <c r="D786" s="223"/>
      <c r="E786" s="223"/>
      <c r="F786" s="228"/>
      <c r="G786" s="224"/>
      <c r="H786" s="227"/>
      <c r="I786" s="227"/>
    </row>
    <row r="787" spans="1:9" x14ac:dyDescent="0.25">
      <c r="A787" s="225"/>
      <c r="B787" s="223"/>
      <c r="C787" s="223"/>
      <c r="D787" s="223"/>
      <c r="E787" s="223"/>
      <c r="F787" s="228"/>
      <c r="G787" s="224"/>
      <c r="H787" s="227"/>
      <c r="I787" s="227"/>
    </row>
    <row r="788" spans="1:9" x14ac:dyDescent="0.25">
      <c r="A788" s="225"/>
      <c r="B788" s="223"/>
      <c r="C788" s="223"/>
      <c r="D788" s="223"/>
      <c r="E788" s="223"/>
      <c r="F788" s="228"/>
      <c r="G788" s="224"/>
      <c r="H788" s="227"/>
      <c r="I788" s="227"/>
    </row>
    <row r="789" spans="1:9" x14ac:dyDescent="0.25">
      <c r="A789" s="225"/>
      <c r="B789" s="223"/>
      <c r="C789" s="223"/>
      <c r="D789" s="223"/>
      <c r="E789" s="223"/>
      <c r="F789" s="228"/>
      <c r="G789" s="224"/>
      <c r="H789" s="227"/>
      <c r="I789" s="227"/>
    </row>
    <row r="790" spans="1:9" x14ac:dyDescent="0.25">
      <c r="A790" s="225"/>
      <c r="B790" s="223"/>
      <c r="C790" s="223"/>
      <c r="D790" s="223"/>
      <c r="E790" s="223"/>
      <c r="F790" s="228"/>
      <c r="G790" s="224"/>
      <c r="H790" s="227"/>
      <c r="I790" s="227"/>
    </row>
    <row r="791" spans="1:9" x14ac:dyDescent="0.25">
      <c r="A791" s="225"/>
      <c r="B791" s="223"/>
      <c r="C791" s="223"/>
      <c r="D791" s="223"/>
      <c r="E791" s="223"/>
      <c r="F791" s="228"/>
      <c r="G791" s="224"/>
      <c r="H791" s="227"/>
      <c r="I791" s="227"/>
    </row>
    <row r="792" spans="1:9" x14ac:dyDescent="0.25">
      <c r="A792" s="225"/>
      <c r="B792" s="223"/>
      <c r="C792" s="223"/>
      <c r="D792" s="223"/>
      <c r="E792" s="223"/>
      <c r="F792" s="228"/>
      <c r="G792" s="224"/>
      <c r="H792" s="227"/>
      <c r="I792" s="227"/>
    </row>
    <row r="793" spans="1:9" x14ac:dyDescent="0.25">
      <c r="A793" s="225"/>
      <c r="B793" s="223"/>
      <c r="C793" s="223"/>
      <c r="D793" s="223"/>
      <c r="E793" s="223"/>
      <c r="F793" s="228"/>
      <c r="G793" s="224"/>
      <c r="H793" s="227"/>
      <c r="I793" s="227"/>
    </row>
    <row r="794" spans="1:9" x14ac:dyDescent="0.25">
      <c r="A794" s="225"/>
      <c r="B794" s="223"/>
      <c r="C794" s="223"/>
      <c r="D794" s="223"/>
      <c r="E794" s="223"/>
      <c r="F794" s="228"/>
      <c r="G794" s="224"/>
      <c r="H794" s="227"/>
      <c r="I794" s="227"/>
    </row>
    <row r="795" spans="1:9" x14ac:dyDescent="0.25">
      <c r="A795" s="225"/>
      <c r="B795" s="223"/>
      <c r="C795" s="223"/>
      <c r="D795" s="223"/>
      <c r="E795" s="223"/>
      <c r="F795" s="228"/>
      <c r="G795" s="224"/>
      <c r="H795" s="227"/>
      <c r="I795" s="227"/>
    </row>
    <row r="796" spans="1:9" x14ac:dyDescent="0.25">
      <c r="A796" s="225"/>
      <c r="B796" s="223"/>
      <c r="C796" s="223"/>
      <c r="D796" s="223"/>
      <c r="E796" s="223"/>
      <c r="F796" s="228"/>
      <c r="G796" s="224"/>
      <c r="H796" s="227"/>
      <c r="I796" s="227"/>
    </row>
    <row r="797" spans="1:9" x14ac:dyDescent="0.25">
      <c r="A797" s="225"/>
      <c r="B797" s="223"/>
      <c r="C797" s="223"/>
      <c r="D797" s="223"/>
      <c r="E797" s="223"/>
      <c r="F797" s="228"/>
      <c r="G797" s="224"/>
      <c r="H797" s="227"/>
      <c r="I797" s="227"/>
    </row>
    <row r="798" spans="1:9" x14ac:dyDescent="0.25">
      <c r="A798" s="225"/>
      <c r="B798" s="223"/>
      <c r="C798" s="223"/>
      <c r="D798" s="223"/>
      <c r="E798" s="223"/>
      <c r="F798" s="228"/>
      <c r="G798" s="224"/>
      <c r="H798" s="227"/>
      <c r="I798" s="227"/>
    </row>
    <row r="799" spans="1:9" x14ac:dyDescent="0.25">
      <c r="A799" s="225"/>
      <c r="B799" s="223"/>
      <c r="C799" s="223"/>
      <c r="D799" s="223"/>
      <c r="E799" s="223"/>
      <c r="F799" s="228"/>
      <c r="G799" s="224"/>
      <c r="H799" s="227"/>
      <c r="I799" s="227"/>
    </row>
    <row r="800" spans="1:9" x14ac:dyDescent="0.25">
      <c r="A800" s="225"/>
      <c r="B800" s="223"/>
      <c r="C800" s="223"/>
      <c r="D800" s="223"/>
      <c r="E800" s="223"/>
      <c r="F800" s="228"/>
      <c r="G800" s="224"/>
      <c r="H800" s="227"/>
      <c r="I800" s="227"/>
    </row>
    <row r="801" spans="1:9" x14ac:dyDescent="0.25">
      <c r="A801" s="225"/>
      <c r="B801" s="223"/>
      <c r="C801" s="223"/>
      <c r="D801" s="223"/>
      <c r="E801" s="223"/>
      <c r="F801" s="228"/>
      <c r="G801" s="224"/>
      <c r="H801" s="227"/>
      <c r="I801" s="227"/>
    </row>
    <row r="802" spans="1:9" x14ac:dyDescent="0.25">
      <c r="A802" s="225"/>
      <c r="B802" s="223"/>
      <c r="C802" s="223"/>
      <c r="D802" s="223"/>
      <c r="E802" s="223"/>
      <c r="F802" s="228"/>
      <c r="G802" s="224"/>
      <c r="H802" s="227"/>
      <c r="I802" s="227"/>
    </row>
    <row r="803" spans="1:9" x14ac:dyDescent="0.25">
      <c r="A803" s="225"/>
      <c r="B803" s="223"/>
      <c r="C803" s="223"/>
      <c r="D803" s="223"/>
      <c r="E803" s="223"/>
      <c r="F803" s="228"/>
      <c r="G803" s="224"/>
      <c r="H803" s="227"/>
      <c r="I803" s="227"/>
    </row>
    <row r="804" spans="1:9" x14ac:dyDescent="0.25">
      <c r="A804" s="225"/>
      <c r="B804" s="223"/>
      <c r="C804" s="223"/>
      <c r="D804" s="223"/>
      <c r="E804" s="223"/>
      <c r="F804" s="228"/>
      <c r="G804" s="224"/>
      <c r="H804" s="227"/>
      <c r="I804" s="227"/>
    </row>
    <row r="805" spans="1:9" x14ac:dyDescent="0.25">
      <c r="A805" s="225"/>
      <c r="B805" s="223"/>
      <c r="C805" s="223"/>
      <c r="D805" s="223"/>
      <c r="E805" s="223"/>
      <c r="F805" s="228"/>
      <c r="G805" s="224"/>
      <c r="H805" s="227"/>
      <c r="I805" s="227"/>
    </row>
    <row r="806" spans="1:9" x14ac:dyDescent="0.25">
      <c r="A806" s="225"/>
      <c r="B806" s="223"/>
      <c r="C806" s="223"/>
      <c r="D806" s="223"/>
      <c r="E806" s="223"/>
      <c r="F806" s="228"/>
      <c r="G806" s="224"/>
      <c r="H806" s="227"/>
      <c r="I806" s="227"/>
    </row>
    <row r="807" spans="1:9" x14ac:dyDescent="0.25">
      <c r="A807" s="225"/>
      <c r="B807" s="223"/>
      <c r="C807" s="223"/>
      <c r="D807" s="223"/>
      <c r="E807" s="223"/>
      <c r="F807" s="228"/>
      <c r="G807" s="224"/>
      <c r="H807" s="227"/>
      <c r="I807" s="227"/>
    </row>
    <row r="808" spans="1:9" x14ac:dyDescent="0.25">
      <c r="A808" s="225"/>
      <c r="B808" s="223"/>
      <c r="C808" s="223"/>
      <c r="D808" s="223"/>
      <c r="E808" s="223"/>
      <c r="F808" s="228"/>
      <c r="G808" s="224"/>
      <c r="H808" s="227"/>
      <c r="I808" s="227"/>
    </row>
    <row r="809" spans="1:9" x14ac:dyDescent="0.25">
      <c r="A809" s="225"/>
      <c r="B809" s="223"/>
      <c r="C809" s="223"/>
      <c r="D809" s="223"/>
      <c r="E809" s="223"/>
      <c r="F809" s="228"/>
      <c r="G809" s="224"/>
      <c r="H809" s="227"/>
      <c r="I809" s="227"/>
    </row>
    <row r="810" spans="1:9" x14ac:dyDescent="0.25">
      <c r="A810" s="225"/>
      <c r="B810" s="223"/>
      <c r="C810" s="223"/>
      <c r="D810" s="223"/>
      <c r="E810" s="223"/>
      <c r="F810" s="228"/>
      <c r="G810" s="224"/>
      <c r="H810" s="227"/>
      <c r="I810" s="227"/>
    </row>
    <row r="811" spans="1:9" x14ac:dyDescent="0.25">
      <c r="A811" s="225"/>
      <c r="B811" s="223"/>
      <c r="C811" s="223"/>
      <c r="D811" s="223"/>
      <c r="E811" s="223"/>
      <c r="F811" s="228"/>
      <c r="G811" s="224"/>
      <c r="H811" s="227"/>
      <c r="I811" s="227"/>
    </row>
    <row r="812" spans="1:9" x14ac:dyDescent="0.25">
      <c r="A812" s="225"/>
      <c r="B812" s="223"/>
      <c r="C812" s="223"/>
      <c r="D812" s="223"/>
      <c r="E812" s="223"/>
      <c r="F812" s="228"/>
      <c r="G812" s="224"/>
      <c r="H812" s="227"/>
      <c r="I812" s="227"/>
    </row>
    <row r="813" spans="1:9" x14ac:dyDescent="0.25">
      <c r="A813" s="225"/>
      <c r="B813" s="223"/>
      <c r="C813" s="223"/>
      <c r="D813" s="223"/>
      <c r="E813" s="223"/>
      <c r="F813" s="228"/>
      <c r="G813" s="224"/>
      <c r="H813" s="227"/>
      <c r="I813" s="227"/>
    </row>
    <row r="814" spans="1:9" x14ac:dyDescent="0.25">
      <c r="A814" s="225"/>
      <c r="B814" s="223"/>
      <c r="C814" s="223"/>
      <c r="D814" s="223"/>
      <c r="E814" s="223"/>
      <c r="F814" s="228"/>
      <c r="G814" s="224"/>
      <c r="H814" s="227"/>
      <c r="I814" s="227"/>
    </row>
    <row r="815" spans="1:9" x14ac:dyDescent="0.25">
      <c r="A815" s="225"/>
      <c r="B815" s="223"/>
      <c r="C815" s="223"/>
      <c r="D815" s="223"/>
      <c r="E815" s="223"/>
      <c r="F815" s="228"/>
      <c r="G815" s="224"/>
      <c r="H815" s="227"/>
      <c r="I815" s="227"/>
    </row>
    <row r="816" spans="1:9" x14ac:dyDescent="0.25">
      <c r="A816" s="225"/>
      <c r="B816" s="223"/>
      <c r="C816" s="223"/>
      <c r="D816" s="223"/>
      <c r="E816" s="223"/>
      <c r="F816" s="228"/>
      <c r="G816" s="224"/>
      <c r="H816" s="227"/>
      <c r="I816" s="227"/>
    </row>
    <row r="817" spans="1:9" x14ac:dyDescent="0.25">
      <c r="A817" s="225"/>
      <c r="B817" s="223"/>
      <c r="C817" s="223"/>
      <c r="D817" s="223"/>
      <c r="E817" s="223"/>
      <c r="F817" s="228"/>
      <c r="G817" s="224"/>
      <c r="H817" s="227"/>
      <c r="I817" s="227"/>
    </row>
    <row r="818" spans="1:9" x14ac:dyDescent="0.25">
      <c r="A818" s="225"/>
      <c r="B818" s="223"/>
      <c r="C818" s="223"/>
      <c r="D818" s="223"/>
      <c r="E818" s="223"/>
      <c r="F818" s="228"/>
      <c r="G818" s="224"/>
      <c r="H818" s="227"/>
      <c r="I818" s="227"/>
    </row>
    <row r="819" spans="1:9" x14ac:dyDescent="0.25">
      <c r="A819" s="225"/>
      <c r="B819" s="223"/>
      <c r="C819" s="223"/>
      <c r="D819" s="223"/>
      <c r="E819" s="223"/>
      <c r="F819" s="228"/>
      <c r="G819" s="224"/>
      <c r="H819" s="227"/>
      <c r="I819" s="227"/>
    </row>
    <row r="820" spans="1:9" x14ac:dyDescent="0.25">
      <c r="A820" s="225"/>
      <c r="B820" s="223"/>
      <c r="C820" s="223"/>
      <c r="D820" s="223"/>
      <c r="E820" s="223"/>
      <c r="F820" s="228"/>
      <c r="G820" s="224"/>
      <c r="H820" s="227"/>
      <c r="I820" s="227"/>
    </row>
    <row r="821" spans="1:9" x14ac:dyDescent="0.25">
      <c r="A821" s="225"/>
      <c r="B821" s="223"/>
      <c r="C821" s="223"/>
      <c r="D821" s="223"/>
      <c r="E821" s="223"/>
      <c r="F821" s="228"/>
      <c r="G821" s="224"/>
      <c r="H821" s="227"/>
      <c r="I821" s="227"/>
    </row>
    <row r="822" spans="1:9" x14ac:dyDescent="0.25">
      <c r="A822" s="225"/>
      <c r="B822" s="223"/>
      <c r="C822" s="223"/>
      <c r="D822" s="223"/>
      <c r="E822" s="223"/>
      <c r="F822" s="228"/>
      <c r="G822" s="224"/>
      <c r="H822" s="227"/>
      <c r="I822" s="227"/>
    </row>
    <row r="823" spans="1:9" x14ac:dyDescent="0.25">
      <c r="A823" s="225"/>
      <c r="B823" s="223"/>
      <c r="C823" s="223"/>
      <c r="D823" s="223"/>
      <c r="E823" s="223"/>
      <c r="F823" s="228"/>
      <c r="G823" s="224"/>
      <c r="H823" s="227"/>
      <c r="I823" s="227"/>
    </row>
    <row r="824" spans="1:9" x14ac:dyDescent="0.25">
      <c r="A824" s="225"/>
      <c r="B824" s="223"/>
      <c r="C824" s="223"/>
      <c r="D824" s="223"/>
      <c r="E824" s="223"/>
      <c r="F824" s="228"/>
      <c r="G824" s="224"/>
      <c r="H824" s="227"/>
      <c r="I824" s="227"/>
    </row>
    <row r="825" spans="1:9" x14ac:dyDescent="0.25">
      <c r="A825" s="225"/>
      <c r="B825" s="223"/>
      <c r="C825" s="223"/>
      <c r="D825" s="223"/>
      <c r="E825" s="223"/>
      <c r="F825" s="228"/>
      <c r="G825" s="224"/>
      <c r="H825" s="227"/>
      <c r="I825" s="227"/>
    </row>
    <row r="826" spans="1:9" x14ac:dyDescent="0.25">
      <c r="A826" s="225"/>
      <c r="B826" s="223"/>
      <c r="C826" s="223"/>
      <c r="D826" s="223"/>
      <c r="E826" s="223"/>
      <c r="F826" s="228"/>
      <c r="G826" s="224"/>
      <c r="H826" s="227"/>
      <c r="I826" s="227"/>
    </row>
    <row r="827" spans="1:9" x14ac:dyDescent="0.25">
      <c r="A827" s="225"/>
      <c r="B827" s="223"/>
      <c r="C827" s="223"/>
      <c r="D827" s="223"/>
      <c r="E827" s="223"/>
      <c r="F827" s="228"/>
      <c r="G827" s="224"/>
      <c r="H827" s="227"/>
      <c r="I827" s="227"/>
    </row>
    <row r="828" spans="1:9" x14ac:dyDescent="0.25">
      <c r="A828" s="225"/>
      <c r="B828" s="223"/>
      <c r="C828" s="223"/>
      <c r="D828" s="223"/>
      <c r="E828" s="223"/>
      <c r="F828" s="228"/>
      <c r="G828" s="224"/>
      <c r="H828" s="227"/>
      <c r="I828" s="227"/>
    </row>
    <row r="829" spans="1:9" x14ac:dyDescent="0.25">
      <c r="A829" s="225"/>
      <c r="B829" s="223"/>
      <c r="C829" s="223"/>
      <c r="D829" s="223"/>
      <c r="E829" s="223"/>
      <c r="F829" s="228"/>
      <c r="G829" s="224"/>
      <c r="H829" s="227"/>
      <c r="I829" s="227"/>
    </row>
    <row r="830" spans="1:9" x14ac:dyDescent="0.25">
      <c r="A830" s="225"/>
      <c r="B830" s="223"/>
      <c r="C830" s="223"/>
      <c r="D830" s="223"/>
      <c r="E830" s="223"/>
      <c r="F830" s="228"/>
      <c r="G830" s="224"/>
      <c r="H830" s="227"/>
      <c r="I830" s="227"/>
    </row>
    <row r="831" spans="1:9" x14ac:dyDescent="0.25">
      <c r="A831" s="225"/>
      <c r="B831" s="223"/>
      <c r="C831" s="223"/>
      <c r="D831" s="223"/>
      <c r="E831" s="223"/>
      <c r="F831" s="228"/>
      <c r="G831" s="224"/>
      <c r="H831" s="227"/>
      <c r="I831" s="227"/>
    </row>
    <row r="832" spans="1:9" x14ac:dyDescent="0.25">
      <c r="A832" s="225"/>
      <c r="B832" s="223"/>
      <c r="C832" s="223"/>
      <c r="D832" s="223"/>
      <c r="E832" s="223"/>
      <c r="F832" s="228"/>
      <c r="G832" s="224"/>
      <c r="H832" s="227"/>
      <c r="I832" s="227"/>
    </row>
    <row r="833" spans="1:9" x14ac:dyDescent="0.25">
      <c r="A833" s="225"/>
      <c r="B833" s="223"/>
      <c r="C833" s="223"/>
      <c r="D833" s="223"/>
      <c r="E833" s="223"/>
      <c r="F833" s="228"/>
      <c r="G833" s="224"/>
      <c r="H833" s="227"/>
      <c r="I833" s="227"/>
    </row>
    <row r="834" spans="1:9" x14ac:dyDescent="0.25">
      <c r="A834" s="225"/>
      <c r="B834" s="223"/>
      <c r="C834" s="223"/>
      <c r="D834" s="223"/>
      <c r="E834" s="223"/>
      <c r="F834" s="228"/>
      <c r="G834" s="224"/>
      <c r="H834" s="227"/>
      <c r="I834" s="227"/>
    </row>
    <row r="835" spans="1:9" x14ac:dyDescent="0.25">
      <c r="A835" s="225"/>
      <c r="B835" s="223"/>
      <c r="C835" s="223"/>
      <c r="D835" s="223"/>
      <c r="E835" s="223"/>
      <c r="F835" s="228"/>
      <c r="G835" s="224"/>
      <c r="H835" s="227"/>
      <c r="I835" s="227"/>
    </row>
    <row r="836" spans="1:9" x14ac:dyDescent="0.25">
      <c r="A836" s="225"/>
      <c r="B836" s="223"/>
      <c r="C836" s="223"/>
      <c r="D836" s="223"/>
      <c r="E836" s="223"/>
      <c r="F836" s="228"/>
      <c r="G836" s="224"/>
      <c r="H836" s="227"/>
      <c r="I836" s="227"/>
    </row>
    <row r="837" spans="1:9" x14ac:dyDescent="0.25">
      <c r="A837" s="225"/>
      <c r="B837" s="223"/>
      <c r="C837" s="223"/>
      <c r="D837" s="223"/>
      <c r="E837" s="223"/>
      <c r="F837" s="228"/>
      <c r="G837" s="224"/>
      <c r="H837" s="227"/>
      <c r="I837" s="227"/>
    </row>
    <row r="838" spans="1:9" x14ac:dyDescent="0.25">
      <c r="A838" s="225"/>
      <c r="B838" s="223"/>
      <c r="C838" s="223"/>
      <c r="D838" s="223"/>
      <c r="E838" s="223"/>
      <c r="F838" s="228"/>
      <c r="G838" s="224"/>
      <c r="H838" s="227"/>
      <c r="I838" s="227"/>
    </row>
    <row r="839" spans="1:9" x14ac:dyDescent="0.25">
      <c r="A839" s="225"/>
      <c r="B839" s="223"/>
      <c r="C839" s="223"/>
      <c r="D839" s="223"/>
      <c r="E839" s="223"/>
      <c r="F839" s="228"/>
      <c r="G839" s="224"/>
      <c r="H839" s="227"/>
      <c r="I839" s="227"/>
    </row>
    <row r="840" spans="1:9" x14ac:dyDescent="0.25">
      <c r="A840" s="225"/>
      <c r="B840" s="223"/>
      <c r="C840" s="223"/>
      <c r="D840" s="223"/>
      <c r="E840" s="223"/>
      <c r="F840" s="228"/>
      <c r="G840" s="224"/>
      <c r="H840" s="227"/>
      <c r="I840" s="227"/>
    </row>
    <row r="841" spans="1:9" x14ac:dyDescent="0.25">
      <c r="A841" s="225"/>
      <c r="B841" s="223"/>
      <c r="C841" s="223"/>
      <c r="D841" s="223"/>
      <c r="E841" s="223"/>
      <c r="F841" s="228"/>
      <c r="G841" s="224"/>
      <c r="H841" s="227"/>
      <c r="I841" s="227"/>
    </row>
    <row r="842" spans="1:9" x14ac:dyDescent="0.25">
      <c r="A842" s="225"/>
      <c r="B842" s="223"/>
      <c r="C842" s="223"/>
      <c r="D842" s="223"/>
      <c r="E842" s="223"/>
      <c r="F842" s="228"/>
      <c r="G842" s="224"/>
      <c r="H842" s="227"/>
      <c r="I842" s="227"/>
    </row>
    <row r="843" spans="1:9" x14ac:dyDescent="0.25">
      <c r="A843" s="225"/>
      <c r="B843" s="223"/>
      <c r="C843" s="223"/>
      <c r="D843" s="223"/>
      <c r="E843" s="223"/>
      <c r="F843" s="228"/>
      <c r="G843" s="224"/>
      <c r="H843" s="227"/>
      <c r="I843" s="227"/>
    </row>
    <row r="844" spans="1:9" x14ac:dyDescent="0.25">
      <c r="A844" s="225"/>
      <c r="B844" s="223"/>
      <c r="C844" s="223"/>
      <c r="D844" s="223"/>
      <c r="E844" s="223"/>
      <c r="F844" s="228"/>
      <c r="G844" s="224"/>
      <c r="H844" s="227"/>
      <c r="I844" s="227"/>
    </row>
    <row r="845" spans="1:9" x14ac:dyDescent="0.25">
      <c r="A845" s="225"/>
      <c r="B845" s="223"/>
      <c r="C845" s="223"/>
      <c r="D845" s="223"/>
      <c r="E845" s="223"/>
      <c r="F845" s="228"/>
      <c r="G845" s="224"/>
      <c r="H845" s="227"/>
      <c r="I845" s="227"/>
    </row>
    <row r="846" spans="1:9" x14ac:dyDescent="0.25">
      <c r="A846" s="225"/>
      <c r="B846" s="223"/>
      <c r="C846" s="223"/>
      <c r="D846" s="223"/>
      <c r="E846" s="223"/>
      <c r="F846" s="228"/>
      <c r="G846" s="224"/>
      <c r="H846" s="227"/>
      <c r="I846" s="227"/>
    </row>
    <row r="847" spans="1:9" x14ac:dyDescent="0.25">
      <c r="A847" s="225"/>
      <c r="B847" s="223"/>
      <c r="C847" s="223"/>
      <c r="D847" s="223"/>
      <c r="E847" s="223"/>
      <c r="F847" s="228"/>
      <c r="G847" s="224"/>
      <c r="H847" s="227"/>
      <c r="I847" s="227"/>
    </row>
    <row r="848" spans="1:9" x14ac:dyDescent="0.25">
      <c r="A848" s="225"/>
      <c r="B848" s="223"/>
      <c r="C848" s="223"/>
      <c r="D848" s="223"/>
      <c r="E848" s="223"/>
      <c r="F848" s="228"/>
      <c r="G848" s="224"/>
      <c r="H848" s="227"/>
      <c r="I848" s="227"/>
    </row>
    <row r="849" spans="1:9" x14ac:dyDescent="0.25">
      <c r="A849" s="225"/>
      <c r="B849" s="223"/>
      <c r="C849" s="223"/>
      <c r="D849" s="223"/>
      <c r="E849" s="223"/>
      <c r="F849" s="228"/>
      <c r="G849" s="224"/>
      <c r="H849" s="227"/>
      <c r="I849" s="227"/>
    </row>
    <row r="850" spans="1:9" x14ac:dyDescent="0.25">
      <c r="A850" s="225"/>
      <c r="B850" s="223"/>
      <c r="C850" s="223"/>
      <c r="D850" s="223"/>
      <c r="E850" s="223"/>
      <c r="F850" s="228"/>
      <c r="G850" s="224"/>
      <c r="H850" s="227"/>
      <c r="I850" s="227"/>
    </row>
    <row r="851" spans="1:9" x14ac:dyDescent="0.25">
      <c r="A851" s="225"/>
      <c r="B851" s="223"/>
      <c r="C851" s="223"/>
      <c r="D851" s="223"/>
      <c r="E851" s="223"/>
      <c r="F851" s="228"/>
      <c r="G851" s="224"/>
      <c r="H851" s="227"/>
      <c r="I851" s="227"/>
    </row>
    <row r="852" spans="1:9" x14ac:dyDescent="0.25">
      <c r="A852" s="225"/>
      <c r="B852" s="223"/>
      <c r="C852" s="223"/>
      <c r="D852" s="223"/>
      <c r="E852" s="223"/>
      <c r="F852" s="228"/>
      <c r="G852" s="224"/>
      <c r="H852" s="227"/>
      <c r="I852" s="227"/>
    </row>
    <row r="853" spans="1:9" x14ac:dyDescent="0.25">
      <c r="A853" s="225"/>
      <c r="B853" s="223"/>
      <c r="C853" s="223"/>
      <c r="D853" s="223"/>
      <c r="E853" s="223"/>
      <c r="F853" s="228"/>
      <c r="G853" s="224"/>
      <c r="H853" s="227"/>
      <c r="I853" s="227"/>
    </row>
    <row r="854" spans="1:9" x14ac:dyDescent="0.25">
      <c r="A854" s="225"/>
      <c r="B854" s="223"/>
      <c r="C854" s="223"/>
      <c r="D854" s="223"/>
      <c r="E854" s="223"/>
      <c r="F854" s="228"/>
      <c r="G854" s="224"/>
      <c r="H854" s="227"/>
      <c r="I854" s="227"/>
    </row>
    <row r="855" spans="1:9" x14ac:dyDescent="0.25">
      <c r="A855" s="225"/>
      <c r="B855" s="223"/>
      <c r="C855" s="223"/>
      <c r="D855" s="223"/>
      <c r="E855" s="223"/>
      <c r="F855" s="228"/>
      <c r="G855" s="224"/>
      <c r="H855" s="227"/>
      <c r="I855" s="227"/>
    </row>
    <row r="856" spans="1:9" x14ac:dyDescent="0.25">
      <c r="A856" s="225"/>
      <c r="B856" s="223"/>
      <c r="C856" s="223"/>
      <c r="D856" s="223"/>
      <c r="E856" s="223"/>
      <c r="F856" s="228"/>
      <c r="G856" s="224"/>
      <c r="H856" s="227"/>
      <c r="I856" s="227"/>
    </row>
    <row r="857" spans="1:9" x14ac:dyDescent="0.25">
      <c r="A857" s="225"/>
      <c r="B857" s="223"/>
      <c r="C857" s="223"/>
      <c r="D857" s="223"/>
      <c r="E857" s="223"/>
      <c r="F857" s="228"/>
      <c r="G857" s="224"/>
      <c r="H857" s="227"/>
      <c r="I857" s="227"/>
    </row>
    <row r="858" spans="1:9" x14ac:dyDescent="0.25">
      <c r="A858" s="225"/>
      <c r="B858" s="223"/>
      <c r="C858" s="223"/>
      <c r="D858" s="223"/>
      <c r="E858" s="223"/>
      <c r="F858" s="228"/>
      <c r="G858" s="224"/>
      <c r="H858" s="227"/>
      <c r="I858" s="227"/>
    </row>
    <row r="859" spans="1:9" x14ac:dyDescent="0.25">
      <c r="A859" s="225"/>
      <c r="B859" s="223"/>
      <c r="C859" s="223"/>
      <c r="D859" s="223"/>
      <c r="E859" s="223"/>
      <c r="F859" s="228"/>
      <c r="G859" s="224"/>
      <c r="H859" s="227"/>
      <c r="I859" s="227"/>
    </row>
    <row r="860" spans="1:9" x14ac:dyDescent="0.25">
      <c r="A860" s="225"/>
      <c r="B860" s="223"/>
      <c r="C860" s="223"/>
      <c r="D860" s="223"/>
      <c r="E860" s="223"/>
      <c r="F860" s="228"/>
      <c r="G860" s="224"/>
      <c r="H860" s="227"/>
      <c r="I860" s="227"/>
    </row>
    <row r="861" spans="1:9" x14ac:dyDescent="0.25">
      <c r="A861" s="225"/>
      <c r="B861" s="223"/>
      <c r="C861" s="223"/>
      <c r="D861" s="223"/>
      <c r="E861" s="223"/>
      <c r="F861" s="228"/>
      <c r="G861" s="224"/>
      <c r="H861" s="227"/>
      <c r="I861" s="227"/>
    </row>
    <row r="862" spans="1:9" x14ac:dyDescent="0.25">
      <c r="A862" s="225"/>
      <c r="B862" s="223"/>
      <c r="C862" s="223"/>
      <c r="D862" s="223"/>
      <c r="E862" s="223"/>
      <c r="F862" s="228"/>
      <c r="G862" s="224"/>
      <c r="H862" s="227"/>
      <c r="I862" s="227"/>
    </row>
    <row r="863" spans="1:9" x14ac:dyDescent="0.25">
      <c r="A863" s="225"/>
      <c r="B863" s="223"/>
      <c r="C863" s="223"/>
      <c r="D863" s="223"/>
      <c r="E863" s="223"/>
      <c r="F863" s="228"/>
      <c r="G863" s="224"/>
      <c r="H863" s="227"/>
      <c r="I863" s="227"/>
    </row>
    <row r="864" spans="1:9" x14ac:dyDescent="0.25">
      <c r="A864" s="225"/>
      <c r="B864" s="223"/>
      <c r="C864" s="223"/>
      <c r="D864" s="223"/>
      <c r="E864" s="223"/>
      <c r="F864" s="228"/>
      <c r="G864" s="224"/>
      <c r="H864" s="227"/>
      <c r="I864" s="227"/>
    </row>
    <row r="865" spans="1:9" x14ac:dyDescent="0.25">
      <c r="A865" s="225"/>
      <c r="B865" s="223"/>
      <c r="C865" s="223"/>
      <c r="D865" s="223"/>
      <c r="E865" s="223"/>
      <c r="F865" s="228"/>
      <c r="G865" s="224"/>
      <c r="H865" s="227"/>
      <c r="I865" s="227"/>
    </row>
    <row r="866" spans="1:9" x14ac:dyDescent="0.25">
      <c r="A866" s="225"/>
      <c r="B866" s="223"/>
      <c r="C866" s="223"/>
      <c r="D866" s="223"/>
      <c r="E866" s="223"/>
      <c r="F866" s="228"/>
      <c r="G866" s="224"/>
      <c r="H866" s="227"/>
      <c r="I866" s="227"/>
    </row>
    <row r="867" spans="1:9" x14ac:dyDescent="0.25">
      <c r="A867" s="225"/>
      <c r="B867" s="223"/>
      <c r="C867" s="223"/>
      <c r="D867" s="223"/>
      <c r="E867" s="223"/>
      <c r="F867" s="228"/>
      <c r="G867" s="224"/>
      <c r="H867" s="227"/>
      <c r="I867" s="227"/>
    </row>
    <row r="868" spans="1:9" x14ac:dyDescent="0.25">
      <c r="A868" s="225"/>
      <c r="B868" s="223"/>
      <c r="C868" s="223"/>
      <c r="D868" s="223"/>
      <c r="E868" s="223"/>
      <c r="F868" s="228"/>
      <c r="G868" s="224"/>
      <c r="H868" s="227"/>
      <c r="I868" s="227"/>
    </row>
    <row r="869" spans="1:9" x14ac:dyDescent="0.25">
      <c r="A869" s="225"/>
      <c r="B869" s="223"/>
      <c r="C869" s="223"/>
      <c r="D869" s="223"/>
      <c r="E869" s="223"/>
      <c r="F869" s="228"/>
      <c r="G869" s="224"/>
      <c r="H869" s="227"/>
      <c r="I869" s="227"/>
    </row>
    <row r="870" spans="1:9" x14ac:dyDescent="0.25">
      <c r="A870" s="225"/>
      <c r="B870" s="223"/>
      <c r="C870" s="223"/>
      <c r="D870" s="223"/>
      <c r="E870" s="223"/>
      <c r="F870" s="228"/>
      <c r="G870" s="224"/>
      <c r="H870" s="227"/>
      <c r="I870" s="227"/>
    </row>
    <row r="871" spans="1:9" x14ac:dyDescent="0.25">
      <c r="A871" s="225"/>
      <c r="B871" s="223"/>
      <c r="C871" s="223"/>
      <c r="D871" s="223"/>
      <c r="E871" s="223"/>
      <c r="F871" s="228"/>
      <c r="G871" s="224"/>
      <c r="H871" s="227"/>
      <c r="I871" s="227"/>
    </row>
    <row r="872" spans="1:9" x14ac:dyDescent="0.25">
      <c r="A872" s="225"/>
      <c r="B872" s="223"/>
      <c r="C872" s="223"/>
      <c r="D872" s="223"/>
      <c r="E872" s="223"/>
      <c r="F872" s="228"/>
      <c r="G872" s="224"/>
      <c r="H872" s="227"/>
      <c r="I872" s="227"/>
    </row>
    <row r="873" spans="1:9" x14ac:dyDescent="0.25">
      <c r="A873" s="225"/>
      <c r="B873" s="223"/>
      <c r="C873" s="223"/>
      <c r="D873" s="223"/>
      <c r="E873" s="223"/>
      <c r="F873" s="228"/>
      <c r="G873" s="224"/>
      <c r="H873" s="227"/>
      <c r="I873" s="227"/>
    </row>
    <row r="874" spans="1:9" x14ac:dyDescent="0.25">
      <c r="A874" s="225"/>
      <c r="B874" s="223"/>
      <c r="C874" s="223"/>
      <c r="D874" s="223"/>
      <c r="E874" s="223"/>
      <c r="F874" s="228"/>
      <c r="G874" s="224"/>
      <c r="H874" s="227"/>
      <c r="I874" s="227"/>
    </row>
    <row r="875" spans="1:9" x14ac:dyDescent="0.25">
      <c r="A875" s="225"/>
      <c r="B875" s="223"/>
      <c r="C875" s="223"/>
      <c r="D875" s="223"/>
      <c r="E875" s="223"/>
      <c r="F875" s="228"/>
      <c r="G875" s="224"/>
      <c r="H875" s="227"/>
      <c r="I875" s="227"/>
    </row>
    <row r="876" spans="1:9" x14ac:dyDescent="0.25">
      <c r="A876" s="225"/>
      <c r="B876" s="223"/>
      <c r="C876" s="223"/>
      <c r="D876" s="223"/>
      <c r="E876" s="223"/>
      <c r="F876" s="228"/>
      <c r="G876" s="224"/>
      <c r="H876" s="227"/>
      <c r="I876" s="227"/>
    </row>
    <row r="877" spans="1:9" x14ac:dyDescent="0.25">
      <c r="A877" s="225"/>
      <c r="B877" s="223"/>
      <c r="C877" s="223"/>
      <c r="D877" s="223"/>
      <c r="E877" s="223"/>
      <c r="F877" s="228"/>
      <c r="G877" s="224"/>
      <c r="H877" s="227"/>
      <c r="I877" s="227"/>
    </row>
    <row r="878" spans="1:9" x14ac:dyDescent="0.25">
      <c r="A878" s="225"/>
      <c r="B878" s="223"/>
      <c r="C878" s="223"/>
      <c r="D878" s="223"/>
      <c r="E878" s="223"/>
      <c r="F878" s="228"/>
      <c r="G878" s="224"/>
      <c r="H878" s="227"/>
      <c r="I878" s="227"/>
    </row>
    <row r="879" spans="1:9" x14ac:dyDescent="0.25">
      <c r="A879" s="225"/>
      <c r="B879" s="223"/>
      <c r="C879" s="223"/>
      <c r="D879" s="223"/>
      <c r="E879" s="223"/>
      <c r="F879" s="228"/>
      <c r="G879" s="224"/>
      <c r="H879" s="227"/>
      <c r="I879" s="227"/>
    </row>
    <row r="880" spans="1:9" x14ac:dyDescent="0.25">
      <c r="A880" s="225"/>
      <c r="B880" s="223"/>
      <c r="C880" s="223"/>
      <c r="D880" s="223"/>
      <c r="E880" s="223"/>
      <c r="F880" s="228"/>
      <c r="G880" s="224"/>
      <c r="H880" s="227"/>
      <c r="I880" s="227"/>
    </row>
    <row r="881" spans="1:9" x14ac:dyDescent="0.25">
      <c r="A881" s="225"/>
      <c r="B881" s="223"/>
      <c r="C881" s="223"/>
      <c r="D881" s="223"/>
      <c r="E881" s="223"/>
      <c r="F881" s="228"/>
      <c r="G881" s="224"/>
      <c r="H881" s="227"/>
      <c r="I881" s="227"/>
    </row>
    <row r="882" spans="1:9" x14ac:dyDescent="0.25">
      <c r="A882" s="225"/>
      <c r="B882" s="223"/>
      <c r="C882" s="223"/>
      <c r="D882" s="223"/>
      <c r="E882" s="223"/>
      <c r="F882" s="228"/>
      <c r="G882" s="224"/>
      <c r="H882" s="227"/>
      <c r="I882" s="227"/>
    </row>
    <row r="883" spans="1:9" x14ac:dyDescent="0.25">
      <c r="A883" s="225"/>
      <c r="B883" s="223"/>
      <c r="C883" s="223"/>
      <c r="D883" s="223"/>
      <c r="E883" s="223"/>
      <c r="F883" s="228"/>
      <c r="G883" s="224"/>
      <c r="H883" s="227"/>
      <c r="I883" s="227"/>
    </row>
    <row r="884" spans="1:9" x14ac:dyDescent="0.25">
      <c r="A884" s="225"/>
      <c r="B884" s="223"/>
      <c r="C884" s="223"/>
      <c r="D884" s="223"/>
      <c r="E884" s="223"/>
      <c r="F884" s="228"/>
      <c r="G884" s="224"/>
      <c r="H884" s="227"/>
      <c r="I884" s="227"/>
    </row>
    <row r="885" spans="1:9" x14ac:dyDescent="0.25">
      <c r="A885" s="225"/>
      <c r="B885" s="223"/>
      <c r="C885" s="223"/>
      <c r="D885" s="223"/>
      <c r="E885" s="223"/>
      <c r="F885" s="228"/>
      <c r="G885" s="224"/>
      <c r="H885" s="227"/>
      <c r="I885" s="227"/>
    </row>
    <row r="886" spans="1:9" x14ac:dyDescent="0.25">
      <c r="A886" s="225"/>
      <c r="B886" s="223"/>
      <c r="C886" s="223"/>
      <c r="D886" s="223"/>
      <c r="E886" s="223"/>
      <c r="F886" s="228"/>
      <c r="G886" s="224"/>
      <c r="H886" s="227"/>
      <c r="I886" s="227"/>
    </row>
    <row r="887" spans="1:9" x14ac:dyDescent="0.25">
      <c r="A887" s="225"/>
      <c r="B887" s="223"/>
      <c r="C887" s="223"/>
      <c r="D887" s="223"/>
      <c r="E887" s="223"/>
      <c r="F887" s="228"/>
      <c r="G887" s="224"/>
      <c r="H887" s="227"/>
      <c r="I887" s="227"/>
    </row>
    <row r="888" spans="1:9" x14ac:dyDescent="0.25">
      <c r="A888" s="225"/>
      <c r="B888" s="223"/>
      <c r="C888" s="223"/>
      <c r="D888" s="223"/>
      <c r="E888" s="223"/>
      <c r="F888" s="228"/>
      <c r="G888" s="224"/>
      <c r="H888" s="227"/>
      <c r="I888" s="227"/>
    </row>
    <row r="889" spans="1:9" x14ac:dyDescent="0.25">
      <c r="A889" s="225"/>
      <c r="B889" s="223"/>
      <c r="C889" s="223"/>
      <c r="D889" s="223"/>
      <c r="E889" s="223"/>
      <c r="F889" s="228"/>
      <c r="G889" s="224"/>
      <c r="H889" s="227"/>
      <c r="I889" s="227"/>
    </row>
    <row r="890" spans="1:9" x14ac:dyDescent="0.25">
      <c r="A890" s="225"/>
      <c r="B890" s="223"/>
      <c r="C890" s="223"/>
      <c r="D890" s="223"/>
      <c r="E890" s="223"/>
      <c r="F890" s="228"/>
      <c r="G890" s="224"/>
      <c r="H890" s="227"/>
      <c r="I890" s="227"/>
    </row>
    <row r="891" spans="1:9" x14ac:dyDescent="0.25">
      <c r="A891" s="225"/>
      <c r="B891" s="223"/>
      <c r="C891" s="223"/>
      <c r="D891" s="223"/>
      <c r="E891" s="223"/>
      <c r="F891" s="228"/>
      <c r="G891" s="224"/>
      <c r="H891" s="227"/>
      <c r="I891" s="227"/>
    </row>
    <row r="892" spans="1:9" x14ac:dyDescent="0.25">
      <c r="A892" s="225"/>
      <c r="B892" s="223"/>
      <c r="C892" s="223"/>
      <c r="D892" s="223"/>
      <c r="E892" s="223"/>
      <c r="F892" s="228"/>
      <c r="G892" s="224"/>
      <c r="H892" s="227"/>
      <c r="I892" s="227"/>
    </row>
    <row r="893" spans="1:9" x14ac:dyDescent="0.25">
      <c r="A893" s="225"/>
      <c r="B893" s="223"/>
      <c r="C893" s="223"/>
      <c r="D893" s="223"/>
      <c r="E893" s="223"/>
      <c r="F893" s="228"/>
      <c r="G893" s="224"/>
      <c r="H893" s="227"/>
      <c r="I893" s="227"/>
    </row>
    <row r="894" spans="1:9" x14ac:dyDescent="0.25">
      <c r="A894" s="225"/>
      <c r="B894" s="223"/>
      <c r="C894" s="223"/>
      <c r="D894" s="223"/>
      <c r="E894" s="223"/>
      <c r="F894" s="228"/>
      <c r="G894" s="224"/>
      <c r="H894" s="227"/>
      <c r="I894" s="227"/>
    </row>
    <row r="895" spans="1:9" x14ac:dyDescent="0.25">
      <c r="A895" s="225"/>
      <c r="B895" s="223"/>
      <c r="C895" s="223"/>
      <c r="D895" s="223"/>
      <c r="E895" s="223"/>
      <c r="F895" s="228"/>
      <c r="G895" s="224"/>
      <c r="H895" s="227"/>
      <c r="I895" s="227"/>
    </row>
    <row r="896" spans="1:9" x14ac:dyDescent="0.25">
      <c r="A896" s="225"/>
      <c r="B896" s="223"/>
      <c r="C896" s="223"/>
      <c r="D896" s="223"/>
      <c r="E896" s="223"/>
      <c r="F896" s="228"/>
      <c r="G896" s="224"/>
      <c r="H896" s="227"/>
      <c r="I896" s="227"/>
    </row>
    <row r="897" spans="1:9" x14ac:dyDescent="0.25">
      <c r="A897" s="225"/>
      <c r="B897" s="223"/>
      <c r="C897" s="223"/>
      <c r="D897" s="223"/>
      <c r="E897" s="223"/>
      <c r="F897" s="228"/>
      <c r="G897" s="224"/>
      <c r="H897" s="227"/>
      <c r="I897" s="227"/>
    </row>
    <row r="898" spans="1:9" x14ac:dyDescent="0.25">
      <c r="A898" s="225"/>
      <c r="B898" s="223"/>
      <c r="C898" s="223"/>
      <c r="D898" s="223"/>
      <c r="E898" s="223"/>
      <c r="F898" s="228"/>
      <c r="G898" s="224"/>
      <c r="H898" s="227"/>
      <c r="I898" s="227"/>
    </row>
    <row r="899" spans="1:9" x14ac:dyDescent="0.25">
      <c r="A899" s="225"/>
      <c r="B899" s="223"/>
      <c r="C899" s="223"/>
      <c r="D899" s="223"/>
      <c r="E899" s="223"/>
      <c r="F899" s="228"/>
      <c r="G899" s="224"/>
      <c r="H899" s="227"/>
      <c r="I899" s="227"/>
    </row>
    <row r="900" spans="1:9" x14ac:dyDescent="0.25">
      <c r="A900" s="225"/>
      <c r="B900" s="223"/>
      <c r="C900" s="223"/>
      <c r="D900" s="223"/>
      <c r="E900" s="223"/>
      <c r="F900" s="228"/>
      <c r="G900" s="224"/>
      <c r="H900" s="227"/>
      <c r="I900" s="227"/>
    </row>
    <row r="901" spans="1:9" x14ac:dyDescent="0.25">
      <c r="A901" s="225"/>
      <c r="B901" s="223"/>
      <c r="C901" s="223"/>
      <c r="D901" s="223"/>
      <c r="E901" s="223"/>
      <c r="F901" s="228"/>
      <c r="G901" s="224"/>
      <c r="H901" s="227"/>
      <c r="I901" s="227"/>
    </row>
    <row r="902" spans="1:9" x14ac:dyDescent="0.25">
      <c r="A902" s="225"/>
      <c r="B902" s="223"/>
      <c r="C902" s="223"/>
      <c r="D902" s="223"/>
      <c r="E902" s="223"/>
      <c r="F902" s="228"/>
      <c r="G902" s="224"/>
      <c r="H902" s="227"/>
      <c r="I902" s="227"/>
    </row>
    <row r="903" spans="1:9" x14ac:dyDescent="0.25">
      <c r="A903" s="225"/>
      <c r="B903" s="223"/>
      <c r="C903" s="223"/>
      <c r="D903" s="223"/>
      <c r="E903" s="223"/>
      <c r="F903" s="228"/>
      <c r="G903" s="224"/>
      <c r="H903" s="227"/>
      <c r="I903" s="227"/>
    </row>
    <row r="904" spans="1:9" x14ac:dyDescent="0.25">
      <c r="A904" s="225"/>
      <c r="B904" s="223"/>
      <c r="C904" s="223"/>
      <c r="D904" s="223"/>
      <c r="E904" s="223"/>
      <c r="F904" s="228"/>
      <c r="G904" s="224"/>
      <c r="H904" s="227"/>
      <c r="I904" s="227"/>
    </row>
    <row r="905" spans="1:9" x14ac:dyDescent="0.25">
      <c r="A905" s="225"/>
      <c r="B905" s="223"/>
      <c r="C905" s="223"/>
      <c r="D905" s="223"/>
      <c r="E905" s="223"/>
      <c r="F905" s="228"/>
      <c r="G905" s="224"/>
      <c r="H905" s="227"/>
      <c r="I905" s="227"/>
    </row>
    <row r="906" spans="1:9" x14ac:dyDescent="0.25">
      <c r="A906" s="225"/>
      <c r="B906" s="223"/>
      <c r="C906" s="223"/>
      <c r="D906" s="223"/>
      <c r="E906" s="223"/>
      <c r="F906" s="228"/>
      <c r="G906" s="224"/>
      <c r="H906" s="227"/>
      <c r="I906" s="227"/>
    </row>
    <row r="907" spans="1:9" x14ac:dyDescent="0.25">
      <c r="A907" s="225"/>
      <c r="B907" s="223"/>
      <c r="C907" s="223"/>
      <c r="D907" s="223"/>
      <c r="E907" s="223"/>
      <c r="F907" s="228"/>
      <c r="G907" s="224"/>
      <c r="H907" s="227"/>
      <c r="I907" s="227"/>
    </row>
    <row r="908" spans="1:9" x14ac:dyDescent="0.25">
      <c r="A908" s="225"/>
      <c r="B908" s="223"/>
      <c r="C908" s="223"/>
      <c r="D908" s="223"/>
      <c r="E908" s="223"/>
      <c r="F908" s="228"/>
      <c r="G908" s="224"/>
      <c r="H908" s="227"/>
      <c r="I908" s="227"/>
    </row>
    <row r="909" spans="1:9" x14ac:dyDescent="0.25">
      <c r="A909" s="225"/>
      <c r="B909" s="223"/>
      <c r="C909" s="223"/>
      <c r="D909" s="223"/>
      <c r="E909" s="223"/>
      <c r="F909" s="228"/>
      <c r="G909" s="224"/>
      <c r="H909" s="227"/>
      <c r="I909" s="227"/>
    </row>
    <row r="910" spans="1:9" x14ac:dyDescent="0.25">
      <c r="A910" s="225"/>
      <c r="B910" s="223"/>
      <c r="C910" s="223"/>
      <c r="D910" s="223"/>
      <c r="E910" s="223"/>
      <c r="F910" s="228"/>
      <c r="G910" s="224"/>
      <c r="H910" s="227"/>
      <c r="I910" s="227"/>
    </row>
    <row r="911" spans="1:9" x14ac:dyDescent="0.25">
      <c r="A911" s="225"/>
      <c r="B911" s="223"/>
      <c r="C911" s="223"/>
      <c r="D911" s="223"/>
      <c r="E911" s="223"/>
      <c r="F911" s="228"/>
      <c r="G911" s="224"/>
      <c r="H911" s="227"/>
      <c r="I911" s="227"/>
    </row>
    <row r="912" spans="1:9" x14ac:dyDescent="0.25">
      <c r="A912" s="225"/>
      <c r="B912" s="223"/>
      <c r="C912" s="223"/>
      <c r="D912" s="223"/>
      <c r="E912" s="223"/>
      <c r="F912" s="228"/>
      <c r="G912" s="224"/>
      <c r="H912" s="227"/>
      <c r="I912" s="227"/>
    </row>
    <row r="913" spans="1:9" x14ac:dyDescent="0.25">
      <c r="A913" s="225"/>
      <c r="B913" s="223"/>
      <c r="C913" s="223"/>
      <c r="D913" s="223"/>
      <c r="E913" s="223"/>
      <c r="F913" s="228"/>
      <c r="G913" s="224"/>
      <c r="H913" s="227"/>
      <c r="I913" s="227"/>
    </row>
    <row r="914" spans="1:9" x14ac:dyDescent="0.25">
      <c r="A914" s="225"/>
      <c r="B914" s="223"/>
      <c r="C914" s="223"/>
      <c r="D914" s="223"/>
      <c r="E914" s="223"/>
      <c r="F914" s="228"/>
      <c r="G914" s="224"/>
      <c r="H914" s="227"/>
      <c r="I914" s="227"/>
    </row>
    <row r="915" spans="1:9" x14ac:dyDescent="0.25">
      <c r="A915" s="225"/>
      <c r="B915" s="223"/>
      <c r="C915" s="223"/>
      <c r="D915" s="223"/>
      <c r="E915" s="223"/>
      <c r="F915" s="228"/>
      <c r="G915" s="224"/>
      <c r="H915" s="227"/>
      <c r="I915" s="227"/>
    </row>
    <row r="916" spans="1:9" x14ac:dyDescent="0.25">
      <c r="A916" s="225"/>
      <c r="B916" s="223"/>
      <c r="C916" s="223"/>
      <c r="D916" s="223"/>
      <c r="E916" s="223"/>
      <c r="F916" s="228"/>
      <c r="G916" s="224"/>
      <c r="H916" s="227"/>
      <c r="I916" s="227"/>
    </row>
    <row r="917" spans="1:9" x14ac:dyDescent="0.25">
      <c r="A917" s="225"/>
      <c r="B917" s="223"/>
      <c r="C917" s="223"/>
      <c r="D917" s="223"/>
      <c r="E917" s="223"/>
      <c r="F917" s="228"/>
      <c r="G917" s="224"/>
      <c r="H917" s="227"/>
      <c r="I917" s="227"/>
    </row>
    <row r="918" spans="1:9" x14ac:dyDescent="0.25">
      <c r="A918" s="225"/>
      <c r="B918" s="223"/>
      <c r="C918" s="223"/>
      <c r="D918" s="223"/>
      <c r="E918" s="223"/>
      <c r="F918" s="228"/>
      <c r="G918" s="224"/>
      <c r="H918" s="227"/>
      <c r="I918" s="227"/>
    </row>
    <row r="919" spans="1:9" x14ac:dyDescent="0.25">
      <c r="A919" s="225"/>
      <c r="B919" s="223"/>
      <c r="C919" s="223"/>
      <c r="D919" s="223"/>
      <c r="E919" s="223"/>
      <c r="F919" s="228"/>
      <c r="G919" s="224"/>
      <c r="H919" s="227"/>
      <c r="I919" s="227"/>
    </row>
    <row r="920" spans="1:9" x14ac:dyDescent="0.25">
      <c r="A920" s="225"/>
      <c r="B920" s="223"/>
      <c r="C920" s="223"/>
      <c r="D920" s="223"/>
      <c r="E920" s="223"/>
      <c r="F920" s="228"/>
      <c r="G920" s="224"/>
      <c r="H920" s="227"/>
      <c r="I920" s="227"/>
    </row>
    <row r="921" spans="1:9" x14ac:dyDescent="0.25">
      <c r="A921" s="225"/>
      <c r="B921" s="223"/>
      <c r="C921" s="223"/>
      <c r="D921" s="223"/>
      <c r="E921" s="223"/>
      <c r="F921" s="228"/>
      <c r="G921" s="224"/>
      <c r="H921" s="227"/>
      <c r="I921" s="227"/>
    </row>
    <row r="922" spans="1:9" x14ac:dyDescent="0.25">
      <c r="A922" s="225"/>
      <c r="B922" s="223"/>
      <c r="C922" s="223"/>
      <c r="D922" s="223"/>
      <c r="E922" s="223"/>
      <c r="F922" s="228"/>
      <c r="G922" s="224"/>
      <c r="H922" s="227"/>
      <c r="I922" s="227"/>
    </row>
    <row r="923" spans="1:9" x14ac:dyDescent="0.25">
      <c r="A923" s="225"/>
      <c r="B923" s="223"/>
      <c r="C923" s="223"/>
      <c r="D923" s="223"/>
      <c r="E923" s="223"/>
      <c r="F923" s="228"/>
      <c r="G923" s="224"/>
      <c r="H923" s="227"/>
      <c r="I923" s="227"/>
    </row>
    <row r="924" spans="1:9" x14ac:dyDescent="0.25">
      <c r="A924" s="225"/>
      <c r="B924" s="223"/>
      <c r="C924" s="223"/>
      <c r="D924" s="223"/>
      <c r="E924" s="223"/>
      <c r="F924" s="228"/>
      <c r="G924" s="224"/>
      <c r="H924" s="227"/>
      <c r="I924" s="227"/>
    </row>
    <row r="925" spans="1:9" x14ac:dyDescent="0.25">
      <c r="A925" s="225"/>
      <c r="B925" s="223"/>
      <c r="C925" s="223"/>
      <c r="D925" s="223"/>
      <c r="E925" s="223"/>
      <c r="F925" s="228"/>
      <c r="G925" s="224"/>
      <c r="H925" s="227"/>
      <c r="I925" s="227"/>
    </row>
    <row r="926" spans="1:9" x14ac:dyDescent="0.25">
      <c r="A926" s="225"/>
      <c r="B926" s="223"/>
      <c r="C926" s="223"/>
      <c r="D926" s="223"/>
      <c r="E926" s="223"/>
      <c r="F926" s="228"/>
      <c r="G926" s="224"/>
      <c r="H926" s="227"/>
      <c r="I926" s="227"/>
    </row>
    <row r="927" spans="1:9" x14ac:dyDescent="0.25">
      <c r="A927" s="225"/>
      <c r="B927" s="223"/>
      <c r="C927" s="223"/>
      <c r="D927" s="223"/>
      <c r="E927" s="223"/>
      <c r="F927" s="228"/>
      <c r="G927" s="224"/>
      <c r="H927" s="227"/>
      <c r="I927" s="227"/>
    </row>
    <row r="928" spans="1:9" x14ac:dyDescent="0.25">
      <c r="A928" s="225"/>
      <c r="B928" s="223"/>
      <c r="C928" s="223"/>
      <c r="D928" s="223"/>
      <c r="E928" s="223"/>
      <c r="F928" s="228"/>
      <c r="G928" s="224"/>
      <c r="H928" s="227"/>
      <c r="I928" s="227"/>
    </row>
    <row r="929" spans="1:9" x14ac:dyDescent="0.25">
      <c r="A929" s="225"/>
      <c r="B929" s="223"/>
      <c r="C929" s="223"/>
      <c r="D929" s="223"/>
      <c r="E929" s="223"/>
      <c r="F929" s="228"/>
      <c r="G929" s="224"/>
      <c r="H929" s="227"/>
      <c r="I929" s="227"/>
    </row>
    <row r="930" spans="1:9" x14ac:dyDescent="0.25">
      <c r="A930" s="225"/>
      <c r="B930" s="223"/>
      <c r="C930" s="223"/>
      <c r="D930" s="223"/>
      <c r="E930" s="223"/>
      <c r="F930" s="228"/>
      <c r="G930" s="224"/>
      <c r="H930" s="227"/>
      <c r="I930" s="227"/>
    </row>
    <row r="931" spans="1:9" x14ac:dyDescent="0.25">
      <c r="A931" s="225"/>
      <c r="B931" s="223"/>
      <c r="C931" s="223"/>
      <c r="D931" s="223"/>
      <c r="E931" s="223"/>
      <c r="F931" s="228"/>
      <c r="G931" s="224"/>
      <c r="H931" s="227"/>
      <c r="I931" s="227"/>
    </row>
    <row r="932" spans="1:9" x14ac:dyDescent="0.25">
      <c r="A932" s="225"/>
      <c r="B932" s="223"/>
      <c r="C932" s="223"/>
      <c r="D932" s="223"/>
      <c r="E932" s="223"/>
      <c r="F932" s="228"/>
      <c r="G932" s="224"/>
      <c r="H932" s="227"/>
      <c r="I932" s="227"/>
    </row>
    <row r="933" spans="1:9" x14ac:dyDescent="0.25">
      <c r="A933" s="225"/>
      <c r="B933" s="223"/>
      <c r="C933" s="223"/>
      <c r="D933" s="223"/>
      <c r="E933" s="223"/>
      <c r="F933" s="228"/>
      <c r="G933" s="224"/>
      <c r="H933" s="227"/>
      <c r="I933" s="227"/>
    </row>
    <row r="934" spans="1:9" x14ac:dyDescent="0.25">
      <c r="A934" s="225"/>
      <c r="B934" s="223"/>
      <c r="C934" s="223"/>
      <c r="D934" s="223"/>
      <c r="E934" s="223"/>
      <c r="F934" s="228"/>
      <c r="G934" s="224"/>
      <c r="H934" s="227"/>
      <c r="I934" s="227"/>
    </row>
    <row r="935" spans="1:9" x14ac:dyDescent="0.25">
      <c r="A935" s="225"/>
      <c r="B935" s="223"/>
      <c r="C935" s="223"/>
      <c r="D935" s="223"/>
      <c r="E935" s="223"/>
      <c r="F935" s="228"/>
      <c r="G935" s="224"/>
      <c r="H935" s="227"/>
      <c r="I935" s="227"/>
    </row>
    <row r="936" spans="1:9" x14ac:dyDescent="0.25">
      <c r="A936" s="225"/>
      <c r="B936" s="223"/>
      <c r="C936" s="223"/>
      <c r="D936" s="223"/>
      <c r="E936" s="223"/>
      <c r="F936" s="228"/>
      <c r="G936" s="224"/>
      <c r="H936" s="227"/>
      <c r="I936" s="227"/>
    </row>
    <row r="937" spans="1:9" x14ac:dyDescent="0.25">
      <c r="A937" s="225"/>
      <c r="B937" s="223"/>
      <c r="C937" s="223"/>
      <c r="D937" s="223"/>
      <c r="E937" s="223"/>
      <c r="F937" s="228"/>
      <c r="G937" s="224"/>
      <c r="H937" s="227"/>
      <c r="I937" s="227"/>
    </row>
    <row r="938" spans="1:9" x14ac:dyDescent="0.25">
      <c r="A938" s="225"/>
      <c r="B938" s="223"/>
      <c r="C938" s="223"/>
      <c r="D938" s="223"/>
      <c r="E938" s="223"/>
      <c r="F938" s="228"/>
      <c r="G938" s="224"/>
      <c r="H938" s="227"/>
      <c r="I938" s="227"/>
    </row>
    <row r="939" spans="1:9" x14ac:dyDescent="0.25">
      <c r="A939" s="225"/>
      <c r="B939" s="223"/>
      <c r="C939" s="223"/>
      <c r="D939" s="223"/>
      <c r="E939" s="223"/>
      <c r="F939" s="228"/>
      <c r="G939" s="224"/>
      <c r="H939" s="227"/>
      <c r="I939" s="227"/>
    </row>
    <row r="940" spans="1:9" x14ac:dyDescent="0.25">
      <c r="A940" s="225"/>
      <c r="B940" s="223"/>
      <c r="C940" s="223"/>
      <c r="D940" s="223"/>
      <c r="E940" s="223"/>
      <c r="F940" s="228"/>
      <c r="G940" s="224"/>
      <c r="H940" s="227"/>
      <c r="I940" s="227"/>
    </row>
    <row r="941" spans="1:9" x14ac:dyDescent="0.25">
      <c r="A941" s="225"/>
      <c r="B941" s="223"/>
      <c r="C941" s="223"/>
      <c r="D941" s="223"/>
      <c r="E941" s="223"/>
      <c r="F941" s="228"/>
      <c r="G941" s="224"/>
      <c r="H941" s="227"/>
      <c r="I941" s="227"/>
    </row>
    <row r="942" spans="1:9" x14ac:dyDescent="0.25">
      <c r="A942" s="225"/>
      <c r="B942" s="223"/>
      <c r="C942" s="223"/>
      <c r="D942" s="223"/>
      <c r="E942" s="223"/>
      <c r="F942" s="228"/>
      <c r="G942" s="224"/>
      <c r="H942" s="227"/>
      <c r="I942" s="227"/>
    </row>
    <row r="943" spans="1:9" x14ac:dyDescent="0.25">
      <c r="A943" s="225"/>
      <c r="B943" s="223"/>
      <c r="C943" s="223"/>
      <c r="D943" s="223"/>
      <c r="E943" s="223"/>
      <c r="F943" s="228"/>
      <c r="G943" s="224"/>
      <c r="H943" s="227"/>
      <c r="I943" s="227"/>
    </row>
    <row r="944" spans="1:9" x14ac:dyDescent="0.25">
      <c r="A944" s="225"/>
      <c r="B944" s="223"/>
      <c r="C944" s="223"/>
      <c r="D944" s="223"/>
      <c r="E944" s="223"/>
      <c r="F944" s="228"/>
      <c r="G944" s="224"/>
      <c r="H944" s="227"/>
      <c r="I944" s="227"/>
    </row>
    <row r="945" spans="1:9" x14ac:dyDescent="0.25">
      <c r="A945" s="225"/>
      <c r="B945" s="223"/>
      <c r="C945" s="223"/>
      <c r="D945" s="223"/>
      <c r="E945" s="223"/>
      <c r="F945" s="228"/>
      <c r="G945" s="224"/>
      <c r="H945" s="227"/>
      <c r="I945" s="227"/>
    </row>
    <row r="946" spans="1:9" x14ac:dyDescent="0.25">
      <c r="A946" s="225"/>
      <c r="B946" s="223"/>
      <c r="C946" s="223"/>
      <c r="D946" s="223"/>
      <c r="E946" s="223"/>
      <c r="F946" s="228"/>
      <c r="G946" s="224"/>
      <c r="H946" s="227"/>
      <c r="I946" s="227"/>
    </row>
    <row r="947" spans="1:9" x14ac:dyDescent="0.25">
      <c r="A947" s="225"/>
      <c r="B947" s="223"/>
      <c r="C947" s="223"/>
      <c r="D947" s="223"/>
      <c r="E947" s="223"/>
      <c r="F947" s="228"/>
      <c r="G947" s="224"/>
      <c r="H947" s="227"/>
      <c r="I947" s="227"/>
    </row>
    <row r="948" spans="1:9" x14ac:dyDescent="0.25">
      <c r="A948" s="225"/>
      <c r="B948" s="223"/>
      <c r="C948" s="223"/>
      <c r="D948" s="223"/>
      <c r="E948" s="223"/>
      <c r="F948" s="228"/>
      <c r="G948" s="224"/>
      <c r="H948" s="227"/>
      <c r="I948" s="227"/>
    </row>
    <row r="949" spans="1:9" x14ac:dyDescent="0.25">
      <c r="A949" s="225"/>
      <c r="B949" s="223"/>
      <c r="C949" s="223"/>
      <c r="D949" s="223"/>
      <c r="E949" s="223"/>
      <c r="F949" s="228"/>
      <c r="G949" s="224"/>
      <c r="H949" s="227"/>
      <c r="I949" s="227"/>
    </row>
    <row r="950" spans="1:9" x14ac:dyDescent="0.25">
      <c r="A950" s="225"/>
      <c r="B950" s="223"/>
      <c r="C950" s="223"/>
      <c r="D950" s="223"/>
      <c r="E950" s="223"/>
      <c r="F950" s="228"/>
      <c r="G950" s="224"/>
      <c r="H950" s="227"/>
      <c r="I950" s="227"/>
    </row>
    <row r="951" spans="1:9" x14ac:dyDescent="0.25">
      <c r="A951" s="225"/>
      <c r="B951" s="223"/>
      <c r="C951" s="223"/>
      <c r="D951" s="223"/>
      <c r="E951" s="223"/>
      <c r="F951" s="228"/>
      <c r="G951" s="224"/>
      <c r="H951" s="227"/>
      <c r="I951" s="227"/>
    </row>
    <row r="952" spans="1:9" x14ac:dyDescent="0.25">
      <c r="A952" s="225"/>
      <c r="B952" s="223"/>
      <c r="C952" s="223"/>
      <c r="D952" s="223"/>
      <c r="E952" s="223"/>
      <c r="F952" s="228"/>
      <c r="G952" s="224"/>
      <c r="H952" s="227"/>
      <c r="I952" s="227"/>
    </row>
    <row r="953" spans="1:9" x14ac:dyDescent="0.25">
      <c r="A953" s="225"/>
      <c r="B953" s="223"/>
      <c r="C953" s="223"/>
      <c r="D953" s="223"/>
      <c r="E953" s="223"/>
      <c r="F953" s="228"/>
      <c r="G953" s="224"/>
      <c r="H953" s="227"/>
      <c r="I953" s="227"/>
    </row>
    <row r="954" spans="1:9" x14ac:dyDescent="0.25">
      <c r="A954" s="225"/>
      <c r="B954" s="223"/>
      <c r="C954" s="223"/>
      <c r="D954" s="223"/>
      <c r="E954" s="223"/>
      <c r="F954" s="228"/>
      <c r="G954" s="224"/>
      <c r="H954" s="227"/>
      <c r="I954" s="227"/>
    </row>
    <row r="955" spans="1:9" x14ac:dyDescent="0.25">
      <c r="A955" s="225"/>
      <c r="B955" s="223"/>
      <c r="C955" s="223"/>
      <c r="D955" s="223"/>
      <c r="E955" s="223"/>
      <c r="F955" s="228"/>
      <c r="G955" s="224"/>
      <c r="H955" s="227"/>
      <c r="I955" s="227"/>
    </row>
    <row r="956" spans="1:9" x14ac:dyDescent="0.25">
      <c r="A956" s="225"/>
      <c r="B956" s="223"/>
      <c r="C956" s="223"/>
      <c r="D956" s="223"/>
      <c r="E956" s="223"/>
      <c r="F956" s="228"/>
      <c r="G956" s="224"/>
      <c r="H956" s="227"/>
      <c r="I956" s="227"/>
    </row>
    <row r="957" spans="1:9" x14ac:dyDescent="0.25">
      <c r="A957" s="225"/>
      <c r="B957" s="223"/>
      <c r="C957" s="223"/>
      <c r="D957" s="223"/>
      <c r="E957" s="223"/>
      <c r="F957" s="228"/>
      <c r="G957" s="224"/>
      <c r="H957" s="227"/>
      <c r="I957" s="227"/>
    </row>
    <row r="958" spans="1:9" x14ac:dyDescent="0.25">
      <c r="A958" s="225"/>
      <c r="B958" s="223"/>
      <c r="C958" s="223"/>
      <c r="D958" s="223"/>
      <c r="E958" s="223"/>
      <c r="F958" s="228"/>
      <c r="G958" s="224"/>
      <c r="H958" s="227"/>
      <c r="I958" s="227"/>
    </row>
    <row r="959" spans="1:9" x14ac:dyDescent="0.25">
      <c r="A959" s="225"/>
      <c r="B959" s="223"/>
      <c r="C959" s="223"/>
      <c r="D959" s="223"/>
      <c r="E959" s="223"/>
      <c r="F959" s="228"/>
      <c r="G959" s="224"/>
      <c r="H959" s="227"/>
      <c r="I959" s="227"/>
    </row>
    <row r="960" spans="1:9" x14ac:dyDescent="0.25">
      <c r="A960" s="225"/>
      <c r="B960" s="223"/>
      <c r="C960" s="223"/>
      <c r="D960" s="223"/>
      <c r="E960" s="223"/>
      <c r="F960" s="228"/>
      <c r="G960" s="224"/>
      <c r="H960" s="227"/>
      <c r="I960" s="227"/>
    </row>
    <row r="961" spans="1:9" x14ac:dyDescent="0.25">
      <c r="A961" s="225"/>
      <c r="B961" s="223"/>
      <c r="C961" s="223"/>
      <c r="D961" s="223"/>
      <c r="E961" s="223"/>
      <c r="F961" s="228"/>
      <c r="G961" s="224"/>
      <c r="H961" s="227"/>
      <c r="I961" s="227"/>
    </row>
    <row r="962" spans="1:9" x14ac:dyDescent="0.25">
      <c r="A962" s="225"/>
      <c r="B962" s="223"/>
      <c r="C962" s="223"/>
      <c r="D962" s="223"/>
      <c r="E962" s="223"/>
      <c r="F962" s="228"/>
      <c r="G962" s="224"/>
      <c r="H962" s="227"/>
      <c r="I962" s="227"/>
    </row>
    <row r="963" spans="1:9" x14ac:dyDescent="0.25">
      <c r="A963" s="225"/>
      <c r="B963" s="223"/>
      <c r="C963" s="223"/>
      <c r="D963" s="223"/>
      <c r="E963" s="223"/>
      <c r="F963" s="228"/>
      <c r="G963" s="224"/>
      <c r="H963" s="227"/>
      <c r="I963" s="227"/>
    </row>
    <row r="964" spans="1:9" x14ac:dyDescent="0.25">
      <c r="A964" s="225"/>
      <c r="B964" s="223"/>
      <c r="C964" s="223"/>
      <c r="D964" s="223"/>
      <c r="E964" s="223"/>
      <c r="F964" s="228"/>
      <c r="G964" s="224"/>
      <c r="H964" s="227"/>
      <c r="I964" s="227"/>
    </row>
    <row r="965" spans="1:9" x14ac:dyDescent="0.25">
      <c r="A965" s="225"/>
      <c r="B965" s="223"/>
      <c r="C965" s="223"/>
      <c r="D965" s="223"/>
      <c r="E965" s="223"/>
      <c r="F965" s="228"/>
      <c r="G965" s="224"/>
      <c r="H965" s="227"/>
      <c r="I965" s="227"/>
    </row>
    <row r="966" spans="1:9" x14ac:dyDescent="0.25">
      <c r="A966" s="225"/>
      <c r="B966" s="223"/>
      <c r="C966" s="223"/>
      <c r="D966" s="223"/>
      <c r="E966" s="223"/>
      <c r="F966" s="228"/>
      <c r="G966" s="224"/>
      <c r="H966" s="227"/>
      <c r="I966" s="227"/>
    </row>
    <row r="967" spans="1:9" x14ac:dyDescent="0.25">
      <c r="A967" s="225"/>
      <c r="B967" s="223"/>
      <c r="C967" s="223"/>
      <c r="D967" s="223"/>
      <c r="E967" s="223"/>
      <c r="F967" s="228"/>
      <c r="G967" s="224"/>
      <c r="H967" s="227"/>
      <c r="I967" s="227"/>
    </row>
    <row r="968" spans="1:9" x14ac:dyDescent="0.25">
      <c r="A968" s="225"/>
      <c r="B968" s="223"/>
      <c r="C968" s="223"/>
      <c r="D968" s="223"/>
      <c r="E968" s="223"/>
      <c r="F968" s="228"/>
      <c r="G968" s="224"/>
      <c r="H968" s="227"/>
      <c r="I968" s="227"/>
    </row>
    <row r="969" spans="1:9" x14ac:dyDescent="0.25">
      <c r="A969" s="225"/>
      <c r="B969" s="223"/>
      <c r="C969" s="223"/>
      <c r="D969" s="223"/>
      <c r="E969" s="223"/>
      <c r="F969" s="228"/>
      <c r="G969" s="224"/>
      <c r="H969" s="227"/>
      <c r="I969" s="227"/>
    </row>
    <row r="970" spans="1:9" x14ac:dyDescent="0.25">
      <c r="A970" s="225"/>
      <c r="B970" s="223"/>
      <c r="C970" s="223"/>
      <c r="D970" s="223"/>
      <c r="E970" s="223"/>
      <c r="F970" s="228"/>
      <c r="G970" s="224"/>
      <c r="H970" s="227"/>
      <c r="I970" s="227"/>
    </row>
    <row r="971" spans="1:9" x14ac:dyDescent="0.25">
      <c r="A971" s="225"/>
      <c r="B971" s="223"/>
      <c r="C971" s="223"/>
      <c r="D971" s="223"/>
      <c r="E971" s="223"/>
      <c r="F971" s="228"/>
      <c r="G971" s="224"/>
      <c r="H971" s="227"/>
      <c r="I971" s="227"/>
    </row>
    <row r="972" spans="1:9" x14ac:dyDescent="0.25">
      <c r="A972" s="225"/>
      <c r="B972" s="223"/>
      <c r="C972" s="223"/>
      <c r="D972" s="223"/>
      <c r="E972" s="223"/>
      <c r="F972" s="228"/>
      <c r="G972" s="224"/>
      <c r="H972" s="227"/>
      <c r="I972" s="227"/>
    </row>
    <row r="973" spans="1:9" x14ac:dyDescent="0.25">
      <c r="A973" s="225"/>
      <c r="B973" s="223"/>
      <c r="C973" s="223"/>
      <c r="D973" s="223"/>
      <c r="E973" s="223"/>
      <c r="F973" s="228"/>
      <c r="G973" s="224"/>
      <c r="H973" s="227"/>
      <c r="I973" s="227"/>
    </row>
    <row r="974" spans="1:9" x14ac:dyDescent="0.25">
      <c r="A974" s="225"/>
      <c r="B974" s="223"/>
      <c r="C974" s="223"/>
      <c r="D974" s="223"/>
      <c r="E974" s="223"/>
      <c r="F974" s="228"/>
      <c r="G974" s="224"/>
      <c r="H974" s="227"/>
      <c r="I974" s="227"/>
    </row>
    <row r="975" spans="1:9" x14ac:dyDescent="0.25">
      <c r="A975" s="225"/>
      <c r="B975" s="223"/>
      <c r="C975" s="223"/>
      <c r="D975" s="223"/>
      <c r="E975" s="223"/>
      <c r="F975" s="228"/>
      <c r="G975" s="224"/>
      <c r="H975" s="227"/>
      <c r="I975" s="227"/>
    </row>
    <row r="976" spans="1:9" x14ac:dyDescent="0.25">
      <c r="A976" s="225"/>
      <c r="B976" s="223"/>
      <c r="C976" s="223"/>
      <c r="D976" s="223"/>
      <c r="E976" s="223"/>
      <c r="F976" s="228"/>
      <c r="G976" s="224"/>
      <c r="H976" s="227"/>
      <c r="I976" s="227"/>
    </row>
    <row r="977" spans="1:9" x14ac:dyDescent="0.25">
      <c r="A977" s="225"/>
      <c r="B977" s="223"/>
      <c r="C977" s="223"/>
      <c r="D977" s="223"/>
      <c r="E977" s="223"/>
      <c r="F977" s="228"/>
      <c r="G977" s="224"/>
      <c r="H977" s="227"/>
      <c r="I977" s="227"/>
    </row>
    <row r="978" spans="1:9" x14ac:dyDescent="0.25">
      <c r="A978" s="225"/>
      <c r="B978" s="223"/>
      <c r="C978" s="223"/>
      <c r="D978" s="223"/>
      <c r="E978" s="223"/>
      <c r="F978" s="228"/>
      <c r="G978" s="224"/>
      <c r="H978" s="227"/>
      <c r="I978" s="227"/>
    </row>
    <row r="979" spans="1:9" x14ac:dyDescent="0.25">
      <c r="A979" s="225"/>
      <c r="B979" s="223"/>
      <c r="C979" s="223"/>
      <c r="D979" s="223"/>
      <c r="E979" s="223"/>
      <c r="F979" s="228"/>
      <c r="G979" s="224"/>
      <c r="H979" s="227"/>
      <c r="I979" s="227"/>
    </row>
    <row r="980" spans="1:9" x14ac:dyDescent="0.25">
      <c r="A980" s="225"/>
      <c r="B980" s="223"/>
      <c r="C980" s="223"/>
      <c r="D980" s="223"/>
      <c r="E980" s="223"/>
      <c r="F980" s="228"/>
      <c r="G980" s="224"/>
      <c r="H980" s="227"/>
      <c r="I980" s="227"/>
    </row>
    <row r="981" spans="1:9" x14ac:dyDescent="0.25">
      <c r="A981" s="225"/>
      <c r="B981" s="223"/>
      <c r="C981" s="223"/>
      <c r="D981" s="223"/>
      <c r="E981" s="223"/>
      <c r="F981" s="228"/>
      <c r="G981" s="224"/>
      <c r="H981" s="227"/>
      <c r="I981" s="227"/>
    </row>
    <row r="982" spans="1:9" x14ac:dyDescent="0.25">
      <c r="A982" s="225"/>
      <c r="B982" s="223"/>
      <c r="C982" s="223"/>
      <c r="D982" s="223"/>
      <c r="E982" s="223"/>
      <c r="F982" s="228"/>
      <c r="G982" s="224"/>
      <c r="H982" s="227"/>
      <c r="I982" s="227"/>
    </row>
    <row r="983" spans="1:9" x14ac:dyDescent="0.25">
      <c r="A983" s="225"/>
      <c r="B983" s="223"/>
      <c r="C983" s="223"/>
      <c r="D983" s="223"/>
      <c r="E983" s="223"/>
      <c r="F983" s="228"/>
      <c r="G983" s="224"/>
      <c r="H983" s="227"/>
      <c r="I983" s="227"/>
    </row>
    <row r="984" spans="1:9" x14ac:dyDescent="0.25">
      <c r="A984" s="225"/>
      <c r="B984" s="223"/>
      <c r="C984" s="223"/>
      <c r="D984" s="223"/>
      <c r="E984" s="223"/>
      <c r="F984" s="228"/>
      <c r="G984" s="224"/>
      <c r="H984" s="227"/>
      <c r="I984" s="227"/>
    </row>
    <row r="985" spans="1:9" x14ac:dyDescent="0.25">
      <c r="A985" s="225"/>
      <c r="B985" s="223"/>
      <c r="C985" s="223"/>
      <c r="D985" s="223"/>
      <c r="E985" s="223"/>
      <c r="F985" s="228"/>
      <c r="G985" s="224"/>
      <c r="H985" s="227"/>
      <c r="I985" s="227"/>
    </row>
    <row r="986" spans="1:9" x14ac:dyDescent="0.25">
      <c r="A986" s="225"/>
      <c r="B986" s="223"/>
      <c r="C986" s="223"/>
      <c r="D986" s="223"/>
      <c r="E986" s="223"/>
      <c r="F986" s="228"/>
      <c r="G986" s="224"/>
      <c r="H986" s="227"/>
      <c r="I986" s="227"/>
    </row>
    <row r="987" spans="1:9" x14ac:dyDescent="0.25">
      <c r="A987" s="225"/>
      <c r="B987" s="223"/>
      <c r="C987" s="223"/>
      <c r="D987" s="223"/>
      <c r="E987" s="223"/>
      <c r="F987" s="228"/>
      <c r="G987" s="224"/>
      <c r="H987" s="227"/>
      <c r="I987" s="227"/>
    </row>
    <row r="988" spans="1:9" x14ac:dyDescent="0.25">
      <c r="A988" s="225"/>
      <c r="B988" s="223"/>
      <c r="C988" s="223"/>
      <c r="D988" s="223"/>
      <c r="E988" s="223"/>
      <c r="F988" s="228"/>
      <c r="G988" s="224"/>
      <c r="H988" s="227"/>
      <c r="I988" s="227"/>
    </row>
    <row r="989" spans="1:9" x14ac:dyDescent="0.25">
      <c r="A989" s="225"/>
      <c r="B989" s="223"/>
      <c r="C989" s="223"/>
      <c r="D989" s="223"/>
      <c r="E989" s="223"/>
      <c r="F989" s="228"/>
      <c r="G989" s="224"/>
      <c r="H989" s="227"/>
      <c r="I989" s="227"/>
    </row>
    <row r="990" spans="1:9" x14ac:dyDescent="0.25">
      <c r="A990" s="225"/>
      <c r="B990" s="223"/>
      <c r="C990" s="223"/>
      <c r="D990" s="223"/>
      <c r="E990" s="223"/>
      <c r="F990" s="228"/>
      <c r="G990" s="224"/>
      <c r="H990" s="227"/>
      <c r="I990" s="227"/>
    </row>
    <row r="991" spans="1:9" x14ac:dyDescent="0.25">
      <c r="A991" s="225"/>
      <c r="B991" s="223"/>
      <c r="C991" s="223"/>
      <c r="D991" s="223"/>
      <c r="E991" s="223"/>
      <c r="F991" s="228"/>
      <c r="G991" s="224"/>
      <c r="H991" s="227"/>
      <c r="I991" s="227"/>
    </row>
    <row r="992" spans="1:9" x14ac:dyDescent="0.25">
      <c r="A992" s="225"/>
      <c r="B992" s="223"/>
      <c r="C992" s="223"/>
      <c r="D992" s="223"/>
      <c r="E992" s="223"/>
      <c r="F992" s="228"/>
      <c r="G992" s="224"/>
      <c r="H992" s="227"/>
      <c r="I992" s="227"/>
    </row>
    <row r="993" spans="1:9" x14ac:dyDescent="0.25">
      <c r="A993" s="225"/>
      <c r="B993" s="223"/>
      <c r="C993" s="223"/>
      <c r="D993" s="223"/>
      <c r="E993" s="223"/>
      <c r="F993" s="228"/>
      <c r="G993" s="224"/>
      <c r="H993" s="227"/>
      <c r="I993" s="227"/>
    </row>
    <row r="994" spans="1:9" x14ac:dyDescent="0.25">
      <c r="A994" s="225"/>
      <c r="B994" s="223"/>
      <c r="C994" s="223"/>
      <c r="D994" s="223"/>
      <c r="E994" s="223"/>
      <c r="F994" s="228"/>
      <c r="G994" s="224"/>
      <c r="H994" s="227"/>
      <c r="I994" s="227"/>
    </row>
    <row r="995" spans="1:9" x14ac:dyDescent="0.25">
      <c r="A995" s="225"/>
      <c r="B995" s="223"/>
      <c r="C995" s="223"/>
      <c r="D995" s="223"/>
      <c r="E995" s="223"/>
      <c r="F995" s="228"/>
      <c r="G995" s="224"/>
      <c r="H995" s="227"/>
      <c r="I995" s="227"/>
    </row>
    <row r="996" spans="1:9" x14ac:dyDescent="0.25">
      <c r="A996" s="225"/>
      <c r="B996" s="223"/>
      <c r="C996" s="223"/>
      <c r="D996" s="223"/>
      <c r="E996" s="223"/>
      <c r="F996" s="228"/>
      <c r="G996" s="224"/>
      <c r="H996" s="227"/>
      <c r="I996" s="227"/>
    </row>
    <row r="997" spans="1:9" x14ac:dyDescent="0.25">
      <c r="A997" s="225"/>
      <c r="B997" s="223"/>
      <c r="C997" s="223"/>
      <c r="D997" s="223"/>
      <c r="E997" s="223"/>
      <c r="F997" s="228"/>
      <c r="G997" s="224"/>
      <c r="H997" s="227"/>
      <c r="I997" s="227"/>
    </row>
    <row r="998" spans="1:9" x14ac:dyDescent="0.25">
      <c r="A998" s="225"/>
      <c r="B998" s="223"/>
      <c r="C998" s="223"/>
      <c r="D998" s="223"/>
      <c r="E998" s="223"/>
      <c r="F998" s="228"/>
      <c r="G998" s="224"/>
      <c r="H998" s="227"/>
      <c r="I998" s="227"/>
    </row>
    <row r="999" spans="1:9" x14ac:dyDescent="0.25">
      <c r="A999" s="225"/>
      <c r="B999" s="223"/>
      <c r="C999" s="223"/>
      <c r="D999" s="223"/>
      <c r="E999" s="223"/>
      <c r="F999" s="228"/>
      <c r="G999" s="224"/>
      <c r="H999" s="227"/>
      <c r="I999" s="227"/>
    </row>
    <row r="1000" spans="1:9" x14ac:dyDescent="0.25">
      <c r="A1000" s="225"/>
      <c r="B1000" s="223"/>
      <c r="C1000" s="223"/>
      <c r="D1000" s="223"/>
      <c r="E1000" s="223"/>
      <c r="F1000" s="228"/>
      <c r="G1000" s="224"/>
      <c r="H1000" s="227"/>
      <c r="I1000" s="227"/>
    </row>
    <row r="1001" spans="1:9" x14ac:dyDescent="0.25">
      <c r="A1001" s="225"/>
      <c r="B1001" s="223"/>
      <c r="C1001" s="223"/>
      <c r="D1001" s="223"/>
      <c r="E1001" s="223"/>
      <c r="F1001" s="228"/>
      <c r="G1001" s="224"/>
      <c r="H1001" s="227"/>
      <c r="I1001" s="227"/>
    </row>
    <row r="1002" spans="1:9" x14ac:dyDescent="0.25">
      <c r="A1002" s="225"/>
      <c r="B1002" s="223"/>
      <c r="C1002" s="223"/>
      <c r="D1002" s="223"/>
      <c r="E1002" s="223"/>
      <c r="F1002" s="228"/>
      <c r="G1002" s="224"/>
      <c r="H1002" s="227"/>
      <c r="I1002" s="227"/>
    </row>
  </sheetData>
  <sheetProtection formatCells="0" formatColumns="0" formatRows="0" insertColumns="0" insertRows="0" insertHyperlinks="0" deleteColumns="0" deleteRows="0" sort="0" autoFilter="0" pivotTables="0"/>
  <conditionalFormatting sqref="A20:I1002">
    <cfRule type="expression" dxfId="25" priority="28">
      <formula>IF($G20=MAX(IF($G$20:$G$101&lt;=$M$5,$G$20:$G$101,0)),TRUE,FALSE)</formula>
    </cfRule>
    <cfRule type="expression" dxfId="24" priority="29">
      <formula>IF($G20=MAX(IF($G$20:$G$101&lt;=$L$5,$G$20:$G$101,0)),TRUE,FALSE)</formula>
    </cfRule>
    <cfRule type="expression" dxfId="23" priority="30">
      <formula>IF($G20=MAX(IF($G$20:$G$101&lt;=$K$5,$G$20:$G$101,0)),TRUE,FALSE)</formula>
    </cfRule>
    <cfRule type="expression" dxfId="22" priority="31">
      <formula>$G20=$I$5</formula>
    </cfRule>
  </conditionalFormatting>
  <dataValidations count="1">
    <dataValidation type="list" allowBlank="1" showErrorMessage="1" errorTitle="Please select from the list." error="Select one item from the &quot;Type&quot; field." sqref="E20:E1001">
      <formula1>$D$2:$D$5</formula1>
    </dataValidation>
  </dataValidations>
  <pageMargins left="0.75" right="0.75" top="1" bottom="1" header="0.5" footer="0.5"/>
  <pageSetup orientation="portrait" horizontalDpi="4294967292" verticalDpi="4294967292"/>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01"/>
  <sheetViews>
    <sheetView zoomScale="75" zoomScaleNormal="75" zoomScalePageLayoutView="75" workbookViewId="0">
      <pane ySplit="19" topLeftCell="A20" activePane="bottomLeft" state="frozen"/>
      <selection pane="bottomLeft"/>
    </sheetView>
  </sheetViews>
  <sheetFormatPr defaultColWidth="10.85546875" defaultRowHeight="15" x14ac:dyDescent="0.25"/>
  <cols>
    <col min="1" max="1" width="8.85546875" style="186" customWidth="1"/>
    <col min="2" max="4" width="36.28515625" style="162" customWidth="1"/>
    <col min="5" max="5" width="11.28515625" style="162" customWidth="1"/>
    <col min="6" max="6" width="8.7109375" style="198" customWidth="1"/>
    <col min="7" max="7" width="8.7109375" style="188" customWidth="1"/>
    <col min="8" max="13" width="8.7109375" style="166" customWidth="1"/>
    <col min="14" max="16" width="7.85546875" style="166" customWidth="1"/>
    <col min="17" max="16384" width="10.85546875" style="166"/>
  </cols>
  <sheetData>
    <row r="1" spans="1:13" ht="54.95" customHeight="1" x14ac:dyDescent="0.2"/>
    <row r="2" spans="1:13" ht="18.95" x14ac:dyDescent="0.2">
      <c r="A2" s="285" t="s">
        <v>71</v>
      </c>
      <c r="B2" s="161"/>
      <c r="D2" s="230" t="s">
        <v>35</v>
      </c>
      <c r="E2" s="163"/>
      <c r="F2" s="203" t="s">
        <v>53</v>
      </c>
      <c r="G2" s="204"/>
      <c r="H2" s="204"/>
      <c r="I2" s="205"/>
      <c r="J2" s="205"/>
      <c r="K2" s="206" t="s">
        <v>24</v>
      </c>
      <c r="L2" s="271" t="s">
        <v>23</v>
      </c>
      <c r="M2" s="207" t="s">
        <v>22</v>
      </c>
    </row>
    <row r="3" spans="1:13" x14ac:dyDescent="0.2">
      <c r="A3" s="161"/>
      <c r="D3" s="237" t="s">
        <v>67</v>
      </c>
      <c r="E3" s="167"/>
      <c r="F3" s="208"/>
      <c r="G3" s="209" t="s">
        <v>25</v>
      </c>
      <c r="H3" s="209" t="s">
        <v>26</v>
      </c>
      <c r="I3" s="209" t="s">
        <v>27</v>
      </c>
      <c r="J3" s="209" t="s">
        <v>28</v>
      </c>
      <c r="K3" s="206" t="s">
        <v>29</v>
      </c>
      <c r="L3" s="271" t="s">
        <v>29</v>
      </c>
      <c r="M3" s="207" t="s">
        <v>29</v>
      </c>
    </row>
    <row r="4" spans="1:13" x14ac:dyDescent="0.2">
      <c r="A4" s="201">
        <v>42670</v>
      </c>
      <c r="B4" s="169" t="s">
        <v>54</v>
      </c>
      <c r="D4" s="237" t="s">
        <v>68</v>
      </c>
      <c r="E4" s="167"/>
      <c r="F4" s="208" t="s">
        <v>20</v>
      </c>
      <c r="G4" s="209" t="s">
        <v>21</v>
      </c>
      <c r="H4" s="209" t="s">
        <v>29</v>
      </c>
      <c r="I4" s="209" t="s">
        <v>31</v>
      </c>
      <c r="J4" s="209" t="s">
        <v>31</v>
      </c>
      <c r="K4" s="210">
        <f>IF(G6="",G5,(MAX(G6:G15)))</f>
        <v>10</v>
      </c>
      <c r="L4" s="272">
        <f>IF(G6="",G5,(ROUNDDOWN(AVERAGE(G6:G15),0)))</f>
        <v>10</v>
      </c>
      <c r="M4" s="211">
        <f>IF(G6="",G5,MIN(G6:G15))</f>
        <v>10</v>
      </c>
    </row>
    <row r="5" spans="1:13" x14ac:dyDescent="0.2">
      <c r="A5" s="172">
        <v>7</v>
      </c>
      <c r="B5" s="162" t="s">
        <v>55</v>
      </c>
      <c r="C5" s="173"/>
      <c r="D5" s="244" t="s">
        <v>69</v>
      </c>
      <c r="E5" s="174"/>
      <c r="F5" s="212" t="s">
        <v>32</v>
      </c>
      <c r="G5" s="221">
        <v>10</v>
      </c>
      <c r="H5" s="205">
        <f>MAX(F6:F15)</f>
        <v>10</v>
      </c>
      <c r="I5" s="287">
        <f>G38</f>
        <v>142</v>
      </c>
      <c r="J5" s="217">
        <f>I5</f>
        <v>142</v>
      </c>
      <c r="K5" s="213">
        <f>IF(SUM($G5:$G5)&lt;=0,0,$H5*K$4)</f>
        <v>100</v>
      </c>
      <c r="L5" s="273">
        <f>IF(SUM($G5:$G5)&lt;=0,0,$H5*L$4)</f>
        <v>100</v>
      </c>
      <c r="M5" s="214">
        <f>IF(SUM($G5:$G5)&lt;=0,0,$H5*M$4)</f>
        <v>100</v>
      </c>
    </row>
    <row r="6" spans="1:13" x14ac:dyDescent="0.2">
      <c r="A6" s="172">
        <v>3</v>
      </c>
      <c r="B6" s="162" t="s">
        <v>56</v>
      </c>
      <c r="C6" s="173"/>
      <c r="F6" s="215">
        <v>1</v>
      </c>
      <c r="G6" s="216" t="str">
        <f>IF(COUNTIF(H$20:H996,F6),SUMIF(H$20:H996,F6,F$20:F996),"")</f>
        <v/>
      </c>
      <c r="H6" s="205">
        <f>H5-1</f>
        <v>9</v>
      </c>
      <c r="I6" s="205">
        <f>IF(G6="",I5,I5-G6)</f>
        <v>142</v>
      </c>
      <c r="J6" s="217">
        <f>J5-(J5/H5)</f>
        <v>127.8</v>
      </c>
      <c r="K6" s="213">
        <f>IF(SUM($G$5:$G6)&lt;=0,0,$H6*K$4)</f>
        <v>90</v>
      </c>
      <c r="L6" s="273">
        <f>IF(SUM($H$5:$H6)&lt;=0,0,$H6*L$4)</f>
        <v>90</v>
      </c>
      <c r="M6" s="214">
        <f>IF(SUM($G$5:$G6)&lt;=0,0,$H6*M$4)</f>
        <v>90</v>
      </c>
    </row>
    <row r="7" spans="1:13" x14ac:dyDescent="0.2">
      <c r="A7" s="172">
        <v>7</v>
      </c>
      <c r="B7" s="162" t="s">
        <v>77</v>
      </c>
      <c r="C7" s="173"/>
      <c r="F7" s="215">
        <v>2</v>
      </c>
      <c r="G7" s="216" t="str">
        <f>IF(COUNTIF(H$20:H997,F7),SUMIF(H$20:H997,F7,F$20:F997),"")</f>
        <v/>
      </c>
      <c r="H7" s="205">
        <f t="shared" ref="H7:H15" si="0">H6-1</f>
        <v>8</v>
      </c>
      <c r="I7" s="205">
        <f>IF(G7="",I6,I6-G7)</f>
        <v>142</v>
      </c>
      <c r="J7" s="217">
        <f>J6-(J6/H6)</f>
        <v>113.6</v>
      </c>
      <c r="K7" s="213">
        <f>IF(SUM($G$5:$G7)&lt;=0,0,$H7*K$4)</f>
        <v>80</v>
      </c>
      <c r="L7" s="273">
        <f>IF(SUM($H$5:$H7)&lt;=0,0,$H7*L$4)</f>
        <v>80</v>
      </c>
      <c r="M7" s="214">
        <f>IF(SUM($G$5:$G7)&lt;=0,0,$H7*M$4)</f>
        <v>80</v>
      </c>
    </row>
    <row r="8" spans="1:13" x14ac:dyDescent="0.2">
      <c r="A8" s="201">
        <f>A4+($A$5*A6)+A7</f>
        <v>42698</v>
      </c>
      <c r="B8" s="169" t="s">
        <v>57</v>
      </c>
      <c r="C8" s="173"/>
      <c r="F8" s="215">
        <v>3</v>
      </c>
      <c r="G8" s="216" t="str">
        <f>IF(COUNTIF(H$20:H998,F8),SUMIF(H$20:H998,F8,F$20:F998),"")</f>
        <v/>
      </c>
      <c r="H8" s="205">
        <f t="shared" si="0"/>
        <v>7</v>
      </c>
      <c r="I8" s="205">
        <f t="shared" ref="I8:I15" si="1">IF(G8="",I7,I7-G8)</f>
        <v>142</v>
      </c>
      <c r="J8" s="217">
        <f t="shared" ref="J8:J15" si="2">J7-(J7/H7)</f>
        <v>99.399999999999991</v>
      </c>
      <c r="K8" s="213">
        <f>IF(SUM($G$5:$G8)&lt;=0,0,$H8*K$4)</f>
        <v>70</v>
      </c>
      <c r="L8" s="273">
        <f>IF(SUM($H$5:$H8)&lt;=0,0,$H8*L$4)</f>
        <v>70</v>
      </c>
      <c r="M8" s="214">
        <f>IF(SUM($G$5:$G8)&lt;=0,0,$H8*M$4)</f>
        <v>70</v>
      </c>
    </row>
    <row r="9" spans="1:13" x14ac:dyDescent="0.2">
      <c r="A9" s="172">
        <v>2</v>
      </c>
      <c r="B9" s="162" t="s">
        <v>58</v>
      </c>
      <c r="C9" s="173"/>
      <c r="F9" s="215">
        <v>4</v>
      </c>
      <c r="G9" s="216" t="str">
        <f>IF(COUNTIF(H$20:H999,F9),SUMIF(H$20:H999,F9,F$20:F999),"")</f>
        <v/>
      </c>
      <c r="H9" s="205">
        <f t="shared" si="0"/>
        <v>6</v>
      </c>
      <c r="I9" s="205">
        <f t="shared" si="1"/>
        <v>142</v>
      </c>
      <c r="J9" s="217">
        <f t="shared" si="2"/>
        <v>85.199999999999989</v>
      </c>
      <c r="K9" s="213">
        <f>IF(SUM($G$5:$G9)&lt;=0,0,$H9*K$4)</f>
        <v>60</v>
      </c>
      <c r="L9" s="273">
        <f>IF(SUM($H$5:$H9)&lt;=0,0,$H9*L$4)</f>
        <v>60</v>
      </c>
      <c r="M9" s="214">
        <f>IF(SUM($G$5:$G9)&lt;=0,0,$H9*M$4)</f>
        <v>60</v>
      </c>
    </row>
    <row r="10" spans="1:13" x14ac:dyDescent="0.2">
      <c r="A10" s="172">
        <v>0</v>
      </c>
      <c r="B10" s="162" t="s">
        <v>78</v>
      </c>
      <c r="C10" s="173"/>
      <c r="F10" s="215">
        <v>5</v>
      </c>
      <c r="G10" s="216" t="str">
        <f>IF(COUNTIF(H$20:H1000,F10),SUMIF(H$20:H1000,F10,F$20:F1000),"")</f>
        <v/>
      </c>
      <c r="H10" s="205">
        <f t="shared" si="0"/>
        <v>5</v>
      </c>
      <c r="I10" s="205">
        <f t="shared" si="1"/>
        <v>142</v>
      </c>
      <c r="J10" s="217">
        <f t="shared" si="2"/>
        <v>70.999999999999986</v>
      </c>
      <c r="K10" s="213">
        <f>IF(SUM($G$5:$G10)&lt;=0,0,$H10*K$4)</f>
        <v>50</v>
      </c>
      <c r="L10" s="273">
        <f>IF(SUM($H$5:$H10)&lt;=0,0,$H10*L$4)</f>
        <v>50</v>
      </c>
      <c r="M10" s="214">
        <f>IF(SUM($G$5:$G10)&lt;=0,0,$H10*M$4)</f>
        <v>50</v>
      </c>
    </row>
    <row r="11" spans="1:13" x14ac:dyDescent="0.2">
      <c r="A11" s="201">
        <f>A8+($A$5*A9)+A10</f>
        <v>42712</v>
      </c>
      <c r="B11" s="169" t="s">
        <v>59</v>
      </c>
      <c r="C11" s="173"/>
      <c r="F11" s="215">
        <v>6</v>
      </c>
      <c r="G11" s="216" t="str">
        <f>IF(COUNTIF(H$20:H1001,F11),SUMIF(H$20:H1001,F11,F$20:F1001),"")</f>
        <v/>
      </c>
      <c r="H11" s="205">
        <f t="shared" si="0"/>
        <v>4</v>
      </c>
      <c r="I11" s="205">
        <f t="shared" si="1"/>
        <v>142</v>
      </c>
      <c r="J11" s="217">
        <f t="shared" si="2"/>
        <v>56.79999999999999</v>
      </c>
      <c r="K11" s="213">
        <f>IF(SUM($G$5:$G11)&lt;=0,0,$H11*K$4)</f>
        <v>40</v>
      </c>
      <c r="L11" s="273">
        <f>IF(SUM($H$5:$H11)&lt;=0,0,$H11*L$4)</f>
        <v>40</v>
      </c>
      <c r="M11" s="214">
        <f>IF(SUM($G$5:$G11)&lt;=0,0,$H11*M$4)</f>
        <v>40</v>
      </c>
    </row>
    <row r="12" spans="1:13" x14ac:dyDescent="0.2">
      <c r="A12" s="172">
        <v>3</v>
      </c>
      <c r="B12" s="162" t="s">
        <v>60</v>
      </c>
      <c r="F12" s="215">
        <v>7</v>
      </c>
      <c r="G12" s="216" t="str">
        <f>IF(COUNTIF(H$20:H1002,F12),SUMIF(H$20:H1002,F12,F$20:F1002),"")</f>
        <v/>
      </c>
      <c r="H12" s="205">
        <f t="shared" si="0"/>
        <v>3</v>
      </c>
      <c r="I12" s="205">
        <f t="shared" si="1"/>
        <v>142</v>
      </c>
      <c r="J12" s="217">
        <f t="shared" si="2"/>
        <v>42.599999999999994</v>
      </c>
      <c r="K12" s="213">
        <f>IF(SUM($G$5:$G12)&lt;=0,0,$H12*K$4)</f>
        <v>30</v>
      </c>
      <c r="L12" s="273">
        <f>IF(SUM($H$5:$H12)&lt;=0,0,$H12*L$4)</f>
        <v>30</v>
      </c>
      <c r="M12" s="214">
        <f>IF(SUM($G$5:$G12)&lt;=0,0,$H12*M$4)</f>
        <v>30</v>
      </c>
    </row>
    <row r="13" spans="1:13" x14ac:dyDescent="0.2">
      <c r="A13" s="172">
        <v>0</v>
      </c>
      <c r="B13" s="162" t="s">
        <v>79</v>
      </c>
      <c r="F13" s="215">
        <v>8</v>
      </c>
      <c r="G13" s="216" t="str">
        <f>IF(COUNTIF(H$20:H1003,F13),SUMIF(H$20:H1003,F13,F$20:F1003),"")</f>
        <v/>
      </c>
      <c r="H13" s="205">
        <f t="shared" si="0"/>
        <v>2</v>
      </c>
      <c r="I13" s="205">
        <f t="shared" si="1"/>
        <v>142</v>
      </c>
      <c r="J13" s="217">
        <f t="shared" si="2"/>
        <v>28.4</v>
      </c>
      <c r="K13" s="213">
        <f>IF(SUM($G$5:$G13)&lt;=0,0,$H13*K$4)</f>
        <v>20</v>
      </c>
      <c r="L13" s="273">
        <f>IF(SUM($H$5:$H13)&lt;=0,0,$H13*L$4)</f>
        <v>20</v>
      </c>
      <c r="M13" s="214">
        <f>IF(SUM($G$5:$G13)&lt;=0,0,$H13*M$4)</f>
        <v>20</v>
      </c>
    </row>
    <row r="14" spans="1:13" s="178" customFormat="1" x14ac:dyDescent="0.2">
      <c r="A14" s="201">
        <f>A11+($A$5*A12)+A13</f>
        <v>42733</v>
      </c>
      <c r="B14" s="169" t="s">
        <v>61</v>
      </c>
      <c r="C14" s="162"/>
      <c r="D14" s="162"/>
      <c r="E14" s="162"/>
      <c r="F14" s="215">
        <v>9</v>
      </c>
      <c r="G14" s="216" t="str">
        <f>IF(COUNTIF(H$20:H1004,F14),SUMIF(H$20:H1004,F14,F$20:F1004),"")</f>
        <v/>
      </c>
      <c r="H14" s="205">
        <f t="shared" si="0"/>
        <v>1</v>
      </c>
      <c r="I14" s="205">
        <f t="shared" si="1"/>
        <v>142</v>
      </c>
      <c r="J14" s="217">
        <f t="shared" si="2"/>
        <v>14.2</v>
      </c>
      <c r="K14" s="213">
        <f>IF(SUM($G$5:$G14)&lt;=0,0,$H14*K$4)</f>
        <v>10</v>
      </c>
      <c r="L14" s="273">
        <f>IF(SUM($H$5:$H14)&lt;=0,0,$H14*L$4)</f>
        <v>10</v>
      </c>
      <c r="M14" s="214">
        <f>IF(SUM($G$5:$G14)&lt;=0,0,$H14*M$4)</f>
        <v>10</v>
      </c>
    </row>
    <row r="15" spans="1:13" s="178" customFormat="1" x14ac:dyDescent="0.2">
      <c r="C15" s="162"/>
      <c r="D15" s="162"/>
      <c r="E15" s="162"/>
      <c r="F15" s="215">
        <v>10</v>
      </c>
      <c r="G15" s="216" t="str">
        <f>IF(COUNTIF(H$20:H1005,F15),SUMIF(H$20:H1005,F15,F$20:F1005),"")</f>
        <v/>
      </c>
      <c r="H15" s="205">
        <f t="shared" si="0"/>
        <v>0</v>
      </c>
      <c r="I15" s="205">
        <f t="shared" si="1"/>
        <v>142</v>
      </c>
      <c r="J15" s="217">
        <f t="shared" si="2"/>
        <v>0</v>
      </c>
      <c r="K15" s="213">
        <f>IF(SUM($G$5:$G15)&lt;=0,0,$H15*K$4)</f>
        <v>0</v>
      </c>
      <c r="L15" s="273">
        <f>IF(SUM($H$5:$H15)&lt;=0,0,$H15*L$4)</f>
        <v>0</v>
      </c>
      <c r="M15" s="214">
        <f>IF(SUM($G$5:$G15)&lt;=0,0,$H15*M$4)</f>
        <v>0</v>
      </c>
    </row>
    <row r="16" spans="1:13" s="178" customFormat="1" x14ac:dyDescent="0.2">
      <c r="F16" s="169"/>
      <c r="J16" s="218"/>
      <c r="L16" s="274"/>
    </row>
    <row r="17" spans="1:13" x14ac:dyDescent="0.2">
      <c r="C17" s="178"/>
      <c r="D17" s="178"/>
      <c r="E17" s="178"/>
      <c r="F17" s="196"/>
      <c r="G17" s="180"/>
      <c r="H17" s="178"/>
      <c r="J17" s="190"/>
      <c r="K17" s="202"/>
      <c r="L17" s="275"/>
    </row>
    <row r="18" spans="1:13" ht="18.95" x14ac:dyDescent="0.2">
      <c r="A18" s="285" t="s">
        <v>70</v>
      </c>
      <c r="B18" s="161"/>
      <c r="C18" s="182"/>
      <c r="D18" s="182"/>
      <c r="E18" s="182"/>
      <c r="F18" s="196"/>
      <c r="G18" s="180" t="s">
        <v>75</v>
      </c>
      <c r="H18" s="178" t="s">
        <v>20</v>
      </c>
      <c r="I18" s="178" t="s">
        <v>82</v>
      </c>
      <c r="J18" s="218" t="s">
        <v>82</v>
      </c>
    </row>
    <row r="19" spans="1:13" x14ac:dyDescent="0.2">
      <c r="A19" s="183" t="s">
        <v>18</v>
      </c>
      <c r="B19" s="169" t="s">
        <v>34</v>
      </c>
      <c r="C19" s="169" t="s">
        <v>33</v>
      </c>
      <c r="D19" s="169" t="s">
        <v>48</v>
      </c>
      <c r="E19" s="169" t="s">
        <v>19</v>
      </c>
      <c r="F19" s="196" t="s">
        <v>30</v>
      </c>
      <c r="G19" s="179" t="s">
        <v>51</v>
      </c>
      <c r="H19" s="178" t="s">
        <v>76</v>
      </c>
      <c r="I19" s="178" t="s">
        <v>83</v>
      </c>
      <c r="J19" s="182" t="s">
        <v>84</v>
      </c>
    </row>
    <row r="20" spans="1:13" x14ac:dyDescent="0.2">
      <c r="A20" s="185">
        <v>2</v>
      </c>
      <c r="B20" s="162" t="s">
        <v>62</v>
      </c>
      <c r="C20" s="162" t="s">
        <v>85</v>
      </c>
      <c r="D20" s="162" t="s">
        <v>86</v>
      </c>
      <c r="E20" s="223" t="s">
        <v>35</v>
      </c>
      <c r="F20" s="162">
        <v>2</v>
      </c>
      <c r="G20" s="184">
        <f>F20</f>
        <v>2</v>
      </c>
      <c r="H20" s="162"/>
    </row>
    <row r="21" spans="1:13" x14ac:dyDescent="0.2">
      <c r="A21" s="185">
        <v>3</v>
      </c>
      <c r="B21" s="162" t="s">
        <v>62</v>
      </c>
      <c r="E21" s="223"/>
      <c r="F21" s="162">
        <v>1</v>
      </c>
      <c r="G21" s="184">
        <f>F21+G20</f>
        <v>3</v>
      </c>
      <c r="H21" s="162"/>
    </row>
    <row r="22" spans="1:13" x14ac:dyDescent="0.2">
      <c r="A22" s="186">
        <v>4</v>
      </c>
      <c r="B22" s="162" t="s">
        <v>62</v>
      </c>
      <c r="E22" s="223"/>
      <c r="F22" s="162">
        <v>3</v>
      </c>
      <c r="G22" s="184">
        <f t="shared" ref="G22:G51" si="3">F22+G21</f>
        <v>6</v>
      </c>
      <c r="H22" s="162"/>
    </row>
    <row r="23" spans="1:13" x14ac:dyDescent="0.2">
      <c r="A23" s="185">
        <v>5</v>
      </c>
      <c r="B23" s="162" t="s">
        <v>62</v>
      </c>
      <c r="E23" s="223"/>
      <c r="F23" s="162">
        <v>3</v>
      </c>
      <c r="G23" s="184">
        <f t="shared" si="3"/>
        <v>9</v>
      </c>
      <c r="H23" s="162"/>
    </row>
    <row r="24" spans="1:13" x14ac:dyDescent="0.2">
      <c r="A24" s="186">
        <v>1</v>
      </c>
      <c r="B24" s="162" t="s">
        <v>62</v>
      </c>
      <c r="E24" s="223"/>
      <c r="F24" s="162">
        <v>5</v>
      </c>
      <c r="G24" s="184">
        <f t="shared" si="3"/>
        <v>14</v>
      </c>
      <c r="H24" s="162"/>
      <c r="J24" s="190"/>
      <c r="K24" s="181"/>
      <c r="M24" s="189"/>
    </row>
    <row r="25" spans="1:13" x14ac:dyDescent="0.2">
      <c r="A25" s="186">
        <v>6</v>
      </c>
      <c r="B25" s="162" t="s">
        <v>62</v>
      </c>
      <c r="E25" s="223"/>
      <c r="F25" s="162">
        <v>3</v>
      </c>
      <c r="G25" s="184">
        <f t="shared" si="3"/>
        <v>17</v>
      </c>
      <c r="H25" s="162"/>
      <c r="I25" s="178"/>
      <c r="J25" s="190"/>
    </row>
    <row r="26" spans="1:13" x14ac:dyDescent="0.2">
      <c r="A26" s="186">
        <v>7</v>
      </c>
      <c r="B26" s="162" t="s">
        <v>62</v>
      </c>
      <c r="E26" s="223"/>
      <c r="F26" s="162">
        <v>2</v>
      </c>
      <c r="G26" s="184">
        <f t="shared" si="3"/>
        <v>19</v>
      </c>
      <c r="H26" s="162"/>
      <c r="I26" s="187"/>
      <c r="J26" s="191"/>
      <c r="M26" s="178"/>
    </row>
    <row r="27" spans="1:13" x14ac:dyDescent="0.2">
      <c r="A27" s="186">
        <v>8</v>
      </c>
      <c r="B27" s="162" t="s">
        <v>62</v>
      </c>
      <c r="E27" s="223"/>
      <c r="F27" s="162">
        <v>8</v>
      </c>
      <c r="G27" s="184">
        <f t="shared" si="3"/>
        <v>27</v>
      </c>
      <c r="H27" s="162"/>
      <c r="I27" s="182"/>
      <c r="J27" s="190"/>
      <c r="M27" s="178"/>
    </row>
    <row r="28" spans="1:13" x14ac:dyDescent="0.2">
      <c r="A28" s="186">
        <v>9</v>
      </c>
      <c r="B28" s="162" t="s">
        <v>62</v>
      </c>
      <c r="E28" s="223"/>
      <c r="F28" s="162">
        <v>5</v>
      </c>
      <c r="G28" s="184">
        <f t="shared" si="3"/>
        <v>32</v>
      </c>
      <c r="H28" s="162"/>
      <c r="I28" s="182"/>
      <c r="J28" s="190"/>
    </row>
    <row r="29" spans="1:13" x14ac:dyDescent="0.2">
      <c r="A29" s="186">
        <v>10</v>
      </c>
      <c r="B29" s="162" t="s">
        <v>62</v>
      </c>
      <c r="E29" s="223"/>
      <c r="F29" s="162">
        <v>3</v>
      </c>
      <c r="G29" s="184">
        <f t="shared" si="3"/>
        <v>35</v>
      </c>
      <c r="H29" s="162"/>
      <c r="I29" s="182"/>
      <c r="J29" s="190"/>
    </row>
    <row r="30" spans="1:13" x14ac:dyDescent="0.2">
      <c r="A30" s="186">
        <v>11</v>
      </c>
      <c r="B30" s="162" t="s">
        <v>62</v>
      </c>
      <c r="E30" s="223"/>
      <c r="F30" s="162">
        <v>3</v>
      </c>
      <c r="G30" s="184">
        <f t="shared" si="3"/>
        <v>38</v>
      </c>
      <c r="H30" s="162"/>
      <c r="I30" s="199">
        <f>A8</f>
        <v>42698</v>
      </c>
      <c r="J30" s="182" t="s">
        <v>63</v>
      </c>
    </row>
    <row r="31" spans="1:13" x14ac:dyDescent="0.2">
      <c r="A31" s="186">
        <v>13</v>
      </c>
      <c r="B31" s="162" t="s">
        <v>62</v>
      </c>
      <c r="E31" s="223"/>
      <c r="F31" s="184">
        <v>5</v>
      </c>
      <c r="G31" s="184">
        <f t="shared" si="3"/>
        <v>43</v>
      </c>
      <c r="H31" s="162"/>
    </row>
    <row r="32" spans="1:13" x14ac:dyDescent="0.2">
      <c r="A32" s="186">
        <v>15</v>
      </c>
      <c r="B32" s="162" t="s">
        <v>62</v>
      </c>
      <c r="E32" s="223"/>
      <c r="F32" s="184">
        <v>5</v>
      </c>
      <c r="G32" s="184">
        <f t="shared" si="3"/>
        <v>48</v>
      </c>
      <c r="H32" s="162"/>
    </row>
    <row r="33" spans="1:19" x14ac:dyDescent="0.2">
      <c r="A33" s="186">
        <v>14</v>
      </c>
      <c r="B33" s="162" t="s">
        <v>62</v>
      </c>
      <c r="E33" s="223"/>
      <c r="F33" s="184">
        <v>8</v>
      </c>
      <c r="G33" s="184">
        <f t="shared" si="3"/>
        <v>56</v>
      </c>
      <c r="H33" s="162"/>
    </row>
    <row r="34" spans="1:19" x14ac:dyDescent="0.2">
      <c r="A34" s="186">
        <v>16</v>
      </c>
      <c r="B34" s="162" t="s">
        <v>62</v>
      </c>
      <c r="E34" s="223"/>
      <c r="F34" s="197">
        <v>5</v>
      </c>
      <c r="G34" s="184">
        <f t="shared" si="3"/>
        <v>61</v>
      </c>
      <c r="H34" s="162"/>
    </row>
    <row r="35" spans="1:19" x14ac:dyDescent="0.2">
      <c r="A35" s="186">
        <v>20</v>
      </c>
      <c r="B35" s="162" t="s">
        <v>62</v>
      </c>
      <c r="E35" s="223"/>
      <c r="F35" s="197">
        <v>13</v>
      </c>
      <c r="G35" s="184">
        <f t="shared" si="3"/>
        <v>74</v>
      </c>
      <c r="H35" s="162"/>
      <c r="I35" s="200">
        <f>A11</f>
        <v>42712</v>
      </c>
      <c r="J35" s="169" t="s">
        <v>64</v>
      </c>
    </row>
    <row r="36" spans="1:19" x14ac:dyDescent="0.2">
      <c r="A36" s="186">
        <v>19</v>
      </c>
      <c r="B36" s="162" t="s">
        <v>62</v>
      </c>
      <c r="E36" s="223"/>
      <c r="F36" s="197">
        <v>13</v>
      </c>
      <c r="G36" s="184">
        <f t="shared" si="3"/>
        <v>87</v>
      </c>
      <c r="H36" s="162"/>
    </row>
    <row r="37" spans="1:19" x14ac:dyDescent="0.2">
      <c r="A37" s="186">
        <v>17</v>
      </c>
      <c r="B37" s="162" t="s">
        <v>62</v>
      </c>
      <c r="E37" s="223"/>
      <c r="F37" s="197">
        <v>21</v>
      </c>
      <c r="G37" s="184">
        <f t="shared" si="3"/>
        <v>108</v>
      </c>
      <c r="H37" s="162"/>
    </row>
    <row r="38" spans="1:19" ht="15.95" x14ac:dyDescent="0.2">
      <c r="A38" s="186">
        <v>18</v>
      </c>
      <c r="B38" s="162" t="s">
        <v>62</v>
      </c>
      <c r="E38" s="223"/>
      <c r="F38" s="197">
        <v>34</v>
      </c>
      <c r="G38" s="184">
        <f t="shared" si="3"/>
        <v>142</v>
      </c>
      <c r="H38" s="162"/>
      <c r="I38" s="200">
        <f>A14</f>
        <v>42733</v>
      </c>
      <c r="J38" s="169" t="s">
        <v>65</v>
      </c>
      <c r="S38" s="270"/>
    </row>
    <row r="39" spans="1:19" x14ac:dyDescent="0.2">
      <c r="A39" s="186">
        <v>22</v>
      </c>
      <c r="B39" s="162" t="s">
        <v>62</v>
      </c>
      <c r="E39" s="223"/>
      <c r="F39" s="197">
        <v>34</v>
      </c>
      <c r="G39" s="184">
        <f t="shared" si="3"/>
        <v>176</v>
      </c>
      <c r="H39" s="162"/>
    </row>
    <row r="40" spans="1:19" x14ac:dyDescent="0.2">
      <c r="A40" s="186">
        <v>24</v>
      </c>
      <c r="B40" s="162" t="s">
        <v>62</v>
      </c>
      <c r="E40" s="223"/>
      <c r="F40" s="197">
        <v>21</v>
      </c>
      <c r="G40" s="184">
        <f t="shared" si="3"/>
        <v>197</v>
      </c>
      <c r="H40" s="162"/>
    </row>
    <row r="41" spans="1:19" x14ac:dyDescent="0.2">
      <c r="A41" s="186">
        <v>25</v>
      </c>
      <c r="B41" s="162" t="s">
        <v>62</v>
      </c>
      <c r="E41" s="223"/>
      <c r="F41" s="197">
        <v>34</v>
      </c>
      <c r="G41" s="184">
        <f t="shared" si="3"/>
        <v>231</v>
      </c>
      <c r="H41" s="162"/>
      <c r="I41" s="200"/>
      <c r="J41" s="169"/>
    </row>
    <row r="42" spans="1:19" x14ac:dyDescent="0.2">
      <c r="A42" s="186">
        <v>26</v>
      </c>
      <c r="B42" s="162" t="s">
        <v>62</v>
      </c>
      <c r="E42" s="223"/>
      <c r="F42" s="197">
        <v>13</v>
      </c>
      <c r="G42" s="184">
        <f t="shared" si="3"/>
        <v>244</v>
      </c>
    </row>
    <row r="43" spans="1:19" x14ac:dyDescent="0.2">
      <c r="A43" s="186">
        <v>27</v>
      </c>
      <c r="B43" s="162" t="s">
        <v>62</v>
      </c>
      <c r="E43" s="223"/>
      <c r="F43" s="197">
        <v>55</v>
      </c>
      <c r="G43" s="184">
        <f t="shared" si="3"/>
        <v>299</v>
      </c>
    </row>
    <row r="44" spans="1:19" x14ac:dyDescent="0.2">
      <c r="A44" s="186">
        <v>28</v>
      </c>
      <c r="B44" s="162" t="s">
        <v>62</v>
      </c>
      <c r="E44" s="223"/>
      <c r="F44" s="197">
        <v>89</v>
      </c>
      <c r="G44" s="184">
        <f t="shared" si="3"/>
        <v>388</v>
      </c>
      <c r="I44" s="200"/>
      <c r="J44" s="169"/>
    </row>
    <row r="45" spans="1:19" x14ac:dyDescent="0.2">
      <c r="A45" s="186">
        <v>29</v>
      </c>
      <c r="B45" s="162" t="s">
        <v>62</v>
      </c>
      <c r="E45" s="223"/>
      <c r="F45" s="197">
        <v>55</v>
      </c>
      <c r="G45" s="184">
        <f t="shared" si="3"/>
        <v>443</v>
      </c>
    </row>
    <row r="46" spans="1:19" x14ac:dyDescent="0.2">
      <c r="A46" s="186">
        <v>30</v>
      </c>
      <c r="B46" s="162" t="s">
        <v>62</v>
      </c>
      <c r="E46" s="223"/>
      <c r="F46" s="197">
        <v>34</v>
      </c>
      <c r="G46" s="184">
        <f t="shared" si="3"/>
        <v>477</v>
      </c>
    </row>
    <row r="47" spans="1:19" x14ac:dyDescent="0.2">
      <c r="A47" s="186">
        <v>31</v>
      </c>
      <c r="B47" s="162" t="s">
        <v>62</v>
      </c>
      <c r="E47" s="223"/>
      <c r="F47" s="197">
        <v>55</v>
      </c>
      <c r="G47" s="184">
        <f t="shared" si="3"/>
        <v>532</v>
      </c>
    </row>
    <row r="48" spans="1:19" x14ac:dyDescent="0.2">
      <c r="A48" s="186">
        <v>32</v>
      </c>
      <c r="B48" s="162" t="s">
        <v>62</v>
      </c>
      <c r="E48" s="223"/>
      <c r="F48" s="197">
        <v>21</v>
      </c>
      <c r="G48" s="184">
        <f t="shared" si="3"/>
        <v>553</v>
      </c>
      <c r="I48" s="200"/>
      <c r="J48" s="169"/>
    </row>
    <row r="49" spans="1:7" x14ac:dyDescent="0.2">
      <c r="A49" s="186">
        <v>34</v>
      </c>
      <c r="B49" s="162" t="s">
        <v>62</v>
      </c>
      <c r="E49" s="223"/>
      <c r="F49" s="197">
        <v>13</v>
      </c>
      <c r="G49" s="184">
        <f t="shared" si="3"/>
        <v>566</v>
      </c>
    </row>
    <row r="50" spans="1:7" x14ac:dyDescent="0.2">
      <c r="A50" s="186">
        <v>35</v>
      </c>
      <c r="B50" s="162" t="s">
        <v>66</v>
      </c>
      <c r="E50" s="223"/>
      <c r="F50" s="198">
        <v>55</v>
      </c>
      <c r="G50" s="184">
        <f t="shared" si="3"/>
        <v>621</v>
      </c>
    </row>
    <row r="51" spans="1:7" x14ac:dyDescent="0.2">
      <c r="A51" s="186">
        <v>36</v>
      </c>
      <c r="B51" s="162" t="s">
        <v>66</v>
      </c>
      <c r="E51" s="223"/>
      <c r="F51" s="198">
        <v>144</v>
      </c>
      <c r="G51" s="184">
        <f t="shared" si="3"/>
        <v>765</v>
      </c>
    </row>
    <row r="52" spans="1:7" x14ac:dyDescent="0.2">
      <c r="E52" s="223"/>
      <c r="G52" s="184"/>
    </row>
    <row r="53" spans="1:7" x14ac:dyDescent="0.2">
      <c r="E53" s="223"/>
      <c r="G53" s="184"/>
    </row>
    <row r="54" spans="1:7" x14ac:dyDescent="0.2">
      <c r="E54" s="223"/>
      <c r="G54" s="184"/>
    </row>
    <row r="55" spans="1:7" x14ac:dyDescent="0.2">
      <c r="E55" s="223"/>
      <c r="G55" s="184"/>
    </row>
    <row r="56" spans="1:7" x14ac:dyDescent="0.2">
      <c r="E56" s="223"/>
      <c r="G56" s="184"/>
    </row>
    <row r="57" spans="1:7" x14ac:dyDescent="0.2">
      <c r="E57" s="223"/>
      <c r="G57" s="184"/>
    </row>
    <row r="58" spans="1:7" x14ac:dyDescent="0.2">
      <c r="E58" s="223"/>
      <c r="G58" s="184"/>
    </row>
    <row r="59" spans="1:7" x14ac:dyDescent="0.2">
      <c r="E59" s="223"/>
      <c r="G59" s="184"/>
    </row>
    <row r="60" spans="1:7" x14ac:dyDescent="0.2">
      <c r="E60" s="223"/>
      <c r="G60" s="184"/>
    </row>
    <row r="61" spans="1:7" x14ac:dyDescent="0.2">
      <c r="E61" s="223"/>
      <c r="G61" s="184"/>
    </row>
    <row r="62" spans="1:7" x14ac:dyDescent="0.2">
      <c r="E62" s="223"/>
      <c r="G62" s="184"/>
    </row>
    <row r="63" spans="1:7" x14ac:dyDescent="0.2">
      <c r="E63" s="223"/>
      <c r="G63" s="184"/>
    </row>
    <row r="64" spans="1:7" x14ac:dyDescent="0.2">
      <c r="E64" s="223"/>
      <c r="G64" s="184"/>
    </row>
    <row r="65" spans="5:7" x14ac:dyDescent="0.2">
      <c r="E65" s="223"/>
      <c r="G65" s="184"/>
    </row>
    <row r="66" spans="5:7" x14ac:dyDescent="0.2">
      <c r="E66" s="223"/>
      <c r="G66" s="184"/>
    </row>
    <row r="67" spans="5:7" x14ac:dyDescent="0.2">
      <c r="E67" s="223"/>
      <c r="G67" s="184"/>
    </row>
    <row r="68" spans="5:7" x14ac:dyDescent="0.2">
      <c r="E68" s="223"/>
      <c r="G68" s="184"/>
    </row>
    <row r="69" spans="5:7" x14ac:dyDescent="0.2">
      <c r="E69" s="223"/>
      <c r="G69" s="184"/>
    </row>
    <row r="70" spans="5:7" x14ac:dyDescent="0.2">
      <c r="E70" s="223"/>
      <c r="G70" s="184"/>
    </row>
    <row r="71" spans="5:7" x14ac:dyDescent="0.2">
      <c r="E71" s="223"/>
      <c r="G71" s="184"/>
    </row>
    <row r="72" spans="5:7" x14ac:dyDescent="0.2">
      <c r="E72" s="223"/>
      <c r="G72" s="184"/>
    </row>
    <row r="73" spans="5:7" x14ac:dyDescent="0.2">
      <c r="E73" s="223"/>
      <c r="G73" s="184"/>
    </row>
    <row r="74" spans="5:7" x14ac:dyDescent="0.2">
      <c r="E74" s="223"/>
      <c r="G74" s="184"/>
    </row>
    <row r="75" spans="5:7" x14ac:dyDescent="0.2">
      <c r="E75" s="223"/>
      <c r="G75" s="184"/>
    </row>
    <row r="76" spans="5:7" x14ac:dyDescent="0.2">
      <c r="E76" s="223"/>
    </row>
    <row r="77" spans="5:7" x14ac:dyDescent="0.2">
      <c r="E77" s="223"/>
    </row>
    <row r="78" spans="5:7" x14ac:dyDescent="0.2">
      <c r="E78" s="223"/>
    </row>
    <row r="79" spans="5:7" x14ac:dyDescent="0.2">
      <c r="E79" s="223"/>
    </row>
    <row r="80" spans="5:7" x14ac:dyDescent="0.2">
      <c r="E80" s="223"/>
    </row>
    <row r="81" spans="5:5" x14ac:dyDescent="0.2">
      <c r="E81" s="223"/>
    </row>
    <row r="82" spans="5:5" x14ac:dyDescent="0.2">
      <c r="E82" s="223"/>
    </row>
    <row r="83" spans="5:5" x14ac:dyDescent="0.2">
      <c r="E83" s="223"/>
    </row>
    <row r="84" spans="5:5" x14ac:dyDescent="0.2">
      <c r="E84" s="223"/>
    </row>
    <row r="85" spans="5:5" x14ac:dyDescent="0.2">
      <c r="E85" s="223"/>
    </row>
    <row r="86" spans="5:5" x14ac:dyDescent="0.2">
      <c r="E86" s="223"/>
    </row>
    <row r="87" spans="5:5" x14ac:dyDescent="0.2">
      <c r="E87" s="223"/>
    </row>
    <row r="88" spans="5:5" x14ac:dyDescent="0.2">
      <c r="E88" s="223"/>
    </row>
    <row r="89" spans="5:5" x14ac:dyDescent="0.25">
      <c r="E89" s="223"/>
    </row>
    <row r="90" spans="5:5" x14ac:dyDescent="0.25">
      <c r="E90" s="223"/>
    </row>
    <row r="91" spans="5:5" x14ac:dyDescent="0.25">
      <c r="E91" s="223"/>
    </row>
    <row r="92" spans="5:5" x14ac:dyDescent="0.25">
      <c r="E92" s="223"/>
    </row>
    <row r="93" spans="5:5" x14ac:dyDescent="0.25">
      <c r="E93" s="223"/>
    </row>
    <row r="94" spans="5:5" x14ac:dyDescent="0.25">
      <c r="E94" s="223"/>
    </row>
    <row r="95" spans="5:5" x14ac:dyDescent="0.25">
      <c r="E95" s="223"/>
    </row>
    <row r="96" spans="5:5" x14ac:dyDescent="0.25">
      <c r="E96" s="223"/>
    </row>
    <row r="97" spans="5:5" x14ac:dyDescent="0.25">
      <c r="E97" s="223"/>
    </row>
    <row r="98" spans="5:5" x14ac:dyDescent="0.25">
      <c r="E98" s="223"/>
    </row>
    <row r="99" spans="5:5" x14ac:dyDescent="0.25">
      <c r="E99" s="223"/>
    </row>
    <row r="100" spans="5:5" x14ac:dyDescent="0.25">
      <c r="E100" s="223"/>
    </row>
    <row r="101" spans="5:5" x14ac:dyDescent="0.25">
      <c r="E101" s="223"/>
    </row>
    <row r="102" spans="5:5" x14ac:dyDescent="0.25">
      <c r="E102" s="223"/>
    </row>
    <row r="103" spans="5:5" x14ac:dyDescent="0.25">
      <c r="E103" s="223"/>
    </row>
    <row r="104" spans="5:5" x14ac:dyDescent="0.25">
      <c r="E104" s="223"/>
    </row>
    <row r="105" spans="5:5" x14ac:dyDescent="0.25">
      <c r="E105" s="223"/>
    </row>
    <row r="106" spans="5:5" x14ac:dyDescent="0.25">
      <c r="E106" s="223"/>
    </row>
    <row r="107" spans="5:5" x14ac:dyDescent="0.25">
      <c r="E107" s="223"/>
    </row>
    <row r="108" spans="5:5" x14ac:dyDescent="0.25">
      <c r="E108" s="223"/>
    </row>
    <row r="109" spans="5:5" x14ac:dyDescent="0.25">
      <c r="E109" s="223"/>
    </row>
    <row r="110" spans="5:5" x14ac:dyDescent="0.25">
      <c r="E110" s="223"/>
    </row>
    <row r="111" spans="5:5" x14ac:dyDescent="0.25">
      <c r="E111" s="223"/>
    </row>
    <row r="112" spans="5:5" x14ac:dyDescent="0.25">
      <c r="E112" s="223"/>
    </row>
    <row r="113" spans="5:5" x14ac:dyDescent="0.25">
      <c r="E113" s="223"/>
    </row>
    <row r="114" spans="5:5" x14ac:dyDescent="0.25">
      <c r="E114" s="223"/>
    </row>
    <row r="115" spans="5:5" x14ac:dyDescent="0.25">
      <c r="E115" s="223"/>
    </row>
    <row r="116" spans="5:5" x14ac:dyDescent="0.25">
      <c r="E116" s="223"/>
    </row>
    <row r="117" spans="5:5" x14ac:dyDescent="0.25">
      <c r="E117" s="223"/>
    </row>
    <row r="118" spans="5:5" x14ac:dyDescent="0.25">
      <c r="E118" s="223"/>
    </row>
    <row r="119" spans="5:5" x14ac:dyDescent="0.25">
      <c r="E119" s="223"/>
    </row>
    <row r="120" spans="5:5" x14ac:dyDescent="0.25">
      <c r="E120" s="223"/>
    </row>
    <row r="121" spans="5:5" x14ac:dyDescent="0.25">
      <c r="E121" s="223"/>
    </row>
    <row r="122" spans="5:5" x14ac:dyDescent="0.25">
      <c r="E122" s="223"/>
    </row>
    <row r="123" spans="5:5" x14ac:dyDescent="0.25">
      <c r="E123" s="223"/>
    </row>
    <row r="124" spans="5:5" x14ac:dyDescent="0.25">
      <c r="E124" s="223"/>
    </row>
    <row r="125" spans="5:5" x14ac:dyDescent="0.25">
      <c r="E125" s="223"/>
    </row>
    <row r="126" spans="5:5" x14ac:dyDescent="0.25">
      <c r="E126" s="223"/>
    </row>
    <row r="127" spans="5:5" x14ac:dyDescent="0.25">
      <c r="E127" s="223"/>
    </row>
    <row r="128" spans="5:5" x14ac:dyDescent="0.25">
      <c r="E128" s="223"/>
    </row>
    <row r="129" spans="5:5" x14ac:dyDescent="0.25">
      <c r="E129" s="223"/>
    </row>
    <row r="130" spans="5:5" x14ac:dyDescent="0.25">
      <c r="E130" s="223"/>
    </row>
    <row r="131" spans="5:5" x14ac:dyDescent="0.25">
      <c r="E131" s="223"/>
    </row>
    <row r="132" spans="5:5" x14ac:dyDescent="0.25">
      <c r="E132" s="223"/>
    </row>
    <row r="133" spans="5:5" x14ac:dyDescent="0.25">
      <c r="E133" s="223"/>
    </row>
    <row r="134" spans="5:5" x14ac:dyDescent="0.25">
      <c r="E134" s="223"/>
    </row>
    <row r="135" spans="5:5" x14ac:dyDescent="0.25">
      <c r="E135" s="223"/>
    </row>
    <row r="136" spans="5:5" x14ac:dyDescent="0.25">
      <c r="E136" s="223"/>
    </row>
    <row r="137" spans="5:5" x14ac:dyDescent="0.25">
      <c r="E137" s="223"/>
    </row>
    <row r="138" spans="5:5" x14ac:dyDescent="0.25">
      <c r="E138" s="223"/>
    </row>
    <row r="139" spans="5:5" x14ac:dyDescent="0.25">
      <c r="E139" s="223"/>
    </row>
    <row r="140" spans="5:5" x14ac:dyDescent="0.25">
      <c r="E140" s="223"/>
    </row>
    <row r="141" spans="5:5" x14ac:dyDescent="0.25">
      <c r="E141" s="223"/>
    </row>
    <row r="142" spans="5:5" x14ac:dyDescent="0.25">
      <c r="E142" s="223"/>
    </row>
    <row r="143" spans="5:5" x14ac:dyDescent="0.25">
      <c r="E143" s="223"/>
    </row>
    <row r="144" spans="5:5" x14ac:dyDescent="0.25">
      <c r="E144" s="223"/>
    </row>
    <row r="145" spans="5:5" x14ac:dyDescent="0.25">
      <c r="E145" s="223"/>
    </row>
    <row r="146" spans="5:5" x14ac:dyDescent="0.25">
      <c r="E146" s="223"/>
    </row>
    <row r="147" spans="5:5" x14ac:dyDescent="0.25">
      <c r="E147" s="223"/>
    </row>
    <row r="148" spans="5:5" x14ac:dyDescent="0.25">
      <c r="E148" s="223"/>
    </row>
    <row r="149" spans="5:5" x14ac:dyDescent="0.25">
      <c r="E149" s="223"/>
    </row>
    <row r="150" spans="5:5" x14ac:dyDescent="0.25">
      <c r="E150" s="223"/>
    </row>
    <row r="151" spans="5:5" x14ac:dyDescent="0.25">
      <c r="E151" s="223"/>
    </row>
    <row r="152" spans="5:5" x14ac:dyDescent="0.25">
      <c r="E152" s="223"/>
    </row>
    <row r="153" spans="5:5" x14ac:dyDescent="0.25">
      <c r="E153" s="223"/>
    </row>
    <row r="154" spans="5:5" x14ac:dyDescent="0.25">
      <c r="E154" s="223"/>
    </row>
    <row r="155" spans="5:5" x14ac:dyDescent="0.25">
      <c r="E155" s="223"/>
    </row>
    <row r="156" spans="5:5" x14ac:dyDescent="0.25">
      <c r="E156" s="223"/>
    </row>
    <row r="157" spans="5:5" x14ac:dyDescent="0.25">
      <c r="E157" s="223"/>
    </row>
    <row r="158" spans="5:5" x14ac:dyDescent="0.25">
      <c r="E158" s="223"/>
    </row>
    <row r="159" spans="5:5" x14ac:dyDescent="0.25">
      <c r="E159" s="223"/>
    </row>
    <row r="160" spans="5:5" x14ac:dyDescent="0.25">
      <c r="E160" s="223"/>
    </row>
    <row r="161" spans="5:5" x14ac:dyDescent="0.25">
      <c r="E161" s="223"/>
    </row>
    <row r="162" spans="5:5" x14ac:dyDescent="0.25">
      <c r="E162" s="223"/>
    </row>
    <row r="163" spans="5:5" x14ac:dyDescent="0.25">
      <c r="E163" s="223"/>
    </row>
    <row r="164" spans="5:5" x14ac:dyDescent="0.25">
      <c r="E164" s="223"/>
    </row>
    <row r="165" spans="5:5" x14ac:dyDescent="0.25">
      <c r="E165" s="223"/>
    </row>
    <row r="166" spans="5:5" x14ac:dyDescent="0.25">
      <c r="E166" s="223"/>
    </row>
    <row r="167" spans="5:5" x14ac:dyDescent="0.25">
      <c r="E167" s="223"/>
    </row>
    <row r="168" spans="5:5" x14ac:dyDescent="0.25">
      <c r="E168" s="223"/>
    </row>
    <row r="169" spans="5:5" x14ac:dyDescent="0.25">
      <c r="E169" s="223"/>
    </row>
    <row r="170" spans="5:5" x14ac:dyDescent="0.25">
      <c r="E170" s="223"/>
    </row>
    <row r="171" spans="5:5" x14ac:dyDescent="0.25">
      <c r="E171" s="223"/>
    </row>
    <row r="172" spans="5:5" x14ac:dyDescent="0.25">
      <c r="E172" s="223"/>
    </row>
    <row r="173" spans="5:5" x14ac:dyDescent="0.25">
      <c r="E173" s="223"/>
    </row>
    <row r="174" spans="5:5" x14ac:dyDescent="0.25">
      <c r="E174" s="223"/>
    </row>
    <row r="175" spans="5:5" x14ac:dyDescent="0.25">
      <c r="E175" s="223"/>
    </row>
    <row r="176" spans="5:5" x14ac:dyDescent="0.25">
      <c r="E176" s="223"/>
    </row>
    <row r="177" spans="5:5" x14ac:dyDescent="0.25">
      <c r="E177" s="223"/>
    </row>
    <row r="178" spans="5:5" x14ac:dyDescent="0.25">
      <c r="E178" s="223"/>
    </row>
    <row r="179" spans="5:5" x14ac:dyDescent="0.25">
      <c r="E179" s="223"/>
    </row>
    <row r="180" spans="5:5" x14ac:dyDescent="0.25">
      <c r="E180" s="223"/>
    </row>
    <row r="181" spans="5:5" x14ac:dyDescent="0.25">
      <c r="E181" s="223"/>
    </row>
    <row r="182" spans="5:5" x14ac:dyDescent="0.25">
      <c r="E182" s="223"/>
    </row>
    <row r="183" spans="5:5" x14ac:dyDescent="0.25">
      <c r="E183" s="223"/>
    </row>
    <row r="184" spans="5:5" x14ac:dyDescent="0.25">
      <c r="E184" s="223"/>
    </row>
    <row r="185" spans="5:5" x14ac:dyDescent="0.25">
      <c r="E185" s="223"/>
    </row>
    <row r="186" spans="5:5" x14ac:dyDescent="0.25">
      <c r="E186" s="223"/>
    </row>
    <row r="187" spans="5:5" x14ac:dyDescent="0.25">
      <c r="E187" s="223"/>
    </row>
    <row r="188" spans="5:5" x14ac:dyDescent="0.25">
      <c r="E188" s="223"/>
    </row>
    <row r="189" spans="5:5" x14ac:dyDescent="0.25">
      <c r="E189" s="223"/>
    </row>
    <row r="190" spans="5:5" x14ac:dyDescent="0.25">
      <c r="E190" s="223"/>
    </row>
    <row r="191" spans="5:5" x14ac:dyDescent="0.25">
      <c r="E191" s="223"/>
    </row>
    <row r="192" spans="5:5" x14ac:dyDescent="0.25">
      <c r="E192" s="223"/>
    </row>
    <row r="193" spans="5:5" x14ac:dyDescent="0.25">
      <c r="E193" s="223"/>
    </row>
    <row r="194" spans="5:5" x14ac:dyDescent="0.25">
      <c r="E194" s="223"/>
    </row>
    <row r="195" spans="5:5" x14ac:dyDescent="0.25">
      <c r="E195" s="223"/>
    </row>
    <row r="196" spans="5:5" x14ac:dyDescent="0.25">
      <c r="E196" s="223"/>
    </row>
    <row r="197" spans="5:5" x14ac:dyDescent="0.25">
      <c r="E197" s="223"/>
    </row>
    <row r="198" spans="5:5" x14ac:dyDescent="0.25">
      <c r="E198" s="223"/>
    </row>
    <row r="199" spans="5:5" x14ac:dyDescent="0.25">
      <c r="E199" s="223"/>
    </row>
    <row r="200" spans="5:5" x14ac:dyDescent="0.25">
      <c r="E200" s="223"/>
    </row>
    <row r="201" spans="5:5" x14ac:dyDescent="0.25">
      <c r="E201" s="223"/>
    </row>
    <row r="202" spans="5:5" x14ac:dyDescent="0.25">
      <c r="E202" s="223"/>
    </row>
    <row r="203" spans="5:5" x14ac:dyDescent="0.25">
      <c r="E203" s="223"/>
    </row>
    <row r="204" spans="5:5" x14ac:dyDescent="0.25">
      <c r="E204" s="223"/>
    </row>
    <row r="205" spans="5:5" x14ac:dyDescent="0.25">
      <c r="E205" s="223"/>
    </row>
    <row r="206" spans="5:5" x14ac:dyDescent="0.25">
      <c r="E206" s="223"/>
    </row>
    <row r="207" spans="5:5" x14ac:dyDescent="0.25">
      <c r="E207" s="223"/>
    </row>
    <row r="208" spans="5:5" x14ac:dyDescent="0.25">
      <c r="E208" s="223"/>
    </row>
    <row r="209" spans="5:5" x14ac:dyDescent="0.25">
      <c r="E209" s="223"/>
    </row>
    <row r="210" spans="5:5" x14ac:dyDescent="0.25">
      <c r="E210" s="223"/>
    </row>
    <row r="211" spans="5:5" x14ac:dyDescent="0.25">
      <c r="E211" s="223"/>
    </row>
    <row r="212" spans="5:5" x14ac:dyDescent="0.25">
      <c r="E212" s="223"/>
    </row>
    <row r="213" spans="5:5" x14ac:dyDescent="0.25">
      <c r="E213" s="223"/>
    </row>
    <row r="214" spans="5:5" x14ac:dyDescent="0.25">
      <c r="E214" s="223"/>
    </row>
    <row r="215" spans="5:5" x14ac:dyDescent="0.25">
      <c r="E215" s="223"/>
    </row>
    <row r="216" spans="5:5" x14ac:dyDescent="0.25">
      <c r="E216" s="223"/>
    </row>
    <row r="217" spans="5:5" x14ac:dyDescent="0.25">
      <c r="E217" s="223"/>
    </row>
    <row r="218" spans="5:5" x14ac:dyDescent="0.25">
      <c r="E218" s="223"/>
    </row>
    <row r="219" spans="5:5" x14ac:dyDescent="0.25">
      <c r="E219" s="223"/>
    </row>
    <row r="220" spans="5:5" x14ac:dyDescent="0.25">
      <c r="E220" s="223"/>
    </row>
    <row r="221" spans="5:5" x14ac:dyDescent="0.25">
      <c r="E221" s="223"/>
    </row>
    <row r="222" spans="5:5" x14ac:dyDescent="0.25">
      <c r="E222" s="223"/>
    </row>
    <row r="223" spans="5:5" x14ac:dyDescent="0.25">
      <c r="E223" s="223"/>
    </row>
    <row r="224" spans="5:5" x14ac:dyDescent="0.25">
      <c r="E224" s="223"/>
    </row>
    <row r="225" spans="5:5" x14ac:dyDescent="0.25">
      <c r="E225" s="223"/>
    </row>
    <row r="226" spans="5:5" x14ac:dyDescent="0.25">
      <c r="E226" s="223"/>
    </row>
    <row r="227" spans="5:5" x14ac:dyDescent="0.25">
      <c r="E227" s="223"/>
    </row>
    <row r="228" spans="5:5" x14ac:dyDescent="0.25">
      <c r="E228" s="223"/>
    </row>
    <row r="229" spans="5:5" x14ac:dyDescent="0.25">
      <c r="E229" s="223"/>
    </row>
    <row r="230" spans="5:5" x14ac:dyDescent="0.25">
      <c r="E230" s="223"/>
    </row>
    <row r="231" spans="5:5" x14ac:dyDescent="0.25">
      <c r="E231" s="223"/>
    </row>
    <row r="232" spans="5:5" x14ac:dyDescent="0.25">
      <c r="E232" s="223"/>
    </row>
    <row r="233" spans="5:5" x14ac:dyDescent="0.25">
      <c r="E233" s="223"/>
    </row>
    <row r="234" spans="5:5" x14ac:dyDescent="0.25">
      <c r="E234" s="223"/>
    </row>
    <row r="235" spans="5:5" x14ac:dyDescent="0.25">
      <c r="E235" s="223"/>
    </row>
    <row r="236" spans="5:5" x14ac:dyDescent="0.25">
      <c r="E236" s="223"/>
    </row>
    <row r="237" spans="5:5" x14ac:dyDescent="0.25">
      <c r="E237" s="223"/>
    </row>
    <row r="238" spans="5:5" x14ac:dyDescent="0.25">
      <c r="E238" s="223"/>
    </row>
    <row r="239" spans="5:5" x14ac:dyDescent="0.25">
      <c r="E239" s="223"/>
    </row>
    <row r="240" spans="5:5" x14ac:dyDescent="0.25">
      <c r="E240" s="223"/>
    </row>
    <row r="241" spans="5:5" x14ac:dyDescent="0.25">
      <c r="E241" s="223"/>
    </row>
    <row r="242" spans="5:5" x14ac:dyDescent="0.25">
      <c r="E242" s="223"/>
    </row>
    <row r="243" spans="5:5" x14ac:dyDescent="0.25">
      <c r="E243" s="223"/>
    </row>
    <row r="244" spans="5:5" x14ac:dyDescent="0.25">
      <c r="E244" s="223"/>
    </row>
    <row r="245" spans="5:5" x14ac:dyDescent="0.25">
      <c r="E245" s="223"/>
    </row>
    <row r="246" spans="5:5" x14ac:dyDescent="0.25">
      <c r="E246" s="223"/>
    </row>
    <row r="247" spans="5:5" x14ac:dyDescent="0.25">
      <c r="E247" s="223"/>
    </row>
    <row r="248" spans="5:5" x14ac:dyDescent="0.25">
      <c r="E248" s="223"/>
    </row>
    <row r="249" spans="5:5" x14ac:dyDescent="0.25">
      <c r="E249" s="223"/>
    </row>
    <row r="250" spans="5:5" x14ac:dyDescent="0.25">
      <c r="E250" s="223"/>
    </row>
    <row r="251" spans="5:5" x14ac:dyDescent="0.25">
      <c r="E251" s="223"/>
    </row>
    <row r="252" spans="5:5" x14ac:dyDescent="0.25">
      <c r="E252" s="223"/>
    </row>
    <row r="253" spans="5:5" x14ac:dyDescent="0.25">
      <c r="E253" s="223"/>
    </row>
    <row r="254" spans="5:5" x14ac:dyDescent="0.25">
      <c r="E254" s="223"/>
    </row>
    <row r="255" spans="5:5" x14ac:dyDescent="0.25">
      <c r="E255" s="223"/>
    </row>
    <row r="256" spans="5:5" x14ac:dyDescent="0.25">
      <c r="E256" s="223"/>
    </row>
    <row r="257" spans="5:5" x14ac:dyDescent="0.25">
      <c r="E257" s="223"/>
    </row>
    <row r="258" spans="5:5" x14ac:dyDescent="0.25">
      <c r="E258" s="223"/>
    </row>
    <row r="259" spans="5:5" x14ac:dyDescent="0.25">
      <c r="E259" s="223"/>
    </row>
    <row r="260" spans="5:5" x14ac:dyDescent="0.25">
      <c r="E260" s="223"/>
    </row>
    <row r="261" spans="5:5" x14ac:dyDescent="0.25">
      <c r="E261" s="223"/>
    </row>
    <row r="262" spans="5:5" x14ac:dyDescent="0.25">
      <c r="E262" s="223"/>
    </row>
    <row r="263" spans="5:5" x14ac:dyDescent="0.25">
      <c r="E263" s="223"/>
    </row>
    <row r="264" spans="5:5" x14ac:dyDescent="0.25">
      <c r="E264" s="223"/>
    </row>
    <row r="265" spans="5:5" x14ac:dyDescent="0.25">
      <c r="E265" s="223"/>
    </row>
    <row r="266" spans="5:5" x14ac:dyDescent="0.25">
      <c r="E266" s="223"/>
    </row>
    <row r="267" spans="5:5" x14ac:dyDescent="0.25">
      <c r="E267" s="223"/>
    </row>
    <row r="268" spans="5:5" x14ac:dyDescent="0.25">
      <c r="E268" s="223"/>
    </row>
    <row r="269" spans="5:5" x14ac:dyDescent="0.25">
      <c r="E269" s="223"/>
    </row>
    <row r="270" spans="5:5" x14ac:dyDescent="0.25">
      <c r="E270" s="223"/>
    </row>
    <row r="271" spans="5:5" x14ac:dyDescent="0.25">
      <c r="E271" s="223"/>
    </row>
    <row r="272" spans="5:5" x14ac:dyDescent="0.25">
      <c r="E272" s="223"/>
    </row>
    <row r="273" spans="5:5" x14ac:dyDescent="0.25">
      <c r="E273" s="223"/>
    </row>
    <row r="274" spans="5:5" x14ac:dyDescent="0.25">
      <c r="E274" s="223"/>
    </row>
    <row r="275" spans="5:5" x14ac:dyDescent="0.25">
      <c r="E275" s="223"/>
    </row>
    <row r="276" spans="5:5" x14ac:dyDescent="0.25">
      <c r="E276" s="223"/>
    </row>
    <row r="277" spans="5:5" x14ac:dyDescent="0.25">
      <c r="E277" s="223"/>
    </row>
    <row r="278" spans="5:5" x14ac:dyDescent="0.25">
      <c r="E278" s="223"/>
    </row>
    <row r="279" spans="5:5" x14ac:dyDescent="0.25">
      <c r="E279" s="223"/>
    </row>
    <row r="280" spans="5:5" x14ac:dyDescent="0.25">
      <c r="E280" s="223"/>
    </row>
    <row r="281" spans="5:5" x14ac:dyDescent="0.25">
      <c r="E281" s="223"/>
    </row>
    <row r="282" spans="5:5" x14ac:dyDescent="0.25">
      <c r="E282" s="223"/>
    </row>
    <row r="283" spans="5:5" x14ac:dyDescent="0.25">
      <c r="E283" s="223"/>
    </row>
    <row r="284" spans="5:5" x14ac:dyDescent="0.25">
      <c r="E284" s="223"/>
    </row>
    <row r="285" spans="5:5" x14ac:dyDescent="0.25">
      <c r="E285" s="223"/>
    </row>
    <row r="286" spans="5:5" x14ac:dyDescent="0.25">
      <c r="E286" s="223"/>
    </row>
    <row r="287" spans="5:5" x14ac:dyDescent="0.25">
      <c r="E287" s="223"/>
    </row>
    <row r="288" spans="5:5" x14ac:dyDescent="0.25">
      <c r="E288" s="223"/>
    </row>
    <row r="289" spans="5:5" x14ac:dyDescent="0.25">
      <c r="E289" s="223"/>
    </row>
    <row r="290" spans="5:5" x14ac:dyDescent="0.25">
      <c r="E290" s="223"/>
    </row>
    <row r="291" spans="5:5" x14ac:dyDescent="0.25">
      <c r="E291" s="223"/>
    </row>
    <row r="292" spans="5:5" x14ac:dyDescent="0.25">
      <c r="E292" s="223"/>
    </row>
    <row r="293" spans="5:5" x14ac:dyDescent="0.25">
      <c r="E293" s="223"/>
    </row>
    <row r="294" spans="5:5" x14ac:dyDescent="0.25">
      <c r="E294" s="223"/>
    </row>
    <row r="295" spans="5:5" x14ac:dyDescent="0.25">
      <c r="E295" s="223"/>
    </row>
    <row r="296" spans="5:5" x14ac:dyDescent="0.25">
      <c r="E296" s="223"/>
    </row>
    <row r="297" spans="5:5" x14ac:dyDescent="0.25">
      <c r="E297" s="223"/>
    </row>
    <row r="298" spans="5:5" x14ac:dyDescent="0.25">
      <c r="E298" s="223"/>
    </row>
    <row r="299" spans="5:5" x14ac:dyDescent="0.25">
      <c r="E299" s="223"/>
    </row>
    <row r="300" spans="5:5" x14ac:dyDescent="0.25">
      <c r="E300" s="223"/>
    </row>
    <row r="301" spans="5:5" x14ac:dyDescent="0.25">
      <c r="E301" s="223"/>
    </row>
    <row r="302" spans="5:5" x14ac:dyDescent="0.25">
      <c r="E302" s="223"/>
    </row>
    <row r="303" spans="5:5" x14ac:dyDescent="0.25">
      <c r="E303" s="223"/>
    </row>
    <row r="304" spans="5:5" x14ac:dyDescent="0.25">
      <c r="E304" s="223"/>
    </row>
    <row r="305" spans="5:5" x14ac:dyDescent="0.25">
      <c r="E305" s="223"/>
    </row>
    <row r="306" spans="5:5" x14ac:dyDescent="0.25">
      <c r="E306" s="223"/>
    </row>
    <row r="307" spans="5:5" x14ac:dyDescent="0.25">
      <c r="E307" s="223"/>
    </row>
    <row r="308" spans="5:5" x14ac:dyDescent="0.25">
      <c r="E308" s="223"/>
    </row>
    <row r="309" spans="5:5" x14ac:dyDescent="0.25">
      <c r="E309" s="223"/>
    </row>
    <row r="310" spans="5:5" x14ac:dyDescent="0.25">
      <c r="E310" s="223"/>
    </row>
    <row r="311" spans="5:5" x14ac:dyDescent="0.25">
      <c r="E311" s="223"/>
    </row>
    <row r="312" spans="5:5" x14ac:dyDescent="0.25">
      <c r="E312" s="223"/>
    </row>
    <row r="313" spans="5:5" x14ac:dyDescent="0.25">
      <c r="E313" s="223"/>
    </row>
    <row r="314" spans="5:5" x14ac:dyDescent="0.25">
      <c r="E314" s="223"/>
    </row>
    <row r="315" spans="5:5" x14ac:dyDescent="0.25">
      <c r="E315" s="223"/>
    </row>
    <row r="316" spans="5:5" x14ac:dyDescent="0.25">
      <c r="E316" s="223"/>
    </row>
    <row r="317" spans="5:5" x14ac:dyDescent="0.25">
      <c r="E317" s="223"/>
    </row>
    <row r="318" spans="5:5" x14ac:dyDescent="0.25">
      <c r="E318" s="223"/>
    </row>
    <row r="319" spans="5:5" x14ac:dyDescent="0.25">
      <c r="E319" s="223"/>
    </row>
    <row r="320" spans="5:5" x14ac:dyDescent="0.25">
      <c r="E320" s="223"/>
    </row>
    <row r="321" spans="5:5" x14ac:dyDescent="0.25">
      <c r="E321" s="223"/>
    </row>
    <row r="322" spans="5:5" x14ac:dyDescent="0.25">
      <c r="E322" s="223"/>
    </row>
    <row r="323" spans="5:5" x14ac:dyDescent="0.25">
      <c r="E323" s="223"/>
    </row>
    <row r="324" spans="5:5" x14ac:dyDescent="0.25">
      <c r="E324" s="223"/>
    </row>
    <row r="325" spans="5:5" x14ac:dyDescent="0.25">
      <c r="E325" s="223"/>
    </row>
    <row r="326" spans="5:5" x14ac:dyDescent="0.25">
      <c r="E326" s="223"/>
    </row>
    <row r="327" spans="5:5" x14ac:dyDescent="0.25">
      <c r="E327" s="223"/>
    </row>
    <row r="328" spans="5:5" x14ac:dyDescent="0.25">
      <c r="E328" s="223"/>
    </row>
    <row r="329" spans="5:5" x14ac:dyDescent="0.25">
      <c r="E329" s="223"/>
    </row>
    <row r="330" spans="5:5" x14ac:dyDescent="0.25">
      <c r="E330" s="223"/>
    </row>
    <row r="331" spans="5:5" x14ac:dyDescent="0.25">
      <c r="E331" s="223"/>
    </row>
    <row r="332" spans="5:5" x14ac:dyDescent="0.25">
      <c r="E332" s="223"/>
    </row>
    <row r="333" spans="5:5" x14ac:dyDescent="0.25">
      <c r="E333" s="223"/>
    </row>
    <row r="334" spans="5:5" x14ac:dyDescent="0.25">
      <c r="E334" s="223"/>
    </row>
    <row r="335" spans="5:5" x14ac:dyDescent="0.25">
      <c r="E335" s="223"/>
    </row>
    <row r="336" spans="5:5" x14ac:dyDescent="0.25">
      <c r="E336" s="223"/>
    </row>
    <row r="337" spans="5:5" x14ac:dyDescent="0.25">
      <c r="E337" s="223"/>
    </row>
    <row r="338" spans="5:5" x14ac:dyDescent="0.25">
      <c r="E338" s="223"/>
    </row>
    <row r="339" spans="5:5" x14ac:dyDescent="0.25">
      <c r="E339" s="223"/>
    </row>
    <row r="340" spans="5:5" x14ac:dyDescent="0.25">
      <c r="E340" s="223"/>
    </row>
    <row r="341" spans="5:5" x14ac:dyDescent="0.25">
      <c r="E341" s="223"/>
    </row>
    <row r="342" spans="5:5" x14ac:dyDescent="0.25">
      <c r="E342" s="223"/>
    </row>
    <row r="343" spans="5:5" x14ac:dyDescent="0.25">
      <c r="E343" s="223"/>
    </row>
    <row r="344" spans="5:5" x14ac:dyDescent="0.25">
      <c r="E344" s="223"/>
    </row>
    <row r="345" spans="5:5" x14ac:dyDescent="0.25">
      <c r="E345" s="223"/>
    </row>
    <row r="346" spans="5:5" x14ac:dyDescent="0.25">
      <c r="E346" s="223"/>
    </row>
    <row r="347" spans="5:5" x14ac:dyDescent="0.25">
      <c r="E347" s="223"/>
    </row>
    <row r="348" spans="5:5" x14ac:dyDescent="0.25">
      <c r="E348" s="223"/>
    </row>
    <row r="349" spans="5:5" x14ac:dyDescent="0.25">
      <c r="E349" s="223"/>
    </row>
    <row r="350" spans="5:5" x14ac:dyDescent="0.25">
      <c r="E350" s="223"/>
    </row>
    <row r="351" spans="5:5" x14ac:dyDescent="0.25">
      <c r="E351" s="223"/>
    </row>
    <row r="352" spans="5:5" x14ac:dyDescent="0.25">
      <c r="E352" s="223"/>
    </row>
    <row r="353" spans="5:5" x14ac:dyDescent="0.25">
      <c r="E353" s="223"/>
    </row>
    <row r="354" spans="5:5" x14ac:dyDescent="0.25">
      <c r="E354" s="223"/>
    </row>
    <row r="355" spans="5:5" x14ac:dyDescent="0.25">
      <c r="E355" s="223"/>
    </row>
    <row r="356" spans="5:5" x14ac:dyDescent="0.25">
      <c r="E356" s="223"/>
    </row>
    <row r="357" spans="5:5" x14ac:dyDescent="0.25">
      <c r="E357" s="223"/>
    </row>
    <row r="358" spans="5:5" x14ac:dyDescent="0.25">
      <c r="E358" s="223"/>
    </row>
    <row r="359" spans="5:5" x14ac:dyDescent="0.25">
      <c r="E359" s="223"/>
    </row>
    <row r="360" spans="5:5" x14ac:dyDescent="0.25">
      <c r="E360" s="223"/>
    </row>
    <row r="361" spans="5:5" x14ac:dyDescent="0.25">
      <c r="E361" s="223"/>
    </row>
    <row r="362" spans="5:5" x14ac:dyDescent="0.25">
      <c r="E362" s="223"/>
    </row>
    <row r="363" spans="5:5" x14ac:dyDescent="0.25">
      <c r="E363" s="223"/>
    </row>
    <row r="364" spans="5:5" x14ac:dyDescent="0.25">
      <c r="E364" s="223"/>
    </row>
    <row r="365" spans="5:5" x14ac:dyDescent="0.25">
      <c r="E365" s="223"/>
    </row>
    <row r="366" spans="5:5" x14ac:dyDescent="0.25">
      <c r="E366" s="223"/>
    </row>
    <row r="367" spans="5:5" x14ac:dyDescent="0.25">
      <c r="E367" s="223"/>
    </row>
    <row r="368" spans="5:5" x14ac:dyDescent="0.25">
      <c r="E368" s="223"/>
    </row>
    <row r="369" spans="5:5" x14ac:dyDescent="0.25">
      <c r="E369" s="223"/>
    </row>
    <row r="370" spans="5:5" x14ac:dyDescent="0.25">
      <c r="E370" s="223"/>
    </row>
    <row r="371" spans="5:5" x14ac:dyDescent="0.25">
      <c r="E371" s="223"/>
    </row>
    <row r="372" spans="5:5" x14ac:dyDescent="0.25">
      <c r="E372" s="223"/>
    </row>
    <row r="373" spans="5:5" x14ac:dyDescent="0.25">
      <c r="E373" s="223"/>
    </row>
    <row r="374" spans="5:5" x14ac:dyDescent="0.25">
      <c r="E374" s="223"/>
    </row>
    <row r="375" spans="5:5" x14ac:dyDescent="0.25">
      <c r="E375" s="223"/>
    </row>
    <row r="376" spans="5:5" x14ac:dyDescent="0.25">
      <c r="E376" s="223"/>
    </row>
    <row r="377" spans="5:5" x14ac:dyDescent="0.25">
      <c r="E377" s="223"/>
    </row>
    <row r="378" spans="5:5" x14ac:dyDescent="0.25">
      <c r="E378" s="223"/>
    </row>
    <row r="379" spans="5:5" x14ac:dyDescent="0.25">
      <c r="E379" s="223"/>
    </row>
    <row r="380" spans="5:5" x14ac:dyDescent="0.25">
      <c r="E380" s="223"/>
    </row>
    <row r="381" spans="5:5" x14ac:dyDescent="0.25">
      <c r="E381" s="223"/>
    </row>
    <row r="382" spans="5:5" x14ac:dyDescent="0.25">
      <c r="E382" s="223"/>
    </row>
    <row r="383" spans="5:5" x14ac:dyDescent="0.25">
      <c r="E383" s="223"/>
    </row>
    <row r="384" spans="5:5" x14ac:dyDescent="0.25">
      <c r="E384" s="223"/>
    </row>
    <row r="385" spans="5:5" x14ac:dyDescent="0.25">
      <c r="E385" s="223"/>
    </row>
    <row r="386" spans="5:5" x14ac:dyDescent="0.25">
      <c r="E386" s="223"/>
    </row>
    <row r="387" spans="5:5" x14ac:dyDescent="0.25">
      <c r="E387" s="223"/>
    </row>
    <row r="388" spans="5:5" x14ac:dyDescent="0.25">
      <c r="E388" s="223"/>
    </row>
    <row r="389" spans="5:5" x14ac:dyDescent="0.25">
      <c r="E389" s="223"/>
    </row>
    <row r="390" spans="5:5" x14ac:dyDescent="0.25">
      <c r="E390" s="223"/>
    </row>
    <row r="391" spans="5:5" x14ac:dyDescent="0.25">
      <c r="E391" s="223"/>
    </row>
    <row r="392" spans="5:5" x14ac:dyDescent="0.25">
      <c r="E392" s="223"/>
    </row>
    <row r="393" spans="5:5" x14ac:dyDescent="0.25">
      <c r="E393" s="223"/>
    </row>
    <row r="394" spans="5:5" x14ac:dyDescent="0.25">
      <c r="E394" s="223"/>
    </row>
    <row r="395" spans="5:5" x14ac:dyDescent="0.25">
      <c r="E395" s="223"/>
    </row>
    <row r="396" spans="5:5" x14ac:dyDescent="0.25">
      <c r="E396" s="223"/>
    </row>
    <row r="397" spans="5:5" x14ac:dyDescent="0.25">
      <c r="E397" s="223"/>
    </row>
    <row r="398" spans="5:5" x14ac:dyDescent="0.25">
      <c r="E398" s="223"/>
    </row>
    <row r="399" spans="5:5" x14ac:dyDescent="0.25">
      <c r="E399" s="223"/>
    </row>
    <row r="400" spans="5:5" x14ac:dyDescent="0.25">
      <c r="E400" s="223"/>
    </row>
    <row r="401" spans="5:5" x14ac:dyDescent="0.25">
      <c r="E401" s="223"/>
    </row>
    <row r="402" spans="5:5" x14ac:dyDescent="0.25">
      <c r="E402" s="223"/>
    </row>
    <row r="403" spans="5:5" x14ac:dyDescent="0.25">
      <c r="E403" s="223"/>
    </row>
    <row r="404" spans="5:5" x14ac:dyDescent="0.25">
      <c r="E404" s="223"/>
    </row>
    <row r="405" spans="5:5" x14ac:dyDescent="0.25">
      <c r="E405" s="223"/>
    </row>
    <row r="406" spans="5:5" x14ac:dyDescent="0.25">
      <c r="E406" s="223"/>
    </row>
    <row r="407" spans="5:5" x14ac:dyDescent="0.25">
      <c r="E407" s="223"/>
    </row>
    <row r="408" spans="5:5" x14ac:dyDescent="0.25">
      <c r="E408" s="223"/>
    </row>
    <row r="409" spans="5:5" x14ac:dyDescent="0.25">
      <c r="E409" s="223"/>
    </row>
    <row r="410" spans="5:5" x14ac:dyDescent="0.25">
      <c r="E410" s="223"/>
    </row>
    <row r="411" spans="5:5" x14ac:dyDescent="0.25">
      <c r="E411" s="223"/>
    </row>
    <row r="412" spans="5:5" x14ac:dyDescent="0.25">
      <c r="E412" s="223"/>
    </row>
    <row r="413" spans="5:5" x14ac:dyDescent="0.25">
      <c r="E413" s="223"/>
    </row>
    <row r="414" spans="5:5" x14ac:dyDescent="0.25">
      <c r="E414" s="223"/>
    </row>
    <row r="415" spans="5:5" x14ac:dyDescent="0.25">
      <c r="E415" s="223"/>
    </row>
    <row r="416" spans="5:5" x14ac:dyDescent="0.25">
      <c r="E416" s="223"/>
    </row>
    <row r="417" spans="5:5" x14ac:dyDescent="0.25">
      <c r="E417" s="223"/>
    </row>
    <row r="418" spans="5:5" x14ac:dyDescent="0.25">
      <c r="E418" s="223"/>
    </row>
    <row r="419" spans="5:5" x14ac:dyDescent="0.25">
      <c r="E419" s="223"/>
    </row>
    <row r="420" spans="5:5" x14ac:dyDescent="0.25">
      <c r="E420" s="223"/>
    </row>
    <row r="421" spans="5:5" x14ac:dyDescent="0.25">
      <c r="E421" s="223"/>
    </row>
    <row r="422" spans="5:5" x14ac:dyDescent="0.25">
      <c r="E422" s="223"/>
    </row>
    <row r="423" spans="5:5" x14ac:dyDescent="0.25">
      <c r="E423" s="223"/>
    </row>
    <row r="424" spans="5:5" x14ac:dyDescent="0.25">
      <c r="E424" s="223"/>
    </row>
    <row r="425" spans="5:5" x14ac:dyDescent="0.25">
      <c r="E425" s="223"/>
    </row>
    <row r="426" spans="5:5" x14ac:dyDescent="0.25">
      <c r="E426" s="223"/>
    </row>
    <row r="427" spans="5:5" x14ac:dyDescent="0.25">
      <c r="E427" s="223"/>
    </row>
    <row r="428" spans="5:5" x14ac:dyDescent="0.25">
      <c r="E428" s="223"/>
    </row>
    <row r="429" spans="5:5" x14ac:dyDescent="0.25">
      <c r="E429" s="223"/>
    </row>
    <row r="430" spans="5:5" x14ac:dyDescent="0.25">
      <c r="E430" s="223"/>
    </row>
    <row r="431" spans="5:5" x14ac:dyDescent="0.25">
      <c r="E431" s="223"/>
    </row>
    <row r="432" spans="5:5" x14ac:dyDescent="0.25">
      <c r="E432" s="223"/>
    </row>
    <row r="433" spans="5:5" x14ac:dyDescent="0.25">
      <c r="E433" s="223"/>
    </row>
    <row r="434" spans="5:5" x14ac:dyDescent="0.25">
      <c r="E434" s="223"/>
    </row>
    <row r="435" spans="5:5" x14ac:dyDescent="0.25">
      <c r="E435" s="223"/>
    </row>
    <row r="436" spans="5:5" x14ac:dyDescent="0.25">
      <c r="E436" s="223"/>
    </row>
    <row r="437" spans="5:5" x14ac:dyDescent="0.25">
      <c r="E437" s="223"/>
    </row>
    <row r="438" spans="5:5" x14ac:dyDescent="0.25">
      <c r="E438" s="223"/>
    </row>
    <row r="439" spans="5:5" x14ac:dyDescent="0.25">
      <c r="E439" s="223"/>
    </row>
    <row r="440" spans="5:5" x14ac:dyDescent="0.25">
      <c r="E440" s="223"/>
    </row>
    <row r="441" spans="5:5" x14ac:dyDescent="0.25">
      <c r="E441" s="223"/>
    </row>
    <row r="442" spans="5:5" x14ac:dyDescent="0.25">
      <c r="E442" s="223"/>
    </row>
    <row r="443" spans="5:5" x14ac:dyDescent="0.25">
      <c r="E443" s="223"/>
    </row>
    <row r="444" spans="5:5" x14ac:dyDescent="0.25">
      <c r="E444" s="223"/>
    </row>
    <row r="445" spans="5:5" x14ac:dyDescent="0.25">
      <c r="E445" s="223"/>
    </row>
    <row r="446" spans="5:5" x14ac:dyDescent="0.25">
      <c r="E446" s="223"/>
    </row>
    <row r="447" spans="5:5" x14ac:dyDescent="0.25">
      <c r="E447" s="223"/>
    </row>
    <row r="448" spans="5:5" x14ac:dyDescent="0.25">
      <c r="E448" s="223"/>
    </row>
    <row r="449" spans="5:5" x14ac:dyDescent="0.25">
      <c r="E449" s="223"/>
    </row>
    <row r="450" spans="5:5" x14ac:dyDescent="0.25">
      <c r="E450" s="223"/>
    </row>
    <row r="451" spans="5:5" x14ac:dyDescent="0.25">
      <c r="E451" s="223"/>
    </row>
    <row r="452" spans="5:5" x14ac:dyDescent="0.25">
      <c r="E452" s="223"/>
    </row>
    <row r="453" spans="5:5" x14ac:dyDescent="0.25">
      <c r="E453" s="223"/>
    </row>
    <row r="454" spans="5:5" x14ac:dyDescent="0.25">
      <c r="E454" s="223"/>
    </row>
    <row r="455" spans="5:5" x14ac:dyDescent="0.25">
      <c r="E455" s="223"/>
    </row>
    <row r="456" spans="5:5" x14ac:dyDescent="0.25">
      <c r="E456" s="223"/>
    </row>
    <row r="457" spans="5:5" x14ac:dyDescent="0.25">
      <c r="E457" s="223"/>
    </row>
    <row r="458" spans="5:5" x14ac:dyDescent="0.25">
      <c r="E458" s="223"/>
    </row>
    <row r="459" spans="5:5" x14ac:dyDescent="0.25">
      <c r="E459" s="223"/>
    </row>
    <row r="460" spans="5:5" x14ac:dyDescent="0.25">
      <c r="E460" s="223"/>
    </row>
    <row r="461" spans="5:5" x14ac:dyDescent="0.25">
      <c r="E461" s="223"/>
    </row>
    <row r="462" spans="5:5" x14ac:dyDescent="0.25">
      <c r="E462" s="223"/>
    </row>
    <row r="463" spans="5:5" x14ac:dyDescent="0.25">
      <c r="E463" s="223"/>
    </row>
    <row r="464" spans="5:5" x14ac:dyDescent="0.25">
      <c r="E464" s="223"/>
    </row>
    <row r="465" spans="5:5" x14ac:dyDescent="0.25">
      <c r="E465" s="223"/>
    </row>
    <row r="466" spans="5:5" x14ac:dyDescent="0.25">
      <c r="E466" s="223"/>
    </row>
    <row r="467" spans="5:5" x14ac:dyDescent="0.25">
      <c r="E467" s="223"/>
    </row>
    <row r="468" spans="5:5" x14ac:dyDescent="0.25">
      <c r="E468" s="223"/>
    </row>
    <row r="469" spans="5:5" x14ac:dyDescent="0.25">
      <c r="E469" s="223"/>
    </row>
    <row r="470" spans="5:5" x14ac:dyDescent="0.25">
      <c r="E470" s="223"/>
    </row>
    <row r="471" spans="5:5" x14ac:dyDescent="0.25">
      <c r="E471" s="223"/>
    </row>
    <row r="472" spans="5:5" x14ac:dyDescent="0.25">
      <c r="E472" s="223"/>
    </row>
    <row r="473" spans="5:5" x14ac:dyDescent="0.25">
      <c r="E473" s="223"/>
    </row>
    <row r="474" spans="5:5" x14ac:dyDescent="0.25">
      <c r="E474" s="223"/>
    </row>
    <row r="475" spans="5:5" x14ac:dyDescent="0.25">
      <c r="E475" s="223"/>
    </row>
    <row r="476" spans="5:5" x14ac:dyDescent="0.25">
      <c r="E476" s="223"/>
    </row>
    <row r="477" spans="5:5" x14ac:dyDescent="0.25">
      <c r="E477" s="223"/>
    </row>
    <row r="478" spans="5:5" x14ac:dyDescent="0.25">
      <c r="E478" s="223"/>
    </row>
    <row r="479" spans="5:5" x14ac:dyDescent="0.25">
      <c r="E479" s="223"/>
    </row>
    <row r="480" spans="5:5" x14ac:dyDescent="0.25">
      <c r="E480" s="223"/>
    </row>
    <row r="481" spans="5:5" x14ac:dyDescent="0.25">
      <c r="E481" s="223"/>
    </row>
    <row r="482" spans="5:5" x14ac:dyDescent="0.25">
      <c r="E482" s="223"/>
    </row>
    <row r="483" spans="5:5" x14ac:dyDescent="0.25">
      <c r="E483" s="223"/>
    </row>
    <row r="484" spans="5:5" x14ac:dyDescent="0.25">
      <c r="E484" s="223"/>
    </row>
    <row r="485" spans="5:5" x14ac:dyDescent="0.25">
      <c r="E485" s="223"/>
    </row>
    <row r="486" spans="5:5" x14ac:dyDescent="0.25">
      <c r="E486" s="223"/>
    </row>
    <row r="487" spans="5:5" x14ac:dyDescent="0.25">
      <c r="E487" s="223"/>
    </row>
    <row r="488" spans="5:5" x14ac:dyDescent="0.25">
      <c r="E488" s="223"/>
    </row>
    <row r="489" spans="5:5" x14ac:dyDescent="0.25">
      <c r="E489" s="223"/>
    </row>
    <row r="490" spans="5:5" x14ac:dyDescent="0.25">
      <c r="E490" s="223"/>
    </row>
    <row r="491" spans="5:5" x14ac:dyDescent="0.25">
      <c r="E491" s="223"/>
    </row>
    <row r="492" spans="5:5" x14ac:dyDescent="0.25">
      <c r="E492" s="223"/>
    </row>
    <row r="493" spans="5:5" x14ac:dyDescent="0.25">
      <c r="E493" s="223"/>
    </row>
    <row r="494" spans="5:5" x14ac:dyDescent="0.25">
      <c r="E494" s="223"/>
    </row>
    <row r="495" spans="5:5" x14ac:dyDescent="0.25">
      <c r="E495" s="223"/>
    </row>
    <row r="496" spans="5:5" x14ac:dyDescent="0.25">
      <c r="E496" s="223"/>
    </row>
    <row r="497" spans="5:5" x14ac:dyDescent="0.25">
      <c r="E497" s="223"/>
    </row>
    <row r="498" spans="5:5" x14ac:dyDescent="0.25">
      <c r="E498" s="223"/>
    </row>
    <row r="499" spans="5:5" x14ac:dyDescent="0.25">
      <c r="E499" s="223"/>
    </row>
    <row r="500" spans="5:5" x14ac:dyDescent="0.25">
      <c r="E500" s="223"/>
    </row>
    <row r="501" spans="5:5" x14ac:dyDescent="0.25">
      <c r="E501" s="223"/>
    </row>
    <row r="502" spans="5:5" x14ac:dyDescent="0.25">
      <c r="E502" s="223"/>
    </row>
    <row r="503" spans="5:5" x14ac:dyDescent="0.25">
      <c r="E503" s="223"/>
    </row>
    <row r="504" spans="5:5" x14ac:dyDescent="0.25">
      <c r="E504" s="223"/>
    </row>
    <row r="505" spans="5:5" x14ac:dyDescent="0.25">
      <c r="E505" s="223"/>
    </row>
    <row r="506" spans="5:5" x14ac:dyDescent="0.25">
      <c r="E506" s="223"/>
    </row>
    <row r="507" spans="5:5" x14ac:dyDescent="0.25">
      <c r="E507" s="223"/>
    </row>
    <row r="508" spans="5:5" x14ac:dyDescent="0.25">
      <c r="E508" s="223"/>
    </row>
    <row r="509" spans="5:5" x14ac:dyDescent="0.25">
      <c r="E509" s="223"/>
    </row>
    <row r="510" spans="5:5" x14ac:dyDescent="0.25">
      <c r="E510" s="223"/>
    </row>
    <row r="511" spans="5:5" x14ac:dyDescent="0.25">
      <c r="E511" s="223"/>
    </row>
    <row r="512" spans="5:5" x14ac:dyDescent="0.25">
      <c r="E512" s="223"/>
    </row>
    <row r="513" spans="5:5" x14ac:dyDescent="0.25">
      <c r="E513" s="223"/>
    </row>
    <row r="514" spans="5:5" x14ac:dyDescent="0.25">
      <c r="E514" s="223"/>
    </row>
    <row r="515" spans="5:5" x14ac:dyDescent="0.25">
      <c r="E515" s="223"/>
    </row>
    <row r="516" spans="5:5" x14ac:dyDescent="0.25">
      <c r="E516" s="223"/>
    </row>
    <row r="517" spans="5:5" x14ac:dyDescent="0.25">
      <c r="E517" s="223"/>
    </row>
    <row r="518" spans="5:5" x14ac:dyDescent="0.25">
      <c r="E518" s="223"/>
    </row>
    <row r="519" spans="5:5" x14ac:dyDescent="0.25">
      <c r="E519" s="223"/>
    </row>
    <row r="520" spans="5:5" x14ac:dyDescent="0.25">
      <c r="E520" s="223"/>
    </row>
    <row r="521" spans="5:5" x14ac:dyDescent="0.25">
      <c r="E521" s="223"/>
    </row>
    <row r="522" spans="5:5" x14ac:dyDescent="0.25">
      <c r="E522" s="223"/>
    </row>
    <row r="523" spans="5:5" x14ac:dyDescent="0.25">
      <c r="E523" s="223"/>
    </row>
    <row r="524" spans="5:5" x14ac:dyDescent="0.25">
      <c r="E524" s="223"/>
    </row>
    <row r="525" spans="5:5" x14ac:dyDescent="0.25">
      <c r="E525" s="223"/>
    </row>
    <row r="526" spans="5:5" x14ac:dyDescent="0.25">
      <c r="E526" s="223"/>
    </row>
    <row r="527" spans="5:5" x14ac:dyDescent="0.25">
      <c r="E527" s="223"/>
    </row>
    <row r="528" spans="5:5" x14ac:dyDescent="0.25">
      <c r="E528" s="223"/>
    </row>
    <row r="529" spans="5:5" x14ac:dyDescent="0.25">
      <c r="E529" s="223"/>
    </row>
    <row r="530" spans="5:5" x14ac:dyDescent="0.25">
      <c r="E530" s="223"/>
    </row>
    <row r="531" spans="5:5" x14ac:dyDescent="0.25">
      <c r="E531" s="223"/>
    </row>
    <row r="532" spans="5:5" x14ac:dyDescent="0.25">
      <c r="E532" s="223"/>
    </row>
    <row r="533" spans="5:5" x14ac:dyDescent="0.25">
      <c r="E533" s="223"/>
    </row>
    <row r="534" spans="5:5" x14ac:dyDescent="0.25">
      <c r="E534" s="223"/>
    </row>
    <row r="535" spans="5:5" x14ac:dyDescent="0.25">
      <c r="E535" s="223"/>
    </row>
    <row r="536" spans="5:5" x14ac:dyDescent="0.25">
      <c r="E536" s="223"/>
    </row>
    <row r="537" spans="5:5" x14ac:dyDescent="0.25">
      <c r="E537" s="223"/>
    </row>
    <row r="538" spans="5:5" x14ac:dyDescent="0.25">
      <c r="E538" s="223"/>
    </row>
    <row r="539" spans="5:5" x14ac:dyDescent="0.25">
      <c r="E539" s="223"/>
    </row>
    <row r="540" spans="5:5" x14ac:dyDescent="0.25">
      <c r="E540" s="223"/>
    </row>
    <row r="541" spans="5:5" x14ac:dyDescent="0.25">
      <c r="E541" s="223"/>
    </row>
    <row r="542" spans="5:5" x14ac:dyDescent="0.25">
      <c r="E542" s="223"/>
    </row>
    <row r="543" spans="5:5" x14ac:dyDescent="0.25">
      <c r="E543" s="223"/>
    </row>
    <row r="544" spans="5:5" x14ac:dyDescent="0.25">
      <c r="E544" s="223"/>
    </row>
    <row r="545" spans="5:5" x14ac:dyDescent="0.25">
      <c r="E545" s="223"/>
    </row>
    <row r="546" spans="5:5" x14ac:dyDescent="0.25">
      <c r="E546" s="223"/>
    </row>
    <row r="547" spans="5:5" x14ac:dyDescent="0.25">
      <c r="E547" s="223"/>
    </row>
    <row r="548" spans="5:5" x14ac:dyDescent="0.25">
      <c r="E548" s="223"/>
    </row>
    <row r="549" spans="5:5" x14ac:dyDescent="0.25">
      <c r="E549" s="223"/>
    </row>
    <row r="550" spans="5:5" x14ac:dyDescent="0.25">
      <c r="E550" s="223"/>
    </row>
    <row r="551" spans="5:5" x14ac:dyDescent="0.25">
      <c r="E551" s="223"/>
    </row>
    <row r="552" spans="5:5" x14ac:dyDescent="0.25">
      <c r="E552" s="223"/>
    </row>
    <row r="553" spans="5:5" x14ac:dyDescent="0.25">
      <c r="E553" s="223"/>
    </row>
    <row r="554" spans="5:5" x14ac:dyDescent="0.25">
      <c r="E554" s="223"/>
    </row>
    <row r="555" spans="5:5" x14ac:dyDescent="0.25">
      <c r="E555" s="223"/>
    </row>
    <row r="556" spans="5:5" x14ac:dyDescent="0.25">
      <c r="E556" s="223"/>
    </row>
    <row r="557" spans="5:5" x14ac:dyDescent="0.25">
      <c r="E557" s="223"/>
    </row>
    <row r="558" spans="5:5" x14ac:dyDescent="0.25">
      <c r="E558" s="223"/>
    </row>
    <row r="559" spans="5:5" x14ac:dyDescent="0.25">
      <c r="E559" s="223"/>
    </row>
    <row r="560" spans="5:5" x14ac:dyDescent="0.25">
      <c r="E560" s="223"/>
    </row>
    <row r="561" spans="5:5" x14ac:dyDescent="0.25">
      <c r="E561" s="223"/>
    </row>
    <row r="562" spans="5:5" x14ac:dyDescent="0.25">
      <c r="E562" s="223"/>
    </row>
    <row r="563" spans="5:5" x14ac:dyDescent="0.25">
      <c r="E563" s="223"/>
    </row>
    <row r="564" spans="5:5" x14ac:dyDescent="0.25">
      <c r="E564" s="223"/>
    </row>
    <row r="565" spans="5:5" x14ac:dyDescent="0.25">
      <c r="E565" s="223"/>
    </row>
    <row r="566" spans="5:5" x14ac:dyDescent="0.25">
      <c r="E566" s="223"/>
    </row>
    <row r="567" spans="5:5" x14ac:dyDescent="0.25">
      <c r="E567" s="223"/>
    </row>
    <row r="568" spans="5:5" x14ac:dyDescent="0.25">
      <c r="E568" s="223"/>
    </row>
    <row r="569" spans="5:5" x14ac:dyDescent="0.25">
      <c r="E569" s="223"/>
    </row>
    <row r="570" spans="5:5" x14ac:dyDescent="0.25">
      <c r="E570" s="223"/>
    </row>
    <row r="571" spans="5:5" x14ac:dyDescent="0.25">
      <c r="E571" s="223"/>
    </row>
    <row r="572" spans="5:5" x14ac:dyDescent="0.25">
      <c r="E572" s="223"/>
    </row>
    <row r="573" spans="5:5" x14ac:dyDescent="0.25">
      <c r="E573" s="223"/>
    </row>
    <row r="574" spans="5:5" x14ac:dyDescent="0.25">
      <c r="E574" s="223"/>
    </row>
    <row r="575" spans="5:5" x14ac:dyDescent="0.25">
      <c r="E575" s="223"/>
    </row>
    <row r="576" spans="5:5" x14ac:dyDescent="0.25">
      <c r="E576" s="223"/>
    </row>
    <row r="577" spans="5:5" x14ac:dyDescent="0.25">
      <c r="E577" s="223"/>
    </row>
    <row r="578" spans="5:5" x14ac:dyDescent="0.25">
      <c r="E578" s="223"/>
    </row>
    <row r="579" spans="5:5" x14ac:dyDescent="0.25">
      <c r="E579" s="223"/>
    </row>
    <row r="580" spans="5:5" x14ac:dyDescent="0.25">
      <c r="E580" s="223"/>
    </row>
    <row r="581" spans="5:5" x14ac:dyDescent="0.25">
      <c r="E581" s="223"/>
    </row>
    <row r="582" spans="5:5" x14ac:dyDescent="0.25">
      <c r="E582" s="223"/>
    </row>
    <row r="583" spans="5:5" x14ac:dyDescent="0.25">
      <c r="E583" s="223"/>
    </row>
    <row r="584" spans="5:5" x14ac:dyDescent="0.25">
      <c r="E584" s="223"/>
    </row>
    <row r="585" spans="5:5" x14ac:dyDescent="0.25">
      <c r="E585" s="223"/>
    </row>
    <row r="586" spans="5:5" x14ac:dyDescent="0.25">
      <c r="E586" s="223"/>
    </row>
    <row r="587" spans="5:5" x14ac:dyDescent="0.25">
      <c r="E587" s="223"/>
    </row>
    <row r="588" spans="5:5" x14ac:dyDescent="0.25">
      <c r="E588" s="223"/>
    </row>
    <row r="589" spans="5:5" x14ac:dyDescent="0.25">
      <c r="E589" s="223"/>
    </row>
    <row r="590" spans="5:5" x14ac:dyDescent="0.25">
      <c r="E590" s="223"/>
    </row>
    <row r="591" spans="5:5" x14ac:dyDescent="0.25">
      <c r="E591" s="223"/>
    </row>
    <row r="592" spans="5:5" x14ac:dyDescent="0.25">
      <c r="E592" s="223"/>
    </row>
    <row r="593" spans="5:5" x14ac:dyDescent="0.25">
      <c r="E593" s="223"/>
    </row>
    <row r="594" spans="5:5" x14ac:dyDescent="0.25">
      <c r="E594" s="223"/>
    </row>
    <row r="595" spans="5:5" x14ac:dyDescent="0.25">
      <c r="E595" s="223"/>
    </row>
    <row r="596" spans="5:5" x14ac:dyDescent="0.25">
      <c r="E596" s="223"/>
    </row>
    <row r="597" spans="5:5" x14ac:dyDescent="0.25">
      <c r="E597" s="223"/>
    </row>
    <row r="598" spans="5:5" x14ac:dyDescent="0.25">
      <c r="E598" s="223"/>
    </row>
    <row r="599" spans="5:5" x14ac:dyDescent="0.25">
      <c r="E599" s="223"/>
    </row>
    <row r="600" spans="5:5" x14ac:dyDescent="0.25">
      <c r="E600" s="223"/>
    </row>
    <row r="601" spans="5:5" x14ac:dyDescent="0.25">
      <c r="E601" s="223"/>
    </row>
    <row r="602" spans="5:5" x14ac:dyDescent="0.25">
      <c r="E602" s="223"/>
    </row>
    <row r="603" spans="5:5" x14ac:dyDescent="0.25">
      <c r="E603" s="223"/>
    </row>
    <row r="604" spans="5:5" x14ac:dyDescent="0.25">
      <c r="E604" s="223"/>
    </row>
    <row r="605" spans="5:5" x14ac:dyDescent="0.25">
      <c r="E605" s="223"/>
    </row>
    <row r="606" spans="5:5" x14ac:dyDescent="0.25">
      <c r="E606" s="223"/>
    </row>
    <row r="607" spans="5:5" x14ac:dyDescent="0.25">
      <c r="E607" s="223"/>
    </row>
    <row r="608" spans="5:5" x14ac:dyDescent="0.25">
      <c r="E608" s="223"/>
    </row>
    <row r="609" spans="5:5" x14ac:dyDescent="0.25">
      <c r="E609" s="223"/>
    </row>
    <row r="610" spans="5:5" x14ac:dyDescent="0.25">
      <c r="E610" s="223"/>
    </row>
    <row r="611" spans="5:5" x14ac:dyDescent="0.25">
      <c r="E611" s="223"/>
    </row>
    <row r="612" spans="5:5" x14ac:dyDescent="0.25">
      <c r="E612" s="223"/>
    </row>
    <row r="613" spans="5:5" x14ac:dyDescent="0.25">
      <c r="E613" s="223"/>
    </row>
    <row r="614" spans="5:5" x14ac:dyDescent="0.25">
      <c r="E614" s="223"/>
    </row>
    <row r="615" spans="5:5" x14ac:dyDescent="0.25">
      <c r="E615" s="223"/>
    </row>
    <row r="616" spans="5:5" x14ac:dyDescent="0.25">
      <c r="E616" s="223"/>
    </row>
    <row r="617" spans="5:5" x14ac:dyDescent="0.25">
      <c r="E617" s="223"/>
    </row>
    <row r="618" spans="5:5" x14ac:dyDescent="0.25">
      <c r="E618" s="223"/>
    </row>
    <row r="619" spans="5:5" x14ac:dyDescent="0.25">
      <c r="E619" s="223"/>
    </row>
    <row r="620" spans="5:5" x14ac:dyDescent="0.25">
      <c r="E620" s="223"/>
    </row>
    <row r="621" spans="5:5" x14ac:dyDescent="0.25">
      <c r="E621" s="223"/>
    </row>
    <row r="622" spans="5:5" x14ac:dyDescent="0.25">
      <c r="E622" s="223"/>
    </row>
    <row r="623" spans="5:5" x14ac:dyDescent="0.25">
      <c r="E623" s="223"/>
    </row>
    <row r="624" spans="5:5" x14ac:dyDescent="0.25">
      <c r="E624" s="223"/>
    </row>
    <row r="625" spans="5:5" x14ac:dyDescent="0.25">
      <c r="E625" s="223"/>
    </row>
    <row r="626" spans="5:5" x14ac:dyDescent="0.25">
      <c r="E626" s="223"/>
    </row>
    <row r="627" spans="5:5" x14ac:dyDescent="0.25">
      <c r="E627" s="223"/>
    </row>
    <row r="628" spans="5:5" x14ac:dyDescent="0.25">
      <c r="E628" s="223"/>
    </row>
    <row r="629" spans="5:5" x14ac:dyDescent="0.25">
      <c r="E629" s="223"/>
    </row>
    <row r="630" spans="5:5" x14ac:dyDescent="0.25">
      <c r="E630" s="223"/>
    </row>
    <row r="631" spans="5:5" x14ac:dyDescent="0.25">
      <c r="E631" s="223"/>
    </row>
    <row r="632" spans="5:5" x14ac:dyDescent="0.25">
      <c r="E632" s="223"/>
    </row>
    <row r="633" spans="5:5" x14ac:dyDescent="0.25">
      <c r="E633" s="223"/>
    </row>
    <row r="634" spans="5:5" x14ac:dyDescent="0.25">
      <c r="E634" s="223"/>
    </row>
    <row r="635" spans="5:5" x14ac:dyDescent="0.25">
      <c r="E635" s="223"/>
    </row>
    <row r="636" spans="5:5" x14ac:dyDescent="0.25">
      <c r="E636" s="223"/>
    </row>
    <row r="637" spans="5:5" x14ac:dyDescent="0.25">
      <c r="E637" s="223"/>
    </row>
    <row r="638" spans="5:5" x14ac:dyDescent="0.25">
      <c r="E638" s="223"/>
    </row>
    <row r="639" spans="5:5" x14ac:dyDescent="0.25">
      <c r="E639" s="223"/>
    </row>
    <row r="640" spans="5:5" x14ac:dyDescent="0.25">
      <c r="E640" s="223"/>
    </row>
    <row r="641" spans="5:5" x14ac:dyDescent="0.25">
      <c r="E641" s="223"/>
    </row>
    <row r="642" spans="5:5" x14ac:dyDescent="0.25">
      <c r="E642" s="223"/>
    </row>
    <row r="643" spans="5:5" x14ac:dyDescent="0.25">
      <c r="E643" s="223"/>
    </row>
    <row r="644" spans="5:5" x14ac:dyDescent="0.25">
      <c r="E644" s="223"/>
    </row>
    <row r="645" spans="5:5" x14ac:dyDescent="0.25">
      <c r="E645" s="223"/>
    </row>
    <row r="646" spans="5:5" x14ac:dyDescent="0.25">
      <c r="E646" s="223"/>
    </row>
    <row r="647" spans="5:5" x14ac:dyDescent="0.25">
      <c r="E647" s="223"/>
    </row>
    <row r="648" spans="5:5" x14ac:dyDescent="0.25">
      <c r="E648" s="223"/>
    </row>
    <row r="649" spans="5:5" x14ac:dyDescent="0.25">
      <c r="E649" s="223"/>
    </row>
    <row r="650" spans="5:5" x14ac:dyDescent="0.25">
      <c r="E650" s="223"/>
    </row>
    <row r="651" spans="5:5" x14ac:dyDescent="0.25">
      <c r="E651" s="223"/>
    </row>
    <row r="652" spans="5:5" x14ac:dyDescent="0.25">
      <c r="E652" s="223"/>
    </row>
    <row r="653" spans="5:5" x14ac:dyDescent="0.25">
      <c r="E653" s="223"/>
    </row>
    <row r="654" spans="5:5" x14ac:dyDescent="0.25">
      <c r="E654" s="223"/>
    </row>
    <row r="655" spans="5:5" x14ac:dyDescent="0.25">
      <c r="E655" s="223"/>
    </row>
    <row r="656" spans="5:5" x14ac:dyDescent="0.25">
      <c r="E656" s="223"/>
    </row>
    <row r="657" spans="5:5" x14ac:dyDescent="0.25">
      <c r="E657" s="223"/>
    </row>
    <row r="658" spans="5:5" x14ac:dyDescent="0.25">
      <c r="E658" s="223"/>
    </row>
    <row r="659" spans="5:5" x14ac:dyDescent="0.25">
      <c r="E659" s="223"/>
    </row>
    <row r="660" spans="5:5" x14ac:dyDescent="0.25">
      <c r="E660" s="223"/>
    </row>
    <row r="661" spans="5:5" x14ac:dyDescent="0.25">
      <c r="E661" s="223"/>
    </row>
    <row r="662" spans="5:5" x14ac:dyDescent="0.25">
      <c r="E662" s="223"/>
    </row>
    <row r="663" spans="5:5" x14ac:dyDescent="0.25">
      <c r="E663" s="223"/>
    </row>
    <row r="664" spans="5:5" x14ac:dyDescent="0.25">
      <c r="E664" s="223"/>
    </row>
    <row r="665" spans="5:5" x14ac:dyDescent="0.25">
      <c r="E665" s="223"/>
    </row>
    <row r="666" spans="5:5" x14ac:dyDescent="0.25">
      <c r="E666" s="223"/>
    </row>
    <row r="667" spans="5:5" x14ac:dyDescent="0.25">
      <c r="E667" s="223"/>
    </row>
    <row r="668" spans="5:5" x14ac:dyDescent="0.25">
      <c r="E668" s="223"/>
    </row>
    <row r="669" spans="5:5" x14ac:dyDescent="0.25">
      <c r="E669" s="223"/>
    </row>
    <row r="670" spans="5:5" x14ac:dyDescent="0.25">
      <c r="E670" s="223"/>
    </row>
    <row r="671" spans="5:5" x14ac:dyDescent="0.25">
      <c r="E671" s="223"/>
    </row>
    <row r="672" spans="5:5" x14ac:dyDescent="0.25">
      <c r="E672" s="223"/>
    </row>
    <row r="673" spans="5:5" x14ac:dyDescent="0.25">
      <c r="E673" s="223"/>
    </row>
    <row r="674" spans="5:5" x14ac:dyDescent="0.25">
      <c r="E674" s="223"/>
    </row>
    <row r="675" spans="5:5" x14ac:dyDescent="0.25">
      <c r="E675" s="223"/>
    </row>
    <row r="676" spans="5:5" x14ac:dyDescent="0.25">
      <c r="E676" s="223"/>
    </row>
    <row r="677" spans="5:5" x14ac:dyDescent="0.25">
      <c r="E677" s="223"/>
    </row>
    <row r="678" spans="5:5" x14ac:dyDescent="0.25">
      <c r="E678" s="223"/>
    </row>
    <row r="679" spans="5:5" x14ac:dyDescent="0.25">
      <c r="E679" s="223"/>
    </row>
    <row r="680" spans="5:5" x14ac:dyDescent="0.25">
      <c r="E680" s="223"/>
    </row>
    <row r="681" spans="5:5" x14ac:dyDescent="0.25">
      <c r="E681" s="223"/>
    </row>
    <row r="682" spans="5:5" x14ac:dyDescent="0.25">
      <c r="E682" s="223"/>
    </row>
    <row r="683" spans="5:5" x14ac:dyDescent="0.25">
      <c r="E683" s="223"/>
    </row>
    <row r="684" spans="5:5" x14ac:dyDescent="0.25">
      <c r="E684" s="223"/>
    </row>
    <row r="685" spans="5:5" x14ac:dyDescent="0.25">
      <c r="E685" s="223"/>
    </row>
    <row r="686" spans="5:5" x14ac:dyDescent="0.25">
      <c r="E686" s="223"/>
    </row>
    <row r="687" spans="5:5" x14ac:dyDescent="0.25">
      <c r="E687" s="223"/>
    </row>
    <row r="688" spans="5:5" x14ac:dyDescent="0.25">
      <c r="E688" s="223"/>
    </row>
    <row r="689" spans="5:5" x14ac:dyDescent="0.25">
      <c r="E689" s="223"/>
    </row>
    <row r="690" spans="5:5" x14ac:dyDescent="0.25">
      <c r="E690" s="223"/>
    </row>
    <row r="691" spans="5:5" x14ac:dyDescent="0.25">
      <c r="E691" s="223"/>
    </row>
    <row r="692" spans="5:5" x14ac:dyDescent="0.25">
      <c r="E692" s="223"/>
    </row>
    <row r="693" spans="5:5" x14ac:dyDescent="0.25">
      <c r="E693" s="223"/>
    </row>
    <row r="694" spans="5:5" x14ac:dyDescent="0.25">
      <c r="E694" s="223"/>
    </row>
    <row r="695" spans="5:5" x14ac:dyDescent="0.25">
      <c r="E695" s="223"/>
    </row>
    <row r="696" spans="5:5" x14ac:dyDescent="0.25">
      <c r="E696" s="223"/>
    </row>
    <row r="697" spans="5:5" x14ac:dyDescent="0.25">
      <c r="E697" s="223"/>
    </row>
    <row r="698" spans="5:5" x14ac:dyDescent="0.25">
      <c r="E698" s="223"/>
    </row>
    <row r="699" spans="5:5" x14ac:dyDescent="0.25">
      <c r="E699" s="223"/>
    </row>
    <row r="700" spans="5:5" x14ac:dyDescent="0.25">
      <c r="E700" s="223"/>
    </row>
    <row r="701" spans="5:5" x14ac:dyDescent="0.25">
      <c r="E701" s="223"/>
    </row>
    <row r="702" spans="5:5" x14ac:dyDescent="0.25">
      <c r="E702" s="223"/>
    </row>
    <row r="703" spans="5:5" x14ac:dyDescent="0.25">
      <c r="E703" s="223"/>
    </row>
    <row r="704" spans="5:5" x14ac:dyDescent="0.25">
      <c r="E704" s="223"/>
    </row>
    <row r="705" spans="5:5" x14ac:dyDescent="0.25">
      <c r="E705" s="223"/>
    </row>
    <row r="706" spans="5:5" x14ac:dyDescent="0.25">
      <c r="E706" s="223"/>
    </row>
    <row r="707" spans="5:5" x14ac:dyDescent="0.25">
      <c r="E707" s="223"/>
    </row>
    <row r="708" spans="5:5" x14ac:dyDescent="0.25">
      <c r="E708" s="223"/>
    </row>
    <row r="709" spans="5:5" x14ac:dyDescent="0.25">
      <c r="E709" s="223"/>
    </row>
    <row r="710" spans="5:5" x14ac:dyDescent="0.25">
      <c r="E710" s="223"/>
    </row>
    <row r="711" spans="5:5" x14ac:dyDescent="0.25">
      <c r="E711" s="223"/>
    </row>
    <row r="712" spans="5:5" x14ac:dyDescent="0.25">
      <c r="E712" s="223"/>
    </row>
    <row r="713" spans="5:5" x14ac:dyDescent="0.25">
      <c r="E713" s="223"/>
    </row>
    <row r="714" spans="5:5" x14ac:dyDescent="0.25">
      <c r="E714" s="223"/>
    </row>
    <row r="715" spans="5:5" x14ac:dyDescent="0.25">
      <c r="E715" s="223"/>
    </row>
    <row r="716" spans="5:5" x14ac:dyDescent="0.25">
      <c r="E716" s="223"/>
    </row>
    <row r="717" spans="5:5" x14ac:dyDescent="0.25">
      <c r="E717" s="223"/>
    </row>
    <row r="718" spans="5:5" x14ac:dyDescent="0.25">
      <c r="E718" s="223"/>
    </row>
    <row r="719" spans="5:5" x14ac:dyDescent="0.25">
      <c r="E719" s="223"/>
    </row>
    <row r="720" spans="5:5" x14ac:dyDescent="0.25">
      <c r="E720" s="223"/>
    </row>
    <row r="721" spans="5:5" x14ac:dyDescent="0.25">
      <c r="E721" s="223"/>
    </row>
    <row r="722" spans="5:5" x14ac:dyDescent="0.25">
      <c r="E722" s="223"/>
    </row>
    <row r="723" spans="5:5" x14ac:dyDescent="0.25">
      <c r="E723" s="223"/>
    </row>
    <row r="724" spans="5:5" x14ac:dyDescent="0.25">
      <c r="E724" s="223"/>
    </row>
    <row r="725" spans="5:5" x14ac:dyDescent="0.25">
      <c r="E725" s="223"/>
    </row>
    <row r="726" spans="5:5" x14ac:dyDescent="0.25">
      <c r="E726" s="223"/>
    </row>
    <row r="727" spans="5:5" x14ac:dyDescent="0.25">
      <c r="E727" s="223"/>
    </row>
    <row r="728" spans="5:5" x14ac:dyDescent="0.25">
      <c r="E728" s="223"/>
    </row>
    <row r="729" spans="5:5" x14ac:dyDescent="0.25">
      <c r="E729" s="223"/>
    </row>
    <row r="730" spans="5:5" x14ac:dyDescent="0.25">
      <c r="E730" s="223"/>
    </row>
    <row r="731" spans="5:5" x14ac:dyDescent="0.25">
      <c r="E731" s="223"/>
    </row>
    <row r="732" spans="5:5" x14ac:dyDescent="0.25">
      <c r="E732" s="223"/>
    </row>
    <row r="733" spans="5:5" x14ac:dyDescent="0.25">
      <c r="E733" s="223"/>
    </row>
    <row r="734" spans="5:5" x14ac:dyDescent="0.25">
      <c r="E734" s="223"/>
    </row>
    <row r="735" spans="5:5" x14ac:dyDescent="0.25">
      <c r="E735" s="223"/>
    </row>
    <row r="736" spans="5:5" x14ac:dyDescent="0.25">
      <c r="E736" s="223"/>
    </row>
    <row r="737" spans="5:5" x14ac:dyDescent="0.25">
      <c r="E737" s="223"/>
    </row>
    <row r="738" spans="5:5" x14ac:dyDescent="0.25">
      <c r="E738" s="223"/>
    </row>
    <row r="739" spans="5:5" x14ac:dyDescent="0.25">
      <c r="E739" s="223"/>
    </row>
    <row r="740" spans="5:5" x14ac:dyDescent="0.25">
      <c r="E740" s="223"/>
    </row>
    <row r="741" spans="5:5" x14ac:dyDescent="0.25">
      <c r="E741" s="223"/>
    </row>
    <row r="742" spans="5:5" x14ac:dyDescent="0.25">
      <c r="E742" s="223"/>
    </row>
    <row r="743" spans="5:5" x14ac:dyDescent="0.25">
      <c r="E743" s="223"/>
    </row>
    <row r="744" spans="5:5" x14ac:dyDescent="0.25">
      <c r="E744" s="223"/>
    </row>
    <row r="745" spans="5:5" x14ac:dyDescent="0.25">
      <c r="E745" s="223"/>
    </row>
    <row r="746" spans="5:5" x14ac:dyDescent="0.25">
      <c r="E746" s="223"/>
    </row>
    <row r="747" spans="5:5" x14ac:dyDescent="0.25">
      <c r="E747" s="223"/>
    </row>
    <row r="748" spans="5:5" x14ac:dyDescent="0.25">
      <c r="E748" s="223"/>
    </row>
    <row r="749" spans="5:5" x14ac:dyDescent="0.25">
      <c r="E749" s="223"/>
    </row>
    <row r="750" spans="5:5" x14ac:dyDescent="0.25">
      <c r="E750" s="223"/>
    </row>
    <row r="751" spans="5:5" x14ac:dyDescent="0.25">
      <c r="E751" s="223"/>
    </row>
    <row r="752" spans="5:5" x14ac:dyDescent="0.25">
      <c r="E752" s="223"/>
    </row>
    <row r="753" spans="5:5" x14ac:dyDescent="0.25">
      <c r="E753" s="223"/>
    </row>
    <row r="754" spans="5:5" x14ac:dyDescent="0.25">
      <c r="E754" s="223"/>
    </row>
    <row r="755" spans="5:5" x14ac:dyDescent="0.25">
      <c r="E755" s="223"/>
    </row>
    <row r="756" spans="5:5" x14ac:dyDescent="0.25">
      <c r="E756" s="223"/>
    </row>
    <row r="757" spans="5:5" x14ac:dyDescent="0.25">
      <c r="E757" s="223"/>
    </row>
    <row r="758" spans="5:5" x14ac:dyDescent="0.25">
      <c r="E758" s="223"/>
    </row>
    <row r="759" spans="5:5" x14ac:dyDescent="0.25">
      <c r="E759" s="223"/>
    </row>
    <row r="760" spans="5:5" x14ac:dyDescent="0.25">
      <c r="E760" s="223"/>
    </row>
    <row r="761" spans="5:5" x14ac:dyDescent="0.25">
      <c r="E761" s="223"/>
    </row>
    <row r="762" spans="5:5" x14ac:dyDescent="0.25">
      <c r="E762" s="223"/>
    </row>
    <row r="763" spans="5:5" x14ac:dyDescent="0.25">
      <c r="E763" s="223"/>
    </row>
    <row r="764" spans="5:5" x14ac:dyDescent="0.25">
      <c r="E764" s="223"/>
    </row>
    <row r="765" spans="5:5" x14ac:dyDescent="0.25">
      <c r="E765" s="223"/>
    </row>
    <row r="766" spans="5:5" x14ac:dyDescent="0.25">
      <c r="E766" s="223"/>
    </row>
    <row r="767" spans="5:5" x14ac:dyDescent="0.25">
      <c r="E767" s="223"/>
    </row>
    <row r="768" spans="5:5" x14ac:dyDescent="0.25">
      <c r="E768" s="223"/>
    </row>
    <row r="769" spans="5:5" x14ac:dyDescent="0.25">
      <c r="E769" s="223"/>
    </row>
    <row r="770" spans="5:5" x14ac:dyDescent="0.25">
      <c r="E770" s="223"/>
    </row>
    <row r="771" spans="5:5" x14ac:dyDescent="0.25">
      <c r="E771" s="223"/>
    </row>
    <row r="772" spans="5:5" x14ac:dyDescent="0.25">
      <c r="E772" s="223"/>
    </row>
    <row r="773" spans="5:5" x14ac:dyDescent="0.25">
      <c r="E773" s="223"/>
    </row>
    <row r="774" spans="5:5" x14ac:dyDescent="0.25">
      <c r="E774" s="223"/>
    </row>
    <row r="775" spans="5:5" x14ac:dyDescent="0.25">
      <c r="E775" s="223"/>
    </row>
    <row r="776" spans="5:5" x14ac:dyDescent="0.25">
      <c r="E776" s="223"/>
    </row>
    <row r="777" spans="5:5" x14ac:dyDescent="0.25">
      <c r="E777" s="223"/>
    </row>
    <row r="778" spans="5:5" x14ac:dyDescent="0.25">
      <c r="E778" s="223"/>
    </row>
    <row r="779" spans="5:5" x14ac:dyDescent="0.25">
      <c r="E779" s="223"/>
    </row>
    <row r="780" spans="5:5" x14ac:dyDescent="0.25">
      <c r="E780" s="223"/>
    </row>
    <row r="781" spans="5:5" x14ac:dyDescent="0.25">
      <c r="E781" s="223"/>
    </row>
    <row r="782" spans="5:5" x14ac:dyDescent="0.25">
      <c r="E782" s="223"/>
    </row>
    <row r="783" spans="5:5" x14ac:dyDescent="0.25">
      <c r="E783" s="223"/>
    </row>
    <row r="784" spans="5:5" x14ac:dyDescent="0.25">
      <c r="E784" s="223"/>
    </row>
    <row r="785" spans="5:5" x14ac:dyDescent="0.25">
      <c r="E785" s="223"/>
    </row>
    <row r="786" spans="5:5" x14ac:dyDescent="0.25">
      <c r="E786" s="223"/>
    </row>
    <row r="787" spans="5:5" x14ac:dyDescent="0.25">
      <c r="E787" s="223"/>
    </row>
    <row r="788" spans="5:5" x14ac:dyDescent="0.25">
      <c r="E788" s="223"/>
    </row>
    <row r="789" spans="5:5" x14ac:dyDescent="0.25">
      <c r="E789" s="223"/>
    </row>
    <row r="790" spans="5:5" x14ac:dyDescent="0.25">
      <c r="E790" s="223"/>
    </row>
    <row r="791" spans="5:5" x14ac:dyDescent="0.25">
      <c r="E791" s="223"/>
    </row>
    <row r="792" spans="5:5" x14ac:dyDescent="0.25">
      <c r="E792" s="223"/>
    </row>
    <row r="793" spans="5:5" x14ac:dyDescent="0.25">
      <c r="E793" s="223"/>
    </row>
    <row r="794" spans="5:5" x14ac:dyDescent="0.25">
      <c r="E794" s="223"/>
    </row>
    <row r="795" spans="5:5" x14ac:dyDescent="0.25">
      <c r="E795" s="223"/>
    </row>
    <row r="796" spans="5:5" x14ac:dyDescent="0.25">
      <c r="E796" s="223"/>
    </row>
    <row r="797" spans="5:5" x14ac:dyDescent="0.25">
      <c r="E797" s="223"/>
    </row>
    <row r="798" spans="5:5" x14ac:dyDescent="0.25">
      <c r="E798" s="223"/>
    </row>
    <row r="799" spans="5:5" x14ac:dyDescent="0.25">
      <c r="E799" s="223"/>
    </row>
    <row r="800" spans="5:5" x14ac:dyDescent="0.25">
      <c r="E800" s="223"/>
    </row>
    <row r="801" spans="5:5" x14ac:dyDescent="0.25">
      <c r="E801" s="223"/>
    </row>
    <row r="802" spans="5:5" x14ac:dyDescent="0.25">
      <c r="E802" s="223"/>
    </row>
    <row r="803" spans="5:5" x14ac:dyDescent="0.25">
      <c r="E803" s="223"/>
    </row>
    <row r="804" spans="5:5" x14ac:dyDescent="0.25">
      <c r="E804" s="223"/>
    </row>
    <row r="805" spans="5:5" x14ac:dyDescent="0.25">
      <c r="E805" s="223"/>
    </row>
    <row r="806" spans="5:5" x14ac:dyDescent="0.25">
      <c r="E806" s="223"/>
    </row>
    <row r="807" spans="5:5" x14ac:dyDescent="0.25">
      <c r="E807" s="223"/>
    </row>
    <row r="808" spans="5:5" x14ac:dyDescent="0.25">
      <c r="E808" s="223"/>
    </row>
    <row r="809" spans="5:5" x14ac:dyDescent="0.25">
      <c r="E809" s="223"/>
    </row>
    <row r="810" spans="5:5" x14ac:dyDescent="0.25">
      <c r="E810" s="223"/>
    </row>
    <row r="811" spans="5:5" x14ac:dyDescent="0.25">
      <c r="E811" s="223"/>
    </row>
    <row r="812" spans="5:5" x14ac:dyDescent="0.25">
      <c r="E812" s="223"/>
    </row>
    <row r="813" spans="5:5" x14ac:dyDescent="0.25">
      <c r="E813" s="223"/>
    </row>
    <row r="814" spans="5:5" x14ac:dyDescent="0.25">
      <c r="E814" s="223"/>
    </row>
    <row r="815" spans="5:5" x14ac:dyDescent="0.25">
      <c r="E815" s="223"/>
    </row>
    <row r="816" spans="5:5" x14ac:dyDescent="0.25">
      <c r="E816" s="223"/>
    </row>
    <row r="817" spans="5:5" x14ac:dyDescent="0.25">
      <c r="E817" s="223"/>
    </row>
    <row r="818" spans="5:5" x14ac:dyDescent="0.25">
      <c r="E818" s="223"/>
    </row>
    <row r="819" spans="5:5" x14ac:dyDescent="0.25">
      <c r="E819" s="223"/>
    </row>
    <row r="820" spans="5:5" x14ac:dyDescent="0.25">
      <c r="E820" s="223"/>
    </row>
    <row r="821" spans="5:5" x14ac:dyDescent="0.25">
      <c r="E821" s="223"/>
    </row>
    <row r="822" spans="5:5" x14ac:dyDescent="0.25">
      <c r="E822" s="223"/>
    </row>
    <row r="823" spans="5:5" x14ac:dyDescent="0.25">
      <c r="E823" s="223"/>
    </row>
    <row r="824" spans="5:5" x14ac:dyDescent="0.25">
      <c r="E824" s="223"/>
    </row>
    <row r="825" spans="5:5" x14ac:dyDescent="0.25">
      <c r="E825" s="223"/>
    </row>
    <row r="826" spans="5:5" x14ac:dyDescent="0.25">
      <c r="E826" s="223"/>
    </row>
    <row r="827" spans="5:5" x14ac:dyDescent="0.25">
      <c r="E827" s="223"/>
    </row>
    <row r="828" spans="5:5" x14ac:dyDescent="0.25">
      <c r="E828" s="223"/>
    </row>
    <row r="829" spans="5:5" x14ac:dyDescent="0.25">
      <c r="E829" s="223"/>
    </row>
    <row r="830" spans="5:5" x14ac:dyDescent="0.25">
      <c r="E830" s="223"/>
    </row>
    <row r="831" spans="5:5" x14ac:dyDescent="0.25">
      <c r="E831" s="223"/>
    </row>
    <row r="832" spans="5:5" x14ac:dyDescent="0.25">
      <c r="E832" s="223"/>
    </row>
    <row r="833" spans="5:5" x14ac:dyDescent="0.25">
      <c r="E833" s="223"/>
    </row>
    <row r="834" spans="5:5" x14ac:dyDescent="0.25">
      <c r="E834" s="223"/>
    </row>
    <row r="835" spans="5:5" x14ac:dyDescent="0.25">
      <c r="E835" s="223"/>
    </row>
    <row r="836" spans="5:5" x14ac:dyDescent="0.25">
      <c r="E836" s="223"/>
    </row>
    <row r="837" spans="5:5" x14ac:dyDescent="0.25">
      <c r="E837" s="223"/>
    </row>
    <row r="838" spans="5:5" x14ac:dyDescent="0.25">
      <c r="E838" s="223"/>
    </row>
    <row r="839" spans="5:5" x14ac:dyDescent="0.25">
      <c r="E839" s="223"/>
    </row>
    <row r="840" spans="5:5" x14ac:dyDescent="0.25">
      <c r="E840" s="223"/>
    </row>
    <row r="841" spans="5:5" x14ac:dyDescent="0.25">
      <c r="E841" s="223"/>
    </row>
    <row r="842" spans="5:5" x14ac:dyDescent="0.25">
      <c r="E842" s="223"/>
    </row>
    <row r="843" spans="5:5" x14ac:dyDescent="0.25">
      <c r="E843" s="223"/>
    </row>
    <row r="844" spans="5:5" x14ac:dyDescent="0.25">
      <c r="E844" s="223"/>
    </row>
    <row r="845" spans="5:5" x14ac:dyDescent="0.25">
      <c r="E845" s="223"/>
    </row>
    <row r="846" spans="5:5" x14ac:dyDescent="0.25">
      <c r="E846" s="223"/>
    </row>
    <row r="847" spans="5:5" x14ac:dyDescent="0.25">
      <c r="E847" s="223"/>
    </row>
    <row r="848" spans="5:5" x14ac:dyDescent="0.25">
      <c r="E848" s="223"/>
    </row>
    <row r="849" spans="5:5" x14ac:dyDescent="0.25">
      <c r="E849" s="223"/>
    </row>
    <row r="850" spans="5:5" x14ac:dyDescent="0.25">
      <c r="E850" s="223"/>
    </row>
    <row r="851" spans="5:5" x14ac:dyDescent="0.25">
      <c r="E851" s="223"/>
    </row>
    <row r="852" spans="5:5" x14ac:dyDescent="0.25">
      <c r="E852" s="223"/>
    </row>
    <row r="853" spans="5:5" x14ac:dyDescent="0.25">
      <c r="E853" s="223"/>
    </row>
    <row r="854" spans="5:5" x14ac:dyDescent="0.25">
      <c r="E854" s="223"/>
    </row>
    <row r="855" spans="5:5" x14ac:dyDescent="0.25">
      <c r="E855" s="223"/>
    </row>
    <row r="856" spans="5:5" x14ac:dyDescent="0.25">
      <c r="E856" s="223"/>
    </row>
    <row r="857" spans="5:5" x14ac:dyDescent="0.25">
      <c r="E857" s="223"/>
    </row>
    <row r="858" spans="5:5" x14ac:dyDescent="0.25">
      <c r="E858" s="223"/>
    </row>
    <row r="859" spans="5:5" x14ac:dyDescent="0.25">
      <c r="E859" s="223"/>
    </row>
    <row r="860" spans="5:5" x14ac:dyDescent="0.25">
      <c r="E860" s="223"/>
    </row>
    <row r="861" spans="5:5" x14ac:dyDescent="0.25">
      <c r="E861" s="223"/>
    </row>
    <row r="862" spans="5:5" x14ac:dyDescent="0.25">
      <c r="E862" s="223"/>
    </row>
    <row r="863" spans="5:5" x14ac:dyDescent="0.25">
      <c r="E863" s="223"/>
    </row>
    <row r="864" spans="5:5" x14ac:dyDescent="0.25">
      <c r="E864" s="223"/>
    </row>
    <row r="865" spans="5:5" x14ac:dyDescent="0.25">
      <c r="E865" s="223"/>
    </row>
    <row r="866" spans="5:5" x14ac:dyDescent="0.25">
      <c r="E866" s="223"/>
    </row>
    <row r="867" spans="5:5" x14ac:dyDescent="0.25">
      <c r="E867" s="223"/>
    </row>
    <row r="868" spans="5:5" x14ac:dyDescent="0.25">
      <c r="E868" s="223"/>
    </row>
    <row r="869" spans="5:5" x14ac:dyDescent="0.25">
      <c r="E869" s="223"/>
    </row>
    <row r="870" spans="5:5" x14ac:dyDescent="0.25">
      <c r="E870" s="223"/>
    </row>
    <row r="871" spans="5:5" x14ac:dyDescent="0.25">
      <c r="E871" s="223"/>
    </row>
    <row r="872" spans="5:5" x14ac:dyDescent="0.25">
      <c r="E872" s="223"/>
    </row>
    <row r="873" spans="5:5" x14ac:dyDescent="0.25">
      <c r="E873" s="223"/>
    </row>
    <row r="874" spans="5:5" x14ac:dyDescent="0.25">
      <c r="E874" s="223"/>
    </row>
    <row r="875" spans="5:5" x14ac:dyDescent="0.25">
      <c r="E875" s="223"/>
    </row>
    <row r="876" spans="5:5" x14ac:dyDescent="0.25">
      <c r="E876" s="223"/>
    </row>
    <row r="877" spans="5:5" x14ac:dyDescent="0.25">
      <c r="E877" s="223"/>
    </row>
    <row r="878" spans="5:5" x14ac:dyDescent="0.25">
      <c r="E878" s="223"/>
    </row>
    <row r="879" spans="5:5" x14ac:dyDescent="0.25">
      <c r="E879" s="223"/>
    </row>
    <row r="880" spans="5:5" x14ac:dyDescent="0.25">
      <c r="E880" s="223"/>
    </row>
    <row r="881" spans="5:5" x14ac:dyDescent="0.25">
      <c r="E881" s="223"/>
    </row>
    <row r="882" spans="5:5" x14ac:dyDescent="0.25">
      <c r="E882" s="223"/>
    </row>
    <row r="883" spans="5:5" x14ac:dyDescent="0.25">
      <c r="E883" s="223"/>
    </row>
    <row r="884" spans="5:5" x14ac:dyDescent="0.25">
      <c r="E884" s="223"/>
    </row>
    <row r="885" spans="5:5" x14ac:dyDescent="0.25">
      <c r="E885" s="223"/>
    </row>
    <row r="886" spans="5:5" x14ac:dyDescent="0.25">
      <c r="E886" s="223"/>
    </row>
    <row r="887" spans="5:5" x14ac:dyDescent="0.25">
      <c r="E887" s="223"/>
    </row>
    <row r="888" spans="5:5" x14ac:dyDescent="0.25">
      <c r="E888" s="223"/>
    </row>
    <row r="889" spans="5:5" x14ac:dyDescent="0.25">
      <c r="E889" s="223"/>
    </row>
    <row r="890" spans="5:5" x14ac:dyDescent="0.25">
      <c r="E890" s="223"/>
    </row>
    <row r="891" spans="5:5" x14ac:dyDescent="0.25">
      <c r="E891" s="223"/>
    </row>
    <row r="892" spans="5:5" x14ac:dyDescent="0.25">
      <c r="E892" s="223"/>
    </row>
    <row r="893" spans="5:5" x14ac:dyDescent="0.25">
      <c r="E893" s="223"/>
    </row>
    <row r="894" spans="5:5" x14ac:dyDescent="0.25">
      <c r="E894" s="223"/>
    </row>
    <row r="895" spans="5:5" x14ac:dyDescent="0.25">
      <c r="E895" s="223"/>
    </row>
    <row r="896" spans="5:5" x14ac:dyDescent="0.25">
      <c r="E896" s="223"/>
    </row>
    <row r="897" spans="5:5" x14ac:dyDescent="0.25">
      <c r="E897" s="223"/>
    </row>
    <row r="898" spans="5:5" x14ac:dyDescent="0.25">
      <c r="E898" s="223"/>
    </row>
    <row r="899" spans="5:5" x14ac:dyDescent="0.25">
      <c r="E899" s="223"/>
    </row>
    <row r="900" spans="5:5" x14ac:dyDescent="0.25">
      <c r="E900" s="223"/>
    </row>
    <row r="901" spans="5:5" x14ac:dyDescent="0.25">
      <c r="E901" s="223"/>
    </row>
    <row r="902" spans="5:5" x14ac:dyDescent="0.25">
      <c r="E902" s="223"/>
    </row>
    <row r="903" spans="5:5" x14ac:dyDescent="0.25">
      <c r="E903" s="223"/>
    </row>
    <row r="904" spans="5:5" x14ac:dyDescent="0.25">
      <c r="E904" s="223"/>
    </row>
    <row r="905" spans="5:5" x14ac:dyDescent="0.25">
      <c r="E905" s="223"/>
    </row>
    <row r="906" spans="5:5" x14ac:dyDescent="0.25">
      <c r="E906" s="223"/>
    </row>
    <row r="907" spans="5:5" x14ac:dyDescent="0.25">
      <c r="E907" s="223"/>
    </row>
    <row r="908" spans="5:5" x14ac:dyDescent="0.25">
      <c r="E908" s="223"/>
    </row>
    <row r="909" spans="5:5" x14ac:dyDescent="0.25">
      <c r="E909" s="223"/>
    </row>
    <row r="910" spans="5:5" x14ac:dyDescent="0.25">
      <c r="E910" s="223"/>
    </row>
    <row r="911" spans="5:5" x14ac:dyDescent="0.25">
      <c r="E911" s="223"/>
    </row>
    <row r="912" spans="5:5" x14ac:dyDescent="0.25">
      <c r="E912" s="223"/>
    </row>
    <row r="913" spans="5:5" x14ac:dyDescent="0.25">
      <c r="E913" s="223"/>
    </row>
    <row r="914" spans="5:5" x14ac:dyDescent="0.25">
      <c r="E914" s="223"/>
    </row>
    <row r="915" spans="5:5" x14ac:dyDescent="0.25">
      <c r="E915" s="223"/>
    </row>
    <row r="916" spans="5:5" x14ac:dyDescent="0.25">
      <c r="E916" s="223"/>
    </row>
    <row r="917" spans="5:5" x14ac:dyDescent="0.25">
      <c r="E917" s="223"/>
    </row>
    <row r="918" spans="5:5" x14ac:dyDescent="0.25">
      <c r="E918" s="223"/>
    </row>
    <row r="919" spans="5:5" x14ac:dyDescent="0.25">
      <c r="E919" s="223"/>
    </row>
    <row r="920" spans="5:5" x14ac:dyDescent="0.25">
      <c r="E920" s="223"/>
    </row>
    <row r="921" spans="5:5" x14ac:dyDescent="0.25">
      <c r="E921" s="223"/>
    </row>
    <row r="922" spans="5:5" x14ac:dyDescent="0.25">
      <c r="E922" s="223"/>
    </row>
    <row r="923" spans="5:5" x14ac:dyDescent="0.25">
      <c r="E923" s="223"/>
    </row>
    <row r="924" spans="5:5" x14ac:dyDescent="0.25">
      <c r="E924" s="223"/>
    </row>
    <row r="925" spans="5:5" x14ac:dyDescent="0.25">
      <c r="E925" s="223"/>
    </row>
    <row r="926" spans="5:5" x14ac:dyDescent="0.25">
      <c r="E926" s="223"/>
    </row>
    <row r="927" spans="5:5" x14ac:dyDescent="0.25">
      <c r="E927" s="223"/>
    </row>
    <row r="928" spans="5:5" x14ac:dyDescent="0.25">
      <c r="E928" s="223"/>
    </row>
    <row r="929" spans="5:5" x14ac:dyDescent="0.25">
      <c r="E929" s="223"/>
    </row>
    <row r="930" spans="5:5" x14ac:dyDescent="0.25">
      <c r="E930" s="223"/>
    </row>
    <row r="931" spans="5:5" x14ac:dyDescent="0.25">
      <c r="E931" s="223"/>
    </row>
    <row r="932" spans="5:5" x14ac:dyDescent="0.25">
      <c r="E932" s="223"/>
    </row>
    <row r="933" spans="5:5" x14ac:dyDescent="0.25">
      <c r="E933" s="223"/>
    </row>
    <row r="934" spans="5:5" x14ac:dyDescent="0.25">
      <c r="E934" s="223"/>
    </row>
    <row r="935" spans="5:5" x14ac:dyDescent="0.25">
      <c r="E935" s="223"/>
    </row>
    <row r="936" spans="5:5" x14ac:dyDescent="0.25">
      <c r="E936" s="223"/>
    </row>
    <row r="937" spans="5:5" x14ac:dyDescent="0.25">
      <c r="E937" s="223"/>
    </row>
    <row r="938" spans="5:5" x14ac:dyDescent="0.25">
      <c r="E938" s="223"/>
    </row>
    <row r="939" spans="5:5" x14ac:dyDescent="0.25">
      <c r="E939" s="223"/>
    </row>
    <row r="940" spans="5:5" x14ac:dyDescent="0.25">
      <c r="E940" s="223"/>
    </row>
    <row r="941" spans="5:5" x14ac:dyDescent="0.25">
      <c r="E941" s="223"/>
    </row>
    <row r="942" spans="5:5" x14ac:dyDescent="0.25">
      <c r="E942" s="223"/>
    </row>
    <row r="943" spans="5:5" x14ac:dyDescent="0.25">
      <c r="E943" s="223"/>
    </row>
    <row r="944" spans="5:5" x14ac:dyDescent="0.25">
      <c r="E944" s="223"/>
    </row>
    <row r="945" spans="5:5" x14ac:dyDescent="0.25">
      <c r="E945" s="223"/>
    </row>
    <row r="946" spans="5:5" x14ac:dyDescent="0.25">
      <c r="E946" s="223"/>
    </row>
    <row r="947" spans="5:5" x14ac:dyDescent="0.25">
      <c r="E947" s="223"/>
    </row>
    <row r="948" spans="5:5" x14ac:dyDescent="0.25">
      <c r="E948" s="223"/>
    </row>
    <row r="949" spans="5:5" x14ac:dyDescent="0.25">
      <c r="E949" s="223"/>
    </row>
    <row r="950" spans="5:5" x14ac:dyDescent="0.25">
      <c r="E950" s="223"/>
    </row>
    <row r="951" spans="5:5" x14ac:dyDescent="0.25">
      <c r="E951" s="223"/>
    </row>
    <row r="952" spans="5:5" x14ac:dyDescent="0.25">
      <c r="E952" s="223"/>
    </row>
    <row r="953" spans="5:5" x14ac:dyDescent="0.25">
      <c r="E953" s="223"/>
    </row>
    <row r="954" spans="5:5" x14ac:dyDescent="0.25">
      <c r="E954" s="223"/>
    </row>
    <row r="955" spans="5:5" x14ac:dyDescent="0.25">
      <c r="E955" s="223"/>
    </row>
    <row r="956" spans="5:5" x14ac:dyDescent="0.25">
      <c r="E956" s="223"/>
    </row>
    <row r="957" spans="5:5" x14ac:dyDescent="0.25">
      <c r="E957" s="223"/>
    </row>
    <row r="958" spans="5:5" x14ac:dyDescent="0.25">
      <c r="E958" s="223"/>
    </row>
    <row r="959" spans="5:5" x14ac:dyDescent="0.25">
      <c r="E959" s="223"/>
    </row>
    <row r="960" spans="5:5" x14ac:dyDescent="0.25">
      <c r="E960" s="223"/>
    </row>
    <row r="961" spans="5:5" x14ac:dyDescent="0.25">
      <c r="E961" s="223"/>
    </row>
    <row r="962" spans="5:5" x14ac:dyDescent="0.25">
      <c r="E962" s="223"/>
    </row>
    <row r="963" spans="5:5" x14ac:dyDescent="0.25">
      <c r="E963" s="223"/>
    </row>
    <row r="964" spans="5:5" x14ac:dyDescent="0.25">
      <c r="E964" s="223"/>
    </row>
    <row r="965" spans="5:5" x14ac:dyDescent="0.25">
      <c r="E965" s="223"/>
    </row>
    <row r="966" spans="5:5" x14ac:dyDescent="0.25">
      <c r="E966" s="223"/>
    </row>
    <row r="967" spans="5:5" x14ac:dyDescent="0.25">
      <c r="E967" s="223"/>
    </row>
    <row r="968" spans="5:5" x14ac:dyDescent="0.25">
      <c r="E968" s="223"/>
    </row>
    <row r="969" spans="5:5" x14ac:dyDescent="0.25">
      <c r="E969" s="223"/>
    </row>
    <row r="970" spans="5:5" x14ac:dyDescent="0.25">
      <c r="E970" s="223"/>
    </row>
    <row r="971" spans="5:5" x14ac:dyDescent="0.25">
      <c r="E971" s="223"/>
    </row>
    <row r="972" spans="5:5" x14ac:dyDescent="0.25">
      <c r="E972" s="223"/>
    </row>
    <row r="973" spans="5:5" x14ac:dyDescent="0.25">
      <c r="E973" s="223"/>
    </row>
    <row r="974" spans="5:5" x14ac:dyDescent="0.25">
      <c r="E974" s="223"/>
    </row>
    <row r="975" spans="5:5" x14ac:dyDescent="0.25">
      <c r="E975" s="223"/>
    </row>
    <row r="976" spans="5:5" x14ac:dyDescent="0.25">
      <c r="E976" s="223"/>
    </row>
    <row r="977" spans="5:5" x14ac:dyDescent="0.25">
      <c r="E977" s="223"/>
    </row>
    <row r="978" spans="5:5" x14ac:dyDescent="0.25">
      <c r="E978" s="223"/>
    </row>
    <row r="979" spans="5:5" x14ac:dyDescent="0.25">
      <c r="E979" s="223"/>
    </row>
    <row r="980" spans="5:5" x14ac:dyDescent="0.25">
      <c r="E980" s="223"/>
    </row>
    <row r="981" spans="5:5" x14ac:dyDescent="0.25">
      <c r="E981" s="223"/>
    </row>
    <row r="982" spans="5:5" x14ac:dyDescent="0.25">
      <c r="E982" s="223"/>
    </row>
    <row r="983" spans="5:5" x14ac:dyDescent="0.25">
      <c r="E983" s="223"/>
    </row>
    <row r="984" spans="5:5" x14ac:dyDescent="0.25">
      <c r="E984" s="223"/>
    </row>
    <row r="985" spans="5:5" x14ac:dyDescent="0.25">
      <c r="E985" s="223"/>
    </row>
    <row r="986" spans="5:5" x14ac:dyDescent="0.25">
      <c r="E986" s="223"/>
    </row>
    <row r="987" spans="5:5" x14ac:dyDescent="0.25">
      <c r="E987" s="223"/>
    </row>
    <row r="988" spans="5:5" x14ac:dyDescent="0.25">
      <c r="E988" s="223"/>
    </row>
    <row r="989" spans="5:5" x14ac:dyDescent="0.25">
      <c r="E989" s="223"/>
    </row>
    <row r="990" spans="5:5" x14ac:dyDescent="0.25">
      <c r="E990" s="223"/>
    </row>
    <row r="991" spans="5:5" x14ac:dyDescent="0.25">
      <c r="E991" s="223"/>
    </row>
    <row r="992" spans="5:5" x14ac:dyDescent="0.25">
      <c r="E992" s="223"/>
    </row>
    <row r="993" spans="5:5" x14ac:dyDescent="0.25">
      <c r="E993" s="223"/>
    </row>
    <row r="994" spans="5:5" x14ac:dyDescent="0.25">
      <c r="E994" s="223"/>
    </row>
    <row r="995" spans="5:5" x14ac:dyDescent="0.25">
      <c r="E995" s="223"/>
    </row>
    <row r="996" spans="5:5" x14ac:dyDescent="0.25">
      <c r="E996" s="223"/>
    </row>
    <row r="997" spans="5:5" x14ac:dyDescent="0.25">
      <c r="E997" s="223"/>
    </row>
    <row r="998" spans="5:5" x14ac:dyDescent="0.25">
      <c r="E998" s="223"/>
    </row>
    <row r="999" spans="5:5" x14ac:dyDescent="0.25">
      <c r="E999" s="223"/>
    </row>
    <row r="1000" spans="5:5" x14ac:dyDescent="0.25">
      <c r="E1000" s="223"/>
    </row>
    <row r="1001" spans="5:5" x14ac:dyDescent="0.25">
      <c r="E1001" s="223"/>
    </row>
  </sheetData>
  <conditionalFormatting sqref="A20:I1001">
    <cfRule type="expression" dxfId="21" priority="5">
      <formula>IF($G20=MAX(IF($G$20:$G$101&lt;=$M$5,$G$20:$G$101,0)),TRUE,FALSE)</formula>
    </cfRule>
    <cfRule type="expression" dxfId="20" priority="6">
      <formula>IF($G20=MAX(IF($G$20:$G$101&lt;=$L$5,$G$20:$G$101,0)),TRUE,FALSE)</formula>
    </cfRule>
    <cfRule type="expression" dxfId="19" priority="7">
      <formula>IF($G20=MAX(IF($G$20:$G$101&lt;=$K$5,$G$20:$G$101,0)),TRUE,FALSE)</formula>
    </cfRule>
    <cfRule type="expression" dxfId="18" priority="8">
      <formula>$G20=$I$5</formula>
    </cfRule>
  </conditionalFormatting>
  <dataValidations count="1">
    <dataValidation type="list" allowBlank="1" showErrorMessage="1" errorTitle="Please select from the list." error="Select one item from the &quot;Type&quot; field." sqref="E20:E1000">
      <formula1>$D$2:$D$5</formula1>
    </dataValidation>
  </dataValidations>
  <pageMargins left="0.75" right="0.75" top="1" bottom="1" header="0.5" footer="0.5"/>
  <pageSetup orientation="portrait" horizontalDpi="4294967292" verticalDpi="4294967292"/>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T93"/>
  <sheetViews>
    <sheetView zoomScale="80" zoomScaleNormal="80" zoomScalePageLayoutView="75" workbookViewId="0">
      <pane ySplit="30" topLeftCell="A31" activePane="bottomLeft" state="frozen"/>
      <selection pane="bottomLeft" activeCell="C1" sqref="C1"/>
    </sheetView>
  </sheetViews>
  <sheetFormatPr defaultColWidth="8.85546875" defaultRowHeight="14.25" x14ac:dyDescent="0.2"/>
  <cols>
    <col min="1" max="1" width="5.28515625" style="120" customWidth="1"/>
    <col min="2" max="2" width="31" style="1" customWidth="1"/>
    <col min="3" max="4" width="31" style="12" customWidth="1"/>
    <col min="5" max="5" width="12.7109375" style="12" customWidth="1"/>
    <col min="6" max="6" width="7" style="1" customWidth="1"/>
    <col min="7" max="7" width="16.7109375" style="99" customWidth="1"/>
    <col min="8" max="8" width="12.42578125" style="1" customWidth="1"/>
    <col min="9" max="9" width="12.42578125" style="1" hidden="1" customWidth="1"/>
    <col min="10" max="10" width="12.42578125" style="1" customWidth="1"/>
    <col min="11" max="11" width="12.42578125" style="1" hidden="1" customWidth="1"/>
    <col min="12" max="12" width="12.42578125" style="1" customWidth="1"/>
    <col min="13" max="13" width="12.42578125" style="1" hidden="1" customWidth="1"/>
    <col min="14" max="14" width="12.42578125" style="1" customWidth="1"/>
    <col min="15" max="15" width="12.42578125" style="1" hidden="1" customWidth="1"/>
    <col min="16" max="16" width="12.42578125" style="1" customWidth="1"/>
    <col min="17" max="17" width="9.28515625" style="22" customWidth="1"/>
    <col min="18" max="18" width="11.140625" style="1" customWidth="1"/>
    <col min="19" max="16384" width="8.85546875" style="1"/>
  </cols>
  <sheetData>
    <row r="1" spans="1:17" ht="46.5" customHeight="1" x14ac:dyDescent="0.15">
      <c r="B1" s="12"/>
      <c r="D1" s="1"/>
      <c r="E1" s="1"/>
    </row>
    <row r="2" spans="1:17" ht="24.95" x14ac:dyDescent="0.25">
      <c r="A2" s="121" t="s">
        <v>36</v>
      </c>
      <c r="B2" s="18"/>
      <c r="D2" s="1"/>
      <c r="E2" s="1"/>
    </row>
    <row r="3" spans="1:17" ht="18" x14ac:dyDescent="0.2">
      <c r="A3" s="122" t="s">
        <v>37</v>
      </c>
      <c r="B3" s="19"/>
      <c r="C3" s="13"/>
      <c r="D3" s="2"/>
      <c r="E3" s="2"/>
    </row>
    <row r="4" spans="1:17" ht="18" x14ac:dyDescent="0.2">
      <c r="A4" s="123"/>
      <c r="B4" s="14"/>
      <c r="C4" s="14"/>
      <c r="D4" s="3"/>
      <c r="E4" s="3"/>
      <c r="G4" s="124" t="s">
        <v>39</v>
      </c>
      <c r="N4" s="5" t="s">
        <v>52</v>
      </c>
      <c r="O4" s="5"/>
      <c r="P4" s="136">
        <v>4.5</v>
      </c>
    </row>
    <row r="5" spans="1:17" ht="18" x14ac:dyDescent="0.2">
      <c r="A5" s="124" t="s">
        <v>0</v>
      </c>
      <c r="B5" s="15"/>
      <c r="C5" s="15"/>
      <c r="D5" s="4"/>
      <c r="E5" s="4"/>
      <c r="G5" s="1"/>
      <c r="H5" s="23" t="s">
        <v>7</v>
      </c>
      <c r="I5" s="23" t="s">
        <v>3</v>
      </c>
      <c r="J5" s="24" t="s">
        <v>3</v>
      </c>
      <c r="K5" s="24" t="s">
        <v>4</v>
      </c>
      <c r="L5" s="14" t="s">
        <v>4</v>
      </c>
      <c r="M5" s="14" t="s">
        <v>5</v>
      </c>
      <c r="N5" s="14" t="s">
        <v>5</v>
      </c>
      <c r="O5" s="14" t="s">
        <v>6</v>
      </c>
      <c r="P5" s="137" t="s">
        <v>6</v>
      </c>
      <c r="Q5" s="14" t="s">
        <v>51</v>
      </c>
    </row>
    <row r="6" spans="1:17" ht="36.950000000000003" customHeight="1" x14ac:dyDescent="0.15">
      <c r="A6" s="308" t="s">
        <v>38</v>
      </c>
      <c r="B6" s="309"/>
      <c r="C6" s="309"/>
      <c r="D6" s="310"/>
      <c r="E6" s="144"/>
      <c r="G6" s="138" t="s">
        <v>40</v>
      </c>
      <c r="H6" s="303">
        <v>43458</v>
      </c>
      <c r="I6" s="303">
        <f>J6</f>
        <v>43459</v>
      </c>
      <c r="J6" s="303">
        <v>43459</v>
      </c>
      <c r="K6" s="303">
        <f>L6</f>
        <v>43460</v>
      </c>
      <c r="L6" s="303">
        <v>43460</v>
      </c>
      <c r="M6" s="303">
        <f>N6</f>
        <v>43461</v>
      </c>
      <c r="N6" s="303">
        <v>43461</v>
      </c>
      <c r="O6" s="303">
        <f>P6</f>
        <v>43462</v>
      </c>
      <c r="P6" s="303">
        <v>43462</v>
      </c>
      <c r="Q6" s="139"/>
    </row>
    <row r="7" spans="1:17" ht="14.1" x14ac:dyDescent="0.15">
      <c r="A7" s="135"/>
      <c r="B7" s="135"/>
      <c r="C7" s="135"/>
      <c r="D7" s="135"/>
      <c r="E7" s="135"/>
      <c r="G7" s="1" t="s">
        <v>41</v>
      </c>
      <c r="H7" s="140">
        <v>4</v>
      </c>
      <c r="I7" s="140"/>
      <c r="J7" s="140">
        <v>6</v>
      </c>
      <c r="K7" s="140"/>
      <c r="L7" s="140">
        <v>6</v>
      </c>
      <c r="M7" s="140"/>
      <c r="N7" s="140">
        <v>6</v>
      </c>
      <c r="O7" s="140"/>
      <c r="P7" s="140">
        <v>4</v>
      </c>
      <c r="Q7" s="140">
        <f>SUM(H7:P7)</f>
        <v>26</v>
      </c>
    </row>
    <row r="8" spans="1:17" ht="14.1" x14ac:dyDescent="0.15">
      <c r="A8" s="123"/>
      <c r="B8" s="14"/>
      <c r="C8" s="14"/>
      <c r="D8" s="3"/>
      <c r="E8" s="3"/>
      <c r="G8" s="1" t="s">
        <v>41</v>
      </c>
      <c r="H8" s="140">
        <v>4</v>
      </c>
      <c r="I8" s="140"/>
      <c r="J8" s="140">
        <v>6</v>
      </c>
      <c r="K8" s="140"/>
      <c r="L8" s="140">
        <v>6</v>
      </c>
      <c r="M8" s="140"/>
      <c r="N8" s="140">
        <v>6</v>
      </c>
      <c r="O8" s="140"/>
      <c r="P8" s="140">
        <v>4</v>
      </c>
      <c r="Q8" s="140">
        <f>SUM(H8:P8)</f>
        <v>26</v>
      </c>
    </row>
    <row r="9" spans="1:17" ht="14.1" x14ac:dyDescent="0.15">
      <c r="G9" s="1" t="s">
        <v>41</v>
      </c>
      <c r="H9" s="140">
        <v>4</v>
      </c>
      <c r="I9" s="140"/>
      <c r="J9" s="140">
        <v>6</v>
      </c>
      <c r="K9" s="140"/>
      <c r="L9" s="140">
        <v>6</v>
      </c>
      <c r="M9" s="140"/>
      <c r="N9" s="140">
        <v>6</v>
      </c>
      <c r="O9" s="140"/>
      <c r="P9" s="140">
        <v>4</v>
      </c>
      <c r="Q9" s="140">
        <f>SUM(H9:P9)</f>
        <v>26</v>
      </c>
    </row>
    <row r="10" spans="1:17" ht="14.1" x14ac:dyDescent="0.15">
      <c r="F10" s="120"/>
      <c r="G10" s="1" t="s">
        <v>41</v>
      </c>
      <c r="H10" s="140">
        <v>4</v>
      </c>
      <c r="I10" s="140"/>
      <c r="J10" s="140">
        <v>6</v>
      </c>
      <c r="K10" s="140"/>
      <c r="L10" s="140">
        <v>6</v>
      </c>
      <c r="M10" s="140"/>
      <c r="N10" s="140">
        <v>6</v>
      </c>
      <c r="O10" s="140"/>
      <c r="P10" s="140">
        <v>4</v>
      </c>
      <c r="Q10" s="140">
        <f>SUM(H10:P10)</f>
        <v>26</v>
      </c>
    </row>
    <row r="11" spans="1:17" ht="14.1" x14ac:dyDescent="0.15">
      <c r="F11" s="120"/>
      <c r="G11" s="1" t="s">
        <v>41</v>
      </c>
      <c r="H11" s="140">
        <v>4</v>
      </c>
      <c r="I11" s="140"/>
      <c r="J11" s="140">
        <v>6</v>
      </c>
      <c r="K11" s="140"/>
      <c r="L11" s="140">
        <v>6</v>
      </c>
      <c r="M11" s="140"/>
      <c r="N11" s="140">
        <v>6</v>
      </c>
      <c r="O11" s="140"/>
      <c r="P11" s="140">
        <v>4</v>
      </c>
      <c r="Q11" s="140">
        <f>SUM(H11:P11)</f>
        <v>26</v>
      </c>
    </row>
    <row r="12" spans="1:17" ht="14.1" x14ac:dyDescent="0.15">
      <c r="F12" s="120"/>
      <c r="G12" s="5"/>
      <c r="P12" s="5" t="s">
        <v>50</v>
      </c>
      <c r="Q12" s="140">
        <f>SUM(Q7:Q11)</f>
        <v>130</v>
      </c>
    </row>
    <row r="13" spans="1:17" ht="14.1" x14ac:dyDescent="0.15">
      <c r="F13" s="120"/>
      <c r="G13" s="5"/>
      <c r="P13" s="5" t="s">
        <v>1</v>
      </c>
      <c r="Q13" s="141">
        <f>Q12/P4</f>
        <v>28.888888888888889</v>
      </c>
    </row>
    <row r="14" spans="1:17" ht="14.1" x14ac:dyDescent="0.15">
      <c r="F14" s="120"/>
      <c r="G14" s="5"/>
      <c r="P14" s="5"/>
      <c r="Q14" s="17"/>
    </row>
    <row r="15" spans="1:17" ht="14.1" x14ac:dyDescent="0.15">
      <c r="F15" s="120"/>
      <c r="G15" s="5"/>
      <c r="P15" s="5"/>
      <c r="Q15" s="17"/>
    </row>
    <row r="16" spans="1:17" ht="14.1" x14ac:dyDescent="0.15">
      <c r="F16" s="120"/>
      <c r="G16" s="5"/>
      <c r="P16" s="5"/>
      <c r="Q16" s="17"/>
    </row>
    <row r="17" spans="1:20" ht="14.1" x14ac:dyDescent="0.15">
      <c r="F17" s="120"/>
      <c r="G17" s="5"/>
      <c r="P17" s="5"/>
      <c r="Q17" s="17"/>
    </row>
    <row r="18" spans="1:20" ht="14.1" x14ac:dyDescent="0.15">
      <c r="F18" s="120"/>
      <c r="G18" s="5"/>
      <c r="P18" s="5"/>
      <c r="Q18" s="17"/>
    </row>
    <row r="19" spans="1:20" ht="14.1" x14ac:dyDescent="0.15">
      <c r="F19" s="120"/>
      <c r="G19" s="5"/>
      <c r="P19" s="5"/>
      <c r="Q19" s="17"/>
    </row>
    <row r="20" spans="1:20" ht="14.1" x14ac:dyDescent="0.15">
      <c r="F20" s="120"/>
      <c r="G20" s="5"/>
      <c r="P20" s="5"/>
      <c r="Q20" s="17"/>
    </row>
    <row r="21" spans="1:20" ht="14.1" x14ac:dyDescent="0.15">
      <c r="F21" s="120"/>
      <c r="G21" s="5"/>
      <c r="P21" s="5"/>
      <c r="Q21" s="17"/>
    </row>
    <row r="22" spans="1:20" ht="14.1" x14ac:dyDescent="0.15">
      <c r="F22" s="120"/>
      <c r="G22" s="5"/>
      <c r="P22" s="5"/>
      <c r="Q22" s="17"/>
    </row>
    <row r="23" spans="1:20" ht="14.1" x14ac:dyDescent="0.15">
      <c r="F23" s="120"/>
      <c r="G23" s="5"/>
      <c r="P23" s="5"/>
      <c r="Q23" s="17"/>
    </row>
    <row r="24" spans="1:20" ht="14.1" x14ac:dyDescent="0.15">
      <c r="F24" s="120"/>
      <c r="G24" s="5"/>
      <c r="P24" s="5"/>
      <c r="Q24" s="17"/>
    </row>
    <row r="25" spans="1:20" ht="14.1" x14ac:dyDescent="0.15">
      <c r="F25" s="120"/>
      <c r="G25" s="5"/>
      <c r="P25" s="5"/>
      <c r="Q25" s="17"/>
    </row>
    <row r="26" spans="1:20" ht="14.1" x14ac:dyDescent="0.15">
      <c r="F26" s="120"/>
      <c r="G26" s="5"/>
      <c r="P26" s="5"/>
      <c r="Q26" s="17"/>
    </row>
    <row r="27" spans="1:20" ht="14.1" x14ac:dyDescent="0.15">
      <c r="F27" s="120"/>
      <c r="T27" s="1" t="s">
        <v>2</v>
      </c>
    </row>
    <row r="28" spans="1:20" ht="18.95" thickBot="1" x14ac:dyDescent="0.25">
      <c r="A28" s="4" t="s">
        <v>42</v>
      </c>
      <c r="C28" s="4"/>
      <c r="D28" s="15"/>
      <c r="E28" s="15"/>
      <c r="F28" s="15"/>
      <c r="G28" s="100"/>
      <c r="H28" s="4"/>
      <c r="I28" s="4"/>
      <c r="Q28" s="1"/>
      <c r="R28" s="22"/>
    </row>
    <row r="29" spans="1:20" ht="15" x14ac:dyDescent="0.15">
      <c r="A29" s="125"/>
      <c r="B29" s="88"/>
      <c r="C29" s="88"/>
      <c r="D29" s="25"/>
      <c r="E29" s="98"/>
      <c r="F29" s="98"/>
      <c r="G29" s="26"/>
      <c r="H29" s="27" t="str">
        <f t="shared" ref="H29:P29" si="0">H5</f>
        <v>M</v>
      </c>
      <c r="I29" s="27" t="str">
        <f t="shared" si="0"/>
        <v>Tu</v>
      </c>
      <c r="J29" s="27" t="str">
        <f t="shared" si="0"/>
        <v>Tu</v>
      </c>
      <c r="K29" s="27" t="str">
        <f t="shared" si="0"/>
        <v>W</v>
      </c>
      <c r="L29" s="27" t="str">
        <f t="shared" si="0"/>
        <v>W</v>
      </c>
      <c r="M29" s="27" t="str">
        <f t="shared" si="0"/>
        <v>Th</v>
      </c>
      <c r="N29" s="27" t="str">
        <f t="shared" si="0"/>
        <v>Th</v>
      </c>
      <c r="O29" s="27" t="str">
        <f t="shared" si="0"/>
        <v>F</v>
      </c>
      <c r="P29" s="27" t="str">
        <f t="shared" si="0"/>
        <v>F</v>
      </c>
      <c r="Q29" s="28"/>
      <c r="R29" s="29"/>
      <c r="S29" s="22"/>
    </row>
    <row r="30" spans="1:20" ht="39" customHeight="1" x14ac:dyDescent="0.15">
      <c r="A30" s="126" t="s">
        <v>18</v>
      </c>
      <c r="B30" s="89" t="s">
        <v>8</v>
      </c>
      <c r="C30" s="89" t="s">
        <v>33</v>
      </c>
      <c r="D30" s="89" t="s">
        <v>48</v>
      </c>
      <c r="E30" s="89" t="s">
        <v>19</v>
      </c>
      <c r="F30" s="30" t="s">
        <v>16</v>
      </c>
      <c r="G30" s="31" t="s">
        <v>9</v>
      </c>
      <c r="H30" s="304">
        <f>H6</f>
        <v>43458</v>
      </c>
      <c r="I30" s="304">
        <f t="shared" ref="I30:P30" si="1">I6</f>
        <v>43459</v>
      </c>
      <c r="J30" s="304">
        <f t="shared" si="1"/>
        <v>43459</v>
      </c>
      <c r="K30" s="304">
        <f t="shared" si="1"/>
        <v>43460</v>
      </c>
      <c r="L30" s="304">
        <f t="shared" si="1"/>
        <v>43460</v>
      </c>
      <c r="M30" s="304">
        <f t="shared" si="1"/>
        <v>43461</v>
      </c>
      <c r="N30" s="304">
        <f t="shared" si="1"/>
        <v>43461</v>
      </c>
      <c r="O30" s="304">
        <f t="shared" si="1"/>
        <v>43462</v>
      </c>
      <c r="P30" s="304">
        <f t="shared" si="1"/>
        <v>43462</v>
      </c>
      <c r="Q30" s="32" t="s">
        <v>43</v>
      </c>
      <c r="R30" s="33" t="s">
        <v>44</v>
      </c>
      <c r="S30" s="22"/>
    </row>
    <row r="31" spans="1:20" s="87" customFormat="1" ht="14.1" x14ac:dyDescent="0.15">
      <c r="A31" s="145" t="s">
        <v>49</v>
      </c>
      <c r="B31" s="146" t="s">
        <v>45</v>
      </c>
      <c r="C31" s="146" t="s">
        <v>87</v>
      </c>
      <c r="D31" s="146" t="s">
        <v>86</v>
      </c>
      <c r="E31" s="146" t="s">
        <v>35</v>
      </c>
      <c r="F31" s="34">
        <v>8</v>
      </c>
      <c r="G31" s="110" t="s">
        <v>46</v>
      </c>
      <c r="H31" s="35">
        <f>IF(F31="","",F31)</f>
        <v>8</v>
      </c>
      <c r="I31" s="290"/>
      <c r="J31" s="36">
        <f>IF(SUM(J32:J39)=0,IF($R31="Y",0,H31),H31)</f>
        <v>8</v>
      </c>
      <c r="K31" s="36"/>
      <c r="L31" s="36">
        <f>IF(SUM(L32:L39)=0,IF($R31="Y",0,J31),J31)</f>
        <v>8</v>
      </c>
      <c r="M31" s="36"/>
      <c r="N31" s="36">
        <f>IF(SUM(N32:N39)=0,IF($R31="Y",0,L31),L31)</f>
        <v>8</v>
      </c>
      <c r="O31" s="296"/>
      <c r="P31" s="37">
        <f>IF(SUM(P32:P39)=0,IF($R31="Y",0,N31),N31)</f>
        <v>8</v>
      </c>
      <c r="Q31" s="38" t="str">
        <f>IF(F31="","",IF(SUM(P32:P39)=0,"Y",""))</f>
        <v/>
      </c>
      <c r="R31" s="39"/>
    </row>
    <row r="32" spans="1:20" s="6" customFormat="1" ht="14.1" x14ac:dyDescent="0.15">
      <c r="A32" s="127"/>
      <c r="B32" s="90" t="s">
        <v>47</v>
      </c>
      <c r="C32" s="90"/>
      <c r="D32" s="90"/>
      <c r="E32" s="90"/>
      <c r="F32" s="40"/>
      <c r="G32" s="101"/>
      <c r="H32" s="41">
        <v>3</v>
      </c>
      <c r="I32" s="291"/>
      <c r="J32" s="42">
        <f t="shared" ref="J32:L39" si="2">H32</f>
        <v>3</v>
      </c>
      <c r="K32" s="42"/>
      <c r="L32" s="42">
        <f t="shared" si="2"/>
        <v>3</v>
      </c>
      <c r="M32" s="42"/>
      <c r="N32" s="42">
        <f t="shared" ref="N32:N39" si="3">L32</f>
        <v>3</v>
      </c>
      <c r="O32" s="297"/>
      <c r="P32" s="43">
        <f t="shared" ref="P32:P39" si="4">N32</f>
        <v>3</v>
      </c>
      <c r="Q32" s="44"/>
      <c r="R32" s="45"/>
    </row>
    <row r="33" spans="1:18" s="6" customFormat="1" ht="14.1" x14ac:dyDescent="0.15">
      <c r="A33" s="127"/>
      <c r="B33" s="90" t="s">
        <v>47</v>
      </c>
      <c r="C33" s="90"/>
      <c r="D33" s="90"/>
      <c r="E33" s="90"/>
      <c r="F33" s="40"/>
      <c r="G33" s="101"/>
      <c r="H33" s="41">
        <v>3</v>
      </c>
      <c r="I33" s="291"/>
      <c r="J33" s="42">
        <f t="shared" si="2"/>
        <v>3</v>
      </c>
      <c r="K33" s="42"/>
      <c r="L33" s="42">
        <f t="shared" si="2"/>
        <v>3</v>
      </c>
      <c r="M33" s="42"/>
      <c r="N33" s="42">
        <f t="shared" si="3"/>
        <v>3</v>
      </c>
      <c r="O33" s="297"/>
      <c r="P33" s="43">
        <f t="shared" si="4"/>
        <v>3</v>
      </c>
      <c r="Q33" s="44"/>
      <c r="R33" s="45"/>
    </row>
    <row r="34" spans="1:18" s="6" customFormat="1" ht="14.1" x14ac:dyDescent="0.15">
      <c r="A34" s="127"/>
      <c r="B34" s="90" t="s">
        <v>47</v>
      </c>
      <c r="C34" s="90"/>
      <c r="D34" s="90"/>
      <c r="E34" s="90"/>
      <c r="F34" s="40"/>
      <c r="G34" s="101"/>
      <c r="H34" s="41">
        <v>3</v>
      </c>
      <c r="I34" s="291"/>
      <c r="J34" s="42">
        <f t="shared" si="2"/>
        <v>3</v>
      </c>
      <c r="K34" s="42"/>
      <c r="L34" s="42">
        <f t="shared" si="2"/>
        <v>3</v>
      </c>
      <c r="M34" s="42"/>
      <c r="N34" s="42">
        <f t="shared" si="3"/>
        <v>3</v>
      </c>
      <c r="O34" s="297"/>
      <c r="P34" s="43">
        <f t="shared" si="4"/>
        <v>3</v>
      </c>
      <c r="Q34" s="44"/>
      <c r="R34" s="45"/>
    </row>
    <row r="35" spans="1:18" s="6" customFormat="1" ht="14.1" x14ac:dyDescent="0.15">
      <c r="A35" s="127"/>
      <c r="B35" s="90" t="s">
        <v>47</v>
      </c>
      <c r="C35" s="90"/>
      <c r="D35" s="90"/>
      <c r="E35" s="90"/>
      <c r="F35" s="40"/>
      <c r="G35" s="101"/>
      <c r="H35" s="41">
        <v>3</v>
      </c>
      <c r="I35" s="291"/>
      <c r="J35" s="42">
        <f t="shared" si="2"/>
        <v>3</v>
      </c>
      <c r="K35" s="42"/>
      <c r="L35" s="42">
        <f t="shared" si="2"/>
        <v>3</v>
      </c>
      <c r="M35" s="42"/>
      <c r="N35" s="42">
        <f t="shared" si="3"/>
        <v>3</v>
      </c>
      <c r="O35" s="297"/>
      <c r="P35" s="43">
        <f t="shared" si="4"/>
        <v>3</v>
      </c>
      <c r="Q35" s="44"/>
      <c r="R35" s="45"/>
    </row>
    <row r="36" spans="1:18" s="6" customFormat="1" ht="14.1" x14ac:dyDescent="0.15">
      <c r="A36" s="127"/>
      <c r="B36" s="90" t="s">
        <v>47</v>
      </c>
      <c r="C36" s="90"/>
      <c r="D36" s="90"/>
      <c r="E36" s="90"/>
      <c r="F36" s="40"/>
      <c r="G36" s="101"/>
      <c r="H36" s="41">
        <v>3</v>
      </c>
      <c r="I36" s="291"/>
      <c r="J36" s="42">
        <f t="shared" si="2"/>
        <v>3</v>
      </c>
      <c r="K36" s="42"/>
      <c r="L36" s="42">
        <f t="shared" si="2"/>
        <v>3</v>
      </c>
      <c r="M36" s="42"/>
      <c r="N36" s="42">
        <f t="shared" si="3"/>
        <v>3</v>
      </c>
      <c r="O36" s="297"/>
      <c r="P36" s="43">
        <f t="shared" si="4"/>
        <v>3</v>
      </c>
      <c r="Q36" s="44"/>
      <c r="R36" s="45"/>
    </row>
    <row r="37" spans="1:18" s="6" customFormat="1" ht="14.1" x14ac:dyDescent="0.15">
      <c r="A37" s="127"/>
      <c r="B37" s="90" t="s">
        <v>47</v>
      </c>
      <c r="C37" s="90"/>
      <c r="D37" s="90"/>
      <c r="E37" s="90"/>
      <c r="F37" s="40"/>
      <c r="G37" s="101"/>
      <c r="H37" s="41">
        <v>3</v>
      </c>
      <c r="I37" s="291"/>
      <c r="J37" s="42">
        <f t="shared" si="2"/>
        <v>3</v>
      </c>
      <c r="K37" s="42"/>
      <c r="L37" s="42">
        <f t="shared" si="2"/>
        <v>3</v>
      </c>
      <c r="M37" s="42"/>
      <c r="N37" s="42">
        <f t="shared" si="3"/>
        <v>3</v>
      </c>
      <c r="O37" s="297"/>
      <c r="P37" s="43">
        <f t="shared" si="4"/>
        <v>3</v>
      </c>
      <c r="Q37" s="44"/>
      <c r="R37" s="45"/>
    </row>
    <row r="38" spans="1:18" s="6" customFormat="1" ht="14.1" x14ac:dyDescent="0.15">
      <c r="A38" s="127"/>
      <c r="B38" s="90" t="s">
        <v>47</v>
      </c>
      <c r="C38" s="90"/>
      <c r="D38" s="90"/>
      <c r="E38" s="90"/>
      <c r="F38" s="40"/>
      <c r="G38" s="101"/>
      <c r="H38" s="41">
        <v>3</v>
      </c>
      <c r="I38" s="291"/>
      <c r="J38" s="42">
        <f t="shared" si="2"/>
        <v>3</v>
      </c>
      <c r="K38" s="42"/>
      <c r="L38" s="42">
        <f t="shared" si="2"/>
        <v>3</v>
      </c>
      <c r="M38" s="42"/>
      <c r="N38" s="42">
        <f t="shared" si="3"/>
        <v>3</v>
      </c>
      <c r="O38" s="297"/>
      <c r="P38" s="43">
        <f t="shared" si="4"/>
        <v>3</v>
      </c>
      <c r="Q38" s="44"/>
      <c r="R38" s="45"/>
    </row>
    <row r="39" spans="1:18" s="6" customFormat="1" ht="14.1" x14ac:dyDescent="0.15">
      <c r="A39" s="128"/>
      <c r="B39" s="90" t="s">
        <v>47</v>
      </c>
      <c r="C39" s="90"/>
      <c r="D39" s="90"/>
      <c r="E39" s="90"/>
      <c r="F39" s="40"/>
      <c r="G39" s="101"/>
      <c r="H39" s="41">
        <v>3</v>
      </c>
      <c r="I39" s="291"/>
      <c r="J39" s="42">
        <f t="shared" si="2"/>
        <v>3</v>
      </c>
      <c r="K39" s="42"/>
      <c r="L39" s="42">
        <f t="shared" si="2"/>
        <v>3</v>
      </c>
      <c r="M39" s="42"/>
      <c r="N39" s="42">
        <f t="shared" si="3"/>
        <v>3</v>
      </c>
      <c r="O39" s="297"/>
      <c r="P39" s="43">
        <f t="shared" si="4"/>
        <v>3</v>
      </c>
      <c r="Q39" s="44"/>
      <c r="R39" s="45"/>
    </row>
    <row r="40" spans="1:18" s="6" customFormat="1" ht="14.1" x14ac:dyDescent="0.15">
      <c r="A40" s="129"/>
      <c r="B40" s="91"/>
      <c r="C40" s="91"/>
      <c r="D40" s="91"/>
      <c r="E40" s="91"/>
      <c r="F40" s="46"/>
      <c r="G40" s="102"/>
      <c r="H40" s="47"/>
      <c r="I40" s="292"/>
      <c r="J40" s="48"/>
      <c r="K40" s="48"/>
      <c r="L40" s="48"/>
      <c r="M40" s="48"/>
      <c r="N40" s="48"/>
      <c r="O40" s="298"/>
      <c r="P40" s="49"/>
      <c r="Q40" s="50"/>
      <c r="R40" s="51"/>
    </row>
    <row r="41" spans="1:18" s="87" customFormat="1" ht="14.1" x14ac:dyDescent="0.15">
      <c r="A41" s="145" t="s">
        <v>49</v>
      </c>
      <c r="B41" s="146" t="s">
        <v>45</v>
      </c>
      <c r="C41" s="146" t="s">
        <v>87</v>
      </c>
      <c r="D41" s="146" t="s">
        <v>86</v>
      </c>
      <c r="E41" s="146" t="s">
        <v>35</v>
      </c>
      <c r="F41" s="34">
        <v>5</v>
      </c>
      <c r="G41" s="110" t="s">
        <v>46</v>
      </c>
      <c r="H41" s="35">
        <f>IF(F41="","",F41)</f>
        <v>5</v>
      </c>
      <c r="I41" s="290"/>
      <c r="J41" s="36">
        <f>IF(SUM(J42:J49)=0,IF($R41="Y",0,H41),H41)</f>
        <v>5</v>
      </c>
      <c r="K41" s="36"/>
      <c r="L41" s="36">
        <f>IF(SUM(L42:L49)=0,IF($R41="Y",0,J41),J41)</f>
        <v>5</v>
      </c>
      <c r="M41" s="36"/>
      <c r="N41" s="36">
        <f>IF(SUM(N42:N49)=0,IF($R41="Y",0,L41),L41)</f>
        <v>5</v>
      </c>
      <c r="O41" s="296"/>
      <c r="P41" s="37">
        <f>IF(SUM(P42:P49)=0,IF($R41="Y",0,N41),N41)</f>
        <v>5</v>
      </c>
      <c r="Q41" s="38" t="str">
        <f>IF(F41="","",IF(SUM(P42:P49)=0,"Y",""))</f>
        <v/>
      </c>
      <c r="R41" s="39"/>
    </row>
    <row r="42" spans="1:18" s="6" customFormat="1" ht="14.1" x14ac:dyDescent="0.15">
      <c r="A42" s="127"/>
      <c r="B42" s="90" t="s">
        <v>47</v>
      </c>
      <c r="C42" s="90"/>
      <c r="D42" s="90"/>
      <c r="E42" s="90"/>
      <c r="F42" s="40"/>
      <c r="G42" s="101"/>
      <c r="H42" s="41">
        <v>3</v>
      </c>
      <c r="I42" s="291"/>
      <c r="J42" s="42">
        <f t="shared" ref="J42:J49" si="5">H42</f>
        <v>3</v>
      </c>
      <c r="K42" s="42"/>
      <c r="L42" s="42">
        <f t="shared" ref="L42:L49" si="6">J42</f>
        <v>3</v>
      </c>
      <c r="M42" s="42"/>
      <c r="N42" s="42">
        <f t="shared" ref="N42:N49" si="7">L42</f>
        <v>3</v>
      </c>
      <c r="O42" s="297"/>
      <c r="P42" s="43">
        <f t="shared" ref="P42:P49" si="8">N42</f>
        <v>3</v>
      </c>
      <c r="Q42" s="44"/>
      <c r="R42" s="45"/>
    </row>
    <row r="43" spans="1:18" s="6" customFormat="1" ht="14.1" x14ac:dyDescent="0.15">
      <c r="A43" s="127"/>
      <c r="B43" s="90" t="s">
        <v>47</v>
      </c>
      <c r="C43" s="90"/>
      <c r="D43" s="90"/>
      <c r="E43" s="90"/>
      <c r="F43" s="40"/>
      <c r="G43" s="101"/>
      <c r="H43" s="41">
        <v>3</v>
      </c>
      <c r="I43" s="291"/>
      <c r="J43" s="42">
        <f t="shared" si="5"/>
        <v>3</v>
      </c>
      <c r="K43" s="42"/>
      <c r="L43" s="42">
        <f t="shared" si="6"/>
        <v>3</v>
      </c>
      <c r="M43" s="42"/>
      <c r="N43" s="42">
        <f t="shared" si="7"/>
        <v>3</v>
      </c>
      <c r="O43" s="297"/>
      <c r="P43" s="43">
        <f t="shared" si="8"/>
        <v>3</v>
      </c>
      <c r="Q43" s="44"/>
      <c r="R43" s="45"/>
    </row>
    <row r="44" spans="1:18" s="6" customFormat="1" ht="14.1" x14ac:dyDescent="0.15">
      <c r="A44" s="127"/>
      <c r="B44" s="90" t="s">
        <v>47</v>
      </c>
      <c r="C44" s="90"/>
      <c r="D44" s="90"/>
      <c r="E44" s="90"/>
      <c r="F44" s="40"/>
      <c r="G44" s="101"/>
      <c r="H44" s="41">
        <v>3</v>
      </c>
      <c r="I44" s="291"/>
      <c r="J44" s="42">
        <f t="shared" si="5"/>
        <v>3</v>
      </c>
      <c r="K44" s="42"/>
      <c r="L44" s="42">
        <f t="shared" si="6"/>
        <v>3</v>
      </c>
      <c r="M44" s="42"/>
      <c r="N44" s="42">
        <f t="shared" si="7"/>
        <v>3</v>
      </c>
      <c r="O44" s="297"/>
      <c r="P44" s="43">
        <f t="shared" si="8"/>
        <v>3</v>
      </c>
      <c r="Q44" s="44"/>
      <c r="R44" s="45"/>
    </row>
    <row r="45" spans="1:18" s="6" customFormat="1" ht="14.1" x14ac:dyDescent="0.15">
      <c r="A45" s="127"/>
      <c r="B45" s="90" t="s">
        <v>47</v>
      </c>
      <c r="C45" s="90"/>
      <c r="D45" s="90"/>
      <c r="E45" s="90"/>
      <c r="F45" s="40"/>
      <c r="G45" s="101"/>
      <c r="H45" s="41">
        <v>3</v>
      </c>
      <c r="I45" s="291"/>
      <c r="J45" s="42">
        <f t="shared" si="5"/>
        <v>3</v>
      </c>
      <c r="K45" s="42"/>
      <c r="L45" s="42">
        <f t="shared" si="6"/>
        <v>3</v>
      </c>
      <c r="M45" s="42"/>
      <c r="N45" s="42">
        <f t="shared" si="7"/>
        <v>3</v>
      </c>
      <c r="O45" s="297"/>
      <c r="P45" s="43">
        <f t="shared" si="8"/>
        <v>3</v>
      </c>
      <c r="Q45" s="44"/>
      <c r="R45" s="45"/>
    </row>
    <row r="46" spans="1:18" s="6" customFormat="1" ht="14.1" x14ac:dyDescent="0.15">
      <c r="A46" s="127"/>
      <c r="B46" s="90" t="s">
        <v>47</v>
      </c>
      <c r="C46" s="90"/>
      <c r="D46" s="90"/>
      <c r="E46" s="90"/>
      <c r="F46" s="40"/>
      <c r="G46" s="101"/>
      <c r="H46" s="41">
        <v>3</v>
      </c>
      <c r="I46" s="291"/>
      <c r="J46" s="42">
        <f t="shared" si="5"/>
        <v>3</v>
      </c>
      <c r="K46" s="42"/>
      <c r="L46" s="42">
        <f t="shared" si="6"/>
        <v>3</v>
      </c>
      <c r="M46" s="42"/>
      <c r="N46" s="42">
        <f t="shared" si="7"/>
        <v>3</v>
      </c>
      <c r="O46" s="297"/>
      <c r="P46" s="43">
        <f t="shared" si="8"/>
        <v>3</v>
      </c>
      <c r="Q46" s="44"/>
      <c r="R46" s="45"/>
    </row>
    <row r="47" spans="1:18" s="6" customFormat="1" ht="14.1" x14ac:dyDescent="0.15">
      <c r="A47" s="127"/>
      <c r="B47" s="90" t="s">
        <v>47</v>
      </c>
      <c r="C47" s="90"/>
      <c r="D47" s="90"/>
      <c r="E47" s="90"/>
      <c r="F47" s="40"/>
      <c r="G47" s="101"/>
      <c r="H47" s="41">
        <v>3</v>
      </c>
      <c r="I47" s="291"/>
      <c r="J47" s="42">
        <f t="shared" si="5"/>
        <v>3</v>
      </c>
      <c r="K47" s="42"/>
      <c r="L47" s="42">
        <f t="shared" si="6"/>
        <v>3</v>
      </c>
      <c r="M47" s="42"/>
      <c r="N47" s="42">
        <f t="shared" si="7"/>
        <v>3</v>
      </c>
      <c r="O47" s="297"/>
      <c r="P47" s="43">
        <f t="shared" si="8"/>
        <v>3</v>
      </c>
      <c r="Q47" s="44"/>
      <c r="R47" s="45"/>
    </row>
    <row r="48" spans="1:18" s="6" customFormat="1" ht="14.1" x14ac:dyDescent="0.15">
      <c r="A48" s="127"/>
      <c r="B48" s="90" t="s">
        <v>47</v>
      </c>
      <c r="C48" s="90"/>
      <c r="D48" s="90"/>
      <c r="E48" s="90"/>
      <c r="F48" s="40"/>
      <c r="G48" s="101"/>
      <c r="H48" s="41">
        <v>3</v>
      </c>
      <c r="I48" s="291"/>
      <c r="J48" s="42">
        <f t="shared" si="5"/>
        <v>3</v>
      </c>
      <c r="K48" s="42"/>
      <c r="L48" s="42">
        <f t="shared" si="6"/>
        <v>3</v>
      </c>
      <c r="M48" s="42"/>
      <c r="N48" s="42">
        <f t="shared" si="7"/>
        <v>3</v>
      </c>
      <c r="O48" s="297"/>
      <c r="P48" s="43">
        <f t="shared" si="8"/>
        <v>3</v>
      </c>
      <c r="Q48" s="44"/>
      <c r="R48" s="45"/>
    </row>
    <row r="49" spans="1:18" s="6" customFormat="1" ht="14.1" x14ac:dyDescent="0.15">
      <c r="A49" s="128"/>
      <c r="B49" s="90" t="s">
        <v>47</v>
      </c>
      <c r="C49" s="90"/>
      <c r="D49" s="90"/>
      <c r="E49" s="90"/>
      <c r="F49" s="40"/>
      <c r="G49" s="101"/>
      <c r="H49" s="41">
        <v>3</v>
      </c>
      <c r="I49" s="291"/>
      <c r="J49" s="42">
        <f t="shared" si="5"/>
        <v>3</v>
      </c>
      <c r="K49" s="42"/>
      <c r="L49" s="42">
        <f t="shared" si="6"/>
        <v>3</v>
      </c>
      <c r="M49" s="42"/>
      <c r="N49" s="42">
        <f t="shared" si="7"/>
        <v>3</v>
      </c>
      <c r="O49" s="297"/>
      <c r="P49" s="43">
        <f t="shared" si="8"/>
        <v>3</v>
      </c>
      <c r="Q49" s="44"/>
      <c r="R49" s="45"/>
    </row>
    <row r="50" spans="1:18" s="6" customFormat="1" ht="14.1" x14ac:dyDescent="0.15">
      <c r="A50" s="129"/>
      <c r="B50" s="91"/>
      <c r="C50" s="91"/>
      <c r="D50" s="91"/>
      <c r="E50" s="91"/>
      <c r="F50" s="46"/>
      <c r="G50" s="102"/>
      <c r="H50" s="47"/>
      <c r="I50" s="292"/>
      <c r="J50" s="48"/>
      <c r="K50" s="48"/>
      <c r="L50" s="48"/>
      <c r="M50" s="48"/>
      <c r="N50" s="48"/>
      <c r="O50" s="298"/>
      <c r="P50" s="49"/>
      <c r="Q50" s="50"/>
      <c r="R50" s="51"/>
    </row>
    <row r="51" spans="1:18" s="87" customFormat="1" ht="14.1" x14ac:dyDescent="0.15">
      <c r="A51" s="145" t="s">
        <v>49</v>
      </c>
      <c r="B51" s="146" t="s">
        <v>45</v>
      </c>
      <c r="C51" s="146" t="s">
        <v>87</v>
      </c>
      <c r="D51" s="146" t="s">
        <v>86</v>
      </c>
      <c r="E51" s="146" t="s">
        <v>35</v>
      </c>
      <c r="F51" s="34">
        <v>3</v>
      </c>
      <c r="G51" s="110" t="s">
        <v>46</v>
      </c>
      <c r="H51" s="35">
        <f>IF(F51="","",F51)</f>
        <v>3</v>
      </c>
      <c r="I51" s="290"/>
      <c r="J51" s="36">
        <f>IF(SUM(J52:J59)=0,IF($R51="Y",0,H51),H51)</f>
        <v>3</v>
      </c>
      <c r="K51" s="36"/>
      <c r="L51" s="36">
        <f>IF(SUM(L52:L59)=0,IF($R51="Y",0,J51),J51)</f>
        <v>3</v>
      </c>
      <c r="M51" s="36"/>
      <c r="N51" s="36">
        <f>IF(SUM(N52:N59)=0,IF($R51="Y",0,L51),L51)</f>
        <v>3</v>
      </c>
      <c r="O51" s="296"/>
      <c r="P51" s="37">
        <f>IF(SUM(P52:P59)=0,IF($R51="Y",0,N51),N51)</f>
        <v>3</v>
      </c>
      <c r="Q51" s="38" t="str">
        <f>IF(F51="","",IF(SUM(P52:P59)=0,"Y",""))</f>
        <v/>
      </c>
      <c r="R51" s="39"/>
    </row>
    <row r="52" spans="1:18" s="6" customFormat="1" ht="14.1" x14ac:dyDescent="0.15">
      <c r="A52" s="127"/>
      <c r="B52" s="90" t="s">
        <v>47</v>
      </c>
      <c r="C52" s="90"/>
      <c r="D52" s="90"/>
      <c r="E52" s="90"/>
      <c r="F52" s="40"/>
      <c r="G52" s="101"/>
      <c r="H52" s="41">
        <v>3</v>
      </c>
      <c r="I52" s="291"/>
      <c r="J52" s="42">
        <f t="shared" ref="J52:J59" si="9">H52</f>
        <v>3</v>
      </c>
      <c r="K52" s="42"/>
      <c r="L52" s="42">
        <f t="shared" ref="L52:L59" si="10">J52</f>
        <v>3</v>
      </c>
      <c r="M52" s="42"/>
      <c r="N52" s="42">
        <f t="shared" ref="N52:N59" si="11">L52</f>
        <v>3</v>
      </c>
      <c r="O52" s="297"/>
      <c r="P52" s="43">
        <f t="shared" ref="P52:P59" si="12">N52</f>
        <v>3</v>
      </c>
      <c r="Q52" s="44"/>
      <c r="R52" s="45"/>
    </row>
    <row r="53" spans="1:18" s="6" customFormat="1" ht="14.1" x14ac:dyDescent="0.15">
      <c r="A53" s="127"/>
      <c r="B53" s="90" t="s">
        <v>47</v>
      </c>
      <c r="C53" s="90"/>
      <c r="D53" s="90"/>
      <c r="E53" s="90"/>
      <c r="F53" s="40"/>
      <c r="G53" s="101"/>
      <c r="H53" s="41">
        <v>3</v>
      </c>
      <c r="I53" s="291"/>
      <c r="J53" s="42">
        <f t="shared" si="9"/>
        <v>3</v>
      </c>
      <c r="K53" s="42"/>
      <c r="L53" s="42">
        <f t="shared" si="10"/>
        <v>3</v>
      </c>
      <c r="M53" s="42"/>
      <c r="N53" s="42">
        <f t="shared" si="11"/>
        <v>3</v>
      </c>
      <c r="O53" s="297"/>
      <c r="P53" s="43">
        <f t="shared" si="12"/>
        <v>3</v>
      </c>
      <c r="Q53" s="44"/>
      <c r="R53" s="45"/>
    </row>
    <row r="54" spans="1:18" s="6" customFormat="1" ht="14.1" x14ac:dyDescent="0.15">
      <c r="A54" s="127"/>
      <c r="B54" s="90" t="s">
        <v>47</v>
      </c>
      <c r="C54" s="90"/>
      <c r="D54" s="90"/>
      <c r="E54" s="90"/>
      <c r="F54" s="40"/>
      <c r="G54" s="101"/>
      <c r="H54" s="41">
        <v>3</v>
      </c>
      <c r="I54" s="291"/>
      <c r="J54" s="42">
        <f t="shared" si="9"/>
        <v>3</v>
      </c>
      <c r="K54" s="42"/>
      <c r="L54" s="42">
        <f t="shared" si="10"/>
        <v>3</v>
      </c>
      <c r="M54" s="42"/>
      <c r="N54" s="42">
        <f t="shared" si="11"/>
        <v>3</v>
      </c>
      <c r="O54" s="297"/>
      <c r="P54" s="43">
        <f t="shared" si="12"/>
        <v>3</v>
      </c>
      <c r="Q54" s="44"/>
      <c r="R54" s="45"/>
    </row>
    <row r="55" spans="1:18" s="6" customFormat="1" ht="14.1" x14ac:dyDescent="0.15">
      <c r="A55" s="127"/>
      <c r="B55" s="90" t="s">
        <v>47</v>
      </c>
      <c r="C55" s="90"/>
      <c r="D55" s="90"/>
      <c r="E55" s="90"/>
      <c r="F55" s="40"/>
      <c r="G55" s="101"/>
      <c r="H55" s="41">
        <v>3</v>
      </c>
      <c r="I55" s="291"/>
      <c r="J55" s="42">
        <f t="shared" si="9"/>
        <v>3</v>
      </c>
      <c r="K55" s="42"/>
      <c r="L55" s="42">
        <f t="shared" si="10"/>
        <v>3</v>
      </c>
      <c r="M55" s="42"/>
      <c r="N55" s="42">
        <f t="shared" si="11"/>
        <v>3</v>
      </c>
      <c r="O55" s="297"/>
      <c r="P55" s="43">
        <f t="shared" si="12"/>
        <v>3</v>
      </c>
      <c r="Q55" s="44"/>
      <c r="R55" s="45"/>
    </row>
    <row r="56" spans="1:18" s="6" customFormat="1" ht="14.1" x14ac:dyDescent="0.15">
      <c r="A56" s="127"/>
      <c r="B56" s="90" t="s">
        <v>47</v>
      </c>
      <c r="C56" s="90"/>
      <c r="D56" s="90"/>
      <c r="E56" s="90"/>
      <c r="F56" s="40"/>
      <c r="G56" s="101"/>
      <c r="H56" s="41">
        <v>3</v>
      </c>
      <c r="I56" s="291"/>
      <c r="J56" s="42">
        <f t="shared" si="9"/>
        <v>3</v>
      </c>
      <c r="K56" s="42"/>
      <c r="L56" s="42">
        <f t="shared" si="10"/>
        <v>3</v>
      </c>
      <c r="M56" s="42"/>
      <c r="N56" s="42">
        <f t="shared" si="11"/>
        <v>3</v>
      </c>
      <c r="O56" s="297"/>
      <c r="P56" s="43">
        <f t="shared" si="12"/>
        <v>3</v>
      </c>
      <c r="Q56" s="44"/>
      <c r="R56" s="45"/>
    </row>
    <row r="57" spans="1:18" s="6" customFormat="1" ht="14.1" x14ac:dyDescent="0.15">
      <c r="A57" s="127"/>
      <c r="B57" s="90" t="s">
        <v>47</v>
      </c>
      <c r="C57" s="90"/>
      <c r="D57" s="90"/>
      <c r="E57" s="90"/>
      <c r="F57" s="40"/>
      <c r="G57" s="101"/>
      <c r="H57" s="41">
        <v>3</v>
      </c>
      <c r="I57" s="291"/>
      <c r="J57" s="42">
        <f t="shared" si="9"/>
        <v>3</v>
      </c>
      <c r="K57" s="42"/>
      <c r="L57" s="42">
        <f t="shared" si="10"/>
        <v>3</v>
      </c>
      <c r="M57" s="42"/>
      <c r="N57" s="42">
        <f t="shared" si="11"/>
        <v>3</v>
      </c>
      <c r="O57" s="297"/>
      <c r="P57" s="43">
        <f t="shared" si="12"/>
        <v>3</v>
      </c>
      <c r="Q57" s="44"/>
      <c r="R57" s="45"/>
    </row>
    <row r="58" spans="1:18" s="6" customFormat="1" ht="14.1" x14ac:dyDescent="0.15">
      <c r="A58" s="127"/>
      <c r="B58" s="90" t="s">
        <v>47</v>
      </c>
      <c r="C58" s="90"/>
      <c r="D58" s="90"/>
      <c r="E58" s="90"/>
      <c r="F58" s="40"/>
      <c r="G58" s="101"/>
      <c r="H58" s="41">
        <v>3</v>
      </c>
      <c r="I58" s="291"/>
      <c r="J58" s="42">
        <f t="shared" si="9"/>
        <v>3</v>
      </c>
      <c r="K58" s="42"/>
      <c r="L58" s="42">
        <f t="shared" si="10"/>
        <v>3</v>
      </c>
      <c r="M58" s="42"/>
      <c r="N58" s="42">
        <f t="shared" si="11"/>
        <v>3</v>
      </c>
      <c r="O58" s="297"/>
      <c r="P58" s="43">
        <f t="shared" si="12"/>
        <v>3</v>
      </c>
      <c r="Q58" s="44"/>
      <c r="R58" s="45"/>
    </row>
    <row r="59" spans="1:18" s="6" customFormat="1" ht="14.1" x14ac:dyDescent="0.15">
      <c r="A59" s="128"/>
      <c r="B59" s="90" t="s">
        <v>47</v>
      </c>
      <c r="C59" s="90"/>
      <c r="D59" s="90"/>
      <c r="E59" s="90"/>
      <c r="F59" s="40"/>
      <c r="G59" s="101"/>
      <c r="H59" s="41">
        <v>3</v>
      </c>
      <c r="I59" s="291"/>
      <c r="J59" s="42">
        <f t="shared" si="9"/>
        <v>3</v>
      </c>
      <c r="K59" s="42"/>
      <c r="L59" s="42">
        <f t="shared" si="10"/>
        <v>3</v>
      </c>
      <c r="M59" s="42"/>
      <c r="N59" s="42">
        <f t="shared" si="11"/>
        <v>3</v>
      </c>
      <c r="O59" s="297"/>
      <c r="P59" s="43">
        <f t="shared" si="12"/>
        <v>3</v>
      </c>
      <c r="Q59" s="44"/>
      <c r="R59" s="45"/>
    </row>
    <row r="60" spans="1:18" s="6" customFormat="1" ht="14.1" x14ac:dyDescent="0.15">
      <c r="A60" s="129"/>
      <c r="B60" s="92"/>
      <c r="C60" s="92"/>
      <c r="D60" s="92"/>
      <c r="E60" s="92"/>
      <c r="F60" s="52"/>
      <c r="G60" s="103"/>
      <c r="H60" s="47"/>
      <c r="I60" s="292"/>
      <c r="J60" s="48"/>
      <c r="K60" s="48"/>
      <c r="L60" s="48"/>
      <c r="M60" s="48"/>
      <c r="N60" s="48"/>
      <c r="O60" s="298"/>
      <c r="P60" s="49"/>
      <c r="Q60" s="53"/>
      <c r="R60" s="54"/>
    </row>
    <row r="61" spans="1:18" s="87" customFormat="1" ht="14.1" x14ac:dyDescent="0.15">
      <c r="A61" s="145" t="s">
        <v>49</v>
      </c>
      <c r="B61" s="146" t="s">
        <v>45</v>
      </c>
      <c r="C61" s="146" t="s">
        <v>87</v>
      </c>
      <c r="D61" s="146" t="s">
        <v>86</v>
      </c>
      <c r="E61" s="146" t="s">
        <v>35</v>
      </c>
      <c r="F61" s="34">
        <v>2</v>
      </c>
      <c r="G61" s="110" t="s">
        <v>46</v>
      </c>
      <c r="H61" s="35">
        <f>IF(F61="","",F61)</f>
        <v>2</v>
      </c>
      <c r="I61" s="290"/>
      <c r="J61" s="36">
        <f>IF(SUM(J62:J69)=0,IF($R61="Y",0,H61),H61)</f>
        <v>2</v>
      </c>
      <c r="K61" s="36"/>
      <c r="L61" s="36">
        <f>IF(SUM(L62:L69)=0,IF($R61="Y",0,J61),J61)</f>
        <v>2</v>
      </c>
      <c r="M61" s="36"/>
      <c r="N61" s="36">
        <f>IF(SUM(N62:N69)=0,IF($R61="Y",0,L61),L61)</f>
        <v>2</v>
      </c>
      <c r="O61" s="296"/>
      <c r="P61" s="37">
        <f>IF(SUM(P62:P69)=0,IF($R61="Y",0,N61),N61)</f>
        <v>2</v>
      </c>
      <c r="Q61" s="38" t="str">
        <f>IF(F61="","",IF(SUM(P62:P69)=0,"Y",""))</f>
        <v/>
      </c>
      <c r="R61" s="39"/>
    </row>
    <row r="62" spans="1:18" s="6" customFormat="1" ht="14.1" x14ac:dyDescent="0.15">
      <c r="A62" s="127"/>
      <c r="B62" s="90" t="s">
        <v>47</v>
      </c>
      <c r="C62" s="90"/>
      <c r="D62" s="90"/>
      <c r="E62" s="90"/>
      <c r="F62" s="40"/>
      <c r="G62" s="101"/>
      <c r="H62" s="41">
        <v>3</v>
      </c>
      <c r="I62" s="291"/>
      <c r="J62" s="42">
        <f t="shared" ref="J62:J69" si="13">H62</f>
        <v>3</v>
      </c>
      <c r="K62" s="42"/>
      <c r="L62" s="42">
        <f t="shared" ref="L62:L69" si="14">J62</f>
        <v>3</v>
      </c>
      <c r="M62" s="42"/>
      <c r="N62" s="42">
        <f t="shared" ref="N62:N69" si="15">L62</f>
        <v>3</v>
      </c>
      <c r="O62" s="297"/>
      <c r="P62" s="43">
        <f t="shared" ref="P62:P69" si="16">N62</f>
        <v>3</v>
      </c>
      <c r="Q62" s="44"/>
      <c r="R62" s="55"/>
    </row>
    <row r="63" spans="1:18" s="6" customFormat="1" ht="14.1" x14ac:dyDescent="0.15">
      <c r="A63" s="127"/>
      <c r="B63" s="90" t="s">
        <v>47</v>
      </c>
      <c r="C63" s="90"/>
      <c r="D63" s="90"/>
      <c r="E63" s="90"/>
      <c r="F63" s="40"/>
      <c r="G63" s="101"/>
      <c r="H63" s="41">
        <v>3</v>
      </c>
      <c r="I63" s="291"/>
      <c r="J63" s="42">
        <f t="shared" si="13"/>
        <v>3</v>
      </c>
      <c r="K63" s="42"/>
      <c r="L63" s="42">
        <f t="shared" si="14"/>
        <v>3</v>
      </c>
      <c r="M63" s="42"/>
      <c r="N63" s="42">
        <f t="shared" si="15"/>
        <v>3</v>
      </c>
      <c r="O63" s="297"/>
      <c r="P63" s="43">
        <f t="shared" si="16"/>
        <v>3</v>
      </c>
      <c r="Q63" s="44"/>
      <c r="R63" s="55"/>
    </row>
    <row r="64" spans="1:18" s="6" customFormat="1" ht="14.1" x14ac:dyDescent="0.15">
      <c r="A64" s="127"/>
      <c r="B64" s="90" t="s">
        <v>47</v>
      </c>
      <c r="C64" s="90"/>
      <c r="D64" s="90"/>
      <c r="E64" s="90"/>
      <c r="F64" s="40"/>
      <c r="G64" s="101"/>
      <c r="H64" s="41">
        <v>3</v>
      </c>
      <c r="I64" s="291"/>
      <c r="J64" s="42">
        <f t="shared" si="13"/>
        <v>3</v>
      </c>
      <c r="K64" s="42"/>
      <c r="L64" s="42">
        <f t="shared" si="14"/>
        <v>3</v>
      </c>
      <c r="M64" s="42"/>
      <c r="N64" s="42">
        <f t="shared" si="15"/>
        <v>3</v>
      </c>
      <c r="O64" s="297"/>
      <c r="P64" s="43">
        <f t="shared" si="16"/>
        <v>3</v>
      </c>
      <c r="Q64" s="44"/>
      <c r="R64" s="55"/>
    </row>
    <row r="65" spans="1:19" s="6" customFormat="1" ht="14.1" x14ac:dyDescent="0.15">
      <c r="A65" s="127"/>
      <c r="B65" s="90" t="s">
        <v>47</v>
      </c>
      <c r="C65" s="90"/>
      <c r="D65" s="90"/>
      <c r="E65" s="90"/>
      <c r="F65" s="40"/>
      <c r="G65" s="101"/>
      <c r="H65" s="41">
        <v>3</v>
      </c>
      <c r="I65" s="291"/>
      <c r="J65" s="42">
        <f t="shared" si="13"/>
        <v>3</v>
      </c>
      <c r="K65" s="42"/>
      <c r="L65" s="42">
        <f t="shared" si="14"/>
        <v>3</v>
      </c>
      <c r="M65" s="42"/>
      <c r="N65" s="42">
        <f t="shared" si="15"/>
        <v>3</v>
      </c>
      <c r="O65" s="297"/>
      <c r="P65" s="43">
        <f t="shared" si="16"/>
        <v>3</v>
      </c>
      <c r="Q65" s="44"/>
      <c r="R65" s="55"/>
    </row>
    <row r="66" spans="1:19" s="6" customFormat="1" ht="14.1" x14ac:dyDescent="0.15">
      <c r="A66" s="127"/>
      <c r="B66" s="90" t="s">
        <v>47</v>
      </c>
      <c r="C66" s="90"/>
      <c r="D66" s="90"/>
      <c r="E66" s="90"/>
      <c r="F66" s="40"/>
      <c r="G66" s="101"/>
      <c r="H66" s="41">
        <v>3</v>
      </c>
      <c r="I66" s="291"/>
      <c r="J66" s="42">
        <f t="shared" si="13"/>
        <v>3</v>
      </c>
      <c r="K66" s="42"/>
      <c r="L66" s="42">
        <f t="shared" si="14"/>
        <v>3</v>
      </c>
      <c r="M66" s="42"/>
      <c r="N66" s="42">
        <f t="shared" si="15"/>
        <v>3</v>
      </c>
      <c r="O66" s="297"/>
      <c r="P66" s="43">
        <f t="shared" si="16"/>
        <v>3</v>
      </c>
      <c r="Q66" s="44"/>
      <c r="R66" s="55"/>
    </row>
    <row r="67" spans="1:19" s="6" customFormat="1" ht="14.1" x14ac:dyDescent="0.15">
      <c r="A67" s="127"/>
      <c r="B67" s="90" t="s">
        <v>47</v>
      </c>
      <c r="C67" s="90"/>
      <c r="D67" s="90"/>
      <c r="E67" s="90"/>
      <c r="F67" s="40"/>
      <c r="G67" s="101"/>
      <c r="H67" s="41">
        <v>3</v>
      </c>
      <c r="I67" s="291"/>
      <c r="J67" s="42">
        <f t="shared" si="13"/>
        <v>3</v>
      </c>
      <c r="K67" s="42"/>
      <c r="L67" s="42">
        <f t="shared" si="14"/>
        <v>3</v>
      </c>
      <c r="M67" s="42"/>
      <c r="N67" s="42">
        <f t="shared" si="15"/>
        <v>3</v>
      </c>
      <c r="O67" s="297"/>
      <c r="P67" s="43">
        <f t="shared" si="16"/>
        <v>3</v>
      </c>
      <c r="Q67" s="44"/>
      <c r="R67" s="55"/>
    </row>
    <row r="68" spans="1:19" s="6" customFormat="1" ht="14.1" x14ac:dyDescent="0.15">
      <c r="A68" s="127"/>
      <c r="B68" s="90" t="s">
        <v>47</v>
      </c>
      <c r="C68" s="90"/>
      <c r="D68" s="90"/>
      <c r="E68" s="90"/>
      <c r="F68" s="40"/>
      <c r="G68" s="101"/>
      <c r="H68" s="41">
        <v>3</v>
      </c>
      <c r="I68" s="291"/>
      <c r="J68" s="42">
        <f t="shared" si="13"/>
        <v>3</v>
      </c>
      <c r="K68" s="42"/>
      <c r="L68" s="42">
        <f t="shared" si="14"/>
        <v>3</v>
      </c>
      <c r="M68" s="42"/>
      <c r="N68" s="42">
        <f t="shared" si="15"/>
        <v>3</v>
      </c>
      <c r="O68" s="297"/>
      <c r="P68" s="43">
        <f t="shared" si="16"/>
        <v>3</v>
      </c>
      <c r="Q68" s="44"/>
      <c r="R68" s="55"/>
    </row>
    <row r="69" spans="1:19" s="6" customFormat="1" ht="14.1" x14ac:dyDescent="0.15">
      <c r="A69" s="128"/>
      <c r="B69" s="90" t="s">
        <v>47</v>
      </c>
      <c r="C69" s="90"/>
      <c r="D69" s="90"/>
      <c r="E69" s="90"/>
      <c r="F69" s="40"/>
      <c r="G69" s="101"/>
      <c r="H69" s="41">
        <v>3</v>
      </c>
      <c r="I69" s="291"/>
      <c r="J69" s="42">
        <f t="shared" si="13"/>
        <v>3</v>
      </c>
      <c r="K69" s="42"/>
      <c r="L69" s="42">
        <f t="shared" si="14"/>
        <v>3</v>
      </c>
      <c r="M69" s="42"/>
      <c r="N69" s="42">
        <f t="shared" si="15"/>
        <v>3</v>
      </c>
      <c r="O69" s="297"/>
      <c r="P69" s="43">
        <f t="shared" si="16"/>
        <v>3</v>
      </c>
      <c r="Q69" s="44"/>
      <c r="R69" s="55"/>
    </row>
    <row r="70" spans="1:19" s="6" customFormat="1" ht="14.1" x14ac:dyDescent="0.15">
      <c r="A70" s="129"/>
      <c r="B70" s="92"/>
      <c r="C70" s="92"/>
      <c r="D70" s="92"/>
      <c r="E70" s="92"/>
      <c r="F70" s="52"/>
      <c r="G70" s="103"/>
      <c r="H70" s="47"/>
      <c r="I70" s="292"/>
      <c r="J70" s="48"/>
      <c r="K70" s="48"/>
      <c r="L70" s="48"/>
      <c r="M70" s="48"/>
      <c r="N70" s="48"/>
      <c r="O70" s="298"/>
      <c r="P70" s="49"/>
      <c r="Q70" s="53"/>
      <c r="R70" s="54"/>
    </row>
    <row r="71" spans="1:19" s="87" customFormat="1" ht="14.1" x14ac:dyDescent="0.15">
      <c r="A71" s="145" t="s">
        <v>49</v>
      </c>
      <c r="B71" s="146" t="s">
        <v>45</v>
      </c>
      <c r="C71" s="146" t="s">
        <v>87</v>
      </c>
      <c r="D71" s="146" t="s">
        <v>86</v>
      </c>
      <c r="E71" s="146" t="s">
        <v>35</v>
      </c>
      <c r="F71" s="34">
        <v>1</v>
      </c>
      <c r="G71" s="110" t="s">
        <v>46</v>
      </c>
      <c r="H71" s="35">
        <f>IF(F71="","",F71)</f>
        <v>1</v>
      </c>
      <c r="I71" s="290"/>
      <c r="J71" s="36">
        <f>IF(SUM(J72:J79)=0,IF($R71="Y",0,H71),H71)</f>
        <v>1</v>
      </c>
      <c r="K71" s="36"/>
      <c r="L71" s="36">
        <f>IF(SUM(L72:L79)=0,IF($R71="Y",0,J71),J71)</f>
        <v>1</v>
      </c>
      <c r="M71" s="36"/>
      <c r="N71" s="36">
        <f>IF(SUM(N72:N79)=0,IF($R71="Y",0,L71),L71)</f>
        <v>1</v>
      </c>
      <c r="O71" s="296"/>
      <c r="P71" s="37">
        <f>IF(SUM(P72:P79)=0,IF($R71="Y",0,N71),N71)</f>
        <v>1</v>
      </c>
      <c r="Q71" s="38" t="str">
        <f>IF(F71="","",IF(SUM(P72:P79)=0,"Y",""))</f>
        <v/>
      </c>
      <c r="R71" s="39"/>
    </row>
    <row r="72" spans="1:19" s="6" customFormat="1" ht="14.1" x14ac:dyDescent="0.15">
      <c r="A72" s="127"/>
      <c r="B72" s="90" t="s">
        <v>47</v>
      </c>
      <c r="C72" s="90"/>
      <c r="D72" s="90"/>
      <c r="E72" s="90"/>
      <c r="F72" s="40"/>
      <c r="G72" s="101"/>
      <c r="H72" s="41">
        <v>3</v>
      </c>
      <c r="I72" s="291"/>
      <c r="J72" s="42">
        <f t="shared" ref="J72:J79" si="17">H72</f>
        <v>3</v>
      </c>
      <c r="K72" s="42"/>
      <c r="L72" s="42">
        <f>J72</f>
        <v>3</v>
      </c>
      <c r="M72" s="42"/>
      <c r="N72" s="42">
        <f t="shared" ref="N72:N79" si="18">L72</f>
        <v>3</v>
      </c>
      <c r="O72" s="297"/>
      <c r="P72" s="43">
        <f t="shared" ref="P72:P79" si="19">N72</f>
        <v>3</v>
      </c>
      <c r="Q72" s="44"/>
      <c r="R72" s="55"/>
    </row>
    <row r="73" spans="1:19" s="6" customFormat="1" ht="14.1" x14ac:dyDescent="0.15">
      <c r="A73" s="127"/>
      <c r="B73" s="90" t="s">
        <v>47</v>
      </c>
      <c r="C73" s="90"/>
      <c r="D73" s="90"/>
      <c r="E73" s="90"/>
      <c r="F73" s="40"/>
      <c r="G73" s="101"/>
      <c r="H73" s="41">
        <v>3</v>
      </c>
      <c r="I73" s="291"/>
      <c r="J73" s="42">
        <f t="shared" si="17"/>
        <v>3</v>
      </c>
      <c r="K73" s="42"/>
      <c r="L73" s="42">
        <f t="shared" ref="L73:L79" si="20">J73</f>
        <v>3</v>
      </c>
      <c r="M73" s="42"/>
      <c r="N73" s="42">
        <f t="shared" si="18"/>
        <v>3</v>
      </c>
      <c r="O73" s="297"/>
      <c r="P73" s="43">
        <f t="shared" si="19"/>
        <v>3</v>
      </c>
      <c r="Q73" s="44"/>
      <c r="R73" s="55"/>
    </row>
    <row r="74" spans="1:19" s="6" customFormat="1" ht="14.1" x14ac:dyDescent="0.15">
      <c r="A74" s="127"/>
      <c r="B74" s="90" t="s">
        <v>47</v>
      </c>
      <c r="C74" s="90"/>
      <c r="D74" s="90"/>
      <c r="E74" s="90"/>
      <c r="F74" s="40"/>
      <c r="G74" s="101"/>
      <c r="H74" s="41">
        <v>3</v>
      </c>
      <c r="I74" s="291"/>
      <c r="J74" s="42">
        <f t="shared" si="17"/>
        <v>3</v>
      </c>
      <c r="K74" s="42"/>
      <c r="L74" s="42">
        <f t="shared" si="20"/>
        <v>3</v>
      </c>
      <c r="M74" s="42"/>
      <c r="N74" s="42">
        <f t="shared" si="18"/>
        <v>3</v>
      </c>
      <c r="O74" s="297"/>
      <c r="P74" s="43">
        <f t="shared" si="19"/>
        <v>3</v>
      </c>
      <c r="Q74" s="44"/>
      <c r="R74" s="55"/>
    </row>
    <row r="75" spans="1:19" s="6" customFormat="1" ht="14.1" x14ac:dyDescent="0.15">
      <c r="A75" s="127"/>
      <c r="B75" s="90" t="s">
        <v>47</v>
      </c>
      <c r="C75" s="90"/>
      <c r="D75" s="90"/>
      <c r="E75" s="90"/>
      <c r="F75" s="40"/>
      <c r="G75" s="101"/>
      <c r="H75" s="41">
        <v>3</v>
      </c>
      <c r="I75" s="291"/>
      <c r="J75" s="42">
        <f t="shared" si="17"/>
        <v>3</v>
      </c>
      <c r="K75" s="42"/>
      <c r="L75" s="42">
        <f t="shared" si="20"/>
        <v>3</v>
      </c>
      <c r="M75" s="42"/>
      <c r="N75" s="42">
        <f t="shared" si="18"/>
        <v>3</v>
      </c>
      <c r="O75" s="297"/>
      <c r="P75" s="43">
        <f t="shared" si="19"/>
        <v>3</v>
      </c>
      <c r="Q75" s="44"/>
      <c r="R75" s="55"/>
    </row>
    <row r="76" spans="1:19" s="6" customFormat="1" ht="14.1" x14ac:dyDescent="0.15">
      <c r="A76" s="127"/>
      <c r="B76" s="90" t="s">
        <v>47</v>
      </c>
      <c r="C76" s="90"/>
      <c r="D76" s="90"/>
      <c r="E76" s="90"/>
      <c r="F76" s="40"/>
      <c r="G76" s="101"/>
      <c r="H76" s="41">
        <v>3</v>
      </c>
      <c r="I76" s="291"/>
      <c r="J76" s="42">
        <f t="shared" si="17"/>
        <v>3</v>
      </c>
      <c r="K76" s="42"/>
      <c r="L76" s="42">
        <f t="shared" si="20"/>
        <v>3</v>
      </c>
      <c r="M76" s="42"/>
      <c r="N76" s="42">
        <f t="shared" si="18"/>
        <v>3</v>
      </c>
      <c r="O76" s="297"/>
      <c r="P76" s="43">
        <f t="shared" si="19"/>
        <v>3</v>
      </c>
      <c r="Q76" s="44"/>
      <c r="R76" s="55"/>
    </row>
    <row r="77" spans="1:19" s="6" customFormat="1" ht="14.1" x14ac:dyDescent="0.15">
      <c r="A77" s="127"/>
      <c r="B77" s="90" t="s">
        <v>47</v>
      </c>
      <c r="C77" s="90"/>
      <c r="D77" s="90"/>
      <c r="E77" s="90"/>
      <c r="F77" s="40"/>
      <c r="G77" s="101"/>
      <c r="H77" s="41">
        <v>3</v>
      </c>
      <c r="I77" s="291"/>
      <c r="J77" s="42">
        <f t="shared" si="17"/>
        <v>3</v>
      </c>
      <c r="K77" s="42"/>
      <c r="L77" s="42">
        <f t="shared" si="20"/>
        <v>3</v>
      </c>
      <c r="M77" s="42"/>
      <c r="N77" s="42">
        <f t="shared" si="18"/>
        <v>3</v>
      </c>
      <c r="O77" s="297"/>
      <c r="P77" s="43">
        <f t="shared" si="19"/>
        <v>3</v>
      </c>
      <c r="Q77" s="44"/>
      <c r="R77" s="55"/>
    </row>
    <row r="78" spans="1:19" s="6" customFormat="1" ht="14.1" x14ac:dyDescent="0.15">
      <c r="A78" s="127"/>
      <c r="B78" s="90" t="s">
        <v>47</v>
      </c>
      <c r="C78" s="90"/>
      <c r="D78" s="90"/>
      <c r="E78" s="90"/>
      <c r="F78" s="40"/>
      <c r="G78" s="101"/>
      <c r="H78" s="41">
        <v>3</v>
      </c>
      <c r="I78" s="291"/>
      <c r="J78" s="42">
        <f t="shared" si="17"/>
        <v>3</v>
      </c>
      <c r="K78" s="42"/>
      <c r="L78" s="42">
        <f t="shared" si="20"/>
        <v>3</v>
      </c>
      <c r="M78" s="42"/>
      <c r="N78" s="42">
        <f t="shared" si="18"/>
        <v>3</v>
      </c>
      <c r="O78" s="297"/>
      <c r="P78" s="43">
        <f t="shared" si="19"/>
        <v>3</v>
      </c>
      <c r="Q78" s="44"/>
      <c r="R78" s="55"/>
    </row>
    <row r="79" spans="1:19" s="6" customFormat="1" ht="14.1" x14ac:dyDescent="0.15">
      <c r="A79" s="128"/>
      <c r="B79" s="90" t="s">
        <v>47</v>
      </c>
      <c r="C79" s="90"/>
      <c r="D79" s="90"/>
      <c r="E79" s="90"/>
      <c r="F79" s="40"/>
      <c r="G79" s="101"/>
      <c r="H79" s="41">
        <v>3</v>
      </c>
      <c r="I79" s="291"/>
      <c r="J79" s="42">
        <f t="shared" si="17"/>
        <v>3</v>
      </c>
      <c r="K79" s="42"/>
      <c r="L79" s="42">
        <f t="shared" si="20"/>
        <v>3</v>
      </c>
      <c r="M79" s="42"/>
      <c r="N79" s="42">
        <f t="shared" si="18"/>
        <v>3</v>
      </c>
      <c r="O79" s="297"/>
      <c r="P79" s="43">
        <f t="shared" si="19"/>
        <v>3</v>
      </c>
      <c r="Q79" s="44"/>
      <c r="R79" s="55"/>
    </row>
    <row r="80" spans="1:19" ht="14.1" x14ac:dyDescent="0.15">
      <c r="A80" s="130"/>
      <c r="B80" s="93"/>
      <c r="C80" s="93"/>
      <c r="D80" s="93"/>
      <c r="E80" s="93"/>
      <c r="F80" s="56"/>
      <c r="G80" s="104"/>
      <c r="H80" s="57"/>
      <c r="I80" s="293"/>
      <c r="J80" s="58"/>
      <c r="K80" s="58"/>
      <c r="L80" s="58"/>
      <c r="M80" s="58"/>
      <c r="N80" s="58"/>
      <c r="O80" s="299"/>
      <c r="P80" s="59"/>
      <c r="Q80" s="60"/>
      <c r="R80" s="61"/>
      <c r="S80" s="62"/>
    </row>
    <row r="81" spans="1:19" ht="14.1" x14ac:dyDescent="0.15">
      <c r="A81" s="131" t="s">
        <v>10</v>
      </c>
      <c r="B81" s="94"/>
      <c r="C81" s="94"/>
      <c r="D81" s="94"/>
      <c r="E81" s="94"/>
      <c r="F81" s="63"/>
      <c r="G81" s="64"/>
      <c r="H81" s="65">
        <f>SUMIF($F31:$F80,"",H31:H80)</f>
        <v>120</v>
      </c>
      <c r="I81" s="294"/>
      <c r="J81" s="66">
        <f>SUMIF($F31:$F80,"",J31:J80)</f>
        <v>120</v>
      </c>
      <c r="K81" s="66"/>
      <c r="L81" s="66">
        <f>SUMIF($F31:$F80,"",L31:L80)</f>
        <v>120</v>
      </c>
      <c r="M81" s="66"/>
      <c r="N81" s="66">
        <f>SUMIF($F31:$F80,"",N31:N80)</f>
        <v>120</v>
      </c>
      <c r="O81" s="300"/>
      <c r="P81" s="67">
        <f>SUMIF($F31:$F80,"",P31:P80)</f>
        <v>120</v>
      </c>
      <c r="Q81" s="68"/>
      <c r="R81" s="69"/>
      <c r="S81" s="22"/>
    </row>
    <row r="82" spans="1:19" ht="14.1" x14ac:dyDescent="0.15">
      <c r="A82" s="132" t="s">
        <v>11</v>
      </c>
      <c r="B82" s="95"/>
      <c r="C82" s="95"/>
      <c r="D82" s="95"/>
      <c r="E82" s="95"/>
      <c r="F82" s="70"/>
      <c r="G82" s="105"/>
      <c r="H82" s="71">
        <f>SUM($Q$12)</f>
        <v>130</v>
      </c>
      <c r="I82" s="74"/>
      <c r="J82" s="72">
        <f>SUM(H82-$H82/4)</f>
        <v>97.5</v>
      </c>
      <c r="K82" s="72"/>
      <c r="L82" s="72">
        <f>SUM(J82-$H82/4)</f>
        <v>65</v>
      </c>
      <c r="M82" s="72"/>
      <c r="N82" s="72">
        <f>SUM(L82-$H82/4)</f>
        <v>32.5</v>
      </c>
      <c r="O82" s="301"/>
      <c r="P82" s="73">
        <f>SUM(N82-$H82/4)</f>
        <v>0</v>
      </c>
      <c r="Q82" s="74"/>
      <c r="R82" s="75"/>
      <c r="S82" s="22"/>
    </row>
    <row r="83" spans="1:19" ht="14.1" x14ac:dyDescent="0.15">
      <c r="A83" s="133" t="s">
        <v>17</v>
      </c>
      <c r="B83" s="96"/>
      <c r="C83" s="96"/>
      <c r="D83" s="96"/>
      <c r="E83" s="96"/>
      <c r="F83" s="76"/>
      <c r="G83" s="106"/>
      <c r="H83" s="77">
        <f>SUMIF($F31:$F80,"&lt;&gt;",H31:H80)</f>
        <v>19</v>
      </c>
      <c r="I83" s="77">
        <f>H83</f>
        <v>19</v>
      </c>
      <c r="J83" s="77">
        <f>SUMIF($F31:$F80,"&lt;&gt;",J31:J80)</f>
        <v>19</v>
      </c>
      <c r="K83" s="77">
        <f>J83</f>
        <v>19</v>
      </c>
      <c r="L83" s="77">
        <f>SUMIF($F31:$F80,"&lt;&gt;",L31:L80)</f>
        <v>19</v>
      </c>
      <c r="M83" s="77">
        <f>L83</f>
        <v>19</v>
      </c>
      <c r="N83" s="77">
        <f>SUMIF($F31:$F80,"&lt;&gt;",N31:N80)</f>
        <v>19</v>
      </c>
      <c r="O83" s="302">
        <f>N83</f>
        <v>19</v>
      </c>
      <c r="P83" s="78">
        <f>SUMIF($F31:$F80,"&lt;&gt;",P31:P80)</f>
        <v>19</v>
      </c>
      <c r="Q83" s="79"/>
      <c r="R83" s="80"/>
      <c r="S83" s="22"/>
    </row>
    <row r="84" spans="1:19" ht="15.95" thickBot="1" x14ac:dyDescent="0.2">
      <c r="A84" s="134"/>
      <c r="B84" s="97"/>
      <c r="C84" s="97"/>
      <c r="D84" s="97"/>
      <c r="E84" s="97"/>
      <c r="F84" s="81"/>
      <c r="G84" s="107" t="s">
        <v>12</v>
      </c>
      <c r="H84" s="82">
        <v>1</v>
      </c>
      <c r="I84" s="295">
        <f>H84</f>
        <v>1</v>
      </c>
      <c r="J84" s="83">
        <f>H84+1</f>
        <v>2</v>
      </c>
      <c r="K84" s="295">
        <f>J84</f>
        <v>2</v>
      </c>
      <c r="L84" s="83">
        <v>3</v>
      </c>
      <c r="M84" s="295">
        <f>L84</f>
        <v>3</v>
      </c>
      <c r="N84" s="83">
        <v>4</v>
      </c>
      <c r="O84" s="295">
        <f>N84</f>
        <v>4</v>
      </c>
      <c r="P84" s="84">
        <v>5</v>
      </c>
      <c r="Q84" s="85"/>
      <c r="R84" s="86"/>
      <c r="S84" s="22"/>
    </row>
    <row r="85" spans="1:19" ht="18" x14ac:dyDescent="0.2">
      <c r="A85" s="7" t="s">
        <v>13</v>
      </c>
      <c r="C85" s="20"/>
    </row>
    <row r="86" spans="1:19" ht="18" x14ac:dyDescent="0.2">
      <c r="A86" s="8" t="s">
        <v>15</v>
      </c>
      <c r="C86" s="21"/>
    </row>
    <row r="87" spans="1:19" ht="14.1" x14ac:dyDescent="0.15">
      <c r="A87" s="9" t="s">
        <v>14</v>
      </c>
      <c r="C87" s="16"/>
    </row>
    <row r="88" spans="1:19" ht="14.1" x14ac:dyDescent="0.15">
      <c r="A88" s="9"/>
      <c r="C88" s="16"/>
    </row>
    <row r="89" spans="1:19" ht="14.1" x14ac:dyDescent="0.15">
      <c r="A89" s="9"/>
      <c r="C89" s="16"/>
    </row>
    <row r="90" spans="1:19" ht="18" x14ac:dyDescent="0.2">
      <c r="A90" s="8" t="s">
        <v>15</v>
      </c>
      <c r="C90" s="21"/>
    </row>
    <row r="91" spans="1:19" ht="14.1" x14ac:dyDescent="0.15">
      <c r="A91" s="9" t="s">
        <v>14</v>
      </c>
      <c r="C91" s="16"/>
    </row>
    <row r="92" spans="1:19" ht="14.1" x14ac:dyDescent="0.15">
      <c r="A92" s="9" t="s">
        <v>14</v>
      </c>
      <c r="C92" s="16"/>
      <c r="D92" s="16"/>
      <c r="E92" s="16"/>
    </row>
    <row r="93" spans="1:19" ht="14.1" x14ac:dyDescent="0.15">
      <c r="B93" s="9"/>
      <c r="C93" s="16"/>
      <c r="D93" s="16"/>
      <c r="E93" s="16"/>
    </row>
  </sheetData>
  <mergeCells count="1">
    <mergeCell ref="A6:D6"/>
  </mergeCells>
  <conditionalFormatting sqref="P85:P1048576 Q28 N5:O5 N12:O12 N7:O7 R29:R30 R32:R84">
    <cfRule type="cellIs" dxfId="17" priority="6" operator="equal">
      <formula>"N"</formula>
    </cfRule>
  </conditionalFormatting>
  <conditionalFormatting sqref="N8:O8">
    <cfRule type="cellIs" dxfId="16" priority="5" operator="equal">
      <formula>"N"</formula>
    </cfRule>
  </conditionalFormatting>
  <conditionalFormatting sqref="N9:O9">
    <cfRule type="cellIs" dxfId="15" priority="4" operator="equal">
      <formula>"N"</formula>
    </cfRule>
  </conditionalFormatting>
  <conditionalFormatting sqref="N10:O10">
    <cfRule type="cellIs" dxfId="14" priority="3" operator="equal">
      <formula>"N"</formula>
    </cfRule>
  </conditionalFormatting>
  <conditionalFormatting sqref="N11:O11">
    <cfRule type="cellIs" dxfId="13" priority="2" operator="equal">
      <formula>"N"</formula>
    </cfRule>
  </conditionalFormatting>
  <conditionalFormatting sqref="R31">
    <cfRule type="cellIs" dxfId="12" priority="1" operator="equal">
      <formula>"N"</formula>
    </cfRule>
  </conditionalFormatting>
  <dataValidations count="3">
    <dataValidation allowBlank="1" showInputMessage="1" showErrorMessage="1" promptTitle="Hint:" prompt="Enter the number of hours REMAINING at the end of the previous day." sqref="J72:P79 J62:P69 J42:P49 J52:P59 J32:P39"/>
    <dataValidation allowBlank="1" showInputMessage="1" showErrorMessage="1" promptTitle="Warning!" prompt="Do not modify this cell. A formula automatically updates its value." sqref="H81:P83 H41:Q41 H51:Q51 H71:Q71 H61:Q61 H31:Q31"/>
    <dataValidation type="custom" showErrorMessage="1" errorTitle="Sorry -" error="You cannot accept this item until all tasks have been completed." sqref="R71 R41 R51 R61 R31">
      <formula1>Q31&lt;&gt;""</formula1>
    </dataValidation>
  </dataValidations>
  <printOptions horizontalCentered="1"/>
  <pageMargins left="0.5" right="0.5" top="0.5" bottom="0.5" header="0.25" footer="0.25"/>
  <pageSetup scale="71" fitToHeight="0" orientation="landscape" r:id="rId1"/>
  <headerFooter>
    <oddHeader>&amp;F</oddHead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P93"/>
  <sheetViews>
    <sheetView zoomScaleNormal="100" zoomScalePageLayoutView="75" workbookViewId="0">
      <pane ySplit="30" topLeftCell="A31" activePane="bottomLeft" state="frozen"/>
      <selection pane="bottomLeft" activeCell="F26" sqref="F26"/>
    </sheetView>
  </sheetViews>
  <sheetFormatPr defaultColWidth="8.85546875" defaultRowHeight="14.25" x14ac:dyDescent="0.2"/>
  <cols>
    <col min="1" max="1" width="5.42578125" style="1" customWidth="1"/>
    <col min="2" max="4" width="31.28515625" style="1" customWidth="1"/>
    <col min="5" max="5" width="12.7109375" style="12" customWidth="1"/>
    <col min="6" max="6" width="10.28515625" style="12" customWidth="1"/>
    <col min="7" max="7" width="18.42578125" style="12" customWidth="1"/>
    <col min="8" max="8" width="11.140625" style="1" customWidth="1"/>
    <col min="9" max="9" width="11.140625" style="1" hidden="1" customWidth="1"/>
    <col min="10" max="10" width="11.140625" style="1" customWidth="1"/>
    <col min="11" max="11" width="11.140625" style="1" hidden="1" customWidth="1"/>
    <col min="12" max="12" width="11.140625" style="1" customWidth="1"/>
    <col min="13" max="13" width="11.140625" style="1" hidden="1" customWidth="1"/>
    <col min="14" max="14" width="11.140625" style="1" customWidth="1"/>
    <col min="15" max="15" width="11.140625" style="1" hidden="1" customWidth="1"/>
    <col min="16" max="16" width="11.140625" style="1" customWidth="1"/>
    <col min="17" max="17" width="11.140625" style="1" hidden="1" customWidth="1"/>
    <col min="18" max="18" width="11.140625" style="1" customWidth="1"/>
    <col min="19" max="19" width="11.140625" style="1" hidden="1" customWidth="1"/>
    <col min="20" max="20" width="11.140625" style="1" customWidth="1"/>
    <col min="21" max="21" width="11.140625" style="1" hidden="1" customWidth="1"/>
    <col min="22" max="22" width="11.140625" style="1" customWidth="1"/>
    <col min="23" max="23" width="11.140625" style="1" hidden="1" customWidth="1"/>
    <col min="24" max="24" width="11.140625" style="1" customWidth="1"/>
    <col min="25" max="25" width="11.140625" style="1" hidden="1" customWidth="1"/>
    <col min="26" max="26" width="11.140625" style="1" customWidth="1"/>
    <col min="27" max="28" width="10.85546875" style="1" customWidth="1"/>
    <col min="29" max="29" width="8.85546875" style="22"/>
    <col min="30" max="16384" width="8.85546875" style="1"/>
  </cols>
  <sheetData>
    <row r="1" spans="1:42" ht="46.5" customHeight="1" x14ac:dyDescent="0.15">
      <c r="E1" s="1"/>
    </row>
    <row r="2" spans="1:42" ht="24.95" x14ac:dyDescent="0.25">
      <c r="A2" s="10" t="s">
        <v>36</v>
      </c>
      <c r="E2" s="1"/>
      <c r="F2" s="18"/>
    </row>
    <row r="3" spans="1:42" ht="18" x14ac:dyDescent="0.2">
      <c r="A3" s="11" t="s">
        <v>37</v>
      </c>
      <c r="E3" s="2"/>
      <c r="F3" s="19"/>
      <c r="G3" s="13"/>
      <c r="H3" s="2"/>
      <c r="I3" s="2"/>
      <c r="J3" s="2"/>
      <c r="K3" s="2"/>
      <c r="L3" s="2"/>
      <c r="M3" s="2"/>
      <c r="N3" s="2"/>
      <c r="O3" s="2"/>
      <c r="P3" s="2"/>
      <c r="Q3" s="2"/>
      <c r="R3" s="2"/>
      <c r="S3" s="2"/>
      <c r="T3" s="2"/>
      <c r="U3" s="2"/>
      <c r="AD3" s="3"/>
    </row>
    <row r="4" spans="1:42" ht="18" x14ac:dyDescent="0.2">
      <c r="A4" s="3"/>
      <c r="E4" s="3"/>
      <c r="F4" s="14"/>
      <c r="G4" s="124" t="s">
        <v>39</v>
      </c>
      <c r="N4" s="5" t="s">
        <v>52</v>
      </c>
      <c r="O4" s="5"/>
      <c r="P4" s="136">
        <v>10</v>
      </c>
      <c r="Q4" s="136"/>
    </row>
    <row r="5" spans="1:42" ht="18" x14ac:dyDescent="0.2">
      <c r="A5" s="4" t="s">
        <v>0</v>
      </c>
      <c r="E5" s="4"/>
      <c r="F5" s="15"/>
      <c r="G5" s="1"/>
      <c r="H5" s="23" t="s">
        <v>7</v>
      </c>
      <c r="I5" s="23" t="s">
        <v>3</v>
      </c>
      <c r="J5" s="24" t="s">
        <v>3</v>
      </c>
      <c r="K5" s="24" t="s">
        <v>4</v>
      </c>
      <c r="L5" s="14" t="s">
        <v>4</v>
      </c>
      <c r="M5" s="14" t="s">
        <v>5</v>
      </c>
      <c r="N5" s="14" t="s">
        <v>5</v>
      </c>
      <c r="O5" s="14" t="s">
        <v>6</v>
      </c>
      <c r="P5" s="14" t="s">
        <v>6</v>
      </c>
      <c r="Q5" s="14" t="s">
        <v>7</v>
      </c>
      <c r="R5" s="14" t="s">
        <v>7</v>
      </c>
      <c r="S5" s="14" t="s">
        <v>3</v>
      </c>
      <c r="T5" s="14" t="s">
        <v>3</v>
      </c>
      <c r="U5" s="14" t="s">
        <v>4</v>
      </c>
      <c r="V5" s="14" t="s">
        <v>4</v>
      </c>
      <c r="W5" s="14" t="s">
        <v>5</v>
      </c>
      <c r="X5" s="14" t="s">
        <v>5</v>
      </c>
      <c r="Y5" s="14" t="s">
        <v>6</v>
      </c>
      <c r="Z5" s="137" t="s">
        <v>6</v>
      </c>
      <c r="AA5" s="24" t="s">
        <v>51</v>
      </c>
    </row>
    <row r="6" spans="1:42" ht="33.950000000000003" customHeight="1" x14ac:dyDescent="0.15">
      <c r="A6" s="311" t="s">
        <v>38</v>
      </c>
      <c r="B6" s="312"/>
      <c r="C6" s="312"/>
      <c r="D6" s="312"/>
      <c r="E6" s="144"/>
      <c r="F6" s="135"/>
      <c r="G6" s="138" t="s">
        <v>40</v>
      </c>
      <c r="H6" s="305">
        <v>43794</v>
      </c>
      <c r="I6" s="305">
        <f>J6</f>
        <v>43795</v>
      </c>
      <c r="J6" s="305">
        <f>H6+1</f>
        <v>43795</v>
      </c>
      <c r="K6" s="305">
        <f>L6</f>
        <v>43796</v>
      </c>
      <c r="L6" s="305">
        <f>J6+1</f>
        <v>43796</v>
      </c>
      <c r="M6" s="305">
        <f>N6</f>
        <v>43797</v>
      </c>
      <c r="N6" s="305">
        <f>L6+1</f>
        <v>43797</v>
      </c>
      <c r="O6" s="305">
        <f>P6</f>
        <v>43798</v>
      </c>
      <c r="P6" s="305">
        <f>N6+1</f>
        <v>43798</v>
      </c>
      <c r="Q6" s="305">
        <f>R6</f>
        <v>43801</v>
      </c>
      <c r="R6" s="305">
        <f>P6+3</f>
        <v>43801</v>
      </c>
      <c r="S6" s="305">
        <f>T6</f>
        <v>43802</v>
      </c>
      <c r="T6" s="305">
        <f>R6+1</f>
        <v>43802</v>
      </c>
      <c r="U6" s="305">
        <f>V6</f>
        <v>43803</v>
      </c>
      <c r="V6" s="305">
        <f>T6+1</f>
        <v>43803</v>
      </c>
      <c r="W6" s="305">
        <f>X6</f>
        <v>43804</v>
      </c>
      <c r="X6" s="305">
        <f>V6+1</f>
        <v>43804</v>
      </c>
      <c r="Y6" s="305">
        <f>Z6</f>
        <v>43805</v>
      </c>
      <c r="Z6" s="305">
        <f>X6+1</f>
        <v>43805</v>
      </c>
      <c r="AA6" s="147"/>
      <c r="AB6" s="147"/>
      <c r="AC6" s="147"/>
      <c r="AD6" s="147"/>
      <c r="AE6" s="147"/>
      <c r="AF6" s="147"/>
      <c r="AG6" s="147"/>
      <c r="AH6" s="147"/>
      <c r="AI6" s="147"/>
      <c r="AJ6" s="147"/>
      <c r="AK6" s="147"/>
      <c r="AL6" s="147"/>
      <c r="AM6" s="147"/>
      <c r="AN6" s="147"/>
      <c r="AO6" s="147"/>
      <c r="AP6" s="147"/>
    </row>
    <row r="7" spans="1:42" ht="14.1" x14ac:dyDescent="0.15">
      <c r="E7" s="135"/>
      <c r="G7" s="1" t="s">
        <v>41</v>
      </c>
      <c r="H7" s="142">
        <v>2</v>
      </c>
      <c r="I7" s="142">
        <f>H7</f>
        <v>2</v>
      </c>
      <c r="J7" s="142">
        <v>6</v>
      </c>
      <c r="K7" s="142">
        <f>J7</f>
        <v>6</v>
      </c>
      <c r="L7" s="142">
        <v>6</v>
      </c>
      <c r="M7" s="142">
        <f>L7</f>
        <v>6</v>
      </c>
      <c r="N7" s="142">
        <v>6</v>
      </c>
      <c r="O7" s="142">
        <f>N7</f>
        <v>6</v>
      </c>
      <c r="P7" s="142">
        <v>6</v>
      </c>
      <c r="Q7" s="142">
        <f>P7</f>
        <v>6</v>
      </c>
      <c r="R7" s="142">
        <v>6</v>
      </c>
      <c r="S7" s="142">
        <f>R7</f>
        <v>6</v>
      </c>
      <c r="T7" s="142">
        <v>6</v>
      </c>
      <c r="U7" s="142">
        <f>T7</f>
        <v>6</v>
      </c>
      <c r="V7" s="142">
        <v>6</v>
      </c>
      <c r="W7" s="142">
        <f>V7</f>
        <v>6</v>
      </c>
      <c r="X7" s="142">
        <v>6</v>
      </c>
      <c r="Y7" s="142">
        <f>X7</f>
        <v>6</v>
      </c>
      <c r="Z7" s="142">
        <v>2</v>
      </c>
      <c r="AA7" s="142">
        <f>SUM(H7:Z7)</f>
        <v>102</v>
      </c>
    </row>
    <row r="8" spans="1:42" ht="14.1" x14ac:dyDescent="0.15">
      <c r="B8" s="3"/>
      <c r="C8" s="3"/>
      <c r="D8" s="3"/>
      <c r="E8" s="3"/>
      <c r="F8" s="14"/>
      <c r="G8" s="1" t="s">
        <v>41</v>
      </c>
      <c r="H8" s="142">
        <v>2</v>
      </c>
      <c r="I8" s="142">
        <f t="shared" ref="I8:K11" si="0">H8</f>
        <v>2</v>
      </c>
      <c r="J8" s="142">
        <v>6</v>
      </c>
      <c r="K8" s="142">
        <f t="shared" si="0"/>
        <v>6</v>
      </c>
      <c r="L8" s="142">
        <v>6</v>
      </c>
      <c r="M8" s="142">
        <f t="shared" ref="M8" si="1">L8</f>
        <v>6</v>
      </c>
      <c r="N8" s="142">
        <v>6</v>
      </c>
      <c r="O8" s="142">
        <f t="shared" ref="O8" si="2">N8</f>
        <v>6</v>
      </c>
      <c r="P8" s="142">
        <v>6</v>
      </c>
      <c r="Q8" s="142">
        <f t="shared" ref="Q8" si="3">P8</f>
        <v>6</v>
      </c>
      <c r="R8" s="142">
        <v>6</v>
      </c>
      <c r="S8" s="142">
        <f t="shared" ref="S8" si="4">R8</f>
        <v>6</v>
      </c>
      <c r="T8" s="142">
        <v>6</v>
      </c>
      <c r="U8" s="142">
        <f t="shared" ref="U8" si="5">T8</f>
        <v>6</v>
      </c>
      <c r="V8" s="142">
        <v>6</v>
      </c>
      <c r="W8" s="142">
        <f t="shared" ref="W8" si="6">V8</f>
        <v>6</v>
      </c>
      <c r="X8" s="142">
        <v>6</v>
      </c>
      <c r="Y8" s="142">
        <f t="shared" ref="Y8" si="7">X8</f>
        <v>6</v>
      </c>
      <c r="Z8" s="142">
        <v>2</v>
      </c>
      <c r="AA8" s="142">
        <f>SUM(H8:Z8)</f>
        <v>102</v>
      </c>
    </row>
    <row r="9" spans="1:42" ht="14.1" x14ac:dyDescent="0.15">
      <c r="G9" s="1" t="s">
        <v>41</v>
      </c>
      <c r="H9" s="142">
        <v>2</v>
      </c>
      <c r="I9" s="142">
        <f t="shared" si="0"/>
        <v>2</v>
      </c>
      <c r="J9" s="142">
        <v>6</v>
      </c>
      <c r="K9" s="142">
        <f t="shared" si="0"/>
        <v>6</v>
      </c>
      <c r="L9" s="142">
        <v>6</v>
      </c>
      <c r="M9" s="142">
        <f t="shared" ref="M9" si="8">L9</f>
        <v>6</v>
      </c>
      <c r="N9" s="142">
        <v>6</v>
      </c>
      <c r="O9" s="142">
        <f t="shared" ref="O9" si="9">N9</f>
        <v>6</v>
      </c>
      <c r="P9" s="142">
        <v>6</v>
      </c>
      <c r="Q9" s="142">
        <f t="shared" ref="Q9" si="10">P9</f>
        <v>6</v>
      </c>
      <c r="R9" s="142">
        <v>6</v>
      </c>
      <c r="S9" s="142">
        <f t="shared" ref="S9" si="11">R9</f>
        <v>6</v>
      </c>
      <c r="T9" s="142">
        <v>6</v>
      </c>
      <c r="U9" s="142">
        <f t="shared" ref="U9" si="12">T9</f>
        <v>6</v>
      </c>
      <c r="V9" s="142">
        <v>6</v>
      </c>
      <c r="W9" s="142">
        <f t="shared" ref="W9" si="13">V9</f>
        <v>6</v>
      </c>
      <c r="X9" s="142">
        <v>6</v>
      </c>
      <c r="Y9" s="142">
        <f t="shared" ref="Y9" si="14">X9</f>
        <v>6</v>
      </c>
      <c r="Z9" s="142">
        <v>2</v>
      </c>
      <c r="AA9" s="142">
        <f>SUM(H9:Z9)</f>
        <v>102</v>
      </c>
    </row>
    <row r="10" spans="1:42" ht="14.1" x14ac:dyDescent="0.15">
      <c r="G10" s="1" t="s">
        <v>41</v>
      </c>
      <c r="H10" s="142">
        <v>2</v>
      </c>
      <c r="I10" s="142">
        <f t="shared" si="0"/>
        <v>2</v>
      </c>
      <c r="J10" s="142">
        <v>6</v>
      </c>
      <c r="K10" s="142">
        <f t="shared" si="0"/>
        <v>6</v>
      </c>
      <c r="L10" s="142">
        <v>6</v>
      </c>
      <c r="M10" s="142">
        <f t="shared" ref="M10" si="15">L10</f>
        <v>6</v>
      </c>
      <c r="N10" s="142">
        <v>6</v>
      </c>
      <c r="O10" s="142">
        <f t="shared" ref="O10" si="16">N10</f>
        <v>6</v>
      </c>
      <c r="P10" s="142">
        <v>6</v>
      </c>
      <c r="Q10" s="142">
        <f t="shared" ref="Q10" si="17">P10</f>
        <v>6</v>
      </c>
      <c r="R10" s="142">
        <v>6</v>
      </c>
      <c r="S10" s="142">
        <f t="shared" ref="S10" si="18">R10</f>
        <v>6</v>
      </c>
      <c r="T10" s="142">
        <v>6</v>
      </c>
      <c r="U10" s="142">
        <f t="shared" ref="U10" si="19">T10</f>
        <v>6</v>
      </c>
      <c r="V10" s="142">
        <v>6</v>
      </c>
      <c r="W10" s="142">
        <f t="shared" ref="W10" si="20">V10</f>
        <v>6</v>
      </c>
      <c r="X10" s="142">
        <v>6</v>
      </c>
      <c r="Y10" s="142">
        <f t="shared" ref="Y10" si="21">X10</f>
        <v>6</v>
      </c>
      <c r="Z10" s="142">
        <v>2</v>
      </c>
      <c r="AA10" s="142">
        <f>SUM(H10:Z10)</f>
        <v>102</v>
      </c>
    </row>
    <row r="11" spans="1:42" ht="14.1" x14ac:dyDescent="0.15">
      <c r="G11" s="1" t="s">
        <v>41</v>
      </c>
      <c r="H11" s="142">
        <v>2</v>
      </c>
      <c r="I11" s="142">
        <f t="shared" si="0"/>
        <v>2</v>
      </c>
      <c r="J11" s="142">
        <v>6</v>
      </c>
      <c r="K11" s="142">
        <f t="shared" si="0"/>
        <v>6</v>
      </c>
      <c r="L11" s="142">
        <v>6</v>
      </c>
      <c r="M11" s="142">
        <f t="shared" ref="M11" si="22">L11</f>
        <v>6</v>
      </c>
      <c r="N11" s="142">
        <v>6</v>
      </c>
      <c r="O11" s="142">
        <f t="shared" ref="O11" si="23">N11</f>
        <v>6</v>
      </c>
      <c r="P11" s="142">
        <v>6</v>
      </c>
      <c r="Q11" s="142">
        <f t="shared" ref="Q11" si="24">P11</f>
        <v>6</v>
      </c>
      <c r="R11" s="142">
        <v>6</v>
      </c>
      <c r="S11" s="142">
        <f t="shared" ref="S11" si="25">R11</f>
        <v>6</v>
      </c>
      <c r="T11" s="142">
        <v>6</v>
      </c>
      <c r="U11" s="142">
        <f t="shared" ref="U11" si="26">T11</f>
        <v>6</v>
      </c>
      <c r="V11" s="142">
        <v>6</v>
      </c>
      <c r="W11" s="142">
        <f t="shared" ref="W11" si="27">V11</f>
        <v>6</v>
      </c>
      <c r="X11" s="142">
        <v>6</v>
      </c>
      <c r="Y11" s="142">
        <f t="shared" ref="Y11" si="28">X11</f>
        <v>6</v>
      </c>
      <c r="Z11" s="142">
        <v>2</v>
      </c>
      <c r="AA11" s="142">
        <f>SUM(H11:Z11)</f>
        <v>102</v>
      </c>
    </row>
    <row r="12" spans="1:42" ht="14.1" x14ac:dyDescent="0.15">
      <c r="G12" s="5"/>
      <c r="H12" s="142"/>
      <c r="I12" s="142"/>
      <c r="J12" s="142"/>
      <c r="K12" s="142"/>
      <c r="L12" s="142"/>
      <c r="M12" s="142"/>
      <c r="N12" s="142"/>
      <c r="O12" s="142"/>
      <c r="P12" s="142" t="s">
        <v>50</v>
      </c>
      <c r="Q12" s="142"/>
      <c r="R12" s="142"/>
      <c r="S12" s="142"/>
      <c r="T12" s="142"/>
      <c r="U12" s="142"/>
      <c r="V12" s="142"/>
      <c r="W12" s="142"/>
      <c r="X12" s="142"/>
      <c r="Y12" s="142"/>
      <c r="Z12" s="5" t="s">
        <v>50</v>
      </c>
      <c r="AA12" s="142">
        <f>SUM(AA7:AA11)</f>
        <v>510</v>
      </c>
    </row>
    <row r="13" spans="1:42" ht="14.1" x14ac:dyDescent="0.15">
      <c r="G13" s="5"/>
      <c r="H13" s="142"/>
      <c r="I13" s="142"/>
      <c r="J13" s="142"/>
      <c r="K13" s="142"/>
      <c r="L13" s="142"/>
      <c r="M13" s="142"/>
      <c r="N13" s="142"/>
      <c r="O13" s="142"/>
      <c r="P13" s="142" t="s">
        <v>1</v>
      </c>
      <c r="Q13" s="142"/>
      <c r="R13" s="142"/>
      <c r="S13" s="142"/>
      <c r="T13" s="142"/>
      <c r="U13" s="142"/>
      <c r="V13" s="142"/>
      <c r="W13" s="142"/>
      <c r="X13" s="142"/>
      <c r="Y13" s="142"/>
      <c r="Z13" s="5" t="s">
        <v>1</v>
      </c>
      <c r="AA13" s="143">
        <f>AA12/P4</f>
        <v>51</v>
      </c>
    </row>
    <row r="21" spans="1:32" ht="14.1" x14ac:dyDescent="0.15">
      <c r="J21" s="5"/>
      <c r="K21" s="5"/>
      <c r="L21" s="5"/>
      <c r="M21" s="5"/>
      <c r="N21" s="5"/>
      <c r="O21" s="5"/>
      <c r="P21" s="5"/>
      <c r="Q21" s="5"/>
      <c r="R21" s="5"/>
      <c r="S21" s="5"/>
      <c r="T21" s="5"/>
      <c r="U21" s="5"/>
    </row>
    <row r="22" spans="1:32" ht="14.1" x14ac:dyDescent="0.15">
      <c r="J22" s="5"/>
      <c r="K22" s="5"/>
      <c r="L22" s="5"/>
      <c r="M22" s="5"/>
      <c r="N22" s="5"/>
      <c r="O22" s="5"/>
      <c r="P22" s="5"/>
      <c r="Q22" s="5"/>
      <c r="R22" s="5"/>
      <c r="S22" s="5"/>
      <c r="T22" s="5"/>
      <c r="U22" s="5"/>
      <c r="AF22" s="1" t="s">
        <v>2</v>
      </c>
    </row>
    <row r="23" spans="1:32" ht="14.1" x14ac:dyDescent="0.15">
      <c r="J23" s="5"/>
      <c r="K23" s="5"/>
      <c r="L23" s="5"/>
      <c r="M23" s="5"/>
      <c r="N23" s="5"/>
      <c r="O23" s="5"/>
      <c r="P23" s="5"/>
      <c r="Q23" s="5"/>
      <c r="R23" s="5"/>
      <c r="S23" s="5"/>
      <c r="T23" s="5"/>
      <c r="U23" s="5"/>
    </row>
    <row r="24" spans="1:32" ht="14.1" x14ac:dyDescent="0.15">
      <c r="J24" s="5"/>
      <c r="K24" s="5"/>
      <c r="L24" s="5"/>
      <c r="M24" s="5"/>
      <c r="N24" s="5"/>
      <c r="O24" s="5"/>
      <c r="P24" s="5"/>
      <c r="Q24" s="5"/>
      <c r="R24" s="5"/>
      <c r="S24" s="5"/>
      <c r="T24" s="5"/>
      <c r="U24" s="5"/>
    </row>
    <row r="25" spans="1:32" ht="14.1" x14ac:dyDescent="0.15">
      <c r="J25" s="5"/>
      <c r="K25" s="5"/>
      <c r="L25" s="5"/>
      <c r="M25" s="5"/>
      <c r="N25" s="5"/>
      <c r="O25" s="5"/>
      <c r="P25" s="5"/>
      <c r="Q25" s="5"/>
      <c r="R25" s="5"/>
      <c r="S25" s="5"/>
      <c r="T25" s="5"/>
      <c r="U25" s="5"/>
    </row>
    <row r="26" spans="1:32" ht="14.1" x14ac:dyDescent="0.15">
      <c r="J26" s="5"/>
      <c r="K26" s="5"/>
      <c r="L26" s="5"/>
      <c r="M26" s="5"/>
      <c r="N26" s="5"/>
      <c r="O26" s="5"/>
      <c r="P26" s="5"/>
      <c r="Q26" s="5"/>
      <c r="R26" s="5"/>
      <c r="S26" s="5"/>
      <c r="T26" s="5"/>
      <c r="U26" s="5"/>
    </row>
    <row r="28" spans="1:32" ht="18.95" thickBot="1" x14ac:dyDescent="0.25">
      <c r="A28" s="4" t="s">
        <v>42</v>
      </c>
      <c r="B28" s="4"/>
      <c r="C28" s="4"/>
      <c r="D28" s="4"/>
      <c r="E28" s="15"/>
      <c r="F28" s="15"/>
      <c r="G28" s="15"/>
      <c r="H28" s="4"/>
      <c r="I28" s="4"/>
      <c r="J28" s="4"/>
      <c r="K28" s="4"/>
      <c r="L28" s="4"/>
      <c r="M28" s="4"/>
      <c r="N28" s="4"/>
      <c r="O28" s="4"/>
      <c r="P28" s="4"/>
      <c r="Q28" s="4"/>
      <c r="R28" s="4"/>
      <c r="S28" s="4"/>
      <c r="T28" s="4"/>
      <c r="U28" s="4"/>
    </row>
    <row r="29" spans="1:32" ht="15" x14ac:dyDescent="0.15">
      <c r="A29" s="125"/>
      <c r="B29" s="108"/>
      <c r="C29" s="88"/>
      <c r="D29" s="88"/>
      <c r="E29" s="98"/>
      <c r="F29" s="25"/>
      <c r="G29" s="26"/>
      <c r="H29" s="27" t="str">
        <f t="shared" ref="H29" si="29">H5</f>
        <v>M</v>
      </c>
      <c r="I29" s="27" t="str">
        <f t="shared" ref="I29:Z29" si="30">I5</f>
        <v>Tu</v>
      </c>
      <c r="J29" s="27" t="str">
        <f t="shared" si="30"/>
        <v>Tu</v>
      </c>
      <c r="K29" s="27" t="str">
        <f t="shared" si="30"/>
        <v>W</v>
      </c>
      <c r="L29" s="27" t="str">
        <f t="shared" si="30"/>
        <v>W</v>
      </c>
      <c r="M29" s="27" t="str">
        <f t="shared" si="30"/>
        <v>Th</v>
      </c>
      <c r="N29" s="27" t="str">
        <f t="shared" si="30"/>
        <v>Th</v>
      </c>
      <c r="O29" s="27" t="str">
        <f t="shared" si="30"/>
        <v>F</v>
      </c>
      <c r="P29" s="27" t="str">
        <f t="shared" si="30"/>
        <v>F</v>
      </c>
      <c r="Q29" s="27" t="str">
        <f t="shared" si="30"/>
        <v>M</v>
      </c>
      <c r="R29" s="27" t="str">
        <f t="shared" si="30"/>
        <v>M</v>
      </c>
      <c r="S29" s="27" t="str">
        <f t="shared" si="30"/>
        <v>Tu</v>
      </c>
      <c r="T29" s="27" t="str">
        <f t="shared" si="30"/>
        <v>Tu</v>
      </c>
      <c r="U29" s="27" t="str">
        <f t="shared" si="30"/>
        <v>W</v>
      </c>
      <c r="V29" s="27" t="str">
        <f t="shared" si="30"/>
        <v>W</v>
      </c>
      <c r="W29" s="27" t="str">
        <f t="shared" si="30"/>
        <v>Th</v>
      </c>
      <c r="X29" s="27" t="str">
        <f t="shared" si="30"/>
        <v>Th</v>
      </c>
      <c r="Y29" s="27" t="str">
        <f t="shared" si="30"/>
        <v>F</v>
      </c>
      <c r="Z29" s="27" t="str">
        <f t="shared" si="30"/>
        <v>F</v>
      </c>
      <c r="AA29" s="28"/>
      <c r="AB29" s="29"/>
    </row>
    <row r="30" spans="1:32" ht="32.1" customHeight="1" x14ac:dyDescent="0.15">
      <c r="A30" s="126" t="s">
        <v>18</v>
      </c>
      <c r="B30" s="109" t="s">
        <v>8</v>
      </c>
      <c r="C30" s="89"/>
      <c r="D30" s="89"/>
      <c r="E30" s="89" t="s">
        <v>19</v>
      </c>
      <c r="F30" s="30" t="s">
        <v>16</v>
      </c>
      <c r="G30" s="31" t="s">
        <v>9</v>
      </c>
      <c r="H30" s="304">
        <f>H6</f>
        <v>43794</v>
      </c>
      <c r="I30" s="304">
        <f t="shared" ref="I30:Z30" si="31">I6</f>
        <v>43795</v>
      </c>
      <c r="J30" s="304">
        <f t="shared" si="31"/>
        <v>43795</v>
      </c>
      <c r="K30" s="304">
        <f t="shared" si="31"/>
        <v>43796</v>
      </c>
      <c r="L30" s="304">
        <f t="shared" si="31"/>
        <v>43796</v>
      </c>
      <c r="M30" s="304">
        <f t="shared" si="31"/>
        <v>43797</v>
      </c>
      <c r="N30" s="304">
        <f t="shared" si="31"/>
        <v>43797</v>
      </c>
      <c r="O30" s="304">
        <f t="shared" si="31"/>
        <v>43798</v>
      </c>
      <c r="P30" s="304">
        <f t="shared" si="31"/>
        <v>43798</v>
      </c>
      <c r="Q30" s="304">
        <f t="shared" si="31"/>
        <v>43801</v>
      </c>
      <c r="R30" s="304">
        <f t="shared" si="31"/>
        <v>43801</v>
      </c>
      <c r="S30" s="304">
        <f t="shared" si="31"/>
        <v>43802</v>
      </c>
      <c r="T30" s="304">
        <f t="shared" si="31"/>
        <v>43802</v>
      </c>
      <c r="U30" s="304">
        <f t="shared" si="31"/>
        <v>43803</v>
      </c>
      <c r="V30" s="304">
        <f t="shared" si="31"/>
        <v>43803</v>
      </c>
      <c r="W30" s="304">
        <f t="shared" si="31"/>
        <v>43804</v>
      </c>
      <c r="X30" s="304">
        <f t="shared" si="31"/>
        <v>43804</v>
      </c>
      <c r="Y30" s="304">
        <f t="shared" si="31"/>
        <v>43805</v>
      </c>
      <c r="Z30" s="304">
        <f t="shared" si="31"/>
        <v>43805</v>
      </c>
      <c r="AA30" s="32" t="s">
        <v>43</v>
      </c>
      <c r="AB30" s="33" t="s">
        <v>44</v>
      </c>
    </row>
    <row r="31" spans="1:32" s="87" customFormat="1" ht="14.1" x14ac:dyDescent="0.15">
      <c r="A31" s="145" t="s">
        <v>49</v>
      </c>
      <c r="B31" s="146" t="s">
        <v>45</v>
      </c>
      <c r="C31" s="146" t="s">
        <v>87</v>
      </c>
      <c r="D31" s="146" t="s">
        <v>86</v>
      </c>
      <c r="E31" s="146" t="s">
        <v>35</v>
      </c>
      <c r="F31" s="34">
        <v>8</v>
      </c>
      <c r="G31" s="110" t="s">
        <v>46</v>
      </c>
      <c r="H31" s="35">
        <f>IF(F31="","",F31)</f>
        <v>8</v>
      </c>
      <c r="I31" s="290"/>
      <c r="J31" s="36">
        <f>IF(SUM(J32:J39)=0,IF($AB31="Y",0,H31),H31)</f>
        <v>8</v>
      </c>
      <c r="K31" s="36"/>
      <c r="L31" s="36">
        <f t="shared" ref="L31:Z31" si="32">IF(SUM(L32:L39)=0,IF($AB31="Y",0,J31),J31)</f>
        <v>8</v>
      </c>
      <c r="M31" s="36"/>
      <c r="N31" s="36">
        <f t="shared" si="32"/>
        <v>8</v>
      </c>
      <c r="O31" s="36"/>
      <c r="P31" s="36">
        <f t="shared" si="32"/>
        <v>8</v>
      </c>
      <c r="Q31" s="36"/>
      <c r="R31" s="36">
        <f t="shared" si="32"/>
        <v>8</v>
      </c>
      <c r="S31" s="36"/>
      <c r="T31" s="36">
        <f t="shared" si="32"/>
        <v>8</v>
      </c>
      <c r="U31" s="36"/>
      <c r="V31" s="36">
        <f t="shared" si="32"/>
        <v>8</v>
      </c>
      <c r="W31" s="36"/>
      <c r="X31" s="36">
        <f t="shared" si="32"/>
        <v>8</v>
      </c>
      <c r="Y31" s="36"/>
      <c r="Z31" s="36">
        <f t="shared" si="32"/>
        <v>8</v>
      </c>
      <c r="AA31" s="38" t="str">
        <f>IF(N31="","",IF(SUM(Z32:Z39)=0,"Y",""))</f>
        <v/>
      </c>
      <c r="AB31" s="39"/>
    </row>
    <row r="32" spans="1:32" s="152" customFormat="1" ht="14.1" x14ac:dyDescent="0.15">
      <c r="A32" s="148"/>
      <c r="B32" s="149" t="s">
        <v>47</v>
      </c>
      <c r="C32" s="150"/>
      <c r="D32" s="150"/>
      <c r="E32" s="150"/>
      <c r="F32" s="40"/>
      <c r="G32" s="151"/>
      <c r="H32" s="41">
        <v>6</v>
      </c>
      <c r="I32" s="291"/>
      <c r="J32" s="42">
        <f t="shared" ref="J32:L39" si="33">H32</f>
        <v>6</v>
      </c>
      <c r="K32" s="42"/>
      <c r="L32" s="42">
        <f t="shared" si="33"/>
        <v>6</v>
      </c>
      <c r="M32" s="42"/>
      <c r="N32" s="42">
        <f t="shared" ref="N32:N39" si="34">L32</f>
        <v>6</v>
      </c>
      <c r="O32" s="42"/>
      <c r="P32" s="42">
        <f t="shared" ref="P32:P39" si="35">N32</f>
        <v>6</v>
      </c>
      <c r="Q32" s="42"/>
      <c r="R32" s="42">
        <f t="shared" ref="R32:R39" si="36">P32</f>
        <v>6</v>
      </c>
      <c r="S32" s="42"/>
      <c r="T32" s="42">
        <f t="shared" ref="T32:T39" si="37">R32</f>
        <v>6</v>
      </c>
      <c r="U32" s="42"/>
      <c r="V32" s="42">
        <f t="shared" ref="V32:V39" si="38">T32</f>
        <v>6</v>
      </c>
      <c r="W32" s="42"/>
      <c r="X32" s="42">
        <f t="shared" ref="X32:X39" si="39">V32</f>
        <v>6</v>
      </c>
      <c r="Y32" s="297"/>
      <c r="Z32" s="43">
        <f t="shared" ref="Z32:Z39" si="40">X32</f>
        <v>6</v>
      </c>
      <c r="AA32" s="44"/>
      <c r="AB32" s="45"/>
    </row>
    <row r="33" spans="1:28" s="152" customFormat="1" ht="14.1" x14ac:dyDescent="0.15">
      <c r="A33" s="148"/>
      <c r="B33" s="149" t="s">
        <v>47</v>
      </c>
      <c r="C33" s="150"/>
      <c r="D33" s="150"/>
      <c r="E33" s="150"/>
      <c r="F33" s="40"/>
      <c r="G33" s="151"/>
      <c r="H33" s="41">
        <v>6</v>
      </c>
      <c r="I33" s="291"/>
      <c r="J33" s="42">
        <f t="shared" si="33"/>
        <v>6</v>
      </c>
      <c r="K33" s="42"/>
      <c r="L33" s="42">
        <f t="shared" si="33"/>
        <v>6</v>
      </c>
      <c r="M33" s="42"/>
      <c r="N33" s="42">
        <f t="shared" si="34"/>
        <v>6</v>
      </c>
      <c r="O33" s="42"/>
      <c r="P33" s="42">
        <f t="shared" si="35"/>
        <v>6</v>
      </c>
      <c r="Q33" s="42"/>
      <c r="R33" s="42">
        <f t="shared" si="36"/>
        <v>6</v>
      </c>
      <c r="S33" s="42"/>
      <c r="T33" s="42">
        <f t="shared" si="37"/>
        <v>6</v>
      </c>
      <c r="U33" s="42"/>
      <c r="V33" s="42">
        <f t="shared" si="38"/>
        <v>6</v>
      </c>
      <c r="W33" s="42"/>
      <c r="X33" s="42">
        <f t="shared" si="39"/>
        <v>6</v>
      </c>
      <c r="Y33" s="297"/>
      <c r="Z33" s="43">
        <f t="shared" si="40"/>
        <v>6</v>
      </c>
      <c r="AA33" s="44"/>
      <c r="AB33" s="45"/>
    </row>
    <row r="34" spans="1:28" s="152" customFormat="1" ht="14.1" x14ac:dyDescent="0.15">
      <c r="A34" s="148"/>
      <c r="B34" s="149" t="s">
        <v>47</v>
      </c>
      <c r="C34" s="150"/>
      <c r="D34" s="150"/>
      <c r="E34" s="150"/>
      <c r="F34" s="40"/>
      <c r="G34" s="151"/>
      <c r="H34" s="41">
        <v>6</v>
      </c>
      <c r="I34" s="291"/>
      <c r="J34" s="42">
        <f t="shared" si="33"/>
        <v>6</v>
      </c>
      <c r="K34" s="42"/>
      <c r="L34" s="42">
        <f t="shared" si="33"/>
        <v>6</v>
      </c>
      <c r="M34" s="42"/>
      <c r="N34" s="42">
        <f t="shared" si="34"/>
        <v>6</v>
      </c>
      <c r="O34" s="42"/>
      <c r="P34" s="42">
        <f t="shared" si="35"/>
        <v>6</v>
      </c>
      <c r="Q34" s="42"/>
      <c r="R34" s="42">
        <f t="shared" si="36"/>
        <v>6</v>
      </c>
      <c r="S34" s="42"/>
      <c r="T34" s="42">
        <f t="shared" si="37"/>
        <v>6</v>
      </c>
      <c r="U34" s="42"/>
      <c r="V34" s="42">
        <f t="shared" si="38"/>
        <v>6</v>
      </c>
      <c r="W34" s="42"/>
      <c r="X34" s="42">
        <f t="shared" si="39"/>
        <v>6</v>
      </c>
      <c r="Y34" s="297"/>
      <c r="Z34" s="43">
        <f t="shared" si="40"/>
        <v>6</v>
      </c>
      <c r="AA34" s="44"/>
      <c r="AB34" s="45"/>
    </row>
    <row r="35" spans="1:28" s="152" customFormat="1" ht="14.1" x14ac:dyDescent="0.15">
      <c r="A35" s="148"/>
      <c r="B35" s="149" t="s">
        <v>47</v>
      </c>
      <c r="C35" s="150"/>
      <c r="D35" s="150"/>
      <c r="E35" s="150"/>
      <c r="F35" s="40"/>
      <c r="G35" s="151"/>
      <c r="H35" s="41">
        <v>6</v>
      </c>
      <c r="I35" s="291"/>
      <c r="J35" s="42">
        <f t="shared" si="33"/>
        <v>6</v>
      </c>
      <c r="K35" s="42"/>
      <c r="L35" s="42">
        <f t="shared" si="33"/>
        <v>6</v>
      </c>
      <c r="M35" s="42"/>
      <c r="N35" s="42">
        <f t="shared" si="34"/>
        <v>6</v>
      </c>
      <c r="O35" s="42"/>
      <c r="P35" s="42">
        <f t="shared" si="35"/>
        <v>6</v>
      </c>
      <c r="Q35" s="42"/>
      <c r="R35" s="42">
        <f t="shared" si="36"/>
        <v>6</v>
      </c>
      <c r="S35" s="42"/>
      <c r="T35" s="42">
        <f t="shared" si="37"/>
        <v>6</v>
      </c>
      <c r="U35" s="42"/>
      <c r="V35" s="42">
        <f t="shared" si="38"/>
        <v>6</v>
      </c>
      <c r="W35" s="42"/>
      <c r="X35" s="42">
        <f t="shared" si="39"/>
        <v>6</v>
      </c>
      <c r="Y35" s="297"/>
      <c r="Z35" s="43">
        <f t="shared" si="40"/>
        <v>6</v>
      </c>
      <c r="AA35" s="44"/>
      <c r="AB35" s="45"/>
    </row>
    <row r="36" spans="1:28" s="152" customFormat="1" ht="14.1" x14ac:dyDescent="0.15">
      <c r="A36" s="148"/>
      <c r="B36" s="149" t="s">
        <v>47</v>
      </c>
      <c r="C36" s="150"/>
      <c r="D36" s="150"/>
      <c r="E36" s="150"/>
      <c r="F36" s="40"/>
      <c r="G36" s="151"/>
      <c r="H36" s="41">
        <v>6</v>
      </c>
      <c r="I36" s="291"/>
      <c r="J36" s="42">
        <f t="shared" si="33"/>
        <v>6</v>
      </c>
      <c r="K36" s="42"/>
      <c r="L36" s="42">
        <f t="shared" si="33"/>
        <v>6</v>
      </c>
      <c r="M36" s="42"/>
      <c r="N36" s="42">
        <f t="shared" si="34"/>
        <v>6</v>
      </c>
      <c r="O36" s="42"/>
      <c r="P36" s="42">
        <f t="shared" si="35"/>
        <v>6</v>
      </c>
      <c r="Q36" s="42"/>
      <c r="R36" s="42">
        <f t="shared" si="36"/>
        <v>6</v>
      </c>
      <c r="S36" s="42"/>
      <c r="T36" s="42">
        <f t="shared" si="37"/>
        <v>6</v>
      </c>
      <c r="U36" s="42"/>
      <c r="V36" s="42">
        <f t="shared" si="38"/>
        <v>6</v>
      </c>
      <c r="W36" s="42"/>
      <c r="X36" s="42">
        <f t="shared" si="39"/>
        <v>6</v>
      </c>
      <c r="Y36" s="297"/>
      <c r="Z36" s="43">
        <f t="shared" si="40"/>
        <v>6</v>
      </c>
      <c r="AA36" s="44"/>
      <c r="AB36" s="45"/>
    </row>
    <row r="37" spans="1:28" s="152" customFormat="1" ht="14.1" x14ac:dyDescent="0.15">
      <c r="A37" s="148"/>
      <c r="B37" s="149" t="s">
        <v>47</v>
      </c>
      <c r="C37" s="150"/>
      <c r="D37" s="150"/>
      <c r="E37" s="150"/>
      <c r="F37" s="40"/>
      <c r="G37" s="151"/>
      <c r="H37" s="41">
        <v>6</v>
      </c>
      <c r="I37" s="291"/>
      <c r="J37" s="42">
        <f t="shared" si="33"/>
        <v>6</v>
      </c>
      <c r="K37" s="42"/>
      <c r="L37" s="42">
        <f t="shared" si="33"/>
        <v>6</v>
      </c>
      <c r="M37" s="42"/>
      <c r="N37" s="42">
        <f t="shared" si="34"/>
        <v>6</v>
      </c>
      <c r="O37" s="42"/>
      <c r="P37" s="42">
        <f t="shared" si="35"/>
        <v>6</v>
      </c>
      <c r="Q37" s="42"/>
      <c r="R37" s="42">
        <f t="shared" si="36"/>
        <v>6</v>
      </c>
      <c r="S37" s="42"/>
      <c r="T37" s="42">
        <f t="shared" si="37"/>
        <v>6</v>
      </c>
      <c r="U37" s="42"/>
      <c r="V37" s="42">
        <f t="shared" si="38"/>
        <v>6</v>
      </c>
      <c r="W37" s="42"/>
      <c r="X37" s="42">
        <f t="shared" si="39"/>
        <v>6</v>
      </c>
      <c r="Y37" s="297"/>
      <c r="Z37" s="43">
        <f t="shared" si="40"/>
        <v>6</v>
      </c>
      <c r="AA37" s="44"/>
      <c r="AB37" s="45"/>
    </row>
    <row r="38" spans="1:28" s="152" customFormat="1" ht="14.1" x14ac:dyDescent="0.15">
      <c r="A38" s="148"/>
      <c r="B38" s="149" t="s">
        <v>47</v>
      </c>
      <c r="C38" s="150"/>
      <c r="D38" s="150"/>
      <c r="E38" s="150"/>
      <c r="F38" s="40"/>
      <c r="G38" s="151"/>
      <c r="H38" s="41">
        <v>6</v>
      </c>
      <c r="I38" s="291"/>
      <c r="J38" s="42">
        <f t="shared" si="33"/>
        <v>6</v>
      </c>
      <c r="K38" s="42"/>
      <c r="L38" s="42">
        <f t="shared" si="33"/>
        <v>6</v>
      </c>
      <c r="M38" s="42"/>
      <c r="N38" s="42">
        <f t="shared" si="34"/>
        <v>6</v>
      </c>
      <c r="O38" s="42"/>
      <c r="P38" s="42">
        <f t="shared" si="35"/>
        <v>6</v>
      </c>
      <c r="Q38" s="42"/>
      <c r="R38" s="42">
        <f t="shared" si="36"/>
        <v>6</v>
      </c>
      <c r="S38" s="42"/>
      <c r="T38" s="42">
        <f t="shared" si="37"/>
        <v>6</v>
      </c>
      <c r="U38" s="42"/>
      <c r="V38" s="42">
        <f t="shared" si="38"/>
        <v>6</v>
      </c>
      <c r="W38" s="42"/>
      <c r="X38" s="42">
        <f t="shared" si="39"/>
        <v>6</v>
      </c>
      <c r="Y38" s="297"/>
      <c r="Z38" s="43">
        <f t="shared" si="40"/>
        <v>6</v>
      </c>
      <c r="AA38" s="44"/>
      <c r="AB38" s="45"/>
    </row>
    <row r="39" spans="1:28" s="152" customFormat="1" ht="14.1" x14ac:dyDescent="0.15">
      <c r="A39" s="153"/>
      <c r="B39" s="149" t="s">
        <v>47</v>
      </c>
      <c r="C39" s="150"/>
      <c r="D39" s="150"/>
      <c r="E39" s="150"/>
      <c r="F39" s="40"/>
      <c r="G39" s="151"/>
      <c r="H39" s="41">
        <v>6</v>
      </c>
      <c r="I39" s="291"/>
      <c r="J39" s="42">
        <f t="shared" si="33"/>
        <v>6</v>
      </c>
      <c r="K39" s="42"/>
      <c r="L39" s="42">
        <f t="shared" si="33"/>
        <v>6</v>
      </c>
      <c r="M39" s="42"/>
      <c r="N39" s="42">
        <f t="shared" si="34"/>
        <v>6</v>
      </c>
      <c r="O39" s="42"/>
      <c r="P39" s="42">
        <f t="shared" si="35"/>
        <v>6</v>
      </c>
      <c r="Q39" s="42"/>
      <c r="R39" s="42">
        <f t="shared" si="36"/>
        <v>6</v>
      </c>
      <c r="S39" s="42"/>
      <c r="T39" s="42">
        <f t="shared" si="37"/>
        <v>6</v>
      </c>
      <c r="U39" s="42"/>
      <c r="V39" s="42">
        <f t="shared" si="38"/>
        <v>6</v>
      </c>
      <c r="W39" s="42"/>
      <c r="X39" s="42">
        <f t="shared" si="39"/>
        <v>6</v>
      </c>
      <c r="Y39" s="297"/>
      <c r="Z39" s="43">
        <f t="shared" si="40"/>
        <v>6</v>
      </c>
      <c r="AA39" s="44"/>
      <c r="AB39" s="45"/>
    </row>
    <row r="40" spans="1:28" s="152" customFormat="1" ht="14.1" x14ac:dyDescent="0.15">
      <c r="A40" s="154"/>
      <c r="B40" s="155"/>
      <c r="C40" s="156"/>
      <c r="D40" s="156"/>
      <c r="E40" s="156"/>
      <c r="F40" s="46"/>
      <c r="G40" s="157"/>
      <c r="H40" s="47"/>
      <c r="I40" s="292"/>
      <c r="J40" s="48"/>
      <c r="K40" s="48"/>
      <c r="L40" s="48"/>
      <c r="M40" s="48"/>
      <c r="N40" s="48"/>
      <c r="O40" s="48"/>
      <c r="P40" s="48"/>
      <c r="Q40" s="48"/>
      <c r="R40" s="48"/>
      <c r="S40" s="48"/>
      <c r="T40" s="48"/>
      <c r="U40" s="48"/>
      <c r="V40" s="48"/>
      <c r="W40" s="48"/>
      <c r="X40" s="48"/>
      <c r="Y40" s="298"/>
      <c r="Z40" s="49"/>
      <c r="AA40" s="50"/>
      <c r="AB40" s="51"/>
    </row>
    <row r="41" spans="1:28" s="87" customFormat="1" ht="14.1" x14ac:dyDescent="0.15">
      <c r="A41" s="145" t="s">
        <v>49</v>
      </c>
      <c r="B41" s="146" t="s">
        <v>45</v>
      </c>
      <c r="C41" s="146" t="s">
        <v>87</v>
      </c>
      <c r="D41" s="146" t="s">
        <v>86</v>
      </c>
      <c r="E41" s="146" t="s">
        <v>35</v>
      </c>
      <c r="F41" s="34">
        <v>5</v>
      </c>
      <c r="G41" s="110" t="s">
        <v>46</v>
      </c>
      <c r="H41" s="35">
        <f>IF(F41="","",F41)</f>
        <v>5</v>
      </c>
      <c r="I41" s="290"/>
      <c r="J41" s="36">
        <f>IF(SUM(J42:J49)=0,IF($AB41="Y",0,H41),H41)</f>
        <v>5</v>
      </c>
      <c r="K41" s="36"/>
      <c r="L41" s="36">
        <f t="shared" ref="L41" si="41">IF(SUM(L42:L49)=0,IF($AB41="Y",0,J41),J41)</f>
        <v>5</v>
      </c>
      <c r="M41" s="36"/>
      <c r="N41" s="36">
        <f t="shared" ref="N41" si="42">IF(SUM(N42:N49)=0,IF($AB41="Y",0,L41),L41)</f>
        <v>5</v>
      </c>
      <c r="O41" s="36"/>
      <c r="P41" s="36">
        <f t="shared" ref="P41" si="43">IF(SUM(P42:P49)=0,IF($AB41="Y",0,N41),N41)</f>
        <v>5</v>
      </c>
      <c r="Q41" s="36"/>
      <c r="R41" s="36">
        <f t="shared" ref="R41" si="44">IF(SUM(R42:R49)=0,IF($AB41="Y",0,P41),P41)</f>
        <v>5</v>
      </c>
      <c r="S41" s="36"/>
      <c r="T41" s="36">
        <f t="shared" ref="T41" si="45">IF(SUM(T42:T49)=0,IF($AB41="Y",0,R41),R41)</f>
        <v>5</v>
      </c>
      <c r="U41" s="36"/>
      <c r="V41" s="36">
        <f t="shared" ref="V41" si="46">IF(SUM(V42:V49)=0,IF($AB41="Y",0,T41),T41)</f>
        <v>5</v>
      </c>
      <c r="W41" s="36"/>
      <c r="X41" s="36">
        <f t="shared" ref="X41" si="47">IF(SUM(X42:X49)=0,IF($AB41="Y",0,V41),V41)</f>
        <v>5</v>
      </c>
      <c r="Y41" s="36">
        <f t="shared" ref="Y41" si="48">IF(SUM(Y42:Y49)=0,IF($AB41="Y",0,W41),W41)</f>
        <v>0</v>
      </c>
      <c r="Z41" s="36">
        <f t="shared" ref="Z41" si="49">IF(SUM(Z42:Z49)=0,IF($AB41="Y",0,X41),X41)</f>
        <v>5</v>
      </c>
      <c r="AA41" s="38" t="str">
        <f>IF(N41="","",IF(SUM(Z42:Z49)=0,"Y",""))</f>
        <v/>
      </c>
      <c r="AB41" s="39"/>
    </row>
    <row r="42" spans="1:28" s="152" customFormat="1" ht="14.1" x14ac:dyDescent="0.15">
      <c r="A42" s="148"/>
      <c r="B42" s="149" t="s">
        <v>47</v>
      </c>
      <c r="C42" s="150"/>
      <c r="D42" s="150"/>
      <c r="E42" s="150"/>
      <c r="F42" s="40"/>
      <c r="G42" s="151"/>
      <c r="H42" s="41">
        <v>6</v>
      </c>
      <c r="I42" s="291"/>
      <c r="J42" s="42">
        <f t="shared" ref="J42:L49" si="50">H42</f>
        <v>6</v>
      </c>
      <c r="K42" s="42"/>
      <c r="L42" s="42">
        <f t="shared" si="50"/>
        <v>6</v>
      </c>
      <c r="M42" s="42"/>
      <c r="N42" s="42">
        <f t="shared" ref="N42:N49" si="51">L42</f>
        <v>6</v>
      </c>
      <c r="O42" s="42"/>
      <c r="P42" s="42">
        <f t="shared" ref="P42:P49" si="52">N42</f>
        <v>6</v>
      </c>
      <c r="Q42" s="42"/>
      <c r="R42" s="42">
        <f t="shared" ref="R42:R49" si="53">P42</f>
        <v>6</v>
      </c>
      <c r="S42" s="42"/>
      <c r="T42" s="42">
        <f t="shared" ref="T42:T49" si="54">R42</f>
        <v>6</v>
      </c>
      <c r="U42" s="42"/>
      <c r="V42" s="42">
        <f t="shared" ref="V42:V49" si="55">T42</f>
        <v>6</v>
      </c>
      <c r="W42" s="42"/>
      <c r="X42" s="42">
        <f>V42</f>
        <v>6</v>
      </c>
      <c r="Y42" s="297"/>
      <c r="Z42" s="43">
        <f t="shared" ref="Z42" si="56">X42</f>
        <v>6</v>
      </c>
      <c r="AA42" s="44"/>
      <c r="AB42" s="45"/>
    </row>
    <row r="43" spans="1:28" s="152" customFormat="1" ht="14.1" x14ac:dyDescent="0.15">
      <c r="A43" s="148"/>
      <c r="B43" s="149" t="s">
        <v>47</v>
      </c>
      <c r="C43" s="150"/>
      <c r="D43" s="150"/>
      <c r="E43" s="150"/>
      <c r="F43" s="40"/>
      <c r="G43" s="151"/>
      <c r="H43" s="41">
        <v>6</v>
      </c>
      <c r="I43" s="291"/>
      <c r="J43" s="42">
        <f t="shared" si="50"/>
        <v>6</v>
      </c>
      <c r="K43" s="42"/>
      <c r="L43" s="42">
        <f t="shared" si="50"/>
        <v>6</v>
      </c>
      <c r="M43" s="42"/>
      <c r="N43" s="42">
        <f t="shared" si="51"/>
        <v>6</v>
      </c>
      <c r="O43" s="42"/>
      <c r="P43" s="42">
        <f t="shared" si="52"/>
        <v>6</v>
      </c>
      <c r="Q43" s="42"/>
      <c r="R43" s="42">
        <f t="shared" si="53"/>
        <v>6</v>
      </c>
      <c r="S43" s="42"/>
      <c r="T43" s="42">
        <f t="shared" si="54"/>
        <v>6</v>
      </c>
      <c r="U43" s="42"/>
      <c r="V43" s="42">
        <f t="shared" si="55"/>
        <v>6</v>
      </c>
      <c r="W43" s="42"/>
      <c r="X43" s="42">
        <f t="shared" ref="X43:X49" si="57">V43</f>
        <v>6</v>
      </c>
      <c r="Y43" s="297"/>
      <c r="Z43" s="43">
        <f t="shared" ref="Z43:Z49" si="58">X43</f>
        <v>6</v>
      </c>
      <c r="AA43" s="44"/>
      <c r="AB43" s="45"/>
    </row>
    <row r="44" spans="1:28" s="152" customFormat="1" ht="14.1" x14ac:dyDescent="0.15">
      <c r="A44" s="148"/>
      <c r="B44" s="149" t="s">
        <v>47</v>
      </c>
      <c r="C44" s="150"/>
      <c r="D44" s="150"/>
      <c r="E44" s="150"/>
      <c r="F44" s="40"/>
      <c r="G44" s="151"/>
      <c r="H44" s="41">
        <v>6</v>
      </c>
      <c r="I44" s="291"/>
      <c r="J44" s="42">
        <f t="shared" si="50"/>
        <v>6</v>
      </c>
      <c r="K44" s="42"/>
      <c r="L44" s="42">
        <f t="shared" si="50"/>
        <v>6</v>
      </c>
      <c r="M44" s="42"/>
      <c r="N44" s="42">
        <f t="shared" si="51"/>
        <v>6</v>
      </c>
      <c r="O44" s="42"/>
      <c r="P44" s="42">
        <f t="shared" si="52"/>
        <v>6</v>
      </c>
      <c r="Q44" s="42"/>
      <c r="R44" s="42">
        <f t="shared" si="53"/>
        <v>6</v>
      </c>
      <c r="S44" s="42"/>
      <c r="T44" s="42">
        <f t="shared" si="54"/>
        <v>6</v>
      </c>
      <c r="U44" s="42"/>
      <c r="V44" s="42">
        <f t="shared" si="55"/>
        <v>6</v>
      </c>
      <c r="W44" s="42"/>
      <c r="X44" s="42">
        <f t="shared" si="57"/>
        <v>6</v>
      </c>
      <c r="Y44" s="297"/>
      <c r="Z44" s="43">
        <f t="shared" si="58"/>
        <v>6</v>
      </c>
      <c r="AA44" s="44"/>
      <c r="AB44" s="45"/>
    </row>
    <row r="45" spans="1:28" s="152" customFormat="1" ht="14.1" x14ac:dyDescent="0.15">
      <c r="A45" s="148"/>
      <c r="B45" s="149" t="s">
        <v>47</v>
      </c>
      <c r="C45" s="150"/>
      <c r="D45" s="150"/>
      <c r="E45" s="150"/>
      <c r="F45" s="40"/>
      <c r="G45" s="151"/>
      <c r="H45" s="41">
        <v>6</v>
      </c>
      <c r="I45" s="291"/>
      <c r="J45" s="42">
        <f t="shared" si="50"/>
        <v>6</v>
      </c>
      <c r="K45" s="42"/>
      <c r="L45" s="42">
        <f t="shared" si="50"/>
        <v>6</v>
      </c>
      <c r="M45" s="42"/>
      <c r="N45" s="42">
        <f t="shared" si="51"/>
        <v>6</v>
      </c>
      <c r="O45" s="42"/>
      <c r="P45" s="42">
        <f t="shared" si="52"/>
        <v>6</v>
      </c>
      <c r="Q45" s="42"/>
      <c r="R45" s="42">
        <f t="shared" si="53"/>
        <v>6</v>
      </c>
      <c r="S45" s="42"/>
      <c r="T45" s="42">
        <f t="shared" si="54"/>
        <v>6</v>
      </c>
      <c r="U45" s="42"/>
      <c r="V45" s="42">
        <f t="shared" si="55"/>
        <v>6</v>
      </c>
      <c r="W45" s="42"/>
      <c r="X45" s="42">
        <f t="shared" si="57"/>
        <v>6</v>
      </c>
      <c r="Y45" s="297"/>
      <c r="Z45" s="43">
        <f t="shared" si="58"/>
        <v>6</v>
      </c>
      <c r="AA45" s="44"/>
      <c r="AB45" s="45"/>
    </row>
    <row r="46" spans="1:28" s="152" customFormat="1" ht="14.1" x14ac:dyDescent="0.15">
      <c r="A46" s="148"/>
      <c r="B46" s="149" t="s">
        <v>47</v>
      </c>
      <c r="C46" s="150"/>
      <c r="D46" s="150"/>
      <c r="E46" s="150"/>
      <c r="F46" s="40"/>
      <c r="G46" s="151"/>
      <c r="H46" s="41">
        <v>6</v>
      </c>
      <c r="I46" s="291"/>
      <c r="J46" s="42">
        <f t="shared" si="50"/>
        <v>6</v>
      </c>
      <c r="K46" s="42"/>
      <c r="L46" s="42">
        <f t="shared" si="50"/>
        <v>6</v>
      </c>
      <c r="M46" s="42"/>
      <c r="N46" s="42">
        <f t="shared" si="51"/>
        <v>6</v>
      </c>
      <c r="O46" s="42"/>
      <c r="P46" s="42">
        <f t="shared" si="52"/>
        <v>6</v>
      </c>
      <c r="Q46" s="42"/>
      <c r="R46" s="42">
        <f t="shared" si="53"/>
        <v>6</v>
      </c>
      <c r="S46" s="42"/>
      <c r="T46" s="42">
        <f t="shared" si="54"/>
        <v>6</v>
      </c>
      <c r="U46" s="42"/>
      <c r="V46" s="42">
        <f t="shared" si="55"/>
        <v>6</v>
      </c>
      <c r="W46" s="42"/>
      <c r="X46" s="42">
        <f t="shared" si="57"/>
        <v>6</v>
      </c>
      <c r="Y46" s="297"/>
      <c r="Z46" s="43">
        <f t="shared" si="58"/>
        <v>6</v>
      </c>
      <c r="AA46" s="44"/>
      <c r="AB46" s="45"/>
    </row>
    <row r="47" spans="1:28" s="152" customFormat="1" ht="14.1" x14ac:dyDescent="0.15">
      <c r="A47" s="148"/>
      <c r="B47" s="149" t="s">
        <v>47</v>
      </c>
      <c r="C47" s="150"/>
      <c r="D47" s="150"/>
      <c r="E47" s="150"/>
      <c r="F47" s="40"/>
      <c r="G47" s="151"/>
      <c r="H47" s="41">
        <v>6</v>
      </c>
      <c r="I47" s="291"/>
      <c r="J47" s="42">
        <f t="shared" si="50"/>
        <v>6</v>
      </c>
      <c r="K47" s="42"/>
      <c r="L47" s="42">
        <f t="shared" si="50"/>
        <v>6</v>
      </c>
      <c r="M47" s="42"/>
      <c r="N47" s="42">
        <f t="shared" si="51"/>
        <v>6</v>
      </c>
      <c r="O47" s="42"/>
      <c r="P47" s="42">
        <f t="shared" si="52"/>
        <v>6</v>
      </c>
      <c r="Q47" s="42"/>
      <c r="R47" s="42">
        <f t="shared" si="53"/>
        <v>6</v>
      </c>
      <c r="S47" s="42"/>
      <c r="T47" s="42">
        <f t="shared" si="54"/>
        <v>6</v>
      </c>
      <c r="U47" s="42"/>
      <c r="V47" s="42">
        <f t="shared" si="55"/>
        <v>6</v>
      </c>
      <c r="W47" s="42"/>
      <c r="X47" s="42">
        <f t="shared" si="57"/>
        <v>6</v>
      </c>
      <c r="Y47" s="297"/>
      <c r="Z47" s="43">
        <f t="shared" si="58"/>
        <v>6</v>
      </c>
      <c r="AA47" s="44"/>
      <c r="AB47" s="45"/>
    </row>
    <row r="48" spans="1:28" s="152" customFormat="1" ht="14.1" x14ac:dyDescent="0.15">
      <c r="A48" s="148"/>
      <c r="B48" s="149" t="s">
        <v>47</v>
      </c>
      <c r="C48" s="150"/>
      <c r="D48" s="150"/>
      <c r="E48" s="150"/>
      <c r="F48" s="40"/>
      <c r="G48" s="151"/>
      <c r="H48" s="41">
        <v>6</v>
      </c>
      <c r="I48" s="291"/>
      <c r="J48" s="42">
        <f t="shared" si="50"/>
        <v>6</v>
      </c>
      <c r="K48" s="42"/>
      <c r="L48" s="42">
        <f t="shared" si="50"/>
        <v>6</v>
      </c>
      <c r="M48" s="42"/>
      <c r="N48" s="42">
        <f t="shared" si="51"/>
        <v>6</v>
      </c>
      <c r="O48" s="42"/>
      <c r="P48" s="42">
        <f t="shared" si="52"/>
        <v>6</v>
      </c>
      <c r="Q48" s="42"/>
      <c r="R48" s="42">
        <f t="shared" si="53"/>
        <v>6</v>
      </c>
      <c r="S48" s="42"/>
      <c r="T48" s="42">
        <f t="shared" si="54"/>
        <v>6</v>
      </c>
      <c r="U48" s="42"/>
      <c r="V48" s="42">
        <f t="shared" si="55"/>
        <v>6</v>
      </c>
      <c r="W48" s="42"/>
      <c r="X48" s="42">
        <f t="shared" si="57"/>
        <v>6</v>
      </c>
      <c r="Y48" s="297"/>
      <c r="Z48" s="43">
        <f t="shared" si="58"/>
        <v>6</v>
      </c>
      <c r="AA48" s="44"/>
      <c r="AB48" s="45"/>
    </row>
    <row r="49" spans="1:28" s="152" customFormat="1" ht="14.1" x14ac:dyDescent="0.15">
      <c r="A49" s="153"/>
      <c r="B49" s="149" t="s">
        <v>47</v>
      </c>
      <c r="C49" s="150"/>
      <c r="D49" s="150"/>
      <c r="E49" s="150"/>
      <c r="F49" s="40"/>
      <c r="G49" s="151"/>
      <c r="H49" s="41">
        <v>6</v>
      </c>
      <c r="I49" s="291"/>
      <c r="J49" s="42">
        <f t="shared" si="50"/>
        <v>6</v>
      </c>
      <c r="K49" s="42"/>
      <c r="L49" s="42">
        <f t="shared" si="50"/>
        <v>6</v>
      </c>
      <c r="M49" s="42"/>
      <c r="N49" s="42">
        <f t="shared" si="51"/>
        <v>6</v>
      </c>
      <c r="O49" s="42"/>
      <c r="P49" s="42">
        <f t="shared" si="52"/>
        <v>6</v>
      </c>
      <c r="Q49" s="42"/>
      <c r="R49" s="42">
        <f t="shared" si="53"/>
        <v>6</v>
      </c>
      <c r="S49" s="42"/>
      <c r="T49" s="42">
        <f t="shared" si="54"/>
        <v>6</v>
      </c>
      <c r="U49" s="42"/>
      <c r="V49" s="42">
        <f t="shared" si="55"/>
        <v>6</v>
      </c>
      <c r="W49" s="42"/>
      <c r="X49" s="42">
        <f t="shared" si="57"/>
        <v>6</v>
      </c>
      <c r="Y49" s="297"/>
      <c r="Z49" s="43">
        <f t="shared" si="58"/>
        <v>6</v>
      </c>
      <c r="AA49" s="44"/>
      <c r="AB49" s="45"/>
    </row>
    <row r="50" spans="1:28" s="152" customFormat="1" ht="14.1" x14ac:dyDescent="0.15">
      <c r="A50" s="154"/>
      <c r="B50" s="155"/>
      <c r="C50" s="156"/>
      <c r="D50" s="156"/>
      <c r="E50" s="156"/>
      <c r="F50" s="46"/>
      <c r="G50" s="157"/>
      <c r="H50" s="47"/>
      <c r="I50" s="292"/>
      <c r="J50" s="48"/>
      <c r="K50" s="48"/>
      <c r="L50" s="48"/>
      <c r="M50" s="48"/>
      <c r="N50" s="48"/>
      <c r="O50" s="48"/>
      <c r="P50" s="48"/>
      <c r="Q50" s="48"/>
      <c r="R50" s="48"/>
      <c r="S50" s="48"/>
      <c r="T50" s="48"/>
      <c r="U50" s="48"/>
      <c r="V50" s="48"/>
      <c r="W50" s="48"/>
      <c r="X50" s="48"/>
      <c r="Y50" s="298"/>
      <c r="Z50" s="49"/>
      <c r="AA50" s="50"/>
      <c r="AB50" s="51"/>
    </row>
    <row r="51" spans="1:28" s="87" customFormat="1" ht="14.1" x14ac:dyDescent="0.15">
      <c r="A51" s="145" t="s">
        <v>49</v>
      </c>
      <c r="B51" s="146" t="s">
        <v>45</v>
      </c>
      <c r="C51" s="146" t="s">
        <v>87</v>
      </c>
      <c r="D51" s="146" t="s">
        <v>86</v>
      </c>
      <c r="E51" s="146" t="s">
        <v>35</v>
      </c>
      <c r="F51" s="34">
        <v>3</v>
      </c>
      <c r="G51" s="110" t="s">
        <v>46</v>
      </c>
      <c r="H51" s="35">
        <f>IF(F51="","",F51)</f>
        <v>3</v>
      </c>
      <c r="I51" s="290"/>
      <c r="J51" s="36">
        <f>IF(SUM(J52:J59)=0,IF($AB51="Y",0,H51),H51)</f>
        <v>3</v>
      </c>
      <c r="K51" s="36"/>
      <c r="L51" s="36">
        <f t="shared" ref="L51" si="59">IF(SUM(L52:L59)=0,IF($AB51="Y",0,J51),J51)</f>
        <v>3</v>
      </c>
      <c r="M51" s="36"/>
      <c r="N51" s="36">
        <f t="shared" ref="N51" si="60">IF(SUM(N52:N59)=0,IF($AB51="Y",0,L51),L51)</f>
        <v>3</v>
      </c>
      <c r="O51" s="36"/>
      <c r="P51" s="36">
        <f t="shared" ref="P51" si="61">IF(SUM(P52:P59)=0,IF($AB51="Y",0,N51),N51)</f>
        <v>3</v>
      </c>
      <c r="Q51" s="36"/>
      <c r="R51" s="36">
        <f t="shared" ref="R51" si="62">IF(SUM(R52:R59)=0,IF($AB51="Y",0,P51),P51)</f>
        <v>3</v>
      </c>
      <c r="S51" s="36"/>
      <c r="T51" s="36">
        <f t="shared" ref="T51" si="63">IF(SUM(T52:T59)=0,IF($AB51="Y",0,R51),R51)</f>
        <v>3</v>
      </c>
      <c r="U51" s="36"/>
      <c r="V51" s="36">
        <f t="shared" ref="V51" si="64">IF(SUM(V52:V59)=0,IF($AB51="Y",0,T51),T51)</f>
        <v>3</v>
      </c>
      <c r="W51" s="36"/>
      <c r="X51" s="36">
        <f t="shared" ref="X51" si="65">IF(SUM(X52:X59)=0,IF($AB51="Y",0,V51),V51)</f>
        <v>3</v>
      </c>
      <c r="Y51" s="36">
        <f t="shared" ref="Y51" si="66">IF(SUM(Y52:Y59)=0,IF($AB51="Y",0,W51),W51)</f>
        <v>0</v>
      </c>
      <c r="Z51" s="36">
        <f t="shared" ref="Z51" si="67">IF(SUM(Z52:Z59)=0,IF($AB51="Y",0,X51),X51)</f>
        <v>3</v>
      </c>
      <c r="AA51" s="38" t="str">
        <f>IF(N51="","",IF(SUM(Z52:Z59)=0,"Y",""))</f>
        <v/>
      </c>
      <c r="AB51" s="39"/>
    </row>
    <row r="52" spans="1:28" s="152" customFormat="1" ht="14.1" x14ac:dyDescent="0.15">
      <c r="A52" s="148"/>
      <c r="B52" s="149" t="s">
        <v>47</v>
      </c>
      <c r="C52" s="150"/>
      <c r="D52" s="150"/>
      <c r="E52" s="150"/>
      <c r="F52" s="40"/>
      <c r="G52" s="151"/>
      <c r="H52" s="41">
        <v>6</v>
      </c>
      <c r="I52" s="291"/>
      <c r="J52" s="42">
        <f t="shared" ref="J52:J59" si="68">H52</f>
        <v>6</v>
      </c>
      <c r="K52" s="42"/>
      <c r="L52" s="42">
        <f t="shared" ref="L52:L59" si="69">J52</f>
        <v>6</v>
      </c>
      <c r="M52" s="42"/>
      <c r="N52" s="42">
        <f t="shared" ref="N52:N59" si="70">L52</f>
        <v>6</v>
      </c>
      <c r="O52" s="42"/>
      <c r="P52" s="42">
        <f t="shared" ref="P52:P59" si="71">N52</f>
        <v>6</v>
      </c>
      <c r="Q52" s="42"/>
      <c r="R52" s="42">
        <f t="shared" ref="R52:R59" si="72">P52</f>
        <v>6</v>
      </c>
      <c r="S52" s="42"/>
      <c r="T52" s="42">
        <f t="shared" ref="T52:T59" si="73">R52</f>
        <v>6</v>
      </c>
      <c r="U52" s="42"/>
      <c r="V52" s="42">
        <f t="shared" ref="V52:V59" si="74">T52</f>
        <v>6</v>
      </c>
      <c r="W52" s="42"/>
      <c r="X52" s="42">
        <f>V52</f>
        <v>6</v>
      </c>
      <c r="Y52" s="297"/>
      <c r="Z52" s="43">
        <f t="shared" ref="Z52" si="75">X52</f>
        <v>6</v>
      </c>
      <c r="AA52" s="44"/>
      <c r="AB52" s="45"/>
    </row>
    <row r="53" spans="1:28" s="152" customFormat="1" ht="14.1" x14ac:dyDescent="0.15">
      <c r="A53" s="148"/>
      <c r="B53" s="149" t="s">
        <v>47</v>
      </c>
      <c r="C53" s="150"/>
      <c r="D53" s="150"/>
      <c r="E53" s="150"/>
      <c r="F53" s="40"/>
      <c r="G53" s="151"/>
      <c r="H53" s="41">
        <v>6</v>
      </c>
      <c r="I53" s="291"/>
      <c r="J53" s="42">
        <f t="shared" si="68"/>
        <v>6</v>
      </c>
      <c r="K53" s="42"/>
      <c r="L53" s="42">
        <f t="shared" si="69"/>
        <v>6</v>
      </c>
      <c r="M53" s="42"/>
      <c r="N53" s="42">
        <f t="shared" si="70"/>
        <v>6</v>
      </c>
      <c r="O53" s="42"/>
      <c r="P53" s="42">
        <f t="shared" si="71"/>
        <v>6</v>
      </c>
      <c r="Q53" s="42"/>
      <c r="R53" s="42">
        <f t="shared" si="72"/>
        <v>6</v>
      </c>
      <c r="S53" s="42"/>
      <c r="T53" s="42">
        <f t="shared" si="73"/>
        <v>6</v>
      </c>
      <c r="U53" s="42"/>
      <c r="V53" s="42">
        <f t="shared" si="74"/>
        <v>6</v>
      </c>
      <c r="W53" s="42"/>
      <c r="X53" s="42">
        <f t="shared" ref="X53:X59" si="76">V53</f>
        <v>6</v>
      </c>
      <c r="Y53" s="297"/>
      <c r="Z53" s="43">
        <f t="shared" ref="Z53:Z59" si="77">X53</f>
        <v>6</v>
      </c>
      <c r="AA53" s="44"/>
      <c r="AB53" s="45"/>
    </row>
    <row r="54" spans="1:28" s="152" customFormat="1" ht="14.1" x14ac:dyDescent="0.15">
      <c r="A54" s="148"/>
      <c r="B54" s="149" t="s">
        <v>47</v>
      </c>
      <c r="C54" s="150"/>
      <c r="D54" s="150"/>
      <c r="E54" s="150"/>
      <c r="F54" s="40"/>
      <c r="G54" s="151"/>
      <c r="H54" s="41">
        <v>6</v>
      </c>
      <c r="I54" s="291"/>
      <c r="J54" s="42">
        <f t="shared" si="68"/>
        <v>6</v>
      </c>
      <c r="K54" s="42"/>
      <c r="L54" s="42">
        <f t="shared" si="69"/>
        <v>6</v>
      </c>
      <c r="M54" s="42"/>
      <c r="N54" s="42">
        <f t="shared" si="70"/>
        <v>6</v>
      </c>
      <c r="O54" s="42"/>
      <c r="P54" s="42">
        <f t="shared" si="71"/>
        <v>6</v>
      </c>
      <c r="Q54" s="42"/>
      <c r="R54" s="42">
        <f t="shared" si="72"/>
        <v>6</v>
      </c>
      <c r="S54" s="42"/>
      <c r="T54" s="42">
        <f t="shared" si="73"/>
        <v>6</v>
      </c>
      <c r="U54" s="42"/>
      <c r="V54" s="42">
        <f t="shared" si="74"/>
        <v>6</v>
      </c>
      <c r="W54" s="42"/>
      <c r="X54" s="42">
        <f t="shared" si="76"/>
        <v>6</v>
      </c>
      <c r="Y54" s="297"/>
      <c r="Z54" s="43">
        <f t="shared" si="77"/>
        <v>6</v>
      </c>
      <c r="AA54" s="44"/>
      <c r="AB54" s="45"/>
    </row>
    <row r="55" spans="1:28" s="152" customFormat="1" ht="14.1" x14ac:dyDescent="0.15">
      <c r="A55" s="148"/>
      <c r="B55" s="149" t="s">
        <v>47</v>
      </c>
      <c r="C55" s="150"/>
      <c r="D55" s="150"/>
      <c r="E55" s="150"/>
      <c r="F55" s="40"/>
      <c r="G55" s="151"/>
      <c r="H55" s="41">
        <v>6</v>
      </c>
      <c r="I55" s="291"/>
      <c r="J55" s="42">
        <f t="shared" si="68"/>
        <v>6</v>
      </c>
      <c r="K55" s="42"/>
      <c r="L55" s="42">
        <f t="shared" si="69"/>
        <v>6</v>
      </c>
      <c r="M55" s="42"/>
      <c r="N55" s="42">
        <f t="shared" si="70"/>
        <v>6</v>
      </c>
      <c r="O55" s="42"/>
      <c r="P55" s="42">
        <f t="shared" si="71"/>
        <v>6</v>
      </c>
      <c r="Q55" s="42"/>
      <c r="R55" s="42">
        <f t="shared" si="72"/>
        <v>6</v>
      </c>
      <c r="S55" s="42"/>
      <c r="T55" s="42">
        <f t="shared" si="73"/>
        <v>6</v>
      </c>
      <c r="U55" s="42"/>
      <c r="V55" s="42">
        <f t="shared" si="74"/>
        <v>6</v>
      </c>
      <c r="W55" s="42"/>
      <c r="X55" s="42">
        <f t="shared" si="76"/>
        <v>6</v>
      </c>
      <c r="Y55" s="297"/>
      <c r="Z55" s="43">
        <f t="shared" si="77"/>
        <v>6</v>
      </c>
      <c r="AA55" s="44"/>
      <c r="AB55" s="45"/>
    </row>
    <row r="56" spans="1:28" s="152" customFormat="1" ht="14.1" x14ac:dyDescent="0.15">
      <c r="A56" s="148"/>
      <c r="B56" s="149" t="s">
        <v>47</v>
      </c>
      <c r="C56" s="150"/>
      <c r="D56" s="150"/>
      <c r="E56" s="150"/>
      <c r="F56" s="40"/>
      <c r="G56" s="151"/>
      <c r="H56" s="41">
        <v>6</v>
      </c>
      <c r="I56" s="291"/>
      <c r="J56" s="42">
        <f t="shared" si="68"/>
        <v>6</v>
      </c>
      <c r="K56" s="42"/>
      <c r="L56" s="42">
        <f t="shared" si="69"/>
        <v>6</v>
      </c>
      <c r="M56" s="42"/>
      <c r="N56" s="42">
        <f t="shared" si="70"/>
        <v>6</v>
      </c>
      <c r="O56" s="42"/>
      <c r="P56" s="42">
        <f t="shared" si="71"/>
        <v>6</v>
      </c>
      <c r="Q56" s="42"/>
      <c r="R56" s="42">
        <f t="shared" si="72"/>
        <v>6</v>
      </c>
      <c r="S56" s="42"/>
      <c r="T56" s="42">
        <f t="shared" si="73"/>
        <v>6</v>
      </c>
      <c r="U56" s="42"/>
      <c r="V56" s="42">
        <f t="shared" si="74"/>
        <v>6</v>
      </c>
      <c r="W56" s="42"/>
      <c r="X56" s="42">
        <f t="shared" si="76"/>
        <v>6</v>
      </c>
      <c r="Y56" s="297"/>
      <c r="Z56" s="43">
        <f t="shared" si="77"/>
        <v>6</v>
      </c>
      <c r="AA56" s="44"/>
      <c r="AB56" s="45"/>
    </row>
    <row r="57" spans="1:28" s="152" customFormat="1" ht="14.1" x14ac:dyDescent="0.15">
      <c r="A57" s="148"/>
      <c r="B57" s="149" t="s">
        <v>47</v>
      </c>
      <c r="C57" s="150"/>
      <c r="D57" s="150"/>
      <c r="E57" s="150"/>
      <c r="F57" s="40"/>
      <c r="G57" s="151"/>
      <c r="H57" s="41">
        <v>6</v>
      </c>
      <c r="I57" s="291"/>
      <c r="J57" s="42">
        <f t="shared" si="68"/>
        <v>6</v>
      </c>
      <c r="K57" s="42"/>
      <c r="L57" s="42">
        <f t="shared" si="69"/>
        <v>6</v>
      </c>
      <c r="M57" s="42"/>
      <c r="N57" s="42">
        <f t="shared" si="70"/>
        <v>6</v>
      </c>
      <c r="O57" s="42"/>
      <c r="P57" s="42">
        <f t="shared" si="71"/>
        <v>6</v>
      </c>
      <c r="Q57" s="42"/>
      <c r="R57" s="42">
        <f t="shared" si="72"/>
        <v>6</v>
      </c>
      <c r="S57" s="42"/>
      <c r="T57" s="42">
        <f t="shared" si="73"/>
        <v>6</v>
      </c>
      <c r="U57" s="42"/>
      <c r="V57" s="42">
        <f t="shared" si="74"/>
        <v>6</v>
      </c>
      <c r="W57" s="42"/>
      <c r="X57" s="42">
        <f t="shared" si="76"/>
        <v>6</v>
      </c>
      <c r="Y57" s="297"/>
      <c r="Z57" s="43">
        <f t="shared" si="77"/>
        <v>6</v>
      </c>
      <c r="AA57" s="44"/>
      <c r="AB57" s="45"/>
    </row>
    <row r="58" spans="1:28" s="152" customFormat="1" ht="14.1" x14ac:dyDescent="0.15">
      <c r="A58" s="148"/>
      <c r="B58" s="149" t="s">
        <v>47</v>
      </c>
      <c r="C58" s="150"/>
      <c r="D58" s="150"/>
      <c r="E58" s="150"/>
      <c r="F58" s="40"/>
      <c r="G58" s="151"/>
      <c r="H58" s="41">
        <v>6</v>
      </c>
      <c r="I58" s="291"/>
      <c r="J58" s="42">
        <f t="shared" si="68"/>
        <v>6</v>
      </c>
      <c r="K58" s="42"/>
      <c r="L58" s="42">
        <f t="shared" si="69"/>
        <v>6</v>
      </c>
      <c r="M58" s="42"/>
      <c r="N58" s="42">
        <f t="shared" si="70"/>
        <v>6</v>
      </c>
      <c r="O58" s="42"/>
      <c r="P58" s="42">
        <f t="shared" si="71"/>
        <v>6</v>
      </c>
      <c r="Q58" s="42"/>
      <c r="R58" s="42">
        <f t="shared" si="72"/>
        <v>6</v>
      </c>
      <c r="S58" s="42"/>
      <c r="T58" s="42">
        <f t="shared" si="73"/>
        <v>6</v>
      </c>
      <c r="U58" s="42"/>
      <c r="V58" s="42">
        <f t="shared" si="74"/>
        <v>6</v>
      </c>
      <c r="W58" s="42"/>
      <c r="X58" s="42">
        <f t="shared" si="76"/>
        <v>6</v>
      </c>
      <c r="Y58" s="297"/>
      <c r="Z58" s="43">
        <f t="shared" si="77"/>
        <v>6</v>
      </c>
      <c r="AA58" s="44"/>
      <c r="AB58" s="45"/>
    </row>
    <row r="59" spans="1:28" s="152" customFormat="1" ht="14.1" x14ac:dyDescent="0.15">
      <c r="A59" s="153"/>
      <c r="B59" s="149" t="s">
        <v>47</v>
      </c>
      <c r="C59" s="150"/>
      <c r="D59" s="150"/>
      <c r="E59" s="150"/>
      <c r="F59" s="40"/>
      <c r="G59" s="151"/>
      <c r="H59" s="41">
        <v>6</v>
      </c>
      <c r="I59" s="291"/>
      <c r="J59" s="42">
        <f t="shared" si="68"/>
        <v>6</v>
      </c>
      <c r="K59" s="42"/>
      <c r="L59" s="42">
        <f t="shared" si="69"/>
        <v>6</v>
      </c>
      <c r="M59" s="42"/>
      <c r="N59" s="42">
        <f t="shared" si="70"/>
        <v>6</v>
      </c>
      <c r="O59" s="42"/>
      <c r="P59" s="42">
        <f t="shared" si="71"/>
        <v>6</v>
      </c>
      <c r="Q59" s="42"/>
      <c r="R59" s="42">
        <f t="shared" si="72"/>
        <v>6</v>
      </c>
      <c r="S59" s="42"/>
      <c r="T59" s="42">
        <f t="shared" si="73"/>
        <v>6</v>
      </c>
      <c r="U59" s="42"/>
      <c r="V59" s="42">
        <f t="shared" si="74"/>
        <v>6</v>
      </c>
      <c r="W59" s="42"/>
      <c r="X59" s="42">
        <f t="shared" si="76"/>
        <v>6</v>
      </c>
      <c r="Y59" s="297"/>
      <c r="Z59" s="43">
        <f t="shared" si="77"/>
        <v>6</v>
      </c>
      <c r="AA59" s="44"/>
      <c r="AB59" s="45"/>
    </row>
    <row r="60" spans="1:28" s="152" customFormat="1" ht="14.1" x14ac:dyDescent="0.15">
      <c r="A60" s="154"/>
      <c r="B60" s="158"/>
      <c r="C60" s="159"/>
      <c r="D60" s="159"/>
      <c r="E60" s="159"/>
      <c r="F60" s="52"/>
      <c r="G60" s="160"/>
      <c r="H60" s="47"/>
      <c r="I60" s="292"/>
      <c r="J60" s="48"/>
      <c r="K60" s="48"/>
      <c r="L60" s="48"/>
      <c r="M60" s="48"/>
      <c r="N60" s="48"/>
      <c r="O60" s="48"/>
      <c r="P60" s="48"/>
      <c r="Q60" s="48"/>
      <c r="R60" s="48"/>
      <c r="S60" s="48"/>
      <c r="T60" s="48"/>
      <c r="U60" s="48"/>
      <c r="V60" s="48"/>
      <c r="W60" s="48"/>
      <c r="X60" s="48"/>
      <c r="Y60" s="298"/>
      <c r="Z60" s="49"/>
      <c r="AA60" s="53"/>
      <c r="AB60" s="54"/>
    </row>
    <row r="61" spans="1:28" s="87" customFormat="1" ht="14.1" x14ac:dyDescent="0.15">
      <c r="A61" s="145" t="s">
        <v>49</v>
      </c>
      <c r="B61" s="146" t="s">
        <v>45</v>
      </c>
      <c r="C61" s="146" t="s">
        <v>87</v>
      </c>
      <c r="D61" s="146" t="s">
        <v>86</v>
      </c>
      <c r="E61" s="146" t="s">
        <v>35</v>
      </c>
      <c r="F61" s="34">
        <v>2</v>
      </c>
      <c r="G61" s="110" t="s">
        <v>46</v>
      </c>
      <c r="H61" s="35">
        <f>IF(F61="","",F61)</f>
        <v>2</v>
      </c>
      <c r="I61" s="290"/>
      <c r="J61" s="36">
        <f>IF(SUM(J62:J69)=0,IF($AB61="Y",0,H61),H61)</f>
        <v>2</v>
      </c>
      <c r="K61" s="36"/>
      <c r="L61" s="36">
        <f t="shared" ref="L61" si="78">IF(SUM(L62:L69)=0,IF($AB61="Y",0,J61),J61)</f>
        <v>2</v>
      </c>
      <c r="M61" s="36"/>
      <c r="N61" s="36">
        <f t="shared" ref="N61" si="79">IF(SUM(N62:N69)=0,IF($AB61="Y",0,L61),L61)</f>
        <v>2</v>
      </c>
      <c r="O61" s="36"/>
      <c r="P61" s="36">
        <f t="shared" ref="P61" si="80">IF(SUM(P62:P69)=0,IF($AB61="Y",0,N61),N61)</f>
        <v>2</v>
      </c>
      <c r="Q61" s="36"/>
      <c r="R61" s="36">
        <f t="shared" ref="R61" si="81">IF(SUM(R62:R69)=0,IF($AB61="Y",0,P61),P61)</f>
        <v>2</v>
      </c>
      <c r="S61" s="36"/>
      <c r="T61" s="36">
        <f t="shared" ref="T61" si="82">IF(SUM(T62:T69)=0,IF($AB61="Y",0,R61),R61)</f>
        <v>2</v>
      </c>
      <c r="U61" s="36"/>
      <c r="V61" s="36">
        <f t="shared" ref="V61" si="83">IF(SUM(V62:V69)=0,IF($AB61="Y",0,T61),T61)</f>
        <v>2</v>
      </c>
      <c r="W61" s="36"/>
      <c r="X61" s="36">
        <f t="shared" ref="X61" si="84">IF(SUM(X62:X69)=0,IF($AB61="Y",0,V61),V61)</f>
        <v>2</v>
      </c>
      <c r="Y61" s="36">
        <f t="shared" ref="Y61" si="85">IF(SUM(Y62:Y69)=0,IF($AB61="Y",0,W61),W61)</f>
        <v>0</v>
      </c>
      <c r="Z61" s="36">
        <f t="shared" ref="Z61" si="86">IF(SUM(Z62:Z69)=0,IF($AB61="Y",0,X61),X61)</f>
        <v>2</v>
      </c>
      <c r="AA61" s="38" t="str">
        <f>IF(N61="","",IF(SUM(Z62:Z69)=0,"Y",""))</f>
        <v/>
      </c>
      <c r="AB61" s="39"/>
    </row>
    <row r="62" spans="1:28" s="152" customFormat="1" ht="14.1" x14ac:dyDescent="0.15">
      <c r="A62" s="148"/>
      <c r="B62" s="149" t="s">
        <v>47</v>
      </c>
      <c r="C62" s="150"/>
      <c r="D62" s="150"/>
      <c r="E62" s="150"/>
      <c r="F62" s="40"/>
      <c r="G62" s="151"/>
      <c r="H62" s="41">
        <v>6</v>
      </c>
      <c r="I62" s="291"/>
      <c r="J62" s="42">
        <f t="shared" ref="J62:J69" si="87">H62</f>
        <v>6</v>
      </c>
      <c r="K62" s="42"/>
      <c r="L62" s="42">
        <f t="shared" ref="L62:L69" si="88">J62</f>
        <v>6</v>
      </c>
      <c r="M62" s="42"/>
      <c r="N62" s="42">
        <f t="shared" ref="N62:N69" si="89">L62</f>
        <v>6</v>
      </c>
      <c r="O62" s="42"/>
      <c r="P62" s="42">
        <f t="shared" ref="P62:P69" si="90">N62</f>
        <v>6</v>
      </c>
      <c r="Q62" s="42"/>
      <c r="R62" s="42">
        <f t="shared" ref="R62:R69" si="91">P62</f>
        <v>6</v>
      </c>
      <c r="S62" s="42"/>
      <c r="T62" s="42">
        <f t="shared" ref="T62:T69" si="92">R62</f>
        <v>6</v>
      </c>
      <c r="U62" s="42"/>
      <c r="V62" s="42">
        <f t="shared" ref="V62:V69" si="93">T62</f>
        <v>6</v>
      </c>
      <c r="W62" s="42"/>
      <c r="X62" s="42">
        <f>V62</f>
        <v>6</v>
      </c>
      <c r="Y62" s="297"/>
      <c r="Z62" s="43">
        <f t="shared" ref="Z62" si="94">X62</f>
        <v>6</v>
      </c>
      <c r="AA62" s="44"/>
      <c r="AB62" s="55"/>
    </row>
    <row r="63" spans="1:28" s="152" customFormat="1" ht="14.1" x14ac:dyDescent="0.15">
      <c r="A63" s="148"/>
      <c r="B63" s="149" t="s">
        <v>47</v>
      </c>
      <c r="C63" s="150"/>
      <c r="D63" s="150"/>
      <c r="E63" s="150"/>
      <c r="F63" s="40"/>
      <c r="G63" s="151"/>
      <c r="H63" s="41">
        <v>6</v>
      </c>
      <c r="I63" s="291"/>
      <c r="J63" s="42">
        <f t="shared" si="87"/>
        <v>6</v>
      </c>
      <c r="K63" s="42"/>
      <c r="L63" s="42">
        <f t="shared" si="88"/>
        <v>6</v>
      </c>
      <c r="M63" s="42"/>
      <c r="N63" s="42">
        <f t="shared" si="89"/>
        <v>6</v>
      </c>
      <c r="O63" s="42"/>
      <c r="P63" s="42">
        <f t="shared" si="90"/>
        <v>6</v>
      </c>
      <c r="Q63" s="42"/>
      <c r="R63" s="42">
        <f t="shared" si="91"/>
        <v>6</v>
      </c>
      <c r="S63" s="42"/>
      <c r="T63" s="42">
        <f t="shared" si="92"/>
        <v>6</v>
      </c>
      <c r="U63" s="42"/>
      <c r="V63" s="42">
        <f t="shared" si="93"/>
        <v>6</v>
      </c>
      <c r="W63" s="42"/>
      <c r="X63" s="42">
        <f t="shared" ref="X63:X69" si="95">V63</f>
        <v>6</v>
      </c>
      <c r="Y63" s="297"/>
      <c r="Z63" s="43">
        <f t="shared" ref="Z63:Z69" si="96">X63</f>
        <v>6</v>
      </c>
      <c r="AA63" s="44"/>
      <c r="AB63" s="55"/>
    </row>
    <row r="64" spans="1:28" s="152" customFormat="1" ht="14.1" x14ac:dyDescent="0.15">
      <c r="A64" s="148"/>
      <c r="B64" s="149" t="s">
        <v>47</v>
      </c>
      <c r="C64" s="150"/>
      <c r="D64" s="150"/>
      <c r="E64" s="150"/>
      <c r="F64" s="40"/>
      <c r="G64" s="151"/>
      <c r="H64" s="41">
        <v>6</v>
      </c>
      <c r="I64" s="291"/>
      <c r="J64" s="42">
        <f t="shared" si="87"/>
        <v>6</v>
      </c>
      <c r="K64" s="42"/>
      <c r="L64" s="42">
        <f t="shared" si="88"/>
        <v>6</v>
      </c>
      <c r="M64" s="42"/>
      <c r="N64" s="42">
        <f t="shared" si="89"/>
        <v>6</v>
      </c>
      <c r="O64" s="42"/>
      <c r="P64" s="42">
        <f t="shared" si="90"/>
        <v>6</v>
      </c>
      <c r="Q64" s="42"/>
      <c r="R64" s="42">
        <f t="shared" si="91"/>
        <v>6</v>
      </c>
      <c r="S64" s="42"/>
      <c r="T64" s="42">
        <f t="shared" si="92"/>
        <v>6</v>
      </c>
      <c r="U64" s="42"/>
      <c r="V64" s="42">
        <f t="shared" si="93"/>
        <v>6</v>
      </c>
      <c r="W64" s="42"/>
      <c r="X64" s="42">
        <f t="shared" si="95"/>
        <v>6</v>
      </c>
      <c r="Y64" s="297"/>
      <c r="Z64" s="43">
        <f t="shared" si="96"/>
        <v>6</v>
      </c>
      <c r="AA64" s="44"/>
      <c r="AB64" s="55"/>
    </row>
    <row r="65" spans="1:29" s="152" customFormat="1" ht="14.1" x14ac:dyDescent="0.15">
      <c r="A65" s="148"/>
      <c r="B65" s="149" t="s">
        <v>47</v>
      </c>
      <c r="C65" s="150"/>
      <c r="D65" s="150"/>
      <c r="E65" s="150"/>
      <c r="F65" s="40"/>
      <c r="G65" s="151"/>
      <c r="H65" s="41">
        <v>6</v>
      </c>
      <c r="I65" s="291"/>
      <c r="J65" s="42">
        <f t="shared" si="87"/>
        <v>6</v>
      </c>
      <c r="K65" s="42"/>
      <c r="L65" s="42">
        <f t="shared" si="88"/>
        <v>6</v>
      </c>
      <c r="M65" s="42"/>
      <c r="N65" s="42">
        <f t="shared" si="89"/>
        <v>6</v>
      </c>
      <c r="O65" s="42"/>
      <c r="P65" s="42">
        <f t="shared" si="90"/>
        <v>6</v>
      </c>
      <c r="Q65" s="42"/>
      <c r="R65" s="42">
        <f t="shared" si="91"/>
        <v>6</v>
      </c>
      <c r="S65" s="42"/>
      <c r="T65" s="42">
        <f t="shared" si="92"/>
        <v>6</v>
      </c>
      <c r="U65" s="42"/>
      <c r="V65" s="42">
        <f t="shared" si="93"/>
        <v>6</v>
      </c>
      <c r="W65" s="42"/>
      <c r="X65" s="42">
        <f t="shared" si="95"/>
        <v>6</v>
      </c>
      <c r="Y65" s="297"/>
      <c r="Z65" s="43">
        <f t="shared" si="96"/>
        <v>6</v>
      </c>
      <c r="AA65" s="44"/>
      <c r="AB65" s="55"/>
    </row>
    <row r="66" spans="1:29" s="152" customFormat="1" ht="14.1" x14ac:dyDescent="0.15">
      <c r="A66" s="148"/>
      <c r="B66" s="149" t="s">
        <v>47</v>
      </c>
      <c r="C66" s="150"/>
      <c r="D66" s="150"/>
      <c r="E66" s="150"/>
      <c r="F66" s="40"/>
      <c r="G66" s="151"/>
      <c r="H66" s="41">
        <v>6</v>
      </c>
      <c r="I66" s="291"/>
      <c r="J66" s="42">
        <f t="shared" si="87"/>
        <v>6</v>
      </c>
      <c r="K66" s="42"/>
      <c r="L66" s="42">
        <f t="shared" si="88"/>
        <v>6</v>
      </c>
      <c r="M66" s="42"/>
      <c r="N66" s="42">
        <f t="shared" si="89"/>
        <v>6</v>
      </c>
      <c r="O66" s="42"/>
      <c r="P66" s="42">
        <f t="shared" si="90"/>
        <v>6</v>
      </c>
      <c r="Q66" s="42"/>
      <c r="R66" s="42">
        <f t="shared" si="91"/>
        <v>6</v>
      </c>
      <c r="S66" s="42"/>
      <c r="T66" s="42">
        <f t="shared" si="92"/>
        <v>6</v>
      </c>
      <c r="U66" s="42"/>
      <c r="V66" s="42">
        <f t="shared" si="93"/>
        <v>6</v>
      </c>
      <c r="W66" s="42"/>
      <c r="X66" s="42">
        <f t="shared" si="95"/>
        <v>6</v>
      </c>
      <c r="Y66" s="297"/>
      <c r="Z66" s="43">
        <f t="shared" si="96"/>
        <v>6</v>
      </c>
      <c r="AA66" s="44"/>
      <c r="AB66" s="55"/>
    </row>
    <row r="67" spans="1:29" s="152" customFormat="1" ht="14.1" x14ac:dyDescent="0.15">
      <c r="A67" s="148"/>
      <c r="B67" s="149" t="s">
        <v>47</v>
      </c>
      <c r="C67" s="150"/>
      <c r="D67" s="150"/>
      <c r="E67" s="150"/>
      <c r="F67" s="40"/>
      <c r="G67" s="151"/>
      <c r="H67" s="41">
        <v>6</v>
      </c>
      <c r="I67" s="291"/>
      <c r="J67" s="42">
        <f t="shared" si="87"/>
        <v>6</v>
      </c>
      <c r="K67" s="42"/>
      <c r="L67" s="42">
        <f t="shared" si="88"/>
        <v>6</v>
      </c>
      <c r="M67" s="42"/>
      <c r="N67" s="42">
        <f t="shared" si="89"/>
        <v>6</v>
      </c>
      <c r="O67" s="42"/>
      <c r="P67" s="42">
        <f t="shared" si="90"/>
        <v>6</v>
      </c>
      <c r="Q67" s="42"/>
      <c r="R67" s="42">
        <f t="shared" si="91"/>
        <v>6</v>
      </c>
      <c r="S67" s="42"/>
      <c r="T67" s="42">
        <f t="shared" si="92"/>
        <v>6</v>
      </c>
      <c r="U67" s="42"/>
      <c r="V67" s="42">
        <f t="shared" si="93"/>
        <v>6</v>
      </c>
      <c r="W67" s="42"/>
      <c r="X67" s="42">
        <f t="shared" si="95"/>
        <v>6</v>
      </c>
      <c r="Y67" s="297"/>
      <c r="Z67" s="43">
        <f t="shared" si="96"/>
        <v>6</v>
      </c>
      <c r="AA67" s="44"/>
      <c r="AB67" s="55"/>
    </row>
    <row r="68" spans="1:29" s="152" customFormat="1" ht="14.1" x14ac:dyDescent="0.15">
      <c r="A68" s="148"/>
      <c r="B68" s="149" t="s">
        <v>47</v>
      </c>
      <c r="C68" s="150"/>
      <c r="D68" s="150"/>
      <c r="E68" s="150"/>
      <c r="F68" s="40"/>
      <c r="G68" s="151"/>
      <c r="H68" s="41">
        <v>6</v>
      </c>
      <c r="I68" s="291"/>
      <c r="J68" s="42">
        <f t="shared" si="87"/>
        <v>6</v>
      </c>
      <c r="K68" s="42"/>
      <c r="L68" s="42">
        <f t="shared" si="88"/>
        <v>6</v>
      </c>
      <c r="M68" s="42"/>
      <c r="N68" s="42">
        <f t="shared" si="89"/>
        <v>6</v>
      </c>
      <c r="O68" s="42"/>
      <c r="P68" s="42">
        <f t="shared" si="90"/>
        <v>6</v>
      </c>
      <c r="Q68" s="42"/>
      <c r="R68" s="42">
        <f t="shared" si="91"/>
        <v>6</v>
      </c>
      <c r="S68" s="42"/>
      <c r="T68" s="42">
        <f t="shared" si="92"/>
        <v>6</v>
      </c>
      <c r="U68" s="42"/>
      <c r="V68" s="42">
        <f t="shared" si="93"/>
        <v>6</v>
      </c>
      <c r="W68" s="42"/>
      <c r="X68" s="42">
        <f t="shared" si="95"/>
        <v>6</v>
      </c>
      <c r="Y68" s="297"/>
      <c r="Z68" s="43">
        <f t="shared" si="96"/>
        <v>6</v>
      </c>
      <c r="AA68" s="44"/>
      <c r="AB68" s="55"/>
    </row>
    <row r="69" spans="1:29" s="152" customFormat="1" ht="14.1" x14ac:dyDescent="0.15">
      <c r="A69" s="153"/>
      <c r="B69" s="149" t="s">
        <v>47</v>
      </c>
      <c r="C69" s="150"/>
      <c r="D69" s="150"/>
      <c r="E69" s="150"/>
      <c r="F69" s="40"/>
      <c r="G69" s="151"/>
      <c r="H69" s="41">
        <v>6</v>
      </c>
      <c r="I69" s="291"/>
      <c r="J69" s="42">
        <f t="shared" si="87"/>
        <v>6</v>
      </c>
      <c r="K69" s="42"/>
      <c r="L69" s="42">
        <f t="shared" si="88"/>
        <v>6</v>
      </c>
      <c r="M69" s="42"/>
      <c r="N69" s="42">
        <f t="shared" si="89"/>
        <v>6</v>
      </c>
      <c r="O69" s="42"/>
      <c r="P69" s="42">
        <f t="shared" si="90"/>
        <v>6</v>
      </c>
      <c r="Q69" s="42"/>
      <c r="R69" s="42">
        <f t="shared" si="91"/>
        <v>6</v>
      </c>
      <c r="S69" s="42"/>
      <c r="T69" s="42">
        <f t="shared" si="92"/>
        <v>6</v>
      </c>
      <c r="U69" s="42"/>
      <c r="V69" s="42">
        <f t="shared" si="93"/>
        <v>6</v>
      </c>
      <c r="W69" s="42"/>
      <c r="X69" s="42">
        <f t="shared" si="95"/>
        <v>6</v>
      </c>
      <c r="Y69" s="297"/>
      <c r="Z69" s="43">
        <f t="shared" si="96"/>
        <v>6</v>
      </c>
      <c r="AA69" s="44"/>
      <c r="AB69" s="55"/>
    </row>
    <row r="70" spans="1:29" s="152" customFormat="1" ht="14.1" x14ac:dyDescent="0.15">
      <c r="A70" s="154"/>
      <c r="B70" s="158"/>
      <c r="C70" s="159"/>
      <c r="D70" s="159"/>
      <c r="E70" s="159"/>
      <c r="F70" s="52"/>
      <c r="G70" s="160"/>
      <c r="H70" s="47"/>
      <c r="I70" s="292"/>
      <c r="J70" s="48"/>
      <c r="K70" s="48"/>
      <c r="L70" s="48"/>
      <c r="M70" s="48"/>
      <c r="N70" s="48"/>
      <c r="O70" s="48"/>
      <c r="P70" s="48"/>
      <c r="Q70" s="48"/>
      <c r="R70" s="48"/>
      <c r="S70" s="48"/>
      <c r="T70" s="48"/>
      <c r="U70" s="48"/>
      <c r="V70" s="48"/>
      <c r="W70" s="48"/>
      <c r="X70" s="48"/>
      <c r="Y70" s="298"/>
      <c r="Z70" s="49"/>
      <c r="AA70" s="53"/>
      <c r="AB70" s="54"/>
    </row>
    <row r="71" spans="1:29" s="87" customFormat="1" ht="14.1" x14ac:dyDescent="0.15">
      <c r="A71" s="145" t="s">
        <v>49</v>
      </c>
      <c r="B71" s="146" t="s">
        <v>45</v>
      </c>
      <c r="C71" s="146" t="s">
        <v>87</v>
      </c>
      <c r="D71" s="146" t="s">
        <v>86</v>
      </c>
      <c r="E71" s="146" t="s">
        <v>35</v>
      </c>
      <c r="F71" s="34">
        <v>1</v>
      </c>
      <c r="G71" s="110" t="s">
        <v>46</v>
      </c>
      <c r="H71" s="35">
        <f>IF(F71="","",F71)</f>
        <v>1</v>
      </c>
      <c r="I71" s="290"/>
      <c r="J71" s="36">
        <f>IF(SUM(J72:J79)=0,IF($R71="Y",0,H71),H71)</f>
        <v>1</v>
      </c>
      <c r="K71" s="36"/>
      <c r="L71" s="36">
        <f t="shared" ref="L71:Z71" si="97">IF(SUM(L72:L79)=0,IF($R71="Y",0,J71),J71)</f>
        <v>1</v>
      </c>
      <c r="M71" s="36"/>
      <c r="N71" s="36">
        <f t="shared" si="97"/>
        <v>1</v>
      </c>
      <c r="O71" s="36"/>
      <c r="P71" s="36">
        <f t="shared" si="97"/>
        <v>1</v>
      </c>
      <c r="Q71" s="36"/>
      <c r="R71" s="36">
        <f t="shared" si="97"/>
        <v>1</v>
      </c>
      <c r="S71" s="36"/>
      <c r="T71" s="36">
        <f t="shared" si="97"/>
        <v>1</v>
      </c>
      <c r="U71" s="36"/>
      <c r="V71" s="36">
        <f t="shared" si="97"/>
        <v>1</v>
      </c>
      <c r="W71" s="36"/>
      <c r="X71" s="36">
        <f t="shared" si="97"/>
        <v>1</v>
      </c>
      <c r="Y71" s="36">
        <f t="shared" si="97"/>
        <v>0</v>
      </c>
      <c r="Z71" s="36">
        <f t="shared" si="97"/>
        <v>1</v>
      </c>
      <c r="AA71" s="38" t="str">
        <f>IF(N71="","",IF(SUM(Z72:Z79)=0,"Y",""))</f>
        <v/>
      </c>
      <c r="AB71" s="39"/>
    </row>
    <row r="72" spans="1:29" s="152" customFormat="1" ht="14.1" x14ac:dyDescent="0.15">
      <c r="A72" s="148"/>
      <c r="B72" s="149" t="s">
        <v>47</v>
      </c>
      <c r="C72" s="150"/>
      <c r="D72" s="150"/>
      <c r="E72" s="150"/>
      <c r="F72" s="40"/>
      <c r="G72" s="151"/>
      <c r="H72" s="41">
        <v>6</v>
      </c>
      <c r="I72" s="291"/>
      <c r="J72" s="42">
        <f t="shared" ref="J72:J79" si="98">H72</f>
        <v>6</v>
      </c>
      <c r="K72" s="42"/>
      <c r="L72" s="42">
        <f>J72</f>
        <v>6</v>
      </c>
      <c r="M72" s="42"/>
      <c r="N72" s="42">
        <f t="shared" ref="N72:N79" si="99">L72</f>
        <v>6</v>
      </c>
      <c r="O72" s="42"/>
      <c r="P72" s="42">
        <f t="shared" ref="P72:P79" si="100">N72</f>
        <v>6</v>
      </c>
      <c r="Q72" s="42"/>
      <c r="R72" s="42">
        <f t="shared" ref="R72:R79" si="101">P72</f>
        <v>6</v>
      </c>
      <c r="S72" s="42"/>
      <c r="T72" s="42">
        <f t="shared" ref="T72:T79" si="102">R72</f>
        <v>6</v>
      </c>
      <c r="U72" s="42"/>
      <c r="V72" s="42">
        <f t="shared" ref="V72:V79" si="103">T72</f>
        <v>6</v>
      </c>
      <c r="W72" s="42"/>
      <c r="X72" s="42">
        <f>V72</f>
        <v>6</v>
      </c>
      <c r="Y72" s="297"/>
      <c r="Z72" s="43">
        <f t="shared" ref="Z72" si="104">X72</f>
        <v>6</v>
      </c>
      <c r="AA72" s="44"/>
      <c r="AB72" s="55"/>
    </row>
    <row r="73" spans="1:29" s="152" customFormat="1" ht="14.1" x14ac:dyDescent="0.15">
      <c r="A73" s="148"/>
      <c r="B73" s="149" t="s">
        <v>47</v>
      </c>
      <c r="C73" s="150"/>
      <c r="D73" s="150"/>
      <c r="E73" s="150"/>
      <c r="F73" s="40"/>
      <c r="G73" s="151"/>
      <c r="H73" s="41">
        <v>6</v>
      </c>
      <c r="I73" s="291"/>
      <c r="J73" s="42">
        <f t="shared" si="98"/>
        <v>6</v>
      </c>
      <c r="K73" s="42"/>
      <c r="L73" s="42">
        <f t="shared" ref="L73:L79" si="105">J73</f>
        <v>6</v>
      </c>
      <c r="M73" s="42"/>
      <c r="N73" s="42">
        <f t="shared" si="99"/>
        <v>6</v>
      </c>
      <c r="O73" s="42"/>
      <c r="P73" s="42">
        <f t="shared" si="100"/>
        <v>6</v>
      </c>
      <c r="Q73" s="42"/>
      <c r="R73" s="42">
        <f t="shared" si="101"/>
        <v>6</v>
      </c>
      <c r="S73" s="42"/>
      <c r="T73" s="42">
        <f t="shared" si="102"/>
        <v>6</v>
      </c>
      <c r="U73" s="42"/>
      <c r="V73" s="42">
        <f t="shared" si="103"/>
        <v>6</v>
      </c>
      <c r="W73" s="42"/>
      <c r="X73" s="42">
        <f t="shared" ref="X73:X79" si="106">V73</f>
        <v>6</v>
      </c>
      <c r="Y73" s="297"/>
      <c r="Z73" s="43">
        <f t="shared" ref="Z73:Z79" si="107">X73</f>
        <v>6</v>
      </c>
      <c r="AA73" s="44"/>
      <c r="AB73" s="55"/>
    </row>
    <row r="74" spans="1:29" s="152" customFormat="1" ht="14.1" x14ac:dyDescent="0.15">
      <c r="A74" s="148"/>
      <c r="B74" s="149" t="s">
        <v>47</v>
      </c>
      <c r="C74" s="150"/>
      <c r="D74" s="150"/>
      <c r="E74" s="150"/>
      <c r="F74" s="40"/>
      <c r="G74" s="151"/>
      <c r="H74" s="41">
        <v>6</v>
      </c>
      <c r="I74" s="291"/>
      <c r="J74" s="42">
        <f t="shared" si="98"/>
        <v>6</v>
      </c>
      <c r="K74" s="42"/>
      <c r="L74" s="42">
        <f t="shared" si="105"/>
        <v>6</v>
      </c>
      <c r="M74" s="42"/>
      <c r="N74" s="42">
        <f t="shared" si="99"/>
        <v>6</v>
      </c>
      <c r="O74" s="42"/>
      <c r="P74" s="42">
        <f t="shared" si="100"/>
        <v>6</v>
      </c>
      <c r="Q74" s="42"/>
      <c r="R74" s="42">
        <f t="shared" si="101"/>
        <v>6</v>
      </c>
      <c r="S74" s="42"/>
      <c r="T74" s="42">
        <f t="shared" si="102"/>
        <v>6</v>
      </c>
      <c r="U74" s="42"/>
      <c r="V74" s="42">
        <f t="shared" si="103"/>
        <v>6</v>
      </c>
      <c r="W74" s="42"/>
      <c r="X74" s="42">
        <f t="shared" si="106"/>
        <v>6</v>
      </c>
      <c r="Y74" s="297"/>
      <c r="Z74" s="43">
        <f t="shared" si="107"/>
        <v>6</v>
      </c>
      <c r="AA74" s="44"/>
      <c r="AB74" s="55"/>
    </row>
    <row r="75" spans="1:29" s="152" customFormat="1" ht="14.1" x14ac:dyDescent="0.15">
      <c r="A75" s="148"/>
      <c r="B75" s="149" t="s">
        <v>47</v>
      </c>
      <c r="C75" s="150"/>
      <c r="D75" s="150"/>
      <c r="E75" s="150"/>
      <c r="F75" s="40"/>
      <c r="G75" s="151"/>
      <c r="H75" s="41">
        <v>6</v>
      </c>
      <c r="I75" s="291"/>
      <c r="J75" s="42">
        <f t="shared" si="98"/>
        <v>6</v>
      </c>
      <c r="K75" s="42"/>
      <c r="L75" s="42">
        <f t="shared" si="105"/>
        <v>6</v>
      </c>
      <c r="M75" s="42"/>
      <c r="N75" s="42">
        <f t="shared" si="99"/>
        <v>6</v>
      </c>
      <c r="O75" s="42"/>
      <c r="P75" s="42">
        <f t="shared" si="100"/>
        <v>6</v>
      </c>
      <c r="Q75" s="42"/>
      <c r="R75" s="42">
        <f t="shared" si="101"/>
        <v>6</v>
      </c>
      <c r="S75" s="42"/>
      <c r="T75" s="42">
        <f t="shared" si="102"/>
        <v>6</v>
      </c>
      <c r="U75" s="42"/>
      <c r="V75" s="42">
        <f t="shared" si="103"/>
        <v>6</v>
      </c>
      <c r="W75" s="42"/>
      <c r="X75" s="42">
        <f t="shared" si="106"/>
        <v>6</v>
      </c>
      <c r="Y75" s="297"/>
      <c r="Z75" s="43">
        <f t="shared" si="107"/>
        <v>6</v>
      </c>
      <c r="AA75" s="44"/>
      <c r="AB75" s="55"/>
    </row>
    <row r="76" spans="1:29" s="152" customFormat="1" ht="14.1" x14ac:dyDescent="0.15">
      <c r="A76" s="148"/>
      <c r="B76" s="149" t="s">
        <v>47</v>
      </c>
      <c r="C76" s="150"/>
      <c r="D76" s="150"/>
      <c r="E76" s="150"/>
      <c r="F76" s="40"/>
      <c r="G76" s="151"/>
      <c r="H76" s="41">
        <v>6</v>
      </c>
      <c r="I76" s="291"/>
      <c r="J76" s="42">
        <f t="shared" si="98"/>
        <v>6</v>
      </c>
      <c r="K76" s="42"/>
      <c r="L76" s="42">
        <f t="shared" si="105"/>
        <v>6</v>
      </c>
      <c r="M76" s="42"/>
      <c r="N76" s="42">
        <f t="shared" si="99"/>
        <v>6</v>
      </c>
      <c r="O76" s="42"/>
      <c r="P76" s="42">
        <f t="shared" si="100"/>
        <v>6</v>
      </c>
      <c r="Q76" s="42"/>
      <c r="R76" s="42">
        <f t="shared" si="101"/>
        <v>6</v>
      </c>
      <c r="S76" s="42"/>
      <c r="T76" s="42">
        <f t="shared" si="102"/>
        <v>6</v>
      </c>
      <c r="U76" s="42"/>
      <c r="V76" s="42">
        <f t="shared" si="103"/>
        <v>6</v>
      </c>
      <c r="W76" s="42"/>
      <c r="X76" s="42">
        <f t="shared" si="106"/>
        <v>6</v>
      </c>
      <c r="Y76" s="297"/>
      <c r="Z76" s="43">
        <f t="shared" si="107"/>
        <v>6</v>
      </c>
      <c r="AA76" s="44"/>
      <c r="AB76" s="55"/>
    </row>
    <row r="77" spans="1:29" s="152" customFormat="1" ht="14.1" x14ac:dyDescent="0.15">
      <c r="A77" s="148"/>
      <c r="B77" s="149" t="s">
        <v>47</v>
      </c>
      <c r="C77" s="150"/>
      <c r="D77" s="150"/>
      <c r="E77" s="150"/>
      <c r="F77" s="40"/>
      <c r="G77" s="151"/>
      <c r="H77" s="41">
        <v>6</v>
      </c>
      <c r="I77" s="291"/>
      <c r="J77" s="42">
        <f t="shared" si="98"/>
        <v>6</v>
      </c>
      <c r="K77" s="42"/>
      <c r="L77" s="42">
        <f t="shared" si="105"/>
        <v>6</v>
      </c>
      <c r="M77" s="42"/>
      <c r="N77" s="42">
        <f t="shared" si="99"/>
        <v>6</v>
      </c>
      <c r="O77" s="42"/>
      <c r="P77" s="42">
        <f t="shared" si="100"/>
        <v>6</v>
      </c>
      <c r="Q77" s="42"/>
      <c r="R77" s="42">
        <f t="shared" si="101"/>
        <v>6</v>
      </c>
      <c r="S77" s="42"/>
      <c r="T77" s="42">
        <f t="shared" si="102"/>
        <v>6</v>
      </c>
      <c r="U77" s="42"/>
      <c r="V77" s="42">
        <f t="shared" si="103"/>
        <v>6</v>
      </c>
      <c r="W77" s="42"/>
      <c r="X77" s="42">
        <f t="shared" si="106"/>
        <v>6</v>
      </c>
      <c r="Y77" s="297"/>
      <c r="Z77" s="43">
        <f t="shared" si="107"/>
        <v>6</v>
      </c>
      <c r="AA77" s="44"/>
      <c r="AB77" s="55"/>
    </row>
    <row r="78" spans="1:29" s="152" customFormat="1" ht="14.1" x14ac:dyDescent="0.15">
      <c r="A78" s="148"/>
      <c r="B78" s="149" t="s">
        <v>47</v>
      </c>
      <c r="C78" s="150"/>
      <c r="D78" s="150"/>
      <c r="E78" s="150"/>
      <c r="F78" s="40"/>
      <c r="G78" s="151"/>
      <c r="H78" s="41">
        <v>6</v>
      </c>
      <c r="I78" s="291"/>
      <c r="J78" s="42">
        <f t="shared" si="98"/>
        <v>6</v>
      </c>
      <c r="K78" s="42"/>
      <c r="L78" s="42">
        <f t="shared" si="105"/>
        <v>6</v>
      </c>
      <c r="M78" s="42"/>
      <c r="N78" s="42">
        <f t="shared" si="99"/>
        <v>6</v>
      </c>
      <c r="O78" s="42"/>
      <c r="P78" s="42">
        <f t="shared" si="100"/>
        <v>6</v>
      </c>
      <c r="Q78" s="42"/>
      <c r="R78" s="42">
        <f t="shared" si="101"/>
        <v>6</v>
      </c>
      <c r="S78" s="42"/>
      <c r="T78" s="42">
        <f t="shared" si="102"/>
        <v>6</v>
      </c>
      <c r="U78" s="42"/>
      <c r="V78" s="42">
        <f t="shared" si="103"/>
        <v>6</v>
      </c>
      <c r="W78" s="42"/>
      <c r="X78" s="42">
        <f t="shared" si="106"/>
        <v>6</v>
      </c>
      <c r="Y78" s="297"/>
      <c r="Z78" s="43">
        <f t="shared" si="107"/>
        <v>6</v>
      </c>
      <c r="AA78" s="44"/>
      <c r="AB78" s="55"/>
    </row>
    <row r="79" spans="1:29" s="152" customFormat="1" ht="14.1" x14ac:dyDescent="0.15">
      <c r="A79" s="153"/>
      <c r="B79" s="149" t="s">
        <v>47</v>
      </c>
      <c r="C79" s="150"/>
      <c r="D79" s="150"/>
      <c r="E79" s="150"/>
      <c r="F79" s="40"/>
      <c r="G79" s="151"/>
      <c r="H79" s="41">
        <v>6</v>
      </c>
      <c r="I79" s="291"/>
      <c r="J79" s="42">
        <f t="shared" si="98"/>
        <v>6</v>
      </c>
      <c r="K79" s="42"/>
      <c r="L79" s="42">
        <f t="shared" si="105"/>
        <v>6</v>
      </c>
      <c r="M79" s="42"/>
      <c r="N79" s="42">
        <f t="shared" si="99"/>
        <v>6</v>
      </c>
      <c r="O79" s="42"/>
      <c r="P79" s="42">
        <f t="shared" si="100"/>
        <v>6</v>
      </c>
      <c r="Q79" s="42"/>
      <c r="R79" s="42">
        <f t="shared" si="101"/>
        <v>6</v>
      </c>
      <c r="S79" s="42"/>
      <c r="T79" s="42">
        <f t="shared" si="102"/>
        <v>6</v>
      </c>
      <c r="U79" s="42"/>
      <c r="V79" s="42">
        <f t="shared" si="103"/>
        <v>6</v>
      </c>
      <c r="W79" s="42"/>
      <c r="X79" s="42">
        <f t="shared" si="106"/>
        <v>6</v>
      </c>
      <c r="Y79" s="297"/>
      <c r="Z79" s="43">
        <f t="shared" si="107"/>
        <v>6</v>
      </c>
      <c r="AA79" s="44"/>
      <c r="AB79" s="55"/>
    </row>
    <row r="80" spans="1:29" ht="14.1" x14ac:dyDescent="0.15">
      <c r="A80" s="130"/>
      <c r="B80" s="111"/>
      <c r="C80" s="93"/>
      <c r="D80" s="93"/>
      <c r="E80" s="93"/>
      <c r="F80" s="56"/>
      <c r="G80" s="112"/>
      <c r="H80" s="57"/>
      <c r="I80" s="293"/>
      <c r="J80" s="58"/>
      <c r="K80" s="58"/>
      <c r="L80" s="58"/>
      <c r="M80" s="58"/>
      <c r="N80" s="58"/>
      <c r="O80" s="58"/>
      <c r="P80" s="58"/>
      <c r="Q80" s="58"/>
      <c r="R80" s="58"/>
      <c r="S80" s="58"/>
      <c r="T80" s="58"/>
      <c r="U80" s="58"/>
      <c r="V80" s="58"/>
      <c r="W80" s="58"/>
      <c r="X80" s="58"/>
      <c r="Y80" s="299"/>
      <c r="Z80" s="59"/>
      <c r="AA80" s="60"/>
      <c r="AB80" s="61"/>
      <c r="AC80" s="62"/>
    </row>
    <row r="81" spans="1:28" ht="14.1" x14ac:dyDescent="0.15">
      <c r="A81" s="131" t="s">
        <v>10</v>
      </c>
      <c r="B81" s="113"/>
      <c r="C81" s="94"/>
      <c r="D81" s="94"/>
      <c r="E81" s="94"/>
      <c r="F81" s="63"/>
      <c r="G81" s="64"/>
      <c r="H81" s="65">
        <f>SUMIF($F31:$F80,"",H31:H80)</f>
        <v>240</v>
      </c>
      <c r="I81" s="294"/>
      <c r="J81" s="66">
        <f>SUMIF($F31:$F80,"",J31:J80)</f>
        <v>240</v>
      </c>
      <c r="K81" s="66"/>
      <c r="L81" s="66">
        <f>SUMIF($F31:$F80,"",L31:L80)</f>
        <v>240</v>
      </c>
      <c r="M81" s="66"/>
      <c r="N81" s="66">
        <f>SUMIF($F31:$F80,"",N31:N80)</f>
        <v>240</v>
      </c>
      <c r="O81" s="66"/>
      <c r="P81" s="66">
        <f>SUMIF($F31:$F80,"",P31:P80)</f>
        <v>240</v>
      </c>
      <c r="Q81" s="66"/>
      <c r="R81" s="66">
        <f t="shared" ref="R81:Z81" si="108">SUMIF($F31:$F80,"",R31:R80)</f>
        <v>240</v>
      </c>
      <c r="S81" s="66"/>
      <c r="T81" s="66">
        <f t="shared" si="108"/>
        <v>240</v>
      </c>
      <c r="U81" s="66"/>
      <c r="V81" s="66">
        <f t="shared" si="108"/>
        <v>240</v>
      </c>
      <c r="W81" s="66"/>
      <c r="X81" s="66">
        <f t="shared" si="108"/>
        <v>240</v>
      </c>
      <c r="Y81" s="66"/>
      <c r="Z81" s="66">
        <f t="shared" si="108"/>
        <v>240</v>
      </c>
      <c r="AA81" s="68"/>
      <c r="AB81" s="69"/>
    </row>
    <row r="82" spans="1:28" ht="14.1" x14ac:dyDescent="0.15">
      <c r="A82" s="132" t="s">
        <v>11</v>
      </c>
      <c r="B82" s="114"/>
      <c r="C82" s="95"/>
      <c r="D82" s="95"/>
      <c r="E82" s="95"/>
      <c r="F82" s="70"/>
      <c r="G82" s="115"/>
      <c r="H82" s="71">
        <f>SUM($AA$12)</f>
        <v>510</v>
      </c>
      <c r="I82" s="74"/>
      <c r="J82" s="72">
        <f>SUM(H82-$H82/9)</f>
        <v>453.33333333333331</v>
      </c>
      <c r="K82" s="72"/>
      <c r="L82" s="72">
        <f>SUM(J82-$H82/9)</f>
        <v>396.66666666666663</v>
      </c>
      <c r="M82" s="72"/>
      <c r="N82" s="72">
        <f>SUM(L82-$H82/9)</f>
        <v>339.99999999999994</v>
      </c>
      <c r="O82" s="72"/>
      <c r="P82" s="72">
        <f>SUM(N82-$H82/9)</f>
        <v>283.33333333333326</v>
      </c>
      <c r="Q82" s="72"/>
      <c r="R82" s="72">
        <f>SUM(P82-$H82/9)</f>
        <v>226.6666666666666</v>
      </c>
      <c r="S82" s="72"/>
      <c r="T82" s="72">
        <f>SUM(R82-$H82/9)</f>
        <v>169.99999999999994</v>
      </c>
      <c r="U82" s="72"/>
      <c r="V82" s="72">
        <f>SUM(T82-$H82/9)</f>
        <v>113.33333333333329</v>
      </c>
      <c r="W82" s="72"/>
      <c r="X82" s="72">
        <f>SUM(V82-$H82/9)</f>
        <v>56.666666666666622</v>
      </c>
      <c r="Y82" s="72"/>
      <c r="Z82" s="72">
        <f t="shared" ref="Z82" si="109">SUM(X82-$H82/9)</f>
        <v>-4.2632564145606011E-14</v>
      </c>
      <c r="AA82" s="74"/>
      <c r="AB82" s="75"/>
    </row>
    <row r="83" spans="1:28" ht="14.1" x14ac:dyDescent="0.15">
      <c r="A83" s="133" t="s">
        <v>17</v>
      </c>
      <c r="B83" s="116"/>
      <c r="C83" s="96"/>
      <c r="D83" s="96"/>
      <c r="E83" s="96"/>
      <c r="F83" s="76"/>
      <c r="G83" s="117"/>
      <c r="H83" s="77">
        <f>SUMIF($F31:$F80,"&lt;&gt;",H31:H80)</f>
        <v>19</v>
      </c>
      <c r="I83" s="77">
        <f>H83</f>
        <v>19</v>
      </c>
      <c r="J83" s="77">
        <f>SUMIF($F31:$F80,"&lt;&gt;",J31:J80)</f>
        <v>19</v>
      </c>
      <c r="K83" s="77">
        <f>J83</f>
        <v>19</v>
      </c>
      <c r="L83" s="77">
        <f>SUMIF($F31:$F80,"&lt;&gt;",L31:L80)</f>
        <v>19</v>
      </c>
      <c r="M83" s="77">
        <f>L83</f>
        <v>19</v>
      </c>
      <c r="N83" s="77">
        <f>SUMIF($F31:$F80,"&lt;&gt;",N31:N80)</f>
        <v>19</v>
      </c>
      <c r="O83" s="77">
        <f>N83</f>
        <v>19</v>
      </c>
      <c r="P83" s="77">
        <f>SUMIF($F31:$F80,"&lt;&gt;",P31:P80)</f>
        <v>19</v>
      </c>
      <c r="Q83" s="77">
        <f>P83</f>
        <v>19</v>
      </c>
      <c r="R83" s="77">
        <f t="shared" ref="R83:Z83" si="110">SUMIF($F31:$F80,"&lt;&gt;",R31:R80)</f>
        <v>19</v>
      </c>
      <c r="S83" s="77">
        <f>R83</f>
        <v>19</v>
      </c>
      <c r="T83" s="77">
        <f t="shared" si="110"/>
        <v>19</v>
      </c>
      <c r="U83" s="77">
        <f>T83</f>
        <v>19</v>
      </c>
      <c r="V83" s="77">
        <f t="shared" si="110"/>
        <v>19</v>
      </c>
      <c r="W83" s="77">
        <f>V83</f>
        <v>19</v>
      </c>
      <c r="X83" s="77">
        <f t="shared" si="110"/>
        <v>19</v>
      </c>
      <c r="Y83" s="77">
        <f>X83</f>
        <v>19</v>
      </c>
      <c r="Z83" s="77">
        <f t="shared" si="110"/>
        <v>19</v>
      </c>
      <c r="AA83" s="79"/>
      <c r="AB83" s="80"/>
    </row>
    <row r="84" spans="1:28" ht="15" thickBot="1" x14ac:dyDescent="0.2">
      <c r="A84" s="134"/>
      <c r="B84" s="118"/>
      <c r="C84" s="97"/>
      <c r="D84" s="97"/>
      <c r="E84" s="97"/>
      <c r="F84" s="81"/>
      <c r="G84" s="119" t="s">
        <v>12</v>
      </c>
      <c r="H84" s="82">
        <v>1</v>
      </c>
      <c r="I84" s="295">
        <f>H84</f>
        <v>1</v>
      </c>
      <c r="J84" s="83">
        <f>H84+1</f>
        <v>2</v>
      </c>
      <c r="K84" s="295">
        <f>J84</f>
        <v>2</v>
      </c>
      <c r="L84" s="83">
        <v>3</v>
      </c>
      <c r="M84" s="295">
        <f>L84</f>
        <v>3</v>
      </c>
      <c r="N84" s="83">
        <v>4</v>
      </c>
      <c r="O84" s="295">
        <f>N84</f>
        <v>4</v>
      </c>
      <c r="P84" s="83">
        <v>5</v>
      </c>
      <c r="Q84" s="295">
        <f>P84</f>
        <v>5</v>
      </c>
      <c r="R84" s="83">
        <v>6</v>
      </c>
      <c r="S84" s="295">
        <f>R84</f>
        <v>6</v>
      </c>
      <c r="T84" s="83">
        <v>7</v>
      </c>
      <c r="U84" s="295">
        <f>T84</f>
        <v>7</v>
      </c>
      <c r="V84" s="83">
        <v>8</v>
      </c>
      <c r="W84" s="295">
        <f>V84</f>
        <v>8</v>
      </c>
      <c r="X84" s="83">
        <v>9</v>
      </c>
      <c r="Y84" s="295">
        <f>X84</f>
        <v>9</v>
      </c>
      <c r="Z84" s="84">
        <v>10</v>
      </c>
      <c r="AA84" s="85"/>
      <c r="AB84" s="86"/>
    </row>
    <row r="85" spans="1:28" ht="18" x14ac:dyDescent="0.2">
      <c r="A85" s="7" t="s">
        <v>13</v>
      </c>
      <c r="F85" s="20"/>
    </row>
    <row r="86" spans="1:28" ht="18" x14ac:dyDescent="0.2">
      <c r="A86" s="8" t="s">
        <v>15</v>
      </c>
      <c r="F86" s="21"/>
    </row>
    <row r="87" spans="1:28" ht="14.1" x14ac:dyDescent="0.15">
      <c r="A87" s="9" t="s">
        <v>14</v>
      </c>
      <c r="F87" s="16"/>
    </row>
    <row r="88" spans="1:28" x14ac:dyDescent="0.2">
      <c r="A88" s="9"/>
      <c r="F88" s="16"/>
    </row>
    <row r="89" spans="1:28" x14ac:dyDescent="0.2">
      <c r="A89" s="9"/>
      <c r="F89" s="16"/>
    </row>
    <row r="90" spans="1:28" ht="18" x14ac:dyDescent="0.25">
      <c r="A90" s="8" t="s">
        <v>15</v>
      </c>
      <c r="F90" s="21"/>
    </row>
    <row r="91" spans="1:28" x14ac:dyDescent="0.2">
      <c r="A91" s="9" t="s">
        <v>14</v>
      </c>
      <c r="F91" s="16"/>
    </row>
    <row r="92" spans="1:28" x14ac:dyDescent="0.2">
      <c r="A92" s="9" t="s">
        <v>14</v>
      </c>
      <c r="E92" s="16"/>
      <c r="F92" s="16"/>
      <c r="G92" s="16"/>
    </row>
    <row r="93" spans="1:28" x14ac:dyDescent="0.2">
      <c r="B93" s="9"/>
      <c r="C93" s="9"/>
      <c r="D93" s="9"/>
      <c r="E93" s="16"/>
      <c r="F93" s="16"/>
      <c r="G93" s="16"/>
    </row>
  </sheetData>
  <mergeCells count="1">
    <mergeCell ref="A6:D6"/>
  </mergeCells>
  <conditionalFormatting sqref="AB1:AB4 AB14:AB30 AB32:AB40 AB42:AB50 AB52:AB60 AB62:AB70 AB72:AB1048576">
    <cfRule type="cellIs" dxfId="11" priority="20" operator="equal">
      <formula>"N"</formula>
    </cfRule>
  </conditionalFormatting>
  <conditionalFormatting sqref="N5:O5 N12:O12">
    <cfRule type="cellIs" dxfId="10" priority="19" operator="equal">
      <formula>"N"</formula>
    </cfRule>
  </conditionalFormatting>
  <conditionalFormatting sqref="P5:Q5">
    <cfRule type="cellIs" dxfId="9" priority="14" operator="equal">
      <formula>"N"</formula>
    </cfRule>
  </conditionalFormatting>
  <conditionalFormatting sqref="R5:S5">
    <cfRule type="cellIs" dxfId="8" priority="13" operator="equal">
      <formula>"N"</formula>
    </cfRule>
  </conditionalFormatting>
  <conditionalFormatting sqref="T5:U5">
    <cfRule type="cellIs" dxfId="7" priority="12" operator="equal">
      <formula>"N"</formula>
    </cfRule>
  </conditionalFormatting>
  <conditionalFormatting sqref="V5:W5">
    <cfRule type="cellIs" dxfId="6" priority="11" operator="equal">
      <formula>"N"</formula>
    </cfRule>
  </conditionalFormatting>
  <conditionalFormatting sqref="X5:Y5">
    <cfRule type="cellIs" dxfId="5" priority="10" operator="equal">
      <formula>"N"</formula>
    </cfRule>
  </conditionalFormatting>
  <conditionalFormatting sqref="AB71">
    <cfRule type="cellIs" dxfId="4" priority="5" operator="equal">
      <formula>"N"</formula>
    </cfRule>
  </conditionalFormatting>
  <conditionalFormatting sqref="AB31">
    <cfRule type="cellIs" dxfId="3" priority="4" operator="equal">
      <formula>"N"</formula>
    </cfRule>
  </conditionalFormatting>
  <conditionalFormatting sqref="AB41">
    <cfRule type="cellIs" dxfId="2" priority="3" operator="equal">
      <formula>"N"</formula>
    </cfRule>
  </conditionalFormatting>
  <conditionalFormatting sqref="AB51">
    <cfRule type="cellIs" dxfId="1" priority="2" operator="equal">
      <formula>"N"</formula>
    </cfRule>
  </conditionalFormatting>
  <conditionalFormatting sqref="AB61">
    <cfRule type="cellIs" dxfId="0" priority="1" operator="equal">
      <formula>"N"</formula>
    </cfRule>
  </conditionalFormatting>
  <dataValidations xWindow="538" yWindow="892" count="3">
    <dataValidation allowBlank="1" showInputMessage="1" showErrorMessage="1" promptTitle="Hint:" prompt="Enter the number of hours REMAINING at the end of the previous day." sqref="J72:Z79 J62:Z69 J42:Z49 J52:Z59 J32:Z39"/>
    <dataValidation allowBlank="1" showInputMessage="1" showErrorMessage="1" promptTitle="Warning!" prompt="Do not modify this cell. A formula automatically updates its value." sqref="H31:AA31 H61:AA61 H41:AA41 H51:AA51 H71:AA71 H81:Z83"/>
    <dataValidation type="custom" showErrorMessage="1" errorTitle="Sorry -" error="You cannot accept this item until all tasks have been completed." sqref="AB51 AB71 AB31 AB41 AB61">
      <formula1>AA31&lt;&gt;""</formula1>
    </dataValidation>
  </dataValidations>
  <printOptions horizontalCentered="1"/>
  <pageMargins left="0.5" right="0.5" top="0.5" bottom="0.5" header="0.25" footer="0.25"/>
  <pageSetup scale="71" fitToHeight="0" orientation="landscape" r:id="rId1"/>
  <headerFooter alignWithMargins="0">
    <oddHeader>&amp;F</oddHead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N11" sqref="N11"/>
    </sheetView>
  </sheetViews>
  <sheetFormatPr defaultColWidth="8.85546875" defaultRowHeight="15" x14ac:dyDescent="0.25"/>
  <sheetData>
    <row r="1" ht="48" customHeight="1"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Instructions</vt:lpstr>
      <vt:lpstr>Product Backlog - option 1</vt:lpstr>
      <vt:lpstr>Product Backlog - option 2</vt:lpstr>
      <vt:lpstr>Product Backlog - option 3</vt:lpstr>
      <vt:lpstr>Sprint Backlog - 1 week option</vt:lpstr>
      <vt:lpstr>Sprint Backlog - 2 week option</vt:lpstr>
      <vt:lpstr>Burndown Patterns Reference</vt:lpstr>
      <vt:lpstr>'Sprint Backlog - 1 week option'!Print_Area</vt:lpstr>
      <vt:lpstr>'Sprint Backlog - 2 week option'!Print_Area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 Layton</dc:creator>
  <cp:lastModifiedBy>Admin</cp:lastModifiedBy>
  <cp:lastPrinted>2011-09-28T22:28:35Z</cp:lastPrinted>
  <dcterms:created xsi:type="dcterms:W3CDTF">2008-12-01T17:23:02Z</dcterms:created>
  <dcterms:modified xsi:type="dcterms:W3CDTF">2020-12-31T15:18:36Z</dcterms:modified>
</cp:coreProperties>
</file>