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60" yWindow="-15" windowWidth="21195" windowHeight="12450"/>
  </bookViews>
  <sheets>
    <sheet name="SPLUG_BOM" sheetId="14" r:id="rId1"/>
    <sheet name="IR_BOM" sheetId="15" r:id="rId2"/>
    <sheet name="Wiz-Bridge v.0.8" sheetId="19" r:id="rId3"/>
    <sheet name="Wiz-Bridge v.1.5" sheetId="18" r:id="rId4"/>
    <sheet name="THMOTE" sheetId="20" r:id="rId5"/>
    <sheet name="RS232-Bidge" sheetId="21" r:id="rId6"/>
    <sheet name="RS485-Bridge" sheetId="23" r:id="rId7"/>
    <sheet name="PIR" sheetId="24" r:id="rId8"/>
  </sheets>
  <calcPr calcId="144525"/>
</workbook>
</file>

<file path=xl/calcChain.xml><?xml version="1.0" encoding="utf-8"?>
<calcChain xmlns="http://schemas.openxmlformats.org/spreadsheetml/2006/main">
  <c r="D17" i="24" l="1"/>
  <c r="M15" i="24"/>
  <c r="M14" i="24"/>
  <c r="M13" i="24"/>
  <c r="M12" i="24"/>
  <c r="D11" i="24"/>
  <c r="M9" i="24"/>
  <c r="M8" i="24"/>
  <c r="M7" i="24"/>
  <c r="M11" i="24" l="1"/>
  <c r="M17" i="24"/>
  <c r="Q5" i="24" s="1"/>
  <c r="T4" i="24"/>
  <c r="Q4" i="24" l="1"/>
  <c r="T5" i="24"/>
  <c r="D16" i="23" l="1"/>
  <c r="M14" i="23"/>
  <c r="M13" i="23"/>
  <c r="M12" i="23"/>
  <c r="D11" i="23"/>
  <c r="M9" i="23"/>
  <c r="M8" i="23"/>
  <c r="M7" i="23"/>
  <c r="M16" i="23" l="1"/>
  <c r="Q5" i="23" s="1"/>
  <c r="M11" i="23"/>
  <c r="T4" i="23"/>
  <c r="Q4" i="23" l="1"/>
  <c r="T5" i="23"/>
  <c r="D16" i="21" l="1"/>
  <c r="M14" i="21"/>
  <c r="M13" i="21"/>
  <c r="M12" i="21"/>
  <c r="D11" i="21"/>
  <c r="M9" i="21"/>
  <c r="M8" i="21"/>
  <c r="M7" i="21"/>
  <c r="M11" i="21" l="1"/>
  <c r="T4" i="21"/>
  <c r="M16" i="21"/>
  <c r="Q5" i="21" s="1"/>
  <c r="Q4" i="21" l="1"/>
  <c r="T5" i="21"/>
  <c r="D17" i="20" l="1"/>
  <c r="M15" i="20"/>
  <c r="M14" i="20"/>
  <c r="D12" i="20"/>
  <c r="M10" i="20"/>
  <c r="M9" i="20"/>
  <c r="M8" i="20"/>
  <c r="M7" i="20"/>
  <c r="T4" i="20" l="1"/>
  <c r="M12" i="20"/>
  <c r="M17" i="20"/>
  <c r="Q5" i="20" s="1"/>
  <c r="Q4" i="20" l="1"/>
  <c r="T5" i="20"/>
  <c r="D12" i="14" l="1"/>
  <c r="D23" i="14"/>
  <c r="D27" i="19"/>
  <c r="M23" i="19"/>
  <c r="M22" i="19"/>
  <c r="M21" i="19"/>
  <c r="M20" i="19"/>
  <c r="M18" i="19"/>
  <c r="M16" i="19"/>
  <c r="M15" i="19"/>
  <c r="M13" i="19"/>
  <c r="D12" i="19"/>
  <c r="M10" i="19"/>
  <c r="M9" i="19"/>
  <c r="M8" i="19"/>
  <c r="T4" i="19" s="1"/>
  <c r="M7" i="19"/>
  <c r="M27" i="19" l="1"/>
  <c r="Q4" i="19" s="1"/>
  <c r="M12" i="19"/>
  <c r="T5" i="19" s="1"/>
  <c r="Q5" i="19" l="1"/>
  <c r="D35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D15" i="18"/>
  <c r="M13" i="18"/>
  <c r="M12" i="18"/>
  <c r="M11" i="18"/>
  <c r="M10" i="18"/>
  <c r="M9" i="18"/>
  <c r="M8" i="18"/>
  <c r="M7" i="18"/>
  <c r="M15" i="18" l="1"/>
  <c r="M35" i="18"/>
  <c r="Q4" i="18" s="1"/>
  <c r="T4" i="18"/>
  <c r="T5" i="18" l="1"/>
  <c r="Q5" i="18"/>
  <c r="D11" i="15" l="1"/>
  <c r="M11" i="15" l="1"/>
  <c r="M7" i="14" l="1"/>
  <c r="M8" i="14"/>
  <c r="M9" i="14"/>
  <c r="M10" i="14"/>
  <c r="M14" i="14"/>
  <c r="M15" i="14"/>
  <c r="M16" i="14"/>
  <c r="M17" i="14"/>
  <c r="M18" i="14"/>
  <c r="M19" i="14"/>
  <c r="M20" i="14"/>
  <c r="M21" i="14"/>
  <c r="M12" i="14" l="1"/>
  <c r="M23" i="14"/>
</calcChain>
</file>

<file path=xl/sharedStrings.xml><?xml version="1.0" encoding="utf-8"?>
<sst xmlns="http://schemas.openxmlformats.org/spreadsheetml/2006/main" count="512" uniqueCount="210">
  <si>
    <t>형식</t>
    <phoneticPr fontId="1" type="noConversion"/>
  </si>
  <si>
    <t>Part</t>
    <phoneticPr fontId="1" type="noConversion"/>
  </si>
  <si>
    <t>Package</t>
    <phoneticPr fontId="1" type="noConversion"/>
  </si>
  <si>
    <t>비고</t>
    <phoneticPr fontId="1" type="noConversion"/>
  </si>
  <si>
    <t>호환</t>
    <phoneticPr fontId="1" type="noConversion"/>
  </si>
  <si>
    <t>Picture</t>
    <phoneticPr fontId="1" type="noConversion"/>
  </si>
  <si>
    <t>Price</t>
    <phoneticPr fontId="1" type="noConversion"/>
  </si>
  <si>
    <t>사진</t>
    <phoneticPr fontId="1" type="noConversion"/>
  </si>
  <si>
    <t>판매처</t>
    <phoneticPr fontId="1" type="noConversion"/>
  </si>
  <si>
    <t>Unit</t>
    <phoneticPr fontId="1" type="noConversion"/>
  </si>
  <si>
    <t>위치</t>
    <phoneticPr fontId="1" type="noConversion"/>
  </si>
  <si>
    <t>분류</t>
    <phoneticPr fontId="1" type="noConversion"/>
  </si>
  <si>
    <t>번호</t>
    <phoneticPr fontId="1" type="noConversion"/>
  </si>
  <si>
    <t>No.</t>
    <phoneticPr fontId="1" type="noConversion"/>
  </si>
  <si>
    <t>Total</t>
    <phoneticPr fontId="1" type="noConversion"/>
  </si>
  <si>
    <t>FDN327N</t>
    <phoneticPr fontId="1" type="noConversion"/>
  </si>
  <si>
    <t>SMD</t>
  </si>
  <si>
    <t>Outlet</t>
  </si>
  <si>
    <t>DIP</t>
  </si>
  <si>
    <t>FET</t>
    <phoneticPr fontId="1" type="noConversion"/>
  </si>
  <si>
    <t>PCB</t>
    <phoneticPr fontId="1" type="noConversion"/>
  </si>
  <si>
    <t>EL-1KL3</t>
    <phoneticPr fontId="1" type="noConversion"/>
  </si>
  <si>
    <t>TSOP31238</t>
    <phoneticPr fontId="1" type="noConversion"/>
  </si>
  <si>
    <t>Total</t>
    <phoneticPr fontId="1" type="noConversion"/>
  </si>
  <si>
    <t>Outlet</t>
    <phoneticPr fontId="1" type="noConversion"/>
  </si>
  <si>
    <t>SMD</t>
    <phoneticPr fontId="1" type="noConversion"/>
  </si>
  <si>
    <t>HD2_15</t>
    <phoneticPr fontId="1" type="noConversion"/>
  </si>
  <si>
    <t>IVB080</t>
    <phoneticPr fontId="1" type="noConversion"/>
  </si>
  <si>
    <t>J4, J5</t>
    <phoneticPr fontId="1" type="noConversion"/>
  </si>
  <si>
    <t>J</t>
    <phoneticPr fontId="1" type="noConversion"/>
  </si>
  <si>
    <t>5V-16</t>
    <phoneticPr fontId="1" type="noConversion"/>
  </si>
  <si>
    <t>DIP</t>
    <phoneticPr fontId="1" type="noConversion"/>
  </si>
  <si>
    <t>HC3-1AT-5S</t>
    <phoneticPr fontId="1" type="noConversion"/>
  </si>
  <si>
    <t>Relay1</t>
    <phoneticPr fontId="1" type="noConversion"/>
  </si>
  <si>
    <t>Relay</t>
    <phoneticPr fontId="1" type="noConversion"/>
  </si>
  <si>
    <t>N.C</t>
    <phoneticPr fontId="1" type="noConversion"/>
  </si>
  <si>
    <t>MLF-8</t>
    <phoneticPr fontId="1" type="noConversion"/>
  </si>
  <si>
    <t>AT45DB041D</t>
    <phoneticPr fontId="1" type="noConversion"/>
  </si>
  <si>
    <t>U10</t>
    <phoneticPr fontId="1" type="noConversion"/>
  </si>
  <si>
    <t>U</t>
    <phoneticPr fontId="1" type="noConversion"/>
  </si>
  <si>
    <t>G08B</t>
    <phoneticPr fontId="1" type="noConversion"/>
  </si>
  <si>
    <t>LNK304DN</t>
    <phoneticPr fontId="1" type="noConversion"/>
  </si>
  <si>
    <t>U9</t>
    <phoneticPr fontId="1" type="noConversion"/>
  </si>
  <si>
    <t>SSOP-20</t>
    <phoneticPr fontId="1" type="noConversion"/>
  </si>
  <si>
    <t>ADE7763</t>
    <phoneticPr fontId="1" type="noConversion"/>
  </si>
  <si>
    <t>U7</t>
    <phoneticPr fontId="1" type="noConversion"/>
  </si>
  <si>
    <t>SOT-23</t>
    <phoneticPr fontId="1" type="noConversion"/>
  </si>
  <si>
    <t>2Pin</t>
    <phoneticPr fontId="1" type="noConversion"/>
  </si>
  <si>
    <t>ITS-1163</t>
    <phoneticPr fontId="1" type="noConversion"/>
  </si>
  <si>
    <t>SW1, SW2, SW3, SW4</t>
    <phoneticPr fontId="1" type="noConversion"/>
  </si>
  <si>
    <t>SW</t>
    <phoneticPr fontId="1" type="noConversion"/>
  </si>
  <si>
    <t>KTC3875</t>
    <phoneticPr fontId="1" type="noConversion"/>
  </si>
  <si>
    <t>Q1</t>
    <phoneticPr fontId="1" type="noConversion"/>
  </si>
  <si>
    <t>Q</t>
    <phoneticPr fontId="1" type="noConversion"/>
  </si>
  <si>
    <t>ATS</t>
    <phoneticPr fontId="1" type="noConversion"/>
  </si>
  <si>
    <t>3.57MHz</t>
    <phoneticPr fontId="1" type="noConversion"/>
  </si>
  <si>
    <t>Y1</t>
    <phoneticPr fontId="1" type="noConversion"/>
  </si>
  <si>
    <t>Y</t>
    <phoneticPr fontId="1" type="noConversion"/>
  </si>
  <si>
    <t>D1</t>
    <phoneticPr fontId="1" type="noConversion"/>
  </si>
  <si>
    <t>DIP</t>
    <phoneticPr fontId="1" type="noConversion"/>
  </si>
  <si>
    <t>URL</t>
    <phoneticPr fontId="1" type="noConversion"/>
  </si>
  <si>
    <t>ETC</t>
    <phoneticPr fontId="1" type="noConversion"/>
  </si>
  <si>
    <t>ASSEMBLY</t>
    <phoneticPr fontId="1" type="noConversion"/>
  </si>
  <si>
    <t>CASE</t>
    <phoneticPr fontId="1" type="noConversion"/>
  </si>
  <si>
    <t>PCB</t>
    <phoneticPr fontId="1" type="noConversion"/>
  </si>
  <si>
    <t>Mall</t>
    <phoneticPr fontId="1" type="noConversion"/>
  </si>
  <si>
    <t>Price</t>
    <phoneticPr fontId="1" type="noConversion"/>
  </si>
  <si>
    <t>Unit</t>
    <phoneticPr fontId="1" type="noConversion"/>
  </si>
  <si>
    <t>Picture</t>
    <phoneticPr fontId="1" type="noConversion"/>
  </si>
  <si>
    <t>Note</t>
    <phoneticPr fontId="1" type="noConversion"/>
  </si>
  <si>
    <t>Type</t>
    <phoneticPr fontId="1" type="noConversion"/>
  </si>
  <si>
    <t>Package</t>
    <phoneticPr fontId="1" type="noConversion"/>
  </si>
  <si>
    <t>Part</t>
    <phoneticPr fontId="1" type="noConversion"/>
  </si>
  <si>
    <t>Location</t>
    <phoneticPr fontId="1" type="noConversion"/>
  </si>
  <si>
    <t>Quantit</t>
    <phoneticPr fontId="1" type="noConversion"/>
  </si>
  <si>
    <t>Item</t>
    <phoneticPr fontId="1" type="noConversion"/>
  </si>
  <si>
    <t>No.</t>
    <phoneticPr fontId="1" type="noConversion"/>
  </si>
  <si>
    <t>부품</t>
    <phoneticPr fontId="1" type="noConversion"/>
  </si>
  <si>
    <t>판매처</t>
    <phoneticPr fontId="1" type="noConversion"/>
  </si>
  <si>
    <t>가격</t>
    <phoneticPr fontId="1" type="noConversion"/>
  </si>
  <si>
    <t>단가</t>
    <phoneticPr fontId="1" type="noConversion"/>
  </si>
  <si>
    <t>단위</t>
    <phoneticPr fontId="1" type="noConversion"/>
  </si>
  <si>
    <t>사진</t>
    <phoneticPr fontId="1" type="noConversion"/>
  </si>
  <si>
    <t>비고</t>
    <phoneticPr fontId="1" type="noConversion"/>
  </si>
  <si>
    <t>형식</t>
    <phoneticPr fontId="1" type="noConversion"/>
  </si>
  <si>
    <t>호환</t>
    <phoneticPr fontId="1" type="noConversion"/>
  </si>
  <si>
    <t>위치</t>
    <phoneticPr fontId="1" type="noConversion"/>
  </si>
  <si>
    <t>수량</t>
    <phoneticPr fontId="1" type="noConversion"/>
  </si>
  <si>
    <t>분류</t>
    <phoneticPr fontId="1" type="noConversion"/>
  </si>
  <si>
    <t>번호</t>
    <phoneticPr fontId="1" type="noConversion"/>
  </si>
  <si>
    <r>
      <rPr>
        <sz val="11"/>
        <color rgb="FF0070C0"/>
        <rFont val="맑은 고딕"/>
        <family val="3"/>
        <charset val="129"/>
        <scheme val="minor"/>
      </rPr>
      <t>케이스</t>
    </r>
    <r>
      <rPr>
        <sz val="11"/>
        <color theme="1"/>
        <rFont val="맑은 고딕"/>
        <family val="2"/>
        <scheme val="minor"/>
      </rPr>
      <t xml:space="preserve">는 </t>
    </r>
    <r>
      <rPr>
        <sz val="11"/>
        <color rgb="FFFF0000"/>
        <rFont val="맑은 고딕"/>
        <family val="3"/>
        <charset val="129"/>
        <scheme val="minor"/>
      </rPr>
      <t>CASE</t>
    </r>
    <r>
      <rPr>
        <sz val="11"/>
        <color theme="1"/>
        <rFont val="맑은 고딕"/>
        <family val="2"/>
        <scheme val="minor"/>
      </rPr>
      <t xml:space="preserve">와 </t>
    </r>
    <r>
      <rPr>
        <sz val="11"/>
        <color rgb="FFFF0000"/>
        <rFont val="맑은 고딕"/>
        <family val="3"/>
        <charset val="129"/>
        <scheme val="minor"/>
      </rPr>
      <t>ETC</t>
    </r>
    <r>
      <rPr>
        <sz val="11"/>
        <color theme="1"/>
        <rFont val="맑은 고딕"/>
        <family val="2"/>
        <scheme val="minor"/>
      </rPr>
      <t xml:space="preserve"> 가격 합계, </t>
    </r>
    <r>
      <rPr>
        <sz val="11"/>
        <color rgb="FF00B050"/>
        <rFont val="맑은 고딕"/>
        <family val="3"/>
        <charset val="129"/>
        <scheme val="minor"/>
      </rPr>
      <t>보드</t>
    </r>
    <r>
      <rPr>
        <sz val="11"/>
        <color theme="1"/>
        <rFont val="맑은 고딕"/>
        <family val="2"/>
        <scheme val="minor"/>
      </rPr>
      <t xml:space="preserve">는 </t>
    </r>
    <r>
      <rPr>
        <sz val="11"/>
        <color rgb="FF0070C0"/>
        <rFont val="맑은 고딕"/>
        <family val="3"/>
        <charset val="129"/>
        <scheme val="minor"/>
      </rPr>
      <t>케이스</t>
    </r>
    <r>
      <rPr>
        <sz val="11"/>
        <color theme="1"/>
        <rFont val="맑은 고딕"/>
        <family val="2"/>
        <scheme val="minor"/>
      </rPr>
      <t>를 제외한 가격 합계</t>
    </r>
    <phoneticPr fontId="1" type="noConversion"/>
  </si>
  <si>
    <t>SonnoKEP Rev 1.5</t>
    <phoneticPr fontId="1" type="noConversion"/>
  </si>
  <si>
    <t>Project</t>
    <phoneticPr fontId="1" type="noConversion"/>
  </si>
  <si>
    <t>IRF</t>
    <phoneticPr fontId="1" type="noConversion"/>
  </si>
  <si>
    <t>U1, U2</t>
    <phoneticPr fontId="1" type="noConversion"/>
  </si>
  <si>
    <t>U3</t>
    <phoneticPr fontId="1" type="noConversion"/>
  </si>
  <si>
    <t>LED</t>
    <phoneticPr fontId="1" type="noConversion"/>
  </si>
  <si>
    <t>TSOP</t>
    <phoneticPr fontId="1" type="noConversion"/>
  </si>
  <si>
    <t>Project</t>
    <phoneticPr fontId="1" type="noConversion"/>
  </si>
  <si>
    <t>Wiz Bridge Rev 1.5</t>
    <phoneticPr fontId="1" type="noConversion"/>
  </si>
  <si>
    <r>
      <rPr>
        <sz val="11"/>
        <color rgb="FF0070C0"/>
        <rFont val="맑은 고딕"/>
        <family val="3"/>
        <charset val="129"/>
        <scheme val="minor"/>
      </rPr>
      <t>케이스</t>
    </r>
    <r>
      <rPr>
        <sz val="11"/>
        <color theme="1"/>
        <rFont val="맑은 고딕"/>
        <family val="2"/>
        <scheme val="minor"/>
      </rPr>
      <t xml:space="preserve">는 </t>
    </r>
    <r>
      <rPr>
        <sz val="11"/>
        <color rgb="FFFF0000"/>
        <rFont val="맑은 고딕"/>
        <family val="3"/>
        <charset val="129"/>
        <scheme val="minor"/>
      </rPr>
      <t>CASE</t>
    </r>
    <r>
      <rPr>
        <sz val="11"/>
        <color theme="1"/>
        <rFont val="맑은 고딕"/>
        <family val="2"/>
        <scheme val="minor"/>
      </rPr>
      <t xml:space="preserve">와 </t>
    </r>
    <r>
      <rPr>
        <sz val="11"/>
        <color rgb="FFFF0000"/>
        <rFont val="맑은 고딕"/>
        <family val="3"/>
        <charset val="129"/>
        <scheme val="minor"/>
      </rPr>
      <t>ETC</t>
    </r>
    <r>
      <rPr>
        <sz val="11"/>
        <color theme="1"/>
        <rFont val="맑은 고딕"/>
        <family val="2"/>
        <scheme val="minor"/>
      </rPr>
      <t xml:space="preserve"> 가격 합계, </t>
    </r>
    <r>
      <rPr>
        <sz val="11"/>
        <color rgb="FF00B050"/>
        <rFont val="맑은 고딕"/>
        <family val="3"/>
        <charset val="129"/>
        <scheme val="minor"/>
      </rPr>
      <t>보드</t>
    </r>
    <r>
      <rPr>
        <sz val="11"/>
        <color theme="1"/>
        <rFont val="맑은 고딕"/>
        <family val="2"/>
        <scheme val="minor"/>
      </rPr>
      <t xml:space="preserve">는 </t>
    </r>
    <r>
      <rPr>
        <sz val="11"/>
        <color rgb="FF0070C0"/>
        <rFont val="맑은 고딕"/>
        <family val="3"/>
        <charset val="129"/>
        <scheme val="minor"/>
      </rPr>
      <t>케이스</t>
    </r>
    <r>
      <rPr>
        <sz val="11"/>
        <color theme="1"/>
        <rFont val="맑은 고딕"/>
        <family val="2"/>
        <scheme val="minor"/>
      </rPr>
      <t>를 제외한 가격 합계</t>
    </r>
    <phoneticPr fontId="1" type="noConversion"/>
  </si>
  <si>
    <t>번호</t>
    <phoneticPr fontId="1" type="noConversion"/>
  </si>
  <si>
    <t>분류</t>
    <phoneticPr fontId="1" type="noConversion"/>
  </si>
  <si>
    <t>수량</t>
    <phoneticPr fontId="1" type="noConversion"/>
  </si>
  <si>
    <t>위치</t>
    <phoneticPr fontId="1" type="noConversion"/>
  </si>
  <si>
    <t>부품</t>
    <phoneticPr fontId="1" type="noConversion"/>
  </si>
  <si>
    <t>호환</t>
    <phoneticPr fontId="1" type="noConversion"/>
  </si>
  <si>
    <t>형식</t>
    <phoneticPr fontId="1" type="noConversion"/>
  </si>
  <si>
    <t>비고</t>
    <phoneticPr fontId="1" type="noConversion"/>
  </si>
  <si>
    <t>사진</t>
    <phoneticPr fontId="1" type="noConversion"/>
  </si>
  <si>
    <t>단위</t>
    <phoneticPr fontId="1" type="noConversion"/>
  </si>
  <si>
    <t>단가</t>
    <phoneticPr fontId="1" type="noConversion"/>
  </si>
  <si>
    <t>가격</t>
    <phoneticPr fontId="1" type="noConversion"/>
  </si>
  <si>
    <t>판매처</t>
    <phoneticPr fontId="1" type="noConversion"/>
  </si>
  <si>
    <t>케이스</t>
    <phoneticPr fontId="1" type="noConversion"/>
  </si>
  <si>
    <t>보드</t>
    <phoneticPr fontId="1" type="noConversion"/>
  </si>
  <si>
    <t>완제품</t>
    <phoneticPr fontId="1" type="noConversion"/>
  </si>
  <si>
    <t>HARVEST</t>
    <phoneticPr fontId="1" type="noConversion"/>
  </si>
  <si>
    <t>DIP</t>
    <phoneticPr fontId="1" type="noConversion"/>
  </si>
  <si>
    <t>U</t>
    <phoneticPr fontId="1" type="noConversion"/>
  </si>
  <si>
    <t>U1</t>
    <phoneticPr fontId="1" type="noConversion"/>
  </si>
  <si>
    <t>U1</t>
    <phoneticPr fontId="1" type="noConversion"/>
  </si>
  <si>
    <t>WizFi220</t>
    <phoneticPr fontId="1" type="noConversion"/>
  </si>
  <si>
    <t>U2</t>
    <phoneticPr fontId="1" type="noConversion"/>
  </si>
  <si>
    <t>U2</t>
    <phoneticPr fontId="1" type="noConversion"/>
  </si>
  <si>
    <t>TSSOP-24</t>
    <phoneticPr fontId="1" type="noConversion"/>
  </si>
  <si>
    <t>U4</t>
    <phoneticPr fontId="1" type="noConversion"/>
  </si>
  <si>
    <t>FT232RL</t>
    <phoneticPr fontId="1" type="noConversion"/>
  </si>
  <si>
    <t>SSOP-8</t>
    <phoneticPr fontId="1" type="noConversion"/>
  </si>
  <si>
    <t>U5</t>
    <phoneticPr fontId="1" type="noConversion"/>
  </si>
  <si>
    <t>LT1615ES5</t>
    <phoneticPr fontId="1" type="noConversion"/>
  </si>
  <si>
    <t>LT1615ES5</t>
    <phoneticPr fontId="1" type="noConversion"/>
  </si>
  <si>
    <t>SOT23-5</t>
    <phoneticPr fontId="1" type="noConversion"/>
  </si>
  <si>
    <t>SW</t>
  </si>
  <si>
    <t>SW1, SW2, SW3</t>
  </si>
  <si>
    <t>ITS-1105</t>
  </si>
  <si>
    <t>URL</t>
  </si>
  <si>
    <t xml:space="preserve">SW4, SW5, SW6, SW7 </t>
  </si>
  <si>
    <t>MMS-12H</t>
  </si>
  <si>
    <t>SW9</t>
  </si>
  <si>
    <t>Power</t>
  </si>
  <si>
    <t>니켈도금</t>
  </si>
  <si>
    <t>J</t>
  </si>
  <si>
    <t>J1, J2</t>
  </si>
  <si>
    <t>IVBS</t>
  </si>
  <si>
    <t>30Pin</t>
  </si>
  <si>
    <t>J3</t>
  </si>
  <si>
    <t>DCJ0202</t>
  </si>
  <si>
    <t>DC - 3Pin</t>
  </si>
  <si>
    <t>X</t>
  </si>
  <si>
    <t>X1S</t>
  </si>
  <si>
    <t>miniUSB</t>
  </si>
  <si>
    <t>5pin</t>
  </si>
  <si>
    <t>ETC</t>
  </si>
  <si>
    <t>RF Antena</t>
  </si>
  <si>
    <t>2.4GHz</t>
  </si>
  <si>
    <t>Antena Jack</t>
  </si>
  <si>
    <t>Power_SW</t>
  </si>
  <si>
    <t>YRA-1101</t>
  </si>
  <si>
    <t>Total</t>
    <phoneticPr fontId="1" type="noConversion"/>
  </si>
  <si>
    <t>ADG715</t>
    <phoneticPr fontId="1" type="noConversion"/>
  </si>
  <si>
    <t>USN-WizBridge Rev 0.8</t>
    <phoneticPr fontId="1" type="noConversion"/>
  </si>
  <si>
    <t>WizFi210</t>
    <phoneticPr fontId="1" type="noConversion"/>
  </si>
  <si>
    <t>J</t>
    <phoneticPr fontId="1" type="noConversion"/>
  </si>
  <si>
    <t>J1, J2</t>
    <phoneticPr fontId="1" type="noConversion"/>
  </si>
  <si>
    <t>IVBS</t>
    <phoneticPr fontId="1" type="noConversion"/>
  </si>
  <si>
    <t>30Pin</t>
    <phoneticPr fontId="1" type="noConversion"/>
  </si>
  <si>
    <t>J3</t>
    <phoneticPr fontId="1" type="noConversion"/>
  </si>
  <si>
    <t>DCJ0202</t>
    <phoneticPr fontId="1" type="noConversion"/>
  </si>
  <si>
    <t>3Pin</t>
    <phoneticPr fontId="1" type="noConversion"/>
  </si>
  <si>
    <t>JP</t>
    <phoneticPr fontId="1" type="noConversion"/>
  </si>
  <si>
    <t>JP1, JP2</t>
    <phoneticPr fontId="1" type="noConversion"/>
  </si>
  <si>
    <t>PinHeader</t>
    <phoneticPr fontId="1" type="noConversion"/>
  </si>
  <si>
    <t>CN</t>
    <phoneticPr fontId="1" type="noConversion"/>
  </si>
  <si>
    <t>6Pin</t>
    <phoneticPr fontId="1" type="noConversion"/>
  </si>
  <si>
    <t>RF Antena</t>
    <phoneticPr fontId="1" type="noConversion"/>
  </si>
  <si>
    <t>2.4GHz</t>
    <phoneticPr fontId="1" type="noConversion"/>
  </si>
  <si>
    <t>Antena Jack</t>
    <phoneticPr fontId="1" type="noConversion"/>
  </si>
  <si>
    <t>Jumper</t>
    <phoneticPr fontId="1" type="noConversion"/>
  </si>
  <si>
    <t>Power_SW</t>
    <phoneticPr fontId="1" type="noConversion"/>
  </si>
  <si>
    <t>YRA-1101</t>
    <phoneticPr fontId="1" type="noConversion"/>
  </si>
  <si>
    <t>Thmote Rev 1.3</t>
    <phoneticPr fontId="1" type="noConversion"/>
  </si>
  <si>
    <t>SHT-10</t>
    <phoneticPr fontId="1" type="noConversion"/>
  </si>
  <si>
    <t>1EA</t>
    <phoneticPr fontId="1" type="noConversion"/>
  </si>
  <si>
    <t>S1087</t>
    <phoneticPr fontId="1" type="noConversion"/>
  </si>
  <si>
    <t>RS232-Bridge Rev 0.3</t>
    <phoneticPr fontId="1" type="noConversion"/>
  </si>
  <si>
    <t>SW1</t>
    <phoneticPr fontId="1" type="noConversion"/>
  </si>
  <si>
    <t>X1</t>
    <phoneticPr fontId="1" type="noConversion"/>
  </si>
  <si>
    <t>RS232Port</t>
    <phoneticPr fontId="1" type="noConversion"/>
  </si>
  <si>
    <t>female</t>
    <phoneticPr fontId="1" type="noConversion"/>
  </si>
  <si>
    <t>DC_IN</t>
    <phoneticPr fontId="1" type="noConversion"/>
  </si>
  <si>
    <t>IC3</t>
    <phoneticPr fontId="1" type="noConversion"/>
  </si>
  <si>
    <t>MAX232CSE</t>
    <phoneticPr fontId="1" type="noConversion"/>
  </si>
  <si>
    <t>SO16</t>
    <phoneticPr fontId="1" type="noConversion"/>
  </si>
  <si>
    <t>RS485-Bridge Rev 0.3</t>
    <phoneticPr fontId="1" type="noConversion"/>
  </si>
  <si>
    <t>CN1, CN2</t>
    <phoneticPr fontId="1" type="noConversion"/>
  </si>
  <si>
    <t>Terminal</t>
    <phoneticPr fontId="1" type="noConversion"/>
  </si>
  <si>
    <t>DS75176</t>
    <phoneticPr fontId="1" type="noConversion"/>
  </si>
  <si>
    <t>SO8</t>
    <phoneticPr fontId="1" type="noConversion"/>
  </si>
  <si>
    <t>PIR(NEW) Rev 2.4</t>
    <phoneticPr fontId="1" type="noConversion"/>
  </si>
  <si>
    <t>Module</t>
    <phoneticPr fontId="1" type="noConversion"/>
  </si>
  <si>
    <t>Sensor</t>
    <phoneticPr fontId="1" type="noConversion"/>
  </si>
  <si>
    <t>Cost</t>
    <phoneticPr fontId="1" type="noConversion"/>
  </si>
  <si>
    <t>PIR</t>
    <phoneticPr fontId="1" type="noConversion"/>
  </si>
  <si>
    <t>TSOT-23-5</t>
    <phoneticPr fontId="1" type="noConversion"/>
  </si>
  <si>
    <t>SK-22D02G6</t>
    <phoneticPr fontId="1" type="noConversion"/>
  </si>
  <si>
    <t>JP1</t>
    <phoneticPr fontId="1" type="noConversion"/>
  </si>
  <si>
    <t>PinHeader
1X3</t>
    <phoneticPr fontId="1" type="noConversion"/>
  </si>
  <si>
    <t>male</t>
    <phoneticPr fontId="1" type="noConversion"/>
  </si>
  <si>
    <t>pir센서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</si>
</sst>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₩&quot;#,##0"/>
    <numFmt numFmtId="177" formatCode="#,##0_ 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</fills>
  <borders count="44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>
      <alignment vertical="center"/>
    </xf>
  </cellStyleXfs>
  <cellXfs count="234">
    <xf numFmtId="0" fontId="0" fillId="0" borderId="0" xfId="0"/>
    <xf numFmtId="0" fontId="3" fillId="0" borderId="9" xfId="2" applyFill="1" applyBorder="1" applyAlignment="1">
      <alignment horizontal="center" vertical="center"/>
    </xf>
    <xf numFmtId="0" fontId="3" fillId="0" borderId="10" xfId="2" applyFill="1" applyBorder="1" applyAlignment="1">
      <alignment horizontal="center" vertical="center"/>
    </xf>
    <xf numFmtId="0" fontId="3" fillId="4" borderId="21" xfId="2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4" xfId="2" applyFill="1" applyBorder="1" applyAlignment="1">
      <alignment horizontal="center"/>
    </xf>
    <xf numFmtId="176" fontId="3" fillId="0" borderId="8" xfId="2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177" fontId="0" fillId="0" borderId="10" xfId="0" applyNumberForma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3" fillId="0" borderId="4" xfId="2" applyNumberFormat="1" applyFill="1" applyBorder="1" applyAlignment="1">
      <alignment horizontal="center" vertical="center"/>
    </xf>
    <xf numFmtId="177" fontId="3" fillId="0" borderId="4" xfId="2" applyNumberFormat="1" applyFill="1" applyBorder="1" applyAlignment="1">
      <alignment horizontal="center" vertical="center"/>
    </xf>
    <xf numFmtId="176" fontId="3" fillId="0" borderId="4" xfId="2" applyNumberFormat="1" applyFill="1" applyBorder="1" applyAlignment="1">
      <alignment horizontal="center" vertical="center"/>
    </xf>
    <xf numFmtId="0" fontId="3" fillId="0" borderId="8" xfId="2" applyFill="1" applyBorder="1" applyAlignment="1">
      <alignment horizontal="center" vertical="center"/>
    </xf>
    <xf numFmtId="0" fontId="3" fillId="0" borderId="10" xfId="2" applyNumberFormat="1" applyFill="1" applyBorder="1" applyAlignment="1">
      <alignment horizontal="center" vertical="center"/>
    </xf>
    <xf numFmtId="176" fontId="0" fillId="0" borderId="19" xfId="0" applyNumberFormat="1" applyFill="1" applyBorder="1" applyAlignment="1">
      <alignment horizontal="center" vertical="center"/>
    </xf>
    <xf numFmtId="0" fontId="3" fillId="4" borderId="20" xfId="2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7" xfId="0" applyNumberFormat="1" applyFill="1" applyBorder="1" applyAlignment="1">
      <alignment horizontal="center" vertical="center"/>
    </xf>
    <xf numFmtId="176" fontId="0" fillId="4" borderId="16" xfId="0" applyNumberFormat="1" applyFill="1" applyBorder="1" applyAlignment="1">
      <alignment horizontal="center" vertical="center"/>
    </xf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2" fillId="2" borderId="1" xfId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0" fillId="0" borderId="0" xfId="0" applyNumberFormat="1"/>
    <xf numFmtId="177" fontId="0" fillId="0" borderId="0" xfId="0" applyNumberFormat="1"/>
    <xf numFmtId="0" fontId="2" fillId="2" borderId="2" xfId="1" applyNumberFormat="1" applyBorder="1" applyAlignment="1">
      <alignment horizontal="center"/>
    </xf>
    <xf numFmtId="177" fontId="2" fillId="2" borderId="2" xfId="1" applyNumberFormat="1" applyBorder="1" applyAlignment="1">
      <alignment horizontal="center"/>
    </xf>
    <xf numFmtId="176" fontId="2" fillId="2" borderId="2" xfId="1" applyNumberFormat="1" applyBorder="1" applyAlignment="1">
      <alignment horizontal="center"/>
    </xf>
    <xf numFmtId="176" fontId="2" fillId="2" borderId="7" xfId="1" applyNumberForma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NumberFormat="1" applyBorder="1" applyAlignment="1">
      <alignment horizontal="center"/>
    </xf>
    <xf numFmtId="177" fontId="2" fillId="2" borderId="4" xfId="1" applyNumberFormat="1" applyBorder="1" applyAlignment="1">
      <alignment horizontal="center"/>
    </xf>
    <xf numFmtId="176" fontId="2" fillId="2" borderId="4" xfId="1" applyNumberFormat="1" applyBorder="1" applyAlignment="1">
      <alignment horizontal="center"/>
    </xf>
    <xf numFmtId="176" fontId="2" fillId="2" borderId="8" xfId="1" applyNumberFormat="1" applyBorder="1" applyAlignment="1">
      <alignment horizontal="center"/>
    </xf>
    <xf numFmtId="0" fontId="2" fillId="2" borderId="8" xfId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177" fontId="0" fillId="0" borderId="4" xfId="0" applyNumberFormat="1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/>
    </xf>
    <xf numFmtId="0" fontId="0" fillId="0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6" xfId="2" applyFill="1" applyBorder="1" applyAlignment="1">
      <alignment horizontal="center" vertical="center"/>
    </xf>
    <xf numFmtId="0" fontId="3" fillId="0" borderId="4" xfId="2" applyFill="1" applyBorder="1" applyAlignment="1">
      <alignment horizontal="center" vertical="center"/>
    </xf>
    <xf numFmtId="0" fontId="3" fillId="0" borderId="4" xfId="2" applyFill="1" applyBorder="1" applyAlignment="1">
      <alignment horizontal="left" vertical="center"/>
    </xf>
    <xf numFmtId="0" fontId="3" fillId="0" borderId="4" xfId="2" applyNumberFormat="1" applyFill="1" applyBorder="1" applyAlignment="1">
      <alignment horizontal="left" vertical="center"/>
    </xf>
    <xf numFmtId="0" fontId="3" fillId="0" borderId="4" xfId="2" applyFill="1" applyBorder="1" applyAlignment="1">
      <alignment horizontal="right" vertical="center"/>
    </xf>
    <xf numFmtId="177" fontId="3" fillId="0" borderId="4" xfId="2" applyNumberFormat="1" applyFill="1" applyBorder="1" applyAlignment="1">
      <alignment horizontal="right" vertical="center"/>
    </xf>
    <xf numFmtId="176" fontId="3" fillId="0" borderId="4" xfId="2" applyNumberFormat="1" applyFill="1" applyBorder="1" applyAlignment="1">
      <alignment horizontal="right" vertical="center"/>
    </xf>
    <xf numFmtId="176" fontId="3" fillId="0" borderId="8" xfId="2" applyNumberFormat="1" applyFill="1" applyBorder="1" applyAlignment="1">
      <alignment horizontal="right" vertical="center"/>
    </xf>
    <xf numFmtId="0" fontId="3" fillId="0" borderId="8" xfId="2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left" vertical="center"/>
    </xf>
    <xf numFmtId="0" fontId="0" fillId="0" borderId="10" xfId="0" applyFill="1" applyBorder="1" applyAlignment="1">
      <alignment horizontal="right" vertical="center"/>
    </xf>
    <xf numFmtId="177" fontId="0" fillId="0" borderId="10" xfId="0" applyNumberFormat="1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/>
    </xf>
    <xf numFmtId="176" fontId="0" fillId="0" borderId="19" xfId="0" applyNumberFormat="1" applyFill="1" applyBorder="1" applyAlignment="1">
      <alignment horizontal="right" vertical="center"/>
    </xf>
    <xf numFmtId="0" fontId="0" fillId="0" borderId="19" xfId="0" applyFill="1" applyBorder="1" applyAlignment="1">
      <alignment horizontal="left" vertical="center"/>
    </xf>
    <xf numFmtId="0" fontId="3" fillId="4" borderId="22" xfId="2" applyFill="1" applyBorder="1" applyAlignment="1">
      <alignment horizontal="center" vertical="center"/>
    </xf>
    <xf numFmtId="0" fontId="3" fillId="4" borderId="20" xfId="2" applyFill="1" applyBorder="1" applyAlignment="1">
      <alignment horizontal="center" vertical="center"/>
    </xf>
    <xf numFmtId="0" fontId="3" fillId="4" borderId="20" xfId="2" applyFill="1" applyBorder="1" applyAlignment="1">
      <alignment horizontal="left" vertical="center"/>
    </xf>
    <xf numFmtId="0" fontId="3" fillId="4" borderId="20" xfId="2" applyNumberFormat="1" applyFill="1" applyBorder="1" applyAlignment="1">
      <alignment horizontal="left" vertical="center"/>
    </xf>
    <xf numFmtId="0" fontId="3" fillId="4" borderId="20" xfId="2" applyFill="1" applyBorder="1" applyAlignment="1">
      <alignment horizontal="right" vertical="center"/>
    </xf>
    <xf numFmtId="177" fontId="3" fillId="4" borderId="20" xfId="2" applyNumberFormat="1" applyFill="1" applyBorder="1" applyAlignment="1">
      <alignment horizontal="right" vertical="center"/>
    </xf>
    <xf numFmtId="176" fontId="3" fillId="4" borderId="20" xfId="2" applyNumberFormat="1" applyFill="1" applyBorder="1" applyAlignment="1">
      <alignment horizontal="right" vertical="center"/>
    </xf>
    <xf numFmtId="176" fontId="3" fillId="4" borderId="21" xfId="2" applyNumberFormat="1" applyFill="1" applyBorder="1" applyAlignment="1">
      <alignment horizontal="right" vertical="center"/>
    </xf>
    <xf numFmtId="0" fontId="3" fillId="4" borderId="21" xfId="2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vertical="center"/>
    </xf>
    <xf numFmtId="0" fontId="0" fillId="4" borderId="17" xfId="0" applyFill="1" applyBorder="1" applyAlignment="1">
      <alignment horizontal="left" vertical="center"/>
    </xf>
    <xf numFmtId="0" fontId="0" fillId="4" borderId="17" xfId="0" applyNumberFormat="1" applyFill="1" applyBorder="1" applyAlignment="1">
      <alignment horizontal="left" vertical="center"/>
    </xf>
    <xf numFmtId="0" fontId="0" fillId="4" borderId="17" xfId="0" applyFill="1" applyBorder="1" applyAlignment="1">
      <alignment horizontal="right" vertical="center"/>
    </xf>
    <xf numFmtId="177" fontId="0" fillId="4" borderId="17" xfId="0" applyNumberFormat="1" applyFill="1" applyBorder="1" applyAlignment="1">
      <alignment horizontal="right" vertical="center"/>
    </xf>
    <xf numFmtId="176" fontId="0" fillId="4" borderId="18" xfId="0" applyNumberFormat="1" applyFill="1" applyBorder="1" applyAlignment="1">
      <alignment horizontal="right" vertical="center"/>
    </xf>
    <xf numFmtId="176" fontId="0" fillId="4" borderId="16" xfId="0" applyNumberFormat="1" applyFill="1" applyBorder="1" applyAlignment="1">
      <alignment horizontal="right" vertical="center"/>
    </xf>
    <xf numFmtId="0" fontId="0" fillId="4" borderId="18" xfId="0" applyFill="1" applyBorder="1" applyAlignment="1">
      <alignment horizontal="left" vertical="center"/>
    </xf>
    <xf numFmtId="0" fontId="3" fillId="0" borderId="23" xfId="2" applyFill="1" applyBorder="1" applyAlignment="1">
      <alignment horizontal="center" vertical="center"/>
    </xf>
    <xf numFmtId="0" fontId="3" fillId="0" borderId="14" xfId="2" applyFill="1" applyBorder="1" applyAlignment="1">
      <alignment horizontal="center" vertical="center"/>
    </xf>
    <xf numFmtId="0" fontId="3" fillId="0" borderId="14" xfId="2" applyFill="1" applyBorder="1" applyAlignment="1">
      <alignment horizontal="left" vertical="center"/>
    </xf>
    <xf numFmtId="0" fontId="3" fillId="0" borderId="14" xfId="2" applyNumberFormat="1" applyFill="1" applyBorder="1" applyAlignment="1">
      <alignment horizontal="left" vertical="center"/>
    </xf>
    <xf numFmtId="0" fontId="3" fillId="0" borderId="14" xfId="2" applyFill="1" applyBorder="1" applyAlignment="1">
      <alignment horizontal="right" vertical="center"/>
    </xf>
    <xf numFmtId="177" fontId="3" fillId="0" borderId="14" xfId="2" applyNumberFormat="1" applyFill="1" applyBorder="1" applyAlignment="1">
      <alignment horizontal="right" vertical="center"/>
    </xf>
    <xf numFmtId="176" fontId="3" fillId="0" borderId="14" xfId="2" applyNumberFormat="1" applyFill="1" applyBorder="1" applyAlignment="1">
      <alignment horizontal="right" vertical="center"/>
    </xf>
    <xf numFmtId="176" fontId="3" fillId="0" borderId="15" xfId="2" applyNumberFormat="1" applyFill="1" applyBorder="1" applyAlignment="1">
      <alignment horizontal="right" vertical="center"/>
    </xf>
    <xf numFmtId="0" fontId="3" fillId="0" borderId="15" xfId="2" applyFill="1" applyBorder="1" applyAlignment="1">
      <alignment horizontal="left" vertical="center"/>
    </xf>
    <xf numFmtId="0" fontId="3" fillId="4" borderId="28" xfId="2" applyFill="1" applyBorder="1" applyAlignment="1">
      <alignment horizontal="center" vertical="center"/>
    </xf>
    <xf numFmtId="0" fontId="3" fillId="4" borderId="29" xfId="2" applyFill="1" applyBorder="1" applyAlignment="1">
      <alignment horizontal="center" vertical="center"/>
    </xf>
    <xf numFmtId="0" fontId="3" fillId="4" borderId="22" xfId="2" applyFill="1" applyBorder="1" applyAlignment="1">
      <alignment horizontal="left" vertical="center"/>
    </xf>
    <xf numFmtId="177" fontId="3" fillId="4" borderId="21" xfId="2" applyNumberFormat="1" applyFill="1" applyBorder="1" applyAlignment="1">
      <alignment horizontal="right" vertical="center"/>
    </xf>
    <xf numFmtId="176" fontId="3" fillId="4" borderId="30" xfId="2" applyNumberFormat="1" applyFill="1" applyBorder="1" applyAlignment="1">
      <alignment horizontal="right" vertical="center"/>
    </xf>
    <xf numFmtId="176" fontId="3" fillId="4" borderId="31" xfId="2" applyNumberFormat="1" applyFill="1" applyBorder="1" applyAlignment="1">
      <alignment horizontal="right" vertical="center"/>
    </xf>
    <xf numFmtId="0" fontId="3" fillId="4" borderId="28" xfId="2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NumberFormat="1" applyFill="1" applyBorder="1" applyAlignment="1">
      <alignment horizontal="left" vertical="center"/>
    </xf>
    <xf numFmtId="0" fontId="0" fillId="4" borderId="10" xfId="0" applyFill="1" applyBorder="1" applyAlignment="1">
      <alignment horizontal="right" vertical="center"/>
    </xf>
    <xf numFmtId="177" fontId="0" fillId="4" borderId="19" xfId="0" applyNumberFormat="1" applyFill="1" applyBorder="1" applyAlignment="1">
      <alignment horizontal="right" vertical="center"/>
    </xf>
    <xf numFmtId="176" fontId="0" fillId="4" borderId="26" xfId="0" applyNumberFormat="1" applyFill="1" applyBorder="1" applyAlignment="1">
      <alignment horizontal="right" vertical="center"/>
    </xf>
    <xf numFmtId="176" fontId="0" fillId="4" borderId="27" xfId="0" applyNumberFormat="1" applyFill="1" applyBorder="1" applyAlignment="1">
      <alignment horizontal="right" vertical="center"/>
    </xf>
    <xf numFmtId="0" fontId="0" fillId="4" borderId="24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0" borderId="4" xfId="2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3" fillId="0" borderId="4" xfId="2" applyFill="1" applyBorder="1" applyAlignment="1">
      <alignment horizontal="left"/>
    </xf>
    <xf numFmtId="0" fontId="3" fillId="0" borderId="4" xfId="2" applyNumberFormat="1" applyFill="1" applyBorder="1" applyAlignment="1">
      <alignment horizontal="left"/>
    </xf>
    <xf numFmtId="0" fontId="10" fillId="0" borderId="8" xfId="3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77" fontId="3" fillId="4" borderId="20" xfId="2" applyNumberFormat="1" applyFill="1" applyBorder="1" applyAlignment="1">
      <alignment horizontal="center" vertical="center"/>
    </xf>
    <xf numFmtId="176" fontId="3" fillId="4" borderId="20" xfId="2" applyNumberFormat="1" applyFill="1" applyBorder="1" applyAlignment="1">
      <alignment horizontal="center" vertical="center"/>
    </xf>
    <xf numFmtId="176" fontId="3" fillId="4" borderId="21" xfId="2" applyNumberFormat="1" applyFill="1" applyBorder="1" applyAlignment="1">
      <alignment horizontal="center" vertical="center"/>
    </xf>
    <xf numFmtId="177" fontId="0" fillId="4" borderId="17" xfId="0" applyNumberFormat="1" applyFill="1" applyBorder="1" applyAlignment="1">
      <alignment horizontal="center" vertical="center"/>
    </xf>
    <xf numFmtId="176" fontId="0" fillId="4" borderId="1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32" xfId="0" applyFill="1" applyBorder="1" applyAlignment="1">
      <alignment horizontal="center"/>
    </xf>
    <xf numFmtId="176" fontId="0" fillId="4" borderId="33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176" fontId="0" fillId="4" borderId="36" xfId="0" applyNumberFormat="1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3" fillId="0" borderId="9" xfId="2" applyNumberFormat="1" applyFill="1" applyBorder="1" applyAlignment="1">
      <alignment horizontal="center" vertical="center"/>
    </xf>
    <xf numFmtId="0" fontId="3" fillId="0" borderId="10" xfId="2" applyFill="1" applyBorder="1" applyAlignment="1">
      <alignment horizontal="left" vertical="center"/>
    </xf>
    <xf numFmtId="0" fontId="3" fillId="0" borderId="10" xfId="2" applyNumberFormat="1" applyFill="1" applyBorder="1" applyAlignment="1">
      <alignment horizontal="left" vertical="center"/>
    </xf>
    <xf numFmtId="0" fontId="3" fillId="0" borderId="10" xfId="2" applyFill="1" applyBorder="1" applyAlignment="1">
      <alignment horizontal="right" vertical="center"/>
    </xf>
    <xf numFmtId="177" fontId="3" fillId="0" borderId="10" xfId="2" applyNumberFormat="1" applyFill="1" applyBorder="1" applyAlignment="1">
      <alignment horizontal="right" vertical="center"/>
    </xf>
    <xf numFmtId="176" fontId="3" fillId="0" borderId="10" xfId="2" applyNumberFormat="1" applyFill="1" applyBorder="1" applyAlignment="1">
      <alignment horizontal="right" vertical="center"/>
    </xf>
    <xf numFmtId="0" fontId="3" fillId="0" borderId="19" xfId="2" applyFill="1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10" fillId="0" borderId="8" xfId="3" applyFill="1" applyBorder="1" applyAlignment="1">
      <alignment horizontal="left"/>
    </xf>
    <xf numFmtId="0" fontId="10" fillId="0" borderId="19" xfId="3" applyFill="1" applyBorder="1" applyAlignment="1">
      <alignment horizontal="left"/>
    </xf>
    <xf numFmtId="0" fontId="0" fillId="0" borderId="19" xfId="0" applyBorder="1" applyAlignment="1">
      <alignment horizontal="left" vertic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177" fontId="0" fillId="0" borderId="4" xfId="0" applyNumberFormat="1" applyFill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6" fontId="0" fillId="0" borderId="8" xfId="0" applyNumberFormat="1" applyFill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3" fillId="0" borderId="6" xfId="2" applyFill="1" applyBorder="1" applyAlignment="1">
      <alignment horizontal="center"/>
    </xf>
    <xf numFmtId="0" fontId="3" fillId="0" borderId="4" xfId="2" applyFill="1" applyBorder="1" applyAlignment="1">
      <alignment horizontal="right"/>
    </xf>
    <xf numFmtId="177" fontId="3" fillId="0" borderId="4" xfId="2" applyNumberFormat="1" applyFill="1" applyBorder="1" applyAlignment="1">
      <alignment horizontal="right"/>
    </xf>
    <xf numFmtId="176" fontId="3" fillId="0" borderId="4" xfId="2" applyNumberFormat="1" applyFill="1" applyBorder="1" applyAlignment="1">
      <alignment horizontal="right"/>
    </xf>
    <xf numFmtId="176" fontId="3" fillId="0" borderId="8" xfId="2" applyNumberFormat="1" applyFill="1" applyBorder="1" applyAlignment="1">
      <alignment horizontal="right"/>
    </xf>
    <xf numFmtId="0" fontId="3" fillId="0" borderId="8" xfId="2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right"/>
    </xf>
    <xf numFmtId="177" fontId="0" fillId="0" borderId="10" xfId="0" applyNumberFormat="1" applyFill="1" applyBorder="1" applyAlignment="1">
      <alignment horizontal="right"/>
    </xf>
    <xf numFmtId="176" fontId="0" fillId="0" borderId="10" xfId="0" applyNumberFormat="1" applyFill="1" applyBorder="1" applyAlignment="1">
      <alignment horizontal="right"/>
    </xf>
    <xf numFmtId="176" fontId="0" fillId="0" borderId="19" xfId="0" applyNumberFormat="1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3" fillId="4" borderId="22" xfId="2" applyFill="1" applyBorder="1" applyAlignment="1">
      <alignment horizontal="center"/>
    </xf>
    <xf numFmtId="0" fontId="3" fillId="4" borderId="20" xfId="2" applyFill="1" applyBorder="1" applyAlignment="1">
      <alignment horizontal="center"/>
    </xf>
    <xf numFmtId="0" fontId="3" fillId="4" borderId="20" xfId="2" applyFill="1" applyBorder="1" applyAlignment="1">
      <alignment horizontal="left"/>
    </xf>
    <xf numFmtId="0" fontId="3" fillId="4" borderId="20" xfId="2" applyNumberFormat="1" applyFill="1" applyBorder="1" applyAlignment="1">
      <alignment horizontal="left"/>
    </xf>
    <xf numFmtId="0" fontId="3" fillId="4" borderId="20" xfId="2" applyFill="1" applyBorder="1" applyAlignment="1">
      <alignment horizontal="right"/>
    </xf>
    <xf numFmtId="177" fontId="3" fillId="4" borderId="20" xfId="2" applyNumberFormat="1" applyFill="1" applyBorder="1" applyAlignment="1">
      <alignment horizontal="right"/>
    </xf>
    <xf numFmtId="176" fontId="3" fillId="4" borderId="20" xfId="2" applyNumberFormat="1" applyFill="1" applyBorder="1" applyAlignment="1">
      <alignment horizontal="right"/>
    </xf>
    <xf numFmtId="176" fontId="3" fillId="4" borderId="21" xfId="2" applyNumberFormat="1" applyFill="1" applyBorder="1" applyAlignment="1">
      <alignment horizontal="right"/>
    </xf>
    <xf numFmtId="0" fontId="3" fillId="4" borderId="21" xfId="2" applyFill="1" applyBorder="1" applyAlignment="1">
      <alignment horizontal="left"/>
    </xf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/>
    <xf numFmtId="0" fontId="0" fillId="4" borderId="17" xfId="0" applyFill="1" applyBorder="1" applyAlignment="1">
      <alignment horizontal="left"/>
    </xf>
    <xf numFmtId="0" fontId="0" fillId="4" borderId="17" xfId="0" applyNumberFormat="1" applyFill="1" applyBorder="1" applyAlignment="1">
      <alignment horizontal="left"/>
    </xf>
    <xf numFmtId="0" fontId="0" fillId="4" borderId="17" xfId="0" applyFill="1" applyBorder="1" applyAlignment="1">
      <alignment horizontal="right"/>
    </xf>
    <xf numFmtId="177" fontId="0" fillId="4" borderId="17" xfId="0" applyNumberFormat="1" applyFill="1" applyBorder="1" applyAlignment="1">
      <alignment horizontal="right"/>
    </xf>
    <xf numFmtId="176" fontId="0" fillId="4" borderId="18" xfId="0" applyNumberFormat="1" applyFill="1" applyBorder="1" applyAlignment="1">
      <alignment horizontal="right"/>
    </xf>
    <xf numFmtId="176" fontId="0" fillId="4" borderId="16" xfId="0" applyNumberFormat="1" applyFill="1" applyBorder="1" applyAlignment="1">
      <alignment horizontal="right"/>
    </xf>
    <xf numFmtId="0" fontId="0" fillId="4" borderId="18" xfId="0" applyFill="1" applyBorder="1" applyAlignment="1">
      <alignment horizontal="left"/>
    </xf>
    <xf numFmtId="0" fontId="3" fillId="0" borderId="9" xfId="2" applyFill="1" applyBorder="1" applyAlignment="1">
      <alignment horizontal="center"/>
    </xf>
    <xf numFmtId="0" fontId="3" fillId="0" borderId="10" xfId="2" applyFill="1" applyBorder="1" applyAlignment="1">
      <alignment horizontal="center"/>
    </xf>
    <xf numFmtId="0" fontId="3" fillId="0" borderId="10" xfId="2" applyFill="1" applyBorder="1" applyAlignment="1">
      <alignment horizontal="left"/>
    </xf>
    <xf numFmtId="0" fontId="3" fillId="0" borderId="10" xfId="2" applyNumberFormat="1" applyFill="1" applyBorder="1" applyAlignment="1">
      <alignment horizontal="left"/>
    </xf>
    <xf numFmtId="0" fontId="3" fillId="0" borderId="10" xfId="2" applyFill="1" applyBorder="1" applyAlignment="1">
      <alignment horizontal="right"/>
    </xf>
    <xf numFmtId="177" fontId="3" fillId="0" borderId="10" xfId="2" applyNumberFormat="1" applyFill="1" applyBorder="1" applyAlignment="1">
      <alignment horizontal="right"/>
    </xf>
    <xf numFmtId="176" fontId="3" fillId="0" borderId="10" xfId="2" applyNumberFormat="1" applyFill="1" applyBorder="1" applyAlignment="1">
      <alignment horizontal="right"/>
    </xf>
    <xf numFmtId="0" fontId="3" fillId="0" borderId="19" xfId="2" applyFill="1" applyBorder="1" applyAlignment="1">
      <alignment horizontal="left"/>
    </xf>
    <xf numFmtId="0" fontId="3" fillId="4" borderId="28" xfId="2" applyFill="1" applyBorder="1" applyAlignment="1">
      <alignment horizontal="center"/>
    </xf>
    <xf numFmtId="0" fontId="3" fillId="4" borderId="29" xfId="2" applyFill="1" applyBorder="1" applyAlignment="1">
      <alignment horizontal="center"/>
    </xf>
    <xf numFmtId="0" fontId="3" fillId="4" borderId="22" xfId="2" applyFill="1" applyBorder="1" applyAlignment="1">
      <alignment horizontal="left"/>
    </xf>
    <xf numFmtId="177" fontId="3" fillId="4" borderId="21" xfId="2" applyNumberFormat="1" applyFill="1" applyBorder="1" applyAlignment="1">
      <alignment horizontal="right"/>
    </xf>
    <xf numFmtId="176" fontId="3" fillId="4" borderId="30" xfId="2" applyNumberFormat="1" applyFill="1" applyBorder="1" applyAlignment="1">
      <alignment horizontal="right"/>
    </xf>
    <xf numFmtId="176" fontId="3" fillId="4" borderId="31" xfId="2" applyNumberFormat="1" applyFill="1" applyBorder="1" applyAlignment="1">
      <alignment horizontal="right"/>
    </xf>
    <xf numFmtId="0" fontId="3" fillId="4" borderId="28" xfId="2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0" xfId="0" applyNumberFormat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177" fontId="0" fillId="4" borderId="19" xfId="0" applyNumberFormat="1" applyFill="1" applyBorder="1" applyAlignment="1">
      <alignment horizontal="right"/>
    </xf>
    <xf numFmtId="176" fontId="0" fillId="4" borderId="26" xfId="0" applyNumberFormat="1" applyFill="1" applyBorder="1" applyAlignment="1">
      <alignment horizontal="right"/>
    </xf>
    <xf numFmtId="176" fontId="0" fillId="4" borderId="27" xfId="0" applyNumberFormat="1" applyFill="1" applyBorder="1" applyAlignment="1">
      <alignment horizontal="right"/>
    </xf>
    <xf numFmtId="0" fontId="0" fillId="4" borderId="24" xfId="0" applyFill="1" applyBorder="1" applyAlignment="1">
      <alignment horizontal="left"/>
    </xf>
    <xf numFmtId="0" fontId="11" fillId="5" borderId="38" xfId="4" applyBorder="1" applyAlignment="1">
      <alignment vertical="center"/>
    </xf>
    <xf numFmtId="0" fontId="11" fillId="5" borderId="39" xfId="4" applyBorder="1" applyAlignment="1">
      <alignment vertical="center"/>
    </xf>
    <xf numFmtId="0" fontId="11" fillId="5" borderId="40" xfId="4" applyBorder="1" applyAlignment="1">
      <alignment vertical="center"/>
    </xf>
    <xf numFmtId="0" fontId="2" fillId="2" borderId="41" xfId="1" applyBorder="1" applyAlignment="1">
      <alignment vertical="center"/>
    </xf>
    <xf numFmtId="0" fontId="2" fillId="2" borderId="42" xfId="1" applyBorder="1" applyAlignment="1">
      <alignment vertical="center"/>
    </xf>
    <xf numFmtId="3" fontId="2" fillId="2" borderId="43" xfId="1" applyNumberFormat="1" applyBorder="1" applyAlignment="1">
      <alignment vertical="center"/>
    </xf>
  </cellXfs>
  <cellStyles count="5">
    <cellStyle name="20% - Accent5" xfId="2" builtinId="46"/>
    <cellStyle name="Bad" xfId="4" builtinId="27"/>
    <cellStyle name="Good" xfId="1" builtinId="26"/>
    <cellStyle name="Hyperlink" xfId="3" builtinId="8"/>
    <cellStyle name="Normal" xfId="0" builtinId="0"/>
  </cellStyles>
  <dxfs count="135"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border outline="0">
        <bottom style="hair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hair">
          <color auto="1"/>
        </top>
        <bottom style="thick">
          <color auto="1"/>
        </bottom>
      </border>
    </dxf>
    <dxf>
      <alignment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border outline="0">
        <bottom style="hair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hair">
          <color auto="1"/>
        </top>
        <bottom style="thick">
          <color auto="1"/>
        </bottom>
      </border>
    </dxf>
    <dxf>
      <alignment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border outline="0">
        <bottom style="hair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hair">
          <color auto="1"/>
        </top>
        <bottom style="thick">
          <color auto="1"/>
        </bottom>
      </border>
    </dxf>
    <dxf>
      <alignment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border outline="0">
        <bottom style="hair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hair">
          <color auto="1"/>
        </top>
        <bottom style="thick">
          <color auto="1"/>
        </bottom>
      </border>
    </dxf>
    <dxf>
      <alignment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/>
        <vertical/>
        <horizontal/>
      </border>
    </dxf>
    <dxf>
      <numFmt numFmtId="176" formatCode="&quot;₩&quot;#,##0"/>
      <alignment horizontal="right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176" formatCode="&quot;₩&quot;#,##0"/>
      <alignment horizontal="right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numFmt numFmtId="177" formatCode="#,##0_ "/>
      <alignment horizontal="right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border outline="0">
        <bottom style="hair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hair">
          <color auto="1"/>
        </top>
        <bottom style="thick">
          <color auto="1"/>
        </bottom>
      </border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</border>
    </dxf>
    <dxf>
      <border outline="0">
        <bottom style="hair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hair">
          <color auto="1"/>
        </top>
        <bottom style="thick">
          <color auto="1"/>
        </bottom>
      </border>
    </dxf>
    <dxf>
      <alignment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76" formatCode="&quot;₩&quot;#,##0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176" formatCode="&quot;₩&quot;#,##0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border outline="0">
        <left style="thick">
          <color auto="1"/>
        </left>
        <right style="thick">
          <color auto="1"/>
        </right>
        <top style="hair">
          <color auto="1"/>
        </top>
        <bottom style="thick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hair">
          <color auto="1"/>
        </bottom>
      </border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176" formatCode="&quot;₩&quot;#,##0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border outline="0">
        <left style="thick">
          <color auto="1"/>
        </left>
        <right style="thick">
          <color auto="1"/>
        </right>
        <top style="hair">
          <color auto="1"/>
        </top>
        <bottom style="thick">
          <color auto="1"/>
        </bottom>
      </border>
    </dxf>
    <dxf>
      <alignment vertical="center" textRotation="0" wrapText="0" indent="0" justifyLastLine="0" shrinkToFit="0" readingOrder="0"/>
    </dxf>
    <dxf>
      <border outline="0">
        <bottom style="hair">
          <color auto="1"/>
        </bottom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colors>
    <mruColors>
      <color rgb="FFC6EFCE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B5:N23" totalsRowShown="0" headerRowDxfId="134" dataDxfId="132" headerRowBorderDxfId="133" tableBorderDxfId="131">
  <autoFilter ref="B5:N23"/>
  <tableColumns count="13">
    <tableColumn id="1" name="No." dataDxfId="130"/>
    <tableColumn id="2" name="Item" dataDxfId="70"/>
    <tableColumn id="3" name="Quantit" dataDxfId="71"/>
    <tableColumn id="4" name="Location" dataDxfId="72"/>
    <tableColumn id="5" name="Part" dataDxfId="73"/>
    <tableColumn id="6" name="Package" dataDxfId="129"/>
    <tableColumn id="7" name="Type" dataDxfId="128"/>
    <tableColumn id="8" name="Note" dataDxfId="127"/>
    <tableColumn id="9" name="Picture" dataDxfId="126"/>
    <tableColumn id="10" name="Unit" dataDxfId="125"/>
    <tableColumn id="11" name="Price" dataDxfId="124"/>
    <tableColumn id="12" name="Total" dataDxfId="123"/>
    <tableColumn id="13" name="Mall" dataDxfId="12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able1345" displayName="Table1345" ref="B5:N11" totalsRowShown="0" headerRowDxfId="121" dataDxfId="119" headerRowBorderDxfId="120" tableBorderDxfId="118">
  <autoFilter ref="B5:N11"/>
  <tableColumns count="13">
    <tableColumn id="1" name="No." dataDxfId="117"/>
    <tableColumn id="2" name="Item" dataDxfId="69"/>
    <tableColumn id="3" name="Quantit" dataDxfId="116"/>
    <tableColumn id="4" name="Location" dataDxfId="115"/>
    <tableColumn id="5" name="Part" dataDxfId="68"/>
    <tableColumn id="6" name="Package" dataDxfId="114"/>
    <tableColumn id="7" name="Type" dataDxfId="113"/>
    <tableColumn id="8" name="Note" dataDxfId="112"/>
    <tableColumn id="9" name="Picture" dataDxfId="111"/>
    <tableColumn id="10" name="Unit" dataDxfId="110"/>
    <tableColumn id="11" name="Price" dataDxfId="109"/>
    <tableColumn id="12" name="Total" dataDxfId="108"/>
    <tableColumn id="13" name="Mall" dataDxfId="10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6" name="Table17" displayName="Table17" ref="B5:N27" totalsRowShown="0" headerRowDxfId="89" headerRowBorderDxfId="87" tableBorderDxfId="88">
  <autoFilter ref="B5:N27"/>
  <tableColumns count="13">
    <tableColumn id="1" name="No." dataDxfId="86"/>
    <tableColumn id="2" name="Item" dataDxfId="85"/>
    <tableColumn id="3" name="Quantit" dataDxfId="84"/>
    <tableColumn id="4" name="Location" dataDxfId="83"/>
    <tableColumn id="5" name="Part" dataDxfId="82"/>
    <tableColumn id="6" name="Package" dataDxfId="81"/>
    <tableColumn id="7" name="Type" dataDxfId="80"/>
    <tableColumn id="8" name="Note" dataDxfId="79"/>
    <tableColumn id="9" name="Picture" dataDxfId="78"/>
    <tableColumn id="10" name="Unit" dataDxfId="77"/>
    <tableColumn id="11" name="Price" dataDxfId="76"/>
    <tableColumn id="12" name="Total" dataDxfId="75"/>
    <tableColumn id="13" name="Mall" dataDxfId="7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B5:N35" totalsRowShown="0" headerRowDxfId="106" dataDxfId="105" headerRowBorderDxfId="103" tableBorderDxfId="104">
  <autoFilter ref="B5:N35"/>
  <tableColumns count="13">
    <tableColumn id="1" name="No." dataDxfId="102"/>
    <tableColumn id="2" name="Item" dataDxfId="101"/>
    <tableColumn id="3" name="Quantit" dataDxfId="100"/>
    <tableColumn id="4" name="Location" dataDxfId="99"/>
    <tableColumn id="5" name="Part" dataDxfId="98"/>
    <tableColumn id="6" name="Package" dataDxfId="97"/>
    <tableColumn id="7" name="Type" dataDxfId="96"/>
    <tableColumn id="8" name="Note" dataDxfId="95"/>
    <tableColumn id="9" name="Picture" dataDxfId="94"/>
    <tableColumn id="10" name="Unit" dataDxfId="93"/>
    <tableColumn id="11" name="Price" dataDxfId="92"/>
    <tableColumn id="12" name="Total" dataDxfId="91"/>
    <tableColumn id="13" name="Mall" dataDxfId="9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7" name="Table1" displayName="Table1" ref="B5:N17" totalsRowShown="0" headerRowDxfId="67" dataDxfId="66" headerRowBorderDxfId="64" tableBorderDxfId="65">
  <autoFilter ref="B5:N17"/>
  <tableColumns count="13">
    <tableColumn id="1" name="No." dataDxfId="63"/>
    <tableColumn id="2" name="Item" dataDxfId="62"/>
    <tableColumn id="3" name="Quantit" dataDxfId="61"/>
    <tableColumn id="4" name="Location" dataDxfId="60"/>
    <tableColumn id="5" name="Part" dataDxfId="59"/>
    <tableColumn id="6" name="Package" dataDxfId="58"/>
    <tableColumn id="7" name="Type" dataDxfId="57"/>
    <tableColumn id="8" name="Note" dataDxfId="56"/>
    <tableColumn id="9" name="Picture" dataDxfId="55"/>
    <tableColumn id="10" name="Unit" dataDxfId="54"/>
    <tableColumn id="11" name="Price" dataDxfId="53"/>
    <tableColumn id="12" name="Total" dataDxfId="52"/>
    <tableColumn id="13" name="Mall" dataDxfId="51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8" name="Table19" displayName="Table19" ref="B5:N16" totalsRowShown="0" headerRowDxfId="50" dataDxfId="49" headerRowBorderDxfId="47" tableBorderDxfId="48">
  <autoFilter ref="B5:N16"/>
  <tableColumns count="13">
    <tableColumn id="1" name="No." dataDxfId="46"/>
    <tableColumn id="2" name="Item" dataDxfId="45"/>
    <tableColumn id="3" name="Quantit" dataDxfId="44"/>
    <tableColumn id="4" name="Location" dataDxfId="43"/>
    <tableColumn id="5" name="Part" dataDxfId="42"/>
    <tableColumn id="6" name="Package" dataDxfId="41"/>
    <tableColumn id="7" name="Type" dataDxfId="40"/>
    <tableColumn id="8" name="Note" dataDxfId="39"/>
    <tableColumn id="9" name="Picture" dataDxfId="38"/>
    <tableColumn id="10" name="Unit" dataDxfId="37"/>
    <tableColumn id="11" name="Price" dataDxfId="36"/>
    <tableColumn id="12" name="Total" dataDxfId="35"/>
    <tableColumn id="13" name="Mall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9" name="Table110" displayName="Table110" ref="B5:N16" totalsRowShown="0" headerRowDxfId="33" dataDxfId="32" headerRowBorderDxfId="30" tableBorderDxfId="31">
  <autoFilter ref="B5:N16"/>
  <tableColumns count="13">
    <tableColumn id="1" name="No." dataDxfId="29"/>
    <tableColumn id="2" name="Item" dataDxfId="28"/>
    <tableColumn id="3" name="Quantit" dataDxfId="27"/>
    <tableColumn id="4" name="Location" dataDxfId="26"/>
    <tableColumn id="5" name="Part" dataDxfId="25"/>
    <tableColumn id="6" name="Package" dataDxfId="24"/>
    <tableColumn id="7" name="Type" dataDxfId="23"/>
    <tableColumn id="8" name="Note" dataDxfId="22"/>
    <tableColumn id="9" name="Picture" dataDxfId="21"/>
    <tableColumn id="10" name="Unit" dataDxfId="20"/>
    <tableColumn id="11" name="Price" dataDxfId="19"/>
    <tableColumn id="12" name="Total" dataDxfId="18"/>
    <tableColumn id="13" name="Mall" dataDxfId="17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10" name="Table111" displayName="Table111" ref="B5:N17" totalsRowShown="0" headerRowDxfId="16" dataDxfId="15" headerRowBorderDxfId="13" tableBorderDxfId="14">
  <autoFilter ref="B5:N17"/>
  <tableColumns count="13">
    <tableColumn id="1" name="No." dataDxfId="12"/>
    <tableColumn id="2" name="Item" dataDxfId="11"/>
    <tableColumn id="3" name="Quantit" dataDxfId="10"/>
    <tableColumn id="4" name="Location" dataDxfId="9"/>
    <tableColumn id="5" name="Part" dataDxfId="8"/>
    <tableColumn id="6" name="Package" dataDxfId="7"/>
    <tableColumn id="7" name="Type" dataDxfId="6"/>
    <tableColumn id="8" name="Note" dataDxfId="5"/>
    <tableColumn id="9" name="Picture" dataDxfId="4"/>
    <tableColumn id="10" name="Unit" dataDxfId="3"/>
    <tableColumn id="11" name="Price" dataDxfId="2"/>
    <tableColumn id="12" name="Total" dataDxfId="1"/>
    <tableColumn id="13" name="Mall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goods/view.php?seq=2671" TargetMode="External"/><Relationship Id="rId2" Type="http://schemas.openxmlformats.org/officeDocument/2006/relationships/hyperlink" Target="http://www.devicemart.co.kr/goods/view.php?seq=10668" TargetMode="External"/><Relationship Id="rId1" Type="http://schemas.openxmlformats.org/officeDocument/2006/relationships/hyperlink" Target="http://www.devicemart.co.kr/goods/view.php?seq=1790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goods/view.php?seq=2671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://www.devicemart.co.kr/goods/view.php?seq=2647" TargetMode="External"/><Relationship Id="rId1" Type="http://schemas.openxmlformats.org/officeDocument/2006/relationships/hyperlink" Target="http://www.devicemart.co.kr/goods/view.php?seq=2213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devicemart.co.kr/goods/view.php?seq=1790" TargetMode="External"/><Relationship Id="rId4" Type="http://schemas.openxmlformats.org/officeDocument/2006/relationships/hyperlink" Target="http://www.devicemart.co.kr/goods/view.php?seq=1066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eleparts.co.kr/front/productdetail.php?productcode=062002006000000006&amp;sort=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23"/>
  <sheetViews>
    <sheetView tabSelected="1" workbookViewId="0">
      <pane ySplit="5" topLeftCell="A6" activePane="bottomLeft" state="frozen"/>
      <selection pane="bottomLeft" activeCell="H30" sqref="H30"/>
    </sheetView>
  </sheetViews>
  <sheetFormatPr defaultRowHeight="16.5" x14ac:dyDescent="0.3"/>
  <cols>
    <col min="1" max="1" width="9" style="27"/>
    <col min="2" max="2" width="8.875" style="29" bestFit="1" customWidth="1"/>
    <col min="3" max="3" width="12.875" style="29" bestFit="1" customWidth="1"/>
    <col min="4" max="4" width="12.5" style="29" bestFit="1" customWidth="1"/>
    <col min="5" max="5" width="10.5" style="27" bestFit="1" customWidth="1"/>
    <col min="6" max="6" width="12.875" style="27" bestFit="1" customWidth="1"/>
    <col min="7" max="7" width="12.875" style="35" bestFit="1" customWidth="1"/>
    <col min="8" max="8" width="10" style="27" bestFit="1" customWidth="1"/>
    <col min="9" max="9" width="11.125" style="27" bestFit="1" customWidth="1"/>
    <col min="10" max="10" width="11.875" style="27" bestFit="1" customWidth="1"/>
    <col min="11" max="11" width="9.5" style="36" bestFit="1" customWidth="1"/>
    <col min="12" max="12" width="10" style="28" bestFit="1" customWidth="1"/>
    <col min="13" max="13" width="10.25" style="28" bestFit="1" customWidth="1"/>
    <col min="14" max="14" width="9.5" style="27" bestFit="1" customWidth="1"/>
    <col min="15" max="15" width="9" style="27"/>
    <col min="16" max="16" width="12.875" style="27" bestFit="1" customWidth="1"/>
    <col min="17" max="18" width="9" style="27"/>
    <col min="19" max="19" width="12.125" style="27" bestFit="1" customWidth="1"/>
    <col min="20" max="20" width="9" style="27"/>
    <col min="21" max="21" width="8.625" style="27" customWidth="1"/>
    <col min="22" max="16384" width="9" style="27"/>
  </cols>
  <sheetData>
    <row r="1" spans="2:22" ht="17.25" thickBot="1" x14ac:dyDescent="0.35"/>
    <row r="2" spans="2:22" ht="21.75" thickTop="1" thickBot="1" x14ac:dyDescent="0.4">
      <c r="B2" s="134" t="s">
        <v>92</v>
      </c>
      <c r="C2" s="135"/>
      <c r="D2" s="135" t="s">
        <v>91</v>
      </c>
      <c r="E2" s="135"/>
      <c r="F2" s="135"/>
      <c r="G2" s="136"/>
    </row>
    <row r="3" spans="2:22" ht="18" thickTop="1" thickBot="1" x14ac:dyDescent="0.35">
      <c r="O3" s="56"/>
      <c r="P3" s="56"/>
      <c r="Q3" s="56"/>
      <c r="R3" s="56"/>
      <c r="S3" s="56"/>
      <c r="T3" s="56"/>
      <c r="U3" s="56"/>
      <c r="V3" s="56"/>
    </row>
    <row r="4" spans="2:22" ht="17.25" thickTop="1" x14ac:dyDescent="0.3">
      <c r="B4" s="30" t="s">
        <v>89</v>
      </c>
      <c r="C4" s="33" t="s">
        <v>88</v>
      </c>
      <c r="D4" s="31" t="s">
        <v>87</v>
      </c>
      <c r="E4" s="31" t="s">
        <v>86</v>
      </c>
      <c r="F4" s="31" t="s">
        <v>77</v>
      </c>
      <c r="G4" s="37" t="s">
        <v>85</v>
      </c>
      <c r="H4" s="31" t="s">
        <v>84</v>
      </c>
      <c r="I4" s="31" t="s">
        <v>83</v>
      </c>
      <c r="J4" s="31" t="s">
        <v>82</v>
      </c>
      <c r="K4" s="38" t="s">
        <v>81</v>
      </c>
      <c r="L4" s="39" t="s">
        <v>80</v>
      </c>
      <c r="M4" s="40" t="s">
        <v>79</v>
      </c>
      <c r="N4" s="41" t="s">
        <v>78</v>
      </c>
      <c r="O4" s="56"/>
      <c r="P4" s="56"/>
      <c r="Q4" s="56"/>
      <c r="R4" s="56"/>
      <c r="S4" s="56"/>
      <c r="T4" s="56"/>
      <c r="U4" s="56"/>
      <c r="V4" s="56"/>
    </row>
    <row r="5" spans="2:22" x14ac:dyDescent="0.3">
      <c r="B5" s="34" t="s">
        <v>76</v>
      </c>
      <c r="C5" s="34" t="s">
        <v>75</v>
      </c>
      <c r="D5" s="32" t="s">
        <v>74</v>
      </c>
      <c r="E5" s="32" t="s">
        <v>73</v>
      </c>
      <c r="F5" s="32" t="s">
        <v>72</v>
      </c>
      <c r="G5" s="42" t="s">
        <v>71</v>
      </c>
      <c r="H5" s="32" t="s">
        <v>70</v>
      </c>
      <c r="I5" s="32" t="s">
        <v>69</v>
      </c>
      <c r="J5" s="32" t="s">
        <v>68</v>
      </c>
      <c r="K5" s="43" t="s">
        <v>67</v>
      </c>
      <c r="L5" s="44" t="s">
        <v>66</v>
      </c>
      <c r="M5" s="45" t="s">
        <v>23</v>
      </c>
      <c r="N5" s="46" t="s">
        <v>65</v>
      </c>
      <c r="O5" s="56"/>
      <c r="P5" s="56"/>
      <c r="Q5" s="56"/>
      <c r="R5" s="56"/>
      <c r="S5" s="56"/>
      <c r="T5" s="56"/>
      <c r="U5" s="56"/>
      <c r="V5" s="56"/>
    </row>
    <row r="6" spans="2:22" s="56" customFormat="1" x14ac:dyDescent="0.3">
      <c r="B6" s="47"/>
      <c r="C6" s="47"/>
      <c r="D6" s="48"/>
      <c r="E6" s="49"/>
      <c r="F6" s="49"/>
      <c r="G6" s="50"/>
      <c r="H6" s="49"/>
      <c r="I6" s="49"/>
      <c r="J6" s="51"/>
      <c r="K6" s="52"/>
      <c r="L6" s="53"/>
      <c r="M6" s="54"/>
      <c r="N6" s="55"/>
    </row>
    <row r="7" spans="2:22" s="56" customFormat="1" x14ac:dyDescent="0.3">
      <c r="B7" s="57"/>
      <c r="C7" s="58" t="s">
        <v>64</v>
      </c>
      <c r="D7" s="58">
        <v>1</v>
      </c>
      <c r="E7" s="59"/>
      <c r="F7" s="59"/>
      <c r="G7" s="60"/>
      <c r="H7" s="59"/>
      <c r="I7" s="59"/>
      <c r="J7" s="61"/>
      <c r="K7" s="62">
        <v>3000</v>
      </c>
      <c r="L7" s="63">
        <v>500</v>
      </c>
      <c r="M7" s="64">
        <f>SUM(D7*L7)</f>
        <v>500</v>
      </c>
      <c r="N7" s="65"/>
    </row>
    <row r="8" spans="2:22" s="56" customFormat="1" x14ac:dyDescent="0.3">
      <c r="B8" s="47"/>
      <c r="C8" s="47" t="s">
        <v>63</v>
      </c>
      <c r="D8" s="48">
        <v>1</v>
      </c>
      <c r="E8" s="49"/>
      <c r="F8" s="49"/>
      <c r="G8" s="50"/>
      <c r="H8" s="49"/>
      <c r="I8" s="49"/>
      <c r="J8" s="51"/>
      <c r="K8" s="52"/>
      <c r="L8" s="53">
        <v>7000</v>
      </c>
      <c r="M8" s="54">
        <f>SUM(D8*L8)</f>
        <v>7000</v>
      </c>
      <c r="N8" s="55"/>
    </row>
    <row r="9" spans="2:22" s="56" customFormat="1" x14ac:dyDescent="0.3">
      <c r="B9" s="57"/>
      <c r="C9" s="58" t="s">
        <v>62</v>
      </c>
      <c r="D9" s="58">
        <v>1</v>
      </c>
      <c r="E9" s="59"/>
      <c r="F9" s="59"/>
      <c r="G9" s="60"/>
      <c r="H9" s="59"/>
      <c r="I9" s="59"/>
      <c r="J9" s="61"/>
      <c r="K9" s="62">
        <v>3000</v>
      </c>
      <c r="L9" s="63">
        <v>2000</v>
      </c>
      <c r="M9" s="64">
        <f>SUM(D9*L9)</f>
        <v>2000</v>
      </c>
      <c r="N9" s="65"/>
    </row>
    <row r="10" spans="2:22" s="56" customFormat="1" x14ac:dyDescent="0.3">
      <c r="B10" s="66"/>
      <c r="C10" s="66" t="s">
        <v>61</v>
      </c>
      <c r="D10" s="67">
        <v>1</v>
      </c>
      <c r="E10" s="68"/>
      <c r="F10" s="68"/>
      <c r="G10" s="69"/>
      <c r="H10" s="68"/>
      <c r="I10" s="68"/>
      <c r="J10" s="70"/>
      <c r="K10" s="71">
        <v>3000</v>
      </c>
      <c r="L10" s="72">
        <v>2000</v>
      </c>
      <c r="M10" s="73">
        <f>SUM(D10*L10)</f>
        <v>2000</v>
      </c>
      <c r="N10" s="74"/>
      <c r="Q10" s="127"/>
      <c r="R10" s="127"/>
      <c r="S10" s="127"/>
      <c r="T10" s="127"/>
      <c r="U10" s="127"/>
    </row>
    <row r="11" spans="2:22" s="56" customFormat="1" x14ac:dyDescent="0.3">
      <c r="B11" s="75"/>
      <c r="C11" s="76"/>
      <c r="D11" s="76" t="s">
        <v>23</v>
      </c>
      <c r="E11" s="77"/>
      <c r="F11" s="77"/>
      <c r="G11" s="78"/>
      <c r="H11" s="77"/>
      <c r="I11" s="77"/>
      <c r="J11" s="79"/>
      <c r="K11" s="80"/>
      <c r="L11" s="81"/>
      <c r="M11" s="82" t="s">
        <v>23</v>
      </c>
      <c r="N11" s="83"/>
      <c r="O11" s="27"/>
      <c r="P11" s="27"/>
      <c r="Q11" s="27"/>
      <c r="R11" s="27"/>
      <c r="S11" s="27"/>
      <c r="T11" s="27"/>
      <c r="U11" s="27"/>
      <c r="V11" s="27"/>
    </row>
    <row r="12" spans="2:22" s="56" customFormat="1" ht="17.25" thickBot="1" x14ac:dyDescent="0.35">
      <c r="B12" s="84"/>
      <c r="C12" s="85"/>
      <c r="D12" s="84">
        <f>SUM(D7:D10)</f>
        <v>4</v>
      </c>
      <c r="E12" s="86"/>
      <c r="F12" s="86"/>
      <c r="G12" s="87"/>
      <c r="H12" s="86"/>
      <c r="I12" s="86"/>
      <c r="J12" s="88"/>
      <c r="K12" s="89"/>
      <c r="L12" s="90"/>
      <c r="M12" s="91">
        <f>SUM(M7:M10)</f>
        <v>11500</v>
      </c>
      <c r="N12" s="92"/>
      <c r="O12" s="27"/>
      <c r="P12" s="27"/>
      <c r="Q12" s="27"/>
      <c r="R12" s="27"/>
      <c r="S12" s="27"/>
      <c r="T12" s="27"/>
      <c r="U12" s="27"/>
      <c r="V12" s="27"/>
    </row>
    <row r="13" spans="2:22" s="56" customFormat="1" ht="17.25" thickTop="1" x14ac:dyDescent="0.3">
      <c r="B13" s="93"/>
      <c r="C13" s="94"/>
      <c r="D13" s="94"/>
      <c r="E13" s="95"/>
      <c r="F13" s="95"/>
      <c r="G13" s="96"/>
      <c r="H13" s="95"/>
      <c r="I13" s="95"/>
      <c r="J13" s="97"/>
      <c r="K13" s="98"/>
      <c r="L13" s="99"/>
      <c r="M13" s="100"/>
      <c r="N13" s="101"/>
      <c r="O13" s="27"/>
      <c r="P13" s="27"/>
      <c r="Q13" s="27"/>
      <c r="R13" s="27"/>
      <c r="S13" s="27"/>
      <c r="T13" s="27"/>
      <c r="U13" s="27"/>
      <c r="V13" s="27"/>
    </row>
    <row r="14" spans="2:22" s="56" customFormat="1" x14ac:dyDescent="0.3">
      <c r="B14" s="57"/>
      <c r="C14" s="57" t="s">
        <v>57</v>
      </c>
      <c r="D14" s="58">
        <v>1</v>
      </c>
      <c r="E14" s="59" t="s">
        <v>56</v>
      </c>
      <c r="F14" s="59" t="s">
        <v>55</v>
      </c>
      <c r="G14" s="60" t="s">
        <v>54</v>
      </c>
      <c r="H14" s="59" t="s">
        <v>25</v>
      </c>
      <c r="I14" s="59"/>
      <c r="J14" s="61"/>
      <c r="K14" s="62">
        <v>1000</v>
      </c>
      <c r="L14" s="63">
        <v>300</v>
      </c>
      <c r="M14" s="64">
        <f>SUM(D14*L14)</f>
        <v>300</v>
      </c>
      <c r="N14" s="65"/>
      <c r="O14" s="27"/>
      <c r="P14" s="27"/>
      <c r="Q14" s="27"/>
      <c r="R14" s="27"/>
      <c r="S14" s="27"/>
      <c r="T14" s="27"/>
      <c r="U14" s="27"/>
      <c r="V14" s="27"/>
    </row>
    <row r="15" spans="2:22" s="56" customFormat="1" x14ac:dyDescent="0.3">
      <c r="B15" s="57"/>
      <c r="C15" s="57" t="s">
        <v>53</v>
      </c>
      <c r="D15" s="58">
        <v>1</v>
      </c>
      <c r="E15" s="59" t="s">
        <v>52</v>
      </c>
      <c r="F15" s="59" t="s">
        <v>51</v>
      </c>
      <c r="G15" s="60" t="s">
        <v>46</v>
      </c>
      <c r="H15" s="59" t="s">
        <v>25</v>
      </c>
      <c r="I15" s="59"/>
      <c r="J15" s="61"/>
      <c r="K15" s="62">
        <v>500</v>
      </c>
      <c r="L15" s="63">
        <v>30</v>
      </c>
      <c r="M15" s="64">
        <f>SUM(D15*L15)</f>
        <v>30</v>
      </c>
      <c r="N15" s="65"/>
      <c r="O15" s="27"/>
      <c r="P15" s="27"/>
      <c r="Q15" s="27"/>
      <c r="R15" s="27"/>
      <c r="S15" s="27"/>
      <c r="T15" s="27"/>
      <c r="U15" s="27"/>
      <c r="V15" s="27"/>
    </row>
    <row r="16" spans="2:22" s="56" customFormat="1" x14ac:dyDescent="0.3">
      <c r="B16" s="57"/>
      <c r="C16" s="57" t="s">
        <v>50</v>
      </c>
      <c r="D16" s="58">
        <v>4</v>
      </c>
      <c r="E16" s="59" t="s">
        <v>49</v>
      </c>
      <c r="F16" s="59" t="s">
        <v>48</v>
      </c>
      <c r="G16" s="60" t="s">
        <v>47</v>
      </c>
      <c r="H16" s="59" t="s">
        <v>25</v>
      </c>
      <c r="I16" s="59"/>
      <c r="J16" s="61"/>
      <c r="K16" s="62">
        <v>10</v>
      </c>
      <c r="L16" s="63">
        <v>90</v>
      </c>
      <c r="M16" s="64">
        <f>SUM(D16*L16)</f>
        <v>360</v>
      </c>
      <c r="N16" s="65"/>
      <c r="O16" s="27"/>
      <c r="P16" s="27"/>
      <c r="Q16" s="27"/>
      <c r="R16" s="27"/>
      <c r="S16" s="27"/>
      <c r="T16" s="27"/>
      <c r="U16" s="27"/>
      <c r="V16" s="27"/>
    </row>
    <row r="17" spans="2:22" s="56" customFormat="1" x14ac:dyDescent="0.3">
      <c r="B17" s="57"/>
      <c r="C17" s="57" t="s">
        <v>39</v>
      </c>
      <c r="D17" s="58">
        <v>1</v>
      </c>
      <c r="E17" s="59" t="s">
        <v>45</v>
      </c>
      <c r="F17" s="59" t="s">
        <v>44</v>
      </c>
      <c r="G17" s="60" t="s">
        <v>43</v>
      </c>
      <c r="H17" s="59"/>
      <c r="I17" s="59"/>
      <c r="J17" s="61"/>
      <c r="K17" s="62">
        <v>3000</v>
      </c>
      <c r="L17" s="63">
        <v>3000</v>
      </c>
      <c r="M17" s="64">
        <f>SUM(D17*L17)</f>
        <v>3000</v>
      </c>
      <c r="N17" s="65"/>
      <c r="O17" s="27"/>
      <c r="P17" s="27"/>
      <c r="Q17" s="27"/>
      <c r="R17" s="27"/>
      <c r="S17" s="27"/>
      <c r="T17" s="27"/>
      <c r="U17" s="27"/>
      <c r="V17" s="27"/>
    </row>
    <row r="18" spans="2:22" s="56" customFormat="1" x14ac:dyDescent="0.3">
      <c r="B18" s="57"/>
      <c r="C18" s="57" t="s">
        <v>39</v>
      </c>
      <c r="D18" s="58">
        <v>1</v>
      </c>
      <c r="E18" s="59" t="s">
        <v>42</v>
      </c>
      <c r="F18" s="59" t="s">
        <v>41</v>
      </c>
      <c r="G18" s="60" t="s">
        <v>40</v>
      </c>
      <c r="H18" s="59"/>
      <c r="I18" s="59"/>
      <c r="J18" s="61"/>
      <c r="K18" s="62">
        <v>100</v>
      </c>
      <c r="L18" s="63">
        <v>1000</v>
      </c>
      <c r="M18" s="64">
        <f>SUM(D18*L18)</f>
        <v>1000</v>
      </c>
      <c r="N18" s="65"/>
      <c r="O18" s="27"/>
      <c r="P18" s="27"/>
      <c r="Q18" s="27"/>
      <c r="R18" s="27"/>
      <c r="S18" s="27"/>
      <c r="T18" s="27"/>
      <c r="U18" s="27"/>
      <c r="V18" s="27"/>
    </row>
    <row r="19" spans="2:22" s="56" customFormat="1" x14ac:dyDescent="0.3">
      <c r="B19" s="47"/>
      <c r="C19" s="57" t="s">
        <v>39</v>
      </c>
      <c r="D19" s="48">
        <v>0</v>
      </c>
      <c r="E19" s="49" t="s">
        <v>38</v>
      </c>
      <c r="F19" s="49" t="s">
        <v>37</v>
      </c>
      <c r="G19" s="50" t="s">
        <v>36</v>
      </c>
      <c r="H19" s="49" t="s">
        <v>25</v>
      </c>
      <c r="I19" s="49" t="s">
        <v>35</v>
      </c>
      <c r="J19" s="51"/>
      <c r="K19" s="52">
        <v>1000</v>
      </c>
      <c r="L19" s="53">
        <v>1000</v>
      </c>
      <c r="M19" s="54">
        <f>SUM(D19*L19)</f>
        <v>0</v>
      </c>
      <c r="N19" s="55"/>
      <c r="O19" s="27"/>
      <c r="P19" s="27"/>
      <c r="Q19" s="27"/>
      <c r="R19" s="27"/>
      <c r="S19" s="27"/>
      <c r="T19" s="27"/>
      <c r="U19" s="27"/>
      <c r="V19" s="27"/>
    </row>
    <row r="20" spans="2:22" s="56" customFormat="1" x14ac:dyDescent="0.3">
      <c r="B20" s="47"/>
      <c r="C20" s="47" t="s">
        <v>34</v>
      </c>
      <c r="D20" s="48">
        <v>1</v>
      </c>
      <c r="E20" s="49" t="s">
        <v>33</v>
      </c>
      <c r="F20" s="123" t="s">
        <v>32</v>
      </c>
      <c r="G20" s="124"/>
      <c r="H20" s="123" t="s">
        <v>31</v>
      </c>
      <c r="I20" s="123" t="s">
        <v>30</v>
      </c>
      <c r="J20" s="51"/>
      <c r="K20" s="52"/>
      <c r="L20" s="53">
        <v>1200</v>
      </c>
      <c r="M20" s="54">
        <f>SUM(D20*L20)</f>
        <v>1200</v>
      </c>
      <c r="N20" s="55"/>
      <c r="O20" s="27"/>
      <c r="P20" s="27"/>
      <c r="Q20" s="27"/>
      <c r="R20" s="27"/>
      <c r="S20" s="27"/>
      <c r="T20" s="27"/>
      <c r="U20" s="27"/>
      <c r="V20" s="27"/>
    </row>
    <row r="21" spans="2:22" s="56" customFormat="1" x14ac:dyDescent="0.3">
      <c r="B21" s="47"/>
      <c r="C21" s="47" t="s">
        <v>29</v>
      </c>
      <c r="D21" s="48">
        <v>2</v>
      </c>
      <c r="E21" s="49" t="s">
        <v>28</v>
      </c>
      <c r="F21" s="123" t="s">
        <v>27</v>
      </c>
      <c r="G21" s="124" t="s">
        <v>26</v>
      </c>
      <c r="H21" s="123" t="s">
        <v>25</v>
      </c>
      <c r="I21" s="59" t="s">
        <v>24</v>
      </c>
      <c r="J21" s="51"/>
      <c r="K21" s="52"/>
      <c r="L21" s="53">
        <v>700</v>
      </c>
      <c r="M21" s="54">
        <f>SUM(D21*L21)</f>
        <v>1400</v>
      </c>
      <c r="N21" s="55"/>
      <c r="O21" s="27"/>
      <c r="P21" s="27"/>
      <c r="Q21" s="27"/>
      <c r="R21" s="27"/>
      <c r="S21" s="27"/>
      <c r="T21" s="27"/>
      <c r="U21" s="27"/>
      <c r="V21" s="27"/>
    </row>
    <row r="22" spans="2:22" s="56" customFormat="1" x14ac:dyDescent="0.3">
      <c r="B22" s="75"/>
      <c r="C22" s="102"/>
      <c r="D22" s="103" t="s">
        <v>23</v>
      </c>
      <c r="E22" s="104"/>
      <c r="F22" s="77"/>
      <c r="G22" s="78"/>
      <c r="H22" s="77"/>
      <c r="I22" s="77"/>
      <c r="J22" s="79"/>
      <c r="K22" s="105"/>
      <c r="L22" s="106"/>
      <c r="M22" s="107" t="s">
        <v>23</v>
      </c>
      <c r="N22" s="108"/>
      <c r="O22" s="27"/>
      <c r="P22" s="27"/>
      <c r="Q22" s="27"/>
      <c r="R22" s="27"/>
      <c r="S22" s="27"/>
      <c r="T22" s="27"/>
      <c r="U22" s="27"/>
      <c r="V22" s="27"/>
    </row>
    <row r="23" spans="2:22" s="56" customFormat="1" x14ac:dyDescent="0.3">
      <c r="B23" s="109"/>
      <c r="C23" s="110"/>
      <c r="D23" s="111">
        <f>SUM(D14:D21)</f>
        <v>11</v>
      </c>
      <c r="E23" s="112"/>
      <c r="F23" s="113"/>
      <c r="G23" s="114"/>
      <c r="H23" s="113"/>
      <c r="I23" s="113"/>
      <c r="J23" s="115"/>
      <c r="K23" s="116"/>
      <c r="L23" s="117"/>
      <c r="M23" s="118">
        <f>SUM(M14:M21)</f>
        <v>7290</v>
      </c>
      <c r="N23" s="119"/>
      <c r="O23" s="27"/>
      <c r="P23" s="27"/>
      <c r="Q23" s="27"/>
      <c r="R23" s="27"/>
      <c r="S23" s="27"/>
      <c r="T23" s="27"/>
      <c r="U23" s="27"/>
      <c r="V23" s="27"/>
    </row>
  </sheetData>
  <mergeCells count="2">
    <mergeCell ref="B2:C2"/>
    <mergeCell ref="D2:G2"/>
  </mergeCells>
  <phoneticPr fontId="1" type="noConversion"/>
  <pageMargins left="0.25" right="0.25" top="0.75" bottom="0.75" header="0.3" footer="0.3"/>
  <pageSetup paperSize="9" scale="41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2"/>
  <sheetViews>
    <sheetView workbookViewId="0">
      <selection activeCell="L17" sqref="L17"/>
    </sheetView>
  </sheetViews>
  <sheetFormatPr defaultRowHeight="16.5" x14ac:dyDescent="0.3"/>
  <cols>
    <col min="1" max="1" width="9" style="27"/>
    <col min="2" max="2" width="8.875" style="29" bestFit="1" customWidth="1"/>
    <col min="3" max="3" width="10.5" style="29" bestFit="1" customWidth="1"/>
    <col min="4" max="4" width="12.5" style="29" bestFit="1" customWidth="1"/>
    <col min="5" max="5" width="9.875" style="27" bestFit="1" customWidth="1"/>
    <col min="6" max="6" width="12.875" style="27" bestFit="1" customWidth="1"/>
    <col min="7" max="7" width="12.875" style="35" bestFit="1" customWidth="1"/>
    <col min="8" max="8" width="10" style="27" bestFit="1" customWidth="1"/>
    <col min="9" max="9" width="11.125" style="27" bestFit="1" customWidth="1"/>
    <col min="10" max="10" width="11.875" style="27" bestFit="1" customWidth="1"/>
    <col min="11" max="11" width="9.5" style="36" bestFit="1" customWidth="1"/>
    <col min="12" max="12" width="10" style="28" bestFit="1" customWidth="1"/>
    <col min="13" max="13" width="10.25" style="28" bestFit="1" customWidth="1"/>
    <col min="14" max="14" width="9.5" style="27" bestFit="1" customWidth="1"/>
    <col min="15" max="15" width="9" style="27"/>
    <col min="16" max="16" width="11.25" style="27" bestFit="1" customWidth="1"/>
    <col min="17" max="18" width="9" style="27"/>
    <col min="19" max="19" width="12.125" style="27" bestFit="1" customWidth="1"/>
    <col min="20" max="16384" width="9" style="27"/>
  </cols>
  <sheetData>
    <row r="1" spans="2:22" ht="17.25" thickBot="1" x14ac:dyDescent="0.35"/>
    <row r="2" spans="2:22" ht="21.75" thickTop="1" thickBot="1" x14ac:dyDescent="0.4">
      <c r="B2" s="134" t="s">
        <v>92</v>
      </c>
      <c r="C2" s="135"/>
      <c r="D2" s="135" t="s">
        <v>93</v>
      </c>
      <c r="E2" s="135"/>
      <c r="F2" s="135"/>
      <c r="G2" s="136"/>
    </row>
    <row r="3" spans="2:22" ht="18" thickTop="1" thickBot="1" x14ac:dyDescent="0.35"/>
    <row r="4" spans="2:22" ht="17.25" thickTop="1" x14ac:dyDescent="0.3">
      <c r="B4" s="30" t="s">
        <v>89</v>
      </c>
      <c r="C4" s="33" t="s">
        <v>88</v>
      </c>
      <c r="D4" s="31" t="s">
        <v>87</v>
      </c>
      <c r="E4" s="31" t="s">
        <v>86</v>
      </c>
      <c r="F4" s="31" t="s">
        <v>77</v>
      </c>
      <c r="G4" s="37" t="s">
        <v>85</v>
      </c>
      <c r="H4" s="31" t="s">
        <v>84</v>
      </c>
      <c r="I4" s="31" t="s">
        <v>83</v>
      </c>
      <c r="J4" s="31" t="s">
        <v>82</v>
      </c>
      <c r="K4" s="38" t="s">
        <v>81</v>
      </c>
      <c r="L4" s="39" t="s">
        <v>80</v>
      </c>
      <c r="M4" s="40" t="s">
        <v>79</v>
      </c>
      <c r="N4" s="41" t="s">
        <v>78</v>
      </c>
    </row>
    <row r="5" spans="2:22" x14ac:dyDescent="0.3">
      <c r="B5" s="34" t="s">
        <v>76</v>
      </c>
      <c r="C5" s="34" t="s">
        <v>75</v>
      </c>
      <c r="D5" s="32" t="s">
        <v>74</v>
      </c>
      <c r="E5" s="32" t="s">
        <v>73</v>
      </c>
      <c r="F5" s="32" t="s">
        <v>72</v>
      </c>
      <c r="G5" s="42" t="s">
        <v>71</v>
      </c>
      <c r="H5" s="32" t="s">
        <v>70</v>
      </c>
      <c r="I5" s="32" t="s">
        <v>69</v>
      </c>
      <c r="J5" s="32" t="s">
        <v>68</v>
      </c>
      <c r="K5" s="43" t="s">
        <v>67</v>
      </c>
      <c r="L5" s="44" t="s">
        <v>66</v>
      </c>
      <c r="M5" s="45" t="s">
        <v>23</v>
      </c>
      <c r="N5" s="46" t="s">
        <v>65</v>
      </c>
    </row>
    <row r="6" spans="2:22" s="56" customFormat="1" x14ac:dyDescent="0.3">
      <c r="B6" s="57"/>
      <c r="C6" s="122"/>
      <c r="D6" s="58">
        <v>1</v>
      </c>
      <c r="E6" s="58"/>
      <c r="F6" s="1" t="s">
        <v>20</v>
      </c>
      <c r="G6" s="16"/>
      <c r="H6" s="58"/>
      <c r="I6" s="58"/>
      <c r="J6" s="58"/>
      <c r="K6" s="17"/>
      <c r="L6" s="18"/>
      <c r="M6" s="6"/>
      <c r="N6" s="19"/>
      <c r="O6" s="27"/>
      <c r="P6" s="27"/>
      <c r="Q6" s="27"/>
      <c r="R6" s="27"/>
      <c r="S6" s="27"/>
      <c r="T6" s="27"/>
      <c r="U6" s="27"/>
      <c r="V6" s="27"/>
    </row>
    <row r="7" spans="2:22" s="56" customFormat="1" x14ac:dyDescent="0.3">
      <c r="B7" s="47"/>
      <c r="C7" s="122"/>
      <c r="D7" s="48">
        <v>1</v>
      </c>
      <c r="E7" s="48" t="s">
        <v>95</v>
      </c>
      <c r="F7" s="2" t="s">
        <v>22</v>
      </c>
      <c r="G7" s="7"/>
      <c r="H7" s="48" t="s">
        <v>97</v>
      </c>
      <c r="I7" s="48"/>
      <c r="J7" s="48"/>
      <c r="K7" s="8"/>
      <c r="L7" s="9"/>
      <c r="M7" s="10"/>
      <c r="N7" s="11"/>
      <c r="O7" s="27"/>
      <c r="P7" s="27"/>
      <c r="Q7" s="27"/>
      <c r="R7" s="27"/>
      <c r="S7" s="27"/>
      <c r="T7" s="27"/>
      <c r="U7" s="27"/>
      <c r="V7" s="27"/>
    </row>
    <row r="8" spans="2:22" s="56" customFormat="1" x14ac:dyDescent="0.3">
      <c r="B8" s="57"/>
      <c r="C8" s="122" t="s">
        <v>96</v>
      </c>
      <c r="D8" s="67">
        <v>1</v>
      </c>
      <c r="E8" s="67" t="s">
        <v>58</v>
      </c>
      <c r="F8" s="66" t="s">
        <v>21</v>
      </c>
      <c r="G8" s="12"/>
      <c r="H8" s="67" t="s">
        <v>59</v>
      </c>
      <c r="I8" s="58"/>
      <c r="J8" s="58"/>
      <c r="K8" s="17"/>
      <c r="L8" s="18"/>
      <c r="M8" s="6"/>
      <c r="N8" s="19"/>
      <c r="O8" s="27"/>
      <c r="P8" s="27"/>
      <c r="Q8" s="27"/>
      <c r="R8" s="27"/>
      <c r="S8" s="27"/>
      <c r="T8" s="27"/>
      <c r="U8" s="27"/>
      <c r="V8" s="27"/>
    </row>
    <row r="9" spans="2:22" s="56" customFormat="1" x14ac:dyDescent="0.3">
      <c r="B9" s="66"/>
      <c r="C9" s="122" t="s">
        <v>19</v>
      </c>
      <c r="D9" s="2">
        <v>2</v>
      </c>
      <c r="E9" s="4" t="s">
        <v>94</v>
      </c>
      <c r="F9" s="2" t="s">
        <v>15</v>
      </c>
      <c r="G9" s="20"/>
      <c r="H9" s="67" t="s">
        <v>16</v>
      </c>
      <c r="I9" s="67"/>
      <c r="J9" s="67"/>
      <c r="K9" s="13"/>
      <c r="L9" s="14"/>
      <c r="M9" s="21"/>
      <c r="N9" s="15"/>
      <c r="O9" s="27"/>
      <c r="P9" s="27"/>
      <c r="Q9" s="27"/>
      <c r="R9" s="27"/>
      <c r="S9" s="27"/>
      <c r="T9" s="27"/>
      <c r="U9" s="27"/>
      <c r="V9" s="27"/>
    </row>
    <row r="10" spans="2:22" s="56" customFormat="1" x14ac:dyDescent="0.3">
      <c r="B10" s="75"/>
      <c r="C10" s="76"/>
      <c r="D10" s="76" t="s">
        <v>23</v>
      </c>
      <c r="E10" s="76"/>
      <c r="F10" s="76"/>
      <c r="G10" s="22"/>
      <c r="H10" s="76"/>
      <c r="I10" s="76"/>
      <c r="J10" s="76"/>
      <c r="K10" s="128"/>
      <c r="L10" s="129"/>
      <c r="M10" s="130" t="s">
        <v>23</v>
      </c>
      <c r="N10" s="3"/>
      <c r="O10" s="27"/>
      <c r="P10" s="27"/>
      <c r="Q10" s="27"/>
      <c r="R10" s="27"/>
      <c r="S10" s="27"/>
      <c r="T10" s="27"/>
      <c r="U10" s="27"/>
      <c r="V10" s="27"/>
    </row>
    <row r="11" spans="2:22" s="56" customFormat="1" ht="17.25" thickBot="1" x14ac:dyDescent="0.35">
      <c r="B11" s="84"/>
      <c r="C11" s="23"/>
      <c r="D11" s="84">
        <f>SUM(D7:D9)</f>
        <v>4</v>
      </c>
      <c r="E11" s="24"/>
      <c r="F11" s="24"/>
      <c r="G11" s="25"/>
      <c r="H11" s="24"/>
      <c r="I11" s="24"/>
      <c r="J11" s="24"/>
      <c r="K11" s="131"/>
      <c r="L11" s="132"/>
      <c r="M11" s="26">
        <f>SUM(M7:M9)</f>
        <v>0</v>
      </c>
      <c r="N11" s="23"/>
      <c r="O11" s="27"/>
      <c r="P11" s="27"/>
      <c r="Q11" s="27"/>
      <c r="R11" s="27"/>
      <c r="S11" s="27"/>
      <c r="T11" s="27"/>
      <c r="U11" s="27"/>
      <c r="V11" s="27"/>
    </row>
    <row r="12" spans="2:22" ht="17.25" thickTop="1" x14ac:dyDescent="0.3"/>
  </sheetData>
  <mergeCells count="2">
    <mergeCell ref="B2:C2"/>
    <mergeCell ref="D2:G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27"/>
  <sheetViews>
    <sheetView workbookViewId="0">
      <pane ySplit="5" topLeftCell="A9" activePane="bottomLeft" state="frozen"/>
      <selection pane="bottomLeft" activeCell="E29" sqref="E29"/>
    </sheetView>
  </sheetViews>
  <sheetFormatPr defaultRowHeight="16.5" x14ac:dyDescent="0.3"/>
  <cols>
    <col min="1" max="1" width="9" style="27"/>
    <col min="2" max="2" width="8.875" style="133" bestFit="1" customWidth="1"/>
    <col min="3" max="3" width="10.5" style="133" bestFit="1" customWidth="1"/>
    <col min="4" max="4" width="12.5" style="133" bestFit="1" customWidth="1"/>
    <col min="5" max="5" width="20.5" style="27" bestFit="1" customWidth="1"/>
    <col min="6" max="6" width="9.375" style="27" bestFit="1" customWidth="1"/>
    <col min="7" max="7" width="12.875" style="35" bestFit="1" customWidth="1"/>
    <col min="8" max="8" width="10" style="27" bestFit="1" customWidth="1"/>
    <col min="9" max="9" width="10.125" style="27" bestFit="1" customWidth="1"/>
    <col min="10" max="10" width="11.875" style="27" bestFit="1" customWidth="1"/>
    <col min="11" max="11" width="9.5" style="36" bestFit="1" customWidth="1"/>
    <col min="12" max="12" width="10" style="28" bestFit="1" customWidth="1"/>
    <col min="13" max="13" width="10.25" style="28" bestFit="1" customWidth="1"/>
    <col min="14" max="14" width="9.5" style="27" bestFit="1" customWidth="1"/>
    <col min="15" max="16384" width="9" style="27"/>
  </cols>
  <sheetData>
    <row r="1" spans="2:21" ht="17.25" thickBot="1" x14ac:dyDescent="0.35"/>
    <row r="2" spans="2:21" ht="21.75" thickTop="1" thickBot="1" x14ac:dyDescent="0.4">
      <c r="B2" s="134" t="s">
        <v>92</v>
      </c>
      <c r="C2" s="135"/>
      <c r="D2" s="135" t="s">
        <v>161</v>
      </c>
      <c r="E2" s="135"/>
      <c r="F2" s="135"/>
      <c r="G2" s="136"/>
    </row>
    <row r="3" spans="2:21" ht="18" thickTop="1" thickBot="1" x14ac:dyDescent="0.35">
      <c r="O3" s="137" t="s">
        <v>90</v>
      </c>
      <c r="P3" s="138"/>
      <c r="Q3" s="138"/>
      <c r="R3" s="138"/>
      <c r="S3" s="138"/>
      <c r="T3" s="138"/>
      <c r="U3" s="138"/>
    </row>
    <row r="4" spans="2:21" ht="17.25" thickTop="1" x14ac:dyDescent="0.3">
      <c r="B4" s="30" t="s">
        <v>12</v>
      </c>
      <c r="C4" s="33" t="s">
        <v>11</v>
      </c>
      <c r="D4" s="31" t="s">
        <v>87</v>
      </c>
      <c r="E4" s="31" t="s">
        <v>10</v>
      </c>
      <c r="F4" s="31" t="s">
        <v>77</v>
      </c>
      <c r="G4" s="37" t="s">
        <v>4</v>
      </c>
      <c r="H4" s="31" t="s">
        <v>0</v>
      </c>
      <c r="I4" s="31" t="s">
        <v>3</v>
      </c>
      <c r="J4" s="31" t="s">
        <v>7</v>
      </c>
      <c r="K4" s="38" t="s">
        <v>81</v>
      </c>
      <c r="L4" s="39" t="s">
        <v>80</v>
      </c>
      <c r="M4" s="40" t="s">
        <v>79</v>
      </c>
      <c r="N4" s="41" t="s">
        <v>8</v>
      </c>
      <c r="P4" s="139" t="s">
        <v>77</v>
      </c>
      <c r="Q4" s="140">
        <f>SUM(M27)</f>
        <v>47655</v>
      </c>
      <c r="R4" s="141"/>
      <c r="S4" s="142" t="s">
        <v>114</v>
      </c>
      <c r="T4" s="140">
        <f>SUM(M8+M10)</f>
        <v>12500</v>
      </c>
      <c r="U4" s="143"/>
    </row>
    <row r="5" spans="2:21" ht="17.25" thickBot="1" x14ac:dyDescent="0.35">
      <c r="B5" s="34" t="s">
        <v>13</v>
      </c>
      <c r="C5" s="34" t="s">
        <v>75</v>
      </c>
      <c r="D5" s="32" t="s">
        <v>74</v>
      </c>
      <c r="E5" s="32" t="s">
        <v>73</v>
      </c>
      <c r="F5" s="32" t="s">
        <v>1</v>
      </c>
      <c r="G5" s="42" t="s">
        <v>2</v>
      </c>
      <c r="H5" s="32" t="s">
        <v>70</v>
      </c>
      <c r="I5" s="32" t="s">
        <v>69</v>
      </c>
      <c r="J5" s="32" t="s">
        <v>5</v>
      </c>
      <c r="K5" s="43" t="s">
        <v>9</v>
      </c>
      <c r="L5" s="44" t="s">
        <v>6</v>
      </c>
      <c r="M5" s="45" t="s">
        <v>14</v>
      </c>
      <c r="N5" s="46" t="s">
        <v>65</v>
      </c>
      <c r="P5" s="144" t="s">
        <v>115</v>
      </c>
      <c r="Q5" s="145">
        <f>SUM(M27+M7+M9)</f>
        <v>52855</v>
      </c>
      <c r="R5" s="146"/>
      <c r="S5" s="147" t="s">
        <v>116</v>
      </c>
      <c r="T5" s="145">
        <f>SUM(M12+M27)</f>
        <v>65355</v>
      </c>
      <c r="U5" s="148"/>
    </row>
    <row r="6" spans="2:21" x14ac:dyDescent="0.3">
      <c r="B6" s="160"/>
      <c r="C6" s="160"/>
      <c r="D6" s="161"/>
      <c r="E6" s="162"/>
      <c r="F6" s="162"/>
      <c r="G6" s="163"/>
      <c r="H6" s="162"/>
      <c r="I6" s="162"/>
      <c r="J6" s="164"/>
      <c r="K6" s="165"/>
      <c r="L6" s="166"/>
      <c r="M6" s="167"/>
      <c r="N6" s="168"/>
    </row>
    <row r="7" spans="2:21" x14ac:dyDescent="0.3">
      <c r="B7" s="169"/>
      <c r="C7" s="5" t="s">
        <v>64</v>
      </c>
      <c r="D7" s="5">
        <v>1</v>
      </c>
      <c r="E7" s="123"/>
      <c r="F7" s="123"/>
      <c r="G7" s="124"/>
      <c r="H7" s="123"/>
      <c r="I7" s="123"/>
      <c r="J7" s="170"/>
      <c r="K7" s="171"/>
      <c r="L7" s="172">
        <v>1200</v>
      </c>
      <c r="M7" s="173">
        <f>SUM(D7*L7)</f>
        <v>1200</v>
      </c>
      <c r="N7" s="174"/>
    </row>
    <row r="8" spans="2:21" x14ac:dyDescent="0.3">
      <c r="B8" s="160"/>
      <c r="C8" s="160" t="s">
        <v>63</v>
      </c>
      <c r="D8" s="161">
        <v>1</v>
      </c>
      <c r="E8" s="162"/>
      <c r="F8" s="162"/>
      <c r="G8" s="163"/>
      <c r="H8" s="162"/>
      <c r="I8" s="162"/>
      <c r="J8" s="164"/>
      <c r="K8" s="165"/>
      <c r="L8" s="166">
        <v>12500</v>
      </c>
      <c r="M8" s="167">
        <f>SUM(D8*L8)</f>
        <v>12500</v>
      </c>
      <c r="N8" s="168"/>
    </row>
    <row r="9" spans="2:21" x14ac:dyDescent="0.3">
      <c r="B9" s="169"/>
      <c r="C9" s="5" t="s">
        <v>62</v>
      </c>
      <c r="D9" s="5">
        <v>1</v>
      </c>
      <c r="E9" s="123"/>
      <c r="F9" s="123"/>
      <c r="G9" s="124"/>
      <c r="H9" s="123"/>
      <c r="I9" s="123"/>
      <c r="J9" s="170"/>
      <c r="K9" s="171"/>
      <c r="L9" s="172">
        <v>4000</v>
      </c>
      <c r="M9" s="173">
        <f>SUM(D9*L9)</f>
        <v>4000</v>
      </c>
      <c r="N9" s="174"/>
    </row>
    <row r="10" spans="2:21" x14ac:dyDescent="0.3">
      <c r="B10" s="175"/>
      <c r="C10" s="175" t="s">
        <v>61</v>
      </c>
      <c r="D10" s="176"/>
      <c r="E10" s="177"/>
      <c r="F10" s="177"/>
      <c r="G10" s="178"/>
      <c r="H10" s="177"/>
      <c r="I10" s="177"/>
      <c r="J10" s="179"/>
      <c r="K10" s="180"/>
      <c r="L10" s="181"/>
      <c r="M10" s="182">
        <f>SUM(D10*L10)</f>
        <v>0</v>
      </c>
      <c r="N10" s="183"/>
    </row>
    <row r="11" spans="2:21" x14ac:dyDescent="0.3">
      <c r="B11" s="184"/>
      <c r="C11" s="185"/>
      <c r="D11" s="185" t="s">
        <v>14</v>
      </c>
      <c r="E11" s="186"/>
      <c r="F11" s="186"/>
      <c r="G11" s="187"/>
      <c r="H11" s="186"/>
      <c r="I11" s="186"/>
      <c r="J11" s="188"/>
      <c r="K11" s="189"/>
      <c r="L11" s="190"/>
      <c r="M11" s="191" t="s">
        <v>14</v>
      </c>
      <c r="N11" s="192"/>
    </row>
    <row r="12" spans="2:21" ht="17.25" thickBot="1" x14ac:dyDescent="0.35">
      <c r="B12" s="193"/>
      <c r="C12" s="194"/>
      <c r="D12" s="193">
        <f>SUM(D7:D10)</f>
        <v>3</v>
      </c>
      <c r="E12" s="195"/>
      <c r="F12" s="195"/>
      <c r="G12" s="196"/>
      <c r="H12" s="195"/>
      <c r="I12" s="195"/>
      <c r="J12" s="197"/>
      <c r="K12" s="198"/>
      <c r="L12" s="199"/>
      <c r="M12" s="200">
        <f>SUM(M7:M10)</f>
        <v>17700</v>
      </c>
      <c r="N12" s="201"/>
    </row>
    <row r="13" spans="2:21" ht="17.25" thickTop="1" x14ac:dyDescent="0.3">
      <c r="B13" s="160"/>
      <c r="C13" s="160" t="s">
        <v>39</v>
      </c>
      <c r="D13" s="161">
        <v>1</v>
      </c>
      <c r="E13" s="162" t="s">
        <v>120</v>
      </c>
      <c r="F13" s="162" t="s">
        <v>162</v>
      </c>
      <c r="G13" s="163"/>
      <c r="H13" s="162" t="s">
        <v>25</v>
      </c>
      <c r="I13" s="162"/>
      <c r="J13" s="164"/>
      <c r="K13" s="165"/>
      <c r="L13" s="166">
        <v>35000</v>
      </c>
      <c r="M13" s="167">
        <f t="shared" ref="M13:M23" si="0">SUM(D13*L13)</f>
        <v>35000</v>
      </c>
      <c r="N13" s="168"/>
    </row>
    <row r="14" spans="2:21" x14ac:dyDescent="0.3">
      <c r="B14" s="169"/>
      <c r="C14" s="160"/>
      <c r="D14" s="5"/>
      <c r="E14" s="123"/>
      <c r="F14" s="123"/>
      <c r="G14" s="124"/>
      <c r="H14" s="123"/>
      <c r="I14" s="123"/>
      <c r="J14" s="170"/>
      <c r="K14" s="171"/>
      <c r="L14" s="172"/>
      <c r="M14" s="173"/>
      <c r="N14" s="174"/>
    </row>
    <row r="15" spans="2:21" x14ac:dyDescent="0.3">
      <c r="B15" s="160"/>
      <c r="C15" s="160" t="s">
        <v>163</v>
      </c>
      <c r="D15" s="161">
        <v>2</v>
      </c>
      <c r="E15" s="162" t="s">
        <v>164</v>
      </c>
      <c r="F15" s="162" t="s">
        <v>165</v>
      </c>
      <c r="G15" s="163" t="s">
        <v>166</v>
      </c>
      <c r="H15" s="162" t="s">
        <v>25</v>
      </c>
      <c r="I15" s="162"/>
      <c r="J15" s="164"/>
      <c r="K15" s="165"/>
      <c r="L15" s="166">
        <v>700</v>
      </c>
      <c r="M15" s="167">
        <f t="shared" si="0"/>
        <v>1400</v>
      </c>
      <c r="N15" s="168"/>
    </row>
    <row r="16" spans="2:21" x14ac:dyDescent="0.3">
      <c r="B16" s="169"/>
      <c r="C16" s="160" t="s">
        <v>163</v>
      </c>
      <c r="D16" s="5">
        <v>1</v>
      </c>
      <c r="E16" s="123" t="s">
        <v>167</v>
      </c>
      <c r="F16" s="123" t="s">
        <v>168</v>
      </c>
      <c r="G16" s="124" t="s">
        <v>169</v>
      </c>
      <c r="H16" s="123" t="s">
        <v>31</v>
      </c>
      <c r="I16" s="123"/>
      <c r="J16" s="170"/>
      <c r="K16" s="171"/>
      <c r="L16" s="172">
        <v>120</v>
      </c>
      <c r="M16" s="173">
        <f t="shared" si="0"/>
        <v>120</v>
      </c>
      <c r="N16" s="157" t="s">
        <v>60</v>
      </c>
    </row>
    <row r="17" spans="2:14" x14ac:dyDescent="0.3">
      <c r="B17" s="160"/>
      <c r="C17" s="160"/>
      <c r="D17" s="161"/>
      <c r="E17" s="162"/>
      <c r="F17" s="162"/>
      <c r="G17" s="163"/>
      <c r="H17" s="162"/>
      <c r="I17" s="162"/>
      <c r="J17" s="164"/>
      <c r="K17" s="165"/>
      <c r="L17" s="166"/>
      <c r="M17" s="167"/>
      <c r="N17" s="168"/>
    </row>
    <row r="18" spans="2:14" x14ac:dyDescent="0.3">
      <c r="B18" s="169"/>
      <c r="C18" s="169" t="s">
        <v>170</v>
      </c>
      <c r="D18" s="5">
        <v>2</v>
      </c>
      <c r="E18" s="123" t="s">
        <v>171</v>
      </c>
      <c r="F18" s="123" t="s">
        <v>172</v>
      </c>
      <c r="G18" s="124">
        <v>2.54</v>
      </c>
      <c r="H18" s="123" t="s">
        <v>31</v>
      </c>
      <c r="I18" s="123"/>
      <c r="J18" s="170"/>
      <c r="K18" s="171"/>
      <c r="L18" s="172">
        <v>100</v>
      </c>
      <c r="M18" s="173">
        <f t="shared" si="0"/>
        <v>200</v>
      </c>
      <c r="N18" s="174"/>
    </row>
    <row r="19" spans="2:14" x14ac:dyDescent="0.3">
      <c r="B19" s="160"/>
      <c r="C19" s="160"/>
      <c r="D19" s="161"/>
      <c r="E19" s="162"/>
      <c r="F19" s="162"/>
      <c r="G19" s="163"/>
      <c r="H19" s="162"/>
      <c r="I19" s="162"/>
      <c r="J19" s="164"/>
      <c r="K19" s="165"/>
      <c r="L19" s="166"/>
      <c r="M19" s="167"/>
      <c r="N19" s="168"/>
    </row>
    <row r="20" spans="2:14" x14ac:dyDescent="0.3">
      <c r="B20" s="202"/>
      <c r="C20" s="202" t="s">
        <v>61</v>
      </c>
      <c r="D20" s="203">
        <v>1</v>
      </c>
      <c r="E20" s="204" t="s">
        <v>175</v>
      </c>
      <c r="F20" s="204"/>
      <c r="G20" s="205" t="s">
        <v>176</v>
      </c>
      <c r="H20" s="204"/>
      <c r="I20" s="204"/>
      <c r="J20" s="206"/>
      <c r="K20" s="207"/>
      <c r="L20" s="208">
        <v>6100</v>
      </c>
      <c r="M20" s="167">
        <f t="shared" si="0"/>
        <v>6100</v>
      </c>
      <c r="N20" s="158" t="s">
        <v>60</v>
      </c>
    </row>
    <row r="21" spans="2:14" x14ac:dyDescent="0.3">
      <c r="B21" s="202"/>
      <c r="C21" s="202" t="s">
        <v>61</v>
      </c>
      <c r="D21" s="203">
        <v>1</v>
      </c>
      <c r="E21" s="204" t="s">
        <v>177</v>
      </c>
      <c r="F21" s="204"/>
      <c r="G21" s="205"/>
      <c r="H21" s="204"/>
      <c r="I21" s="204"/>
      <c r="J21" s="206"/>
      <c r="K21" s="207"/>
      <c r="L21" s="208">
        <v>4500</v>
      </c>
      <c r="M21" s="167">
        <f t="shared" si="0"/>
        <v>4500</v>
      </c>
      <c r="N21" s="209"/>
    </row>
    <row r="22" spans="2:14" x14ac:dyDescent="0.3">
      <c r="B22" s="202"/>
      <c r="C22" s="202" t="s">
        <v>61</v>
      </c>
      <c r="D22" s="203">
        <v>2</v>
      </c>
      <c r="E22" s="204" t="s">
        <v>178</v>
      </c>
      <c r="F22" s="204"/>
      <c r="G22" s="205" t="s">
        <v>47</v>
      </c>
      <c r="H22" s="204"/>
      <c r="I22" s="204"/>
      <c r="J22" s="206"/>
      <c r="K22" s="207"/>
      <c r="L22" s="208">
        <v>30</v>
      </c>
      <c r="M22" s="167">
        <f t="shared" si="0"/>
        <v>60</v>
      </c>
      <c r="N22" s="209"/>
    </row>
    <row r="23" spans="2:14" x14ac:dyDescent="0.3">
      <c r="B23" s="202"/>
      <c r="C23" s="202" t="s">
        <v>61</v>
      </c>
      <c r="D23" s="203">
        <v>1</v>
      </c>
      <c r="E23" s="204" t="s">
        <v>179</v>
      </c>
      <c r="F23" s="204" t="s">
        <v>180</v>
      </c>
      <c r="G23" s="205"/>
      <c r="H23" s="204"/>
      <c r="I23" s="204"/>
      <c r="J23" s="206"/>
      <c r="K23" s="207"/>
      <c r="L23" s="208">
        <v>275</v>
      </c>
      <c r="M23" s="167">
        <f t="shared" si="0"/>
        <v>275</v>
      </c>
      <c r="N23" s="158" t="s">
        <v>60</v>
      </c>
    </row>
    <row r="24" spans="2:14" x14ac:dyDescent="0.3">
      <c r="B24" s="169"/>
      <c r="C24" s="169"/>
      <c r="D24" s="5"/>
      <c r="E24" s="123"/>
      <c r="F24" s="123"/>
      <c r="G24" s="124"/>
      <c r="H24" s="123"/>
      <c r="I24" s="123"/>
      <c r="J24" s="170"/>
      <c r="K24" s="171"/>
      <c r="L24" s="172"/>
      <c r="M24" s="167"/>
      <c r="N24" s="174"/>
    </row>
    <row r="25" spans="2:14" x14ac:dyDescent="0.3">
      <c r="B25" s="175"/>
      <c r="C25" s="175"/>
      <c r="D25" s="176"/>
      <c r="E25" s="177"/>
      <c r="F25" s="177"/>
      <c r="G25" s="178"/>
      <c r="H25" s="177"/>
      <c r="I25" s="177"/>
      <c r="J25" s="179"/>
      <c r="K25" s="180"/>
      <c r="L25" s="181"/>
      <c r="M25" s="167"/>
      <c r="N25" s="183"/>
    </row>
    <row r="26" spans="2:14" x14ac:dyDescent="0.3">
      <c r="B26" s="184"/>
      <c r="C26" s="210"/>
      <c r="D26" s="211" t="s">
        <v>14</v>
      </c>
      <c r="E26" s="212"/>
      <c r="F26" s="186"/>
      <c r="G26" s="187"/>
      <c r="H26" s="186"/>
      <c r="I26" s="186"/>
      <c r="J26" s="188"/>
      <c r="K26" s="213"/>
      <c r="L26" s="214"/>
      <c r="M26" s="215" t="s">
        <v>14</v>
      </c>
      <c r="N26" s="216"/>
    </row>
    <row r="27" spans="2:14" x14ac:dyDescent="0.3">
      <c r="B27" s="217"/>
      <c r="C27" s="218"/>
      <c r="D27" s="219">
        <f>SUM(D13:D25)</f>
        <v>11</v>
      </c>
      <c r="E27" s="220"/>
      <c r="F27" s="221"/>
      <c r="G27" s="222"/>
      <c r="H27" s="221"/>
      <c r="I27" s="221"/>
      <c r="J27" s="223"/>
      <c r="K27" s="224"/>
      <c r="L27" s="225"/>
      <c r="M27" s="226">
        <f>SUM(M13:M25)</f>
        <v>47655</v>
      </c>
      <c r="N27" s="227"/>
    </row>
  </sheetData>
  <mergeCells count="7">
    <mergeCell ref="B2:C2"/>
    <mergeCell ref="D2:G2"/>
    <mergeCell ref="O3:U3"/>
    <mergeCell ref="Q4:R4"/>
    <mergeCell ref="T4:U4"/>
    <mergeCell ref="Q5:R5"/>
    <mergeCell ref="T5:U5"/>
  </mergeCells>
  <phoneticPr fontId="1" type="noConversion"/>
  <hyperlinks>
    <hyperlink ref="N23" r:id="rId1"/>
    <hyperlink ref="N20" r:id="rId2"/>
    <hyperlink ref="N16" r:id="rId3"/>
  </hyperlinks>
  <pageMargins left="0.25" right="0.25" top="0.75" bottom="0.75" header="0.3" footer="0.3"/>
  <pageSetup paperSize="9" scale="41" orientation="portrait" verticalDpi="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5"/>
  <sheetViews>
    <sheetView workbookViewId="0">
      <pane ySplit="5" topLeftCell="A6" activePane="bottomLeft" state="frozen"/>
      <selection pane="bottomLeft" activeCell="E41" sqref="E41"/>
    </sheetView>
  </sheetViews>
  <sheetFormatPr defaultRowHeight="16.5" x14ac:dyDescent="0.3"/>
  <cols>
    <col min="1" max="1" width="9" style="27"/>
    <col min="2" max="2" width="8.875" style="133" bestFit="1" customWidth="1"/>
    <col min="3" max="3" width="10.5" style="133" bestFit="1" customWidth="1"/>
    <col min="4" max="4" width="12.5" style="133" bestFit="1" customWidth="1"/>
    <col min="5" max="5" width="21.25" style="27" bestFit="1" customWidth="1"/>
    <col min="6" max="6" width="11.5" style="27" bestFit="1" customWidth="1"/>
    <col min="7" max="7" width="12.875" style="35" bestFit="1" customWidth="1"/>
    <col min="8" max="8" width="10" style="27" bestFit="1" customWidth="1"/>
    <col min="9" max="9" width="10.125" style="27" bestFit="1" customWidth="1"/>
    <col min="10" max="10" width="11.875" style="27" bestFit="1" customWidth="1"/>
    <col min="11" max="11" width="9.5" style="36" bestFit="1" customWidth="1"/>
    <col min="12" max="12" width="10" style="28" bestFit="1" customWidth="1"/>
    <col min="13" max="13" width="10.25" style="28" bestFit="1" customWidth="1"/>
    <col min="14" max="14" width="9.5" style="27" bestFit="1" customWidth="1"/>
    <col min="15" max="16384" width="9" style="27"/>
  </cols>
  <sheetData>
    <row r="1" spans="2:21" ht="17.25" thickBot="1" x14ac:dyDescent="0.35"/>
    <row r="2" spans="2:21" ht="21.75" thickTop="1" thickBot="1" x14ac:dyDescent="0.4">
      <c r="B2" s="134" t="s">
        <v>98</v>
      </c>
      <c r="C2" s="135"/>
      <c r="D2" s="135" t="s">
        <v>99</v>
      </c>
      <c r="E2" s="135"/>
      <c r="F2" s="135"/>
      <c r="G2" s="136"/>
    </row>
    <row r="3" spans="2:21" ht="18" thickTop="1" thickBot="1" x14ac:dyDescent="0.35">
      <c r="O3" s="137" t="s">
        <v>100</v>
      </c>
      <c r="P3" s="138"/>
      <c r="Q3" s="138"/>
      <c r="R3" s="138"/>
      <c r="S3" s="138"/>
      <c r="T3" s="138"/>
      <c r="U3" s="138"/>
    </row>
    <row r="4" spans="2:21" ht="17.25" thickTop="1" x14ac:dyDescent="0.3">
      <c r="B4" s="30" t="s">
        <v>101</v>
      </c>
      <c r="C4" s="33" t="s">
        <v>102</v>
      </c>
      <c r="D4" s="31" t="s">
        <v>103</v>
      </c>
      <c r="E4" s="31" t="s">
        <v>104</v>
      </c>
      <c r="F4" s="31" t="s">
        <v>105</v>
      </c>
      <c r="G4" s="37" t="s">
        <v>106</v>
      </c>
      <c r="H4" s="31" t="s">
        <v>107</v>
      </c>
      <c r="I4" s="31" t="s">
        <v>108</v>
      </c>
      <c r="J4" s="31" t="s">
        <v>109</v>
      </c>
      <c r="K4" s="38" t="s">
        <v>110</v>
      </c>
      <c r="L4" s="39" t="s">
        <v>111</v>
      </c>
      <c r="M4" s="40" t="s">
        <v>112</v>
      </c>
      <c r="N4" s="41" t="s">
        <v>113</v>
      </c>
      <c r="P4" s="139" t="s">
        <v>105</v>
      </c>
      <c r="Q4" s="140" t="e">
        <f>SUM(M35)</f>
        <v>#REF!</v>
      </c>
      <c r="R4" s="141"/>
      <c r="S4" s="142" t="s">
        <v>114</v>
      </c>
      <c r="T4" s="140">
        <f>SUM(M8+M13)</f>
        <v>12500</v>
      </c>
      <c r="U4" s="143"/>
    </row>
    <row r="5" spans="2:21" ht="17.25" thickBot="1" x14ac:dyDescent="0.35">
      <c r="B5" s="34" t="s">
        <v>13</v>
      </c>
      <c r="C5" s="34" t="s">
        <v>75</v>
      </c>
      <c r="D5" s="32" t="s">
        <v>74</v>
      </c>
      <c r="E5" s="32" t="s">
        <v>73</v>
      </c>
      <c r="F5" s="32" t="s">
        <v>1</v>
      </c>
      <c r="G5" s="42" t="s">
        <v>2</v>
      </c>
      <c r="H5" s="32" t="s">
        <v>70</v>
      </c>
      <c r="I5" s="32" t="s">
        <v>69</v>
      </c>
      <c r="J5" s="32" t="s">
        <v>5</v>
      </c>
      <c r="K5" s="43" t="s">
        <v>9</v>
      </c>
      <c r="L5" s="44" t="s">
        <v>6</v>
      </c>
      <c r="M5" s="45" t="s">
        <v>14</v>
      </c>
      <c r="N5" s="46" t="s">
        <v>65</v>
      </c>
      <c r="P5" s="144" t="s">
        <v>115</v>
      </c>
      <c r="Q5" s="145" t="e">
        <f>SUM(M35+M7+M9)</f>
        <v>#REF!</v>
      </c>
      <c r="R5" s="146"/>
      <c r="S5" s="147" t="s">
        <v>116</v>
      </c>
      <c r="T5" s="145" t="e">
        <f>SUM(M15+M35)</f>
        <v>#REF!</v>
      </c>
      <c r="U5" s="148"/>
    </row>
    <row r="6" spans="2:21" s="56" customFormat="1" x14ac:dyDescent="0.3">
      <c r="B6" s="47"/>
      <c r="C6" s="47"/>
      <c r="D6" s="48"/>
      <c r="E6" s="49"/>
      <c r="F6" s="49"/>
      <c r="G6" s="50"/>
      <c r="H6" s="49"/>
      <c r="I6" s="49"/>
      <c r="J6" s="51"/>
      <c r="K6" s="52"/>
      <c r="L6" s="53"/>
      <c r="M6" s="54"/>
      <c r="N6" s="55"/>
    </row>
    <row r="7" spans="2:21" s="56" customFormat="1" x14ac:dyDescent="0.3">
      <c r="B7" s="57"/>
      <c r="C7" s="58" t="s">
        <v>64</v>
      </c>
      <c r="D7" s="58">
        <v>1</v>
      </c>
      <c r="E7" s="59"/>
      <c r="F7" s="59"/>
      <c r="G7" s="60"/>
      <c r="H7" s="59"/>
      <c r="I7" s="59"/>
      <c r="J7" s="61"/>
      <c r="K7" s="62"/>
      <c r="L7" s="63">
        <v>1200</v>
      </c>
      <c r="M7" s="64">
        <f>SUM(D7*L7)</f>
        <v>1200</v>
      </c>
      <c r="N7" s="65"/>
    </row>
    <row r="8" spans="2:21" s="56" customFormat="1" x14ac:dyDescent="0.3">
      <c r="B8" s="47"/>
      <c r="C8" s="47" t="s">
        <v>63</v>
      </c>
      <c r="D8" s="48">
        <v>1</v>
      </c>
      <c r="E8" s="49"/>
      <c r="F8" s="49"/>
      <c r="G8" s="50"/>
      <c r="H8" s="49"/>
      <c r="I8" s="49"/>
      <c r="J8" s="51"/>
      <c r="K8" s="52"/>
      <c r="L8" s="53">
        <v>12500</v>
      </c>
      <c r="M8" s="54">
        <f>SUM(D8*L8)</f>
        <v>12500</v>
      </c>
      <c r="N8" s="55"/>
    </row>
    <row r="9" spans="2:21" s="56" customFormat="1" x14ac:dyDescent="0.3">
      <c r="B9" s="57"/>
      <c r="C9" s="58" t="s">
        <v>62</v>
      </c>
      <c r="D9" s="58">
        <v>1</v>
      </c>
      <c r="E9" s="59"/>
      <c r="F9" s="59"/>
      <c r="G9" s="60"/>
      <c r="H9" s="59"/>
      <c r="I9" s="59"/>
      <c r="J9" s="61"/>
      <c r="K9" s="62"/>
      <c r="L9" s="63">
        <v>4000</v>
      </c>
      <c r="M9" s="64">
        <f>SUM(D9*L9)</f>
        <v>4000</v>
      </c>
      <c r="N9" s="65"/>
    </row>
    <row r="10" spans="2:21" s="56" customFormat="1" x14ac:dyDescent="0.3">
      <c r="B10" s="149"/>
      <c r="C10" s="122" t="s">
        <v>117</v>
      </c>
      <c r="D10" s="2">
        <v>1</v>
      </c>
      <c r="E10" s="150"/>
      <c r="F10" s="150"/>
      <c r="G10" s="151"/>
      <c r="H10" s="150"/>
      <c r="I10" s="150"/>
      <c r="J10" s="152"/>
      <c r="K10" s="153"/>
      <c r="L10" s="154">
        <v>4000</v>
      </c>
      <c r="M10" s="64">
        <f t="shared" ref="M10:M13" si="0">SUM(D10*L10)</f>
        <v>4000</v>
      </c>
      <c r="N10" s="155"/>
    </row>
    <row r="11" spans="2:21" s="56" customFormat="1" x14ac:dyDescent="0.3">
      <c r="B11" s="149"/>
      <c r="C11" s="66" t="s">
        <v>61</v>
      </c>
      <c r="D11" s="2"/>
      <c r="E11" s="150"/>
      <c r="F11" s="150"/>
      <c r="G11" s="151"/>
      <c r="H11" s="150"/>
      <c r="I11" s="150"/>
      <c r="J11" s="152"/>
      <c r="K11" s="153"/>
      <c r="L11" s="154"/>
      <c r="M11" s="54">
        <f t="shared" si="0"/>
        <v>0</v>
      </c>
      <c r="N11" s="155"/>
    </row>
    <row r="12" spans="2:21" s="56" customFormat="1" x14ac:dyDescent="0.3">
      <c r="B12" s="149"/>
      <c r="C12" s="1"/>
      <c r="D12" s="2"/>
      <c r="E12" s="150"/>
      <c r="F12" s="150"/>
      <c r="G12" s="151"/>
      <c r="H12" s="150"/>
      <c r="I12" s="150"/>
      <c r="J12" s="152"/>
      <c r="K12" s="153"/>
      <c r="L12" s="154"/>
      <c r="M12" s="64">
        <f t="shared" si="0"/>
        <v>0</v>
      </c>
      <c r="N12" s="155"/>
    </row>
    <row r="13" spans="2:21" s="56" customFormat="1" x14ac:dyDescent="0.3">
      <c r="B13" s="66"/>
      <c r="C13" s="122"/>
      <c r="D13" s="67"/>
      <c r="E13" s="68"/>
      <c r="F13" s="68"/>
      <c r="G13" s="69"/>
      <c r="H13" s="68"/>
      <c r="I13" s="68"/>
      <c r="J13" s="70"/>
      <c r="K13" s="71"/>
      <c r="L13" s="72"/>
      <c r="M13" s="64">
        <f t="shared" si="0"/>
        <v>0</v>
      </c>
      <c r="N13" s="74"/>
    </row>
    <row r="14" spans="2:21" s="56" customFormat="1" x14ac:dyDescent="0.3">
      <c r="B14" s="75"/>
      <c r="C14" s="76"/>
      <c r="D14" s="76" t="s">
        <v>14</v>
      </c>
      <c r="E14" s="77"/>
      <c r="F14" s="77"/>
      <c r="G14" s="78"/>
      <c r="H14" s="77"/>
      <c r="I14" s="77"/>
      <c r="J14" s="79"/>
      <c r="K14" s="80"/>
      <c r="L14" s="81"/>
      <c r="M14" s="82" t="s">
        <v>14</v>
      </c>
      <c r="N14" s="83"/>
    </row>
    <row r="15" spans="2:21" s="56" customFormat="1" ht="17.25" thickBot="1" x14ac:dyDescent="0.35">
      <c r="B15" s="84"/>
      <c r="C15" s="85"/>
      <c r="D15" s="84">
        <f>SUM(D7:D13)</f>
        <v>4</v>
      </c>
      <c r="E15" s="86"/>
      <c r="F15" s="86"/>
      <c r="G15" s="87"/>
      <c r="H15" s="86"/>
      <c r="I15" s="86"/>
      <c r="J15" s="88"/>
      <c r="K15" s="89"/>
      <c r="L15" s="90"/>
      <c r="M15" s="91">
        <f>SUM(M7:M13)</f>
        <v>21700</v>
      </c>
      <c r="N15" s="92"/>
    </row>
    <row r="16" spans="2:21" s="56" customFormat="1" ht="17.25" thickTop="1" x14ac:dyDescent="0.3">
      <c r="B16" s="57"/>
      <c r="C16" s="57"/>
      <c r="D16" s="58"/>
      <c r="E16" s="59"/>
      <c r="F16" s="59"/>
      <c r="G16" s="60"/>
      <c r="H16" s="59"/>
      <c r="I16" s="59"/>
      <c r="J16" s="61"/>
      <c r="K16" s="62"/>
      <c r="L16" s="63"/>
      <c r="M16" s="64">
        <f t="shared" ref="M16:M20" si="1">SUM(D16*L16)</f>
        <v>0</v>
      </c>
      <c r="N16" s="65"/>
    </row>
    <row r="17" spans="2:14" s="56" customFormat="1" x14ac:dyDescent="0.3">
      <c r="B17" s="47"/>
      <c r="C17" s="47" t="s">
        <v>119</v>
      </c>
      <c r="D17" s="48">
        <v>1</v>
      </c>
      <c r="E17" s="49" t="s">
        <v>121</v>
      </c>
      <c r="F17" s="49" t="s">
        <v>122</v>
      </c>
      <c r="G17" s="50"/>
      <c r="H17" s="49"/>
      <c r="I17" s="49"/>
      <c r="J17" s="51"/>
      <c r="K17" s="52"/>
      <c r="L17" s="53">
        <v>31500</v>
      </c>
      <c r="M17" s="54">
        <f t="shared" si="1"/>
        <v>31500</v>
      </c>
      <c r="N17" s="55"/>
    </row>
    <row r="18" spans="2:14" s="56" customFormat="1" x14ac:dyDescent="0.3">
      <c r="B18" s="57"/>
      <c r="C18" s="57" t="s">
        <v>119</v>
      </c>
      <c r="D18" s="58">
        <v>1</v>
      </c>
      <c r="E18" s="59" t="s">
        <v>124</v>
      </c>
      <c r="F18" s="59" t="s">
        <v>160</v>
      </c>
      <c r="G18" s="60" t="s">
        <v>125</v>
      </c>
      <c r="H18" s="59"/>
      <c r="I18" s="59"/>
      <c r="J18" s="61"/>
      <c r="K18" s="62"/>
      <c r="L18" s="63">
        <v>5000</v>
      </c>
      <c r="M18" s="64">
        <f t="shared" si="1"/>
        <v>5000</v>
      </c>
      <c r="N18" s="65"/>
    </row>
    <row r="19" spans="2:14" s="56" customFormat="1" x14ac:dyDescent="0.3">
      <c r="B19" s="57"/>
      <c r="C19" s="58" t="s">
        <v>119</v>
      </c>
      <c r="D19" s="58">
        <v>1</v>
      </c>
      <c r="E19" s="59" t="s">
        <v>126</v>
      </c>
      <c r="F19" s="59" t="s">
        <v>127</v>
      </c>
      <c r="G19" s="60" t="s">
        <v>128</v>
      </c>
      <c r="H19" s="59"/>
      <c r="I19" s="59"/>
      <c r="J19" s="61"/>
      <c r="K19" s="62"/>
      <c r="L19" s="63">
        <v>5200</v>
      </c>
      <c r="M19" s="64">
        <f t="shared" si="1"/>
        <v>5200</v>
      </c>
      <c r="N19" s="65"/>
    </row>
    <row r="20" spans="2:14" s="56" customFormat="1" x14ac:dyDescent="0.3">
      <c r="B20" s="47"/>
      <c r="C20" s="47" t="s">
        <v>119</v>
      </c>
      <c r="D20" s="48">
        <v>1</v>
      </c>
      <c r="E20" s="49" t="s">
        <v>129</v>
      </c>
      <c r="F20" s="49" t="s">
        <v>131</v>
      </c>
      <c r="G20" s="50" t="s">
        <v>132</v>
      </c>
      <c r="H20" s="49"/>
      <c r="I20" s="49"/>
      <c r="J20" s="51"/>
      <c r="K20" s="52"/>
      <c r="L20" s="53">
        <v>5000</v>
      </c>
      <c r="M20" s="54">
        <f t="shared" si="1"/>
        <v>5000</v>
      </c>
      <c r="N20" s="55"/>
    </row>
    <row r="21" spans="2:14" s="56" customFormat="1" x14ac:dyDescent="0.3">
      <c r="B21" s="57"/>
      <c r="C21" s="122"/>
      <c r="D21" s="4"/>
      <c r="E21" s="120"/>
      <c r="F21" s="120"/>
      <c r="G21" s="156"/>
      <c r="H21" s="120"/>
      <c r="I21" s="120"/>
      <c r="J21" s="61"/>
      <c r="K21" s="62"/>
      <c r="L21" s="63"/>
      <c r="M21" s="64">
        <f>SUM(D23*L21)</f>
        <v>0</v>
      </c>
      <c r="N21" s="65"/>
    </row>
    <row r="22" spans="2:14" s="56" customFormat="1" x14ac:dyDescent="0.3">
      <c r="B22" s="47"/>
      <c r="C22" s="1" t="s">
        <v>133</v>
      </c>
      <c r="D22" s="2">
        <v>3</v>
      </c>
      <c r="E22" s="150" t="s">
        <v>134</v>
      </c>
      <c r="F22" s="150" t="s">
        <v>135</v>
      </c>
      <c r="G22" s="151"/>
      <c r="H22" s="150" t="s">
        <v>18</v>
      </c>
      <c r="I22" s="150"/>
      <c r="J22" s="51"/>
      <c r="K22" s="52"/>
      <c r="L22" s="53">
        <v>100</v>
      </c>
      <c r="M22" s="54">
        <f>SUM(D24*L22)</f>
        <v>200</v>
      </c>
      <c r="N22" s="157" t="s">
        <v>136</v>
      </c>
    </row>
    <row r="23" spans="2:14" s="56" customFormat="1" x14ac:dyDescent="0.3">
      <c r="B23" s="57"/>
      <c r="C23" s="1" t="s">
        <v>133</v>
      </c>
      <c r="D23" s="67">
        <v>4</v>
      </c>
      <c r="E23" s="68" t="s">
        <v>137</v>
      </c>
      <c r="F23" s="68" t="s">
        <v>138</v>
      </c>
      <c r="G23" s="69"/>
      <c r="H23" s="68" t="s">
        <v>18</v>
      </c>
      <c r="I23" s="68"/>
      <c r="J23" s="61"/>
      <c r="K23" s="62"/>
      <c r="L23" s="63">
        <v>600</v>
      </c>
      <c r="M23" s="64">
        <f>SUM(D25*L23)</f>
        <v>0</v>
      </c>
      <c r="N23" s="157" t="s">
        <v>136</v>
      </c>
    </row>
    <row r="24" spans="2:14" s="56" customFormat="1" x14ac:dyDescent="0.3">
      <c r="B24" s="47"/>
      <c r="C24" s="1" t="s">
        <v>133</v>
      </c>
      <c r="D24" s="2">
        <v>2</v>
      </c>
      <c r="E24" s="150" t="s">
        <v>139</v>
      </c>
      <c r="F24" s="120"/>
      <c r="G24" s="151" t="s">
        <v>140</v>
      </c>
      <c r="H24" s="150" t="s">
        <v>18</v>
      </c>
      <c r="I24" s="150" t="s">
        <v>141</v>
      </c>
      <c r="J24" s="51"/>
      <c r="K24" s="52"/>
      <c r="L24" s="53">
        <v>200</v>
      </c>
      <c r="M24" s="54">
        <f>SUM(D26*L24)</f>
        <v>400</v>
      </c>
      <c r="N24" s="55"/>
    </row>
    <row r="25" spans="2:14" s="56" customFormat="1" x14ac:dyDescent="0.3">
      <c r="B25" s="57"/>
      <c r="C25" s="66"/>
      <c r="D25" s="67"/>
      <c r="E25" s="68"/>
      <c r="F25" s="68"/>
      <c r="G25" s="69"/>
      <c r="H25" s="68"/>
      <c r="I25" s="68"/>
      <c r="J25" s="61"/>
      <c r="K25" s="62"/>
      <c r="L25" s="63"/>
      <c r="M25" s="64">
        <f t="shared" ref="M25:M28" si="2">SUM(D27*L25)</f>
        <v>0</v>
      </c>
      <c r="N25" s="65"/>
    </row>
    <row r="26" spans="2:14" s="56" customFormat="1" x14ac:dyDescent="0.3">
      <c r="B26" s="47"/>
      <c r="C26" s="122" t="s">
        <v>142</v>
      </c>
      <c r="D26" s="2">
        <v>2</v>
      </c>
      <c r="E26" s="150" t="s">
        <v>143</v>
      </c>
      <c r="F26" s="150" t="s">
        <v>144</v>
      </c>
      <c r="G26" s="151" t="s">
        <v>145</v>
      </c>
      <c r="H26" s="150"/>
      <c r="I26" s="150" t="s">
        <v>17</v>
      </c>
      <c r="J26" s="51"/>
      <c r="K26" s="52"/>
      <c r="L26" s="53">
        <v>700</v>
      </c>
      <c r="M26" s="54">
        <f t="shared" si="2"/>
        <v>0</v>
      </c>
      <c r="N26" s="55"/>
    </row>
    <row r="27" spans="2:14" s="56" customFormat="1" x14ac:dyDescent="0.3">
      <c r="B27" s="57"/>
      <c r="C27" s="122" t="s">
        <v>142</v>
      </c>
      <c r="D27" s="67">
        <v>1</v>
      </c>
      <c r="E27" s="68" t="s">
        <v>146</v>
      </c>
      <c r="F27" s="68" t="s">
        <v>147</v>
      </c>
      <c r="G27" s="69" t="s">
        <v>148</v>
      </c>
      <c r="H27" s="68" t="s">
        <v>118</v>
      </c>
      <c r="I27" s="68">
        <v>2.5</v>
      </c>
      <c r="J27" s="61"/>
      <c r="K27" s="62"/>
      <c r="L27" s="63">
        <v>100</v>
      </c>
      <c r="M27" s="64">
        <f t="shared" si="2"/>
        <v>100</v>
      </c>
      <c r="N27" s="157" t="s">
        <v>136</v>
      </c>
    </row>
    <row r="28" spans="2:14" s="56" customFormat="1" x14ac:dyDescent="0.3">
      <c r="B28" s="47"/>
      <c r="C28" s="1"/>
      <c r="D28" s="2"/>
      <c r="E28" s="150"/>
      <c r="F28" s="150"/>
      <c r="G28" s="151"/>
      <c r="H28" s="150"/>
      <c r="I28" s="150"/>
      <c r="J28" s="51"/>
      <c r="K28" s="52"/>
      <c r="L28" s="53"/>
      <c r="M28" s="54">
        <f t="shared" si="2"/>
        <v>0</v>
      </c>
      <c r="N28" s="55"/>
    </row>
    <row r="29" spans="2:14" s="56" customFormat="1" x14ac:dyDescent="0.3">
      <c r="B29" s="57"/>
      <c r="C29" s="66" t="s">
        <v>149</v>
      </c>
      <c r="D29" s="67">
        <v>1</v>
      </c>
      <c r="E29" s="68" t="s">
        <v>150</v>
      </c>
      <c r="F29" s="68" t="s">
        <v>151</v>
      </c>
      <c r="G29" s="69" t="s">
        <v>152</v>
      </c>
      <c r="H29" s="68"/>
      <c r="I29" s="68"/>
      <c r="J29" s="61"/>
      <c r="K29" s="62"/>
      <c r="L29" s="63">
        <v>200</v>
      </c>
      <c r="M29" s="64" t="e">
        <f>SUM(#REF!*L29)</f>
        <v>#REF!</v>
      </c>
      <c r="N29" s="65"/>
    </row>
    <row r="30" spans="2:14" s="56" customFormat="1" x14ac:dyDescent="0.3">
      <c r="B30" s="47"/>
      <c r="C30" s="1"/>
      <c r="D30" s="2"/>
      <c r="E30" s="150"/>
      <c r="F30" s="150"/>
      <c r="G30" s="151"/>
      <c r="H30" s="150"/>
      <c r="I30" s="150"/>
      <c r="J30" s="51"/>
      <c r="K30" s="52"/>
      <c r="L30" s="53"/>
      <c r="M30" s="54" t="e">
        <f>SUM(#REF!*L30)</f>
        <v>#REF!</v>
      </c>
      <c r="N30" s="55"/>
    </row>
    <row r="31" spans="2:14" s="56" customFormat="1" x14ac:dyDescent="0.3">
      <c r="B31" s="47"/>
      <c r="C31" s="58" t="s">
        <v>153</v>
      </c>
      <c r="D31" s="58">
        <v>1</v>
      </c>
      <c r="E31" s="59" t="s">
        <v>154</v>
      </c>
      <c r="F31" s="59"/>
      <c r="G31" s="60" t="s">
        <v>155</v>
      </c>
      <c r="H31" s="59"/>
      <c r="I31" s="59"/>
      <c r="J31" s="61"/>
      <c r="K31" s="62"/>
      <c r="L31" s="63">
        <v>6100</v>
      </c>
      <c r="M31" s="54">
        <f>SUM(D31*L31)</f>
        <v>6100</v>
      </c>
      <c r="N31" s="158" t="s">
        <v>136</v>
      </c>
    </row>
    <row r="32" spans="2:14" s="56" customFormat="1" x14ac:dyDescent="0.3">
      <c r="B32" s="57"/>
      <c r="C32" s="58" t="s">
        <v>153</v>
      </c>
      <c r="D32" s="48">
        <v>1</v>
      </c>
      <c r="E32" s="49" t="s">
        <v>156</v>
      </c>
      <c r="F32" s="49"/>
      <c r="G32" s="50"/>
      <c r="H32" s="49"/>
      <c r="I32" s="49"/>
      <c r="J32" s="51"/>
      <c r="K32" s="52"/>
      <c r="L32" s="53">
        <v>4500</v>
      </c>
      <c r="M32" s="64">
        <f>SUM(D32*L32)</f>
        <v>4500</v>
      </c>
      <c r="N32" s="159"/>
    </row>
    <row r="33" spans="2:14" s="56" customFormat="1" x14ac:dyDescent="0.3">
      <c r="B33" s="47"/>
      <c r="C33" s="58" t="s">
        <v>153</v>
      </c>
      <c r="D33" s="58">
        <v>1</v>
      </c>
      <c r="E33" s="59" t="s">
        <v>157</v>
      </c>
      <c r="F33" s="59" t="s">
        <v>158</v>
      </c>
      <c r="G33" s="60"/>
      <c r="H33" s="59"/>
      <c r="I33" s="59"/>
      <c r="J33" s="61"/>
      <c r="K33" s="62"/>
      <c r="L33" s="63">
        <v>275</v>
      </c>
      <c r="M33" s="54">
        <f t="shared" ref="M33" si="3">SUM(D33*L33)</f>
        <v>275</v>
      </c>
      <c r="N33" s="158" t="s">
        <v>136</v>
      </c>
    </row>
    <row r="34" spans="2:14" s="56" customFormat="1" x14ac:dyDescent="0.3">
      <c r="B34" s="75"/>
      <c r="C34" s="102"/>
      <c r="D34" s="103" t="s">
        <v>159</v>
      </c>
      <c r="E34" s="104"/>
      <c r="F34" s="77"/>
      <c r="G34" s="78"/>
      <c r="H34" s="77"/>
      <c r="I34" s="77"/>
      <c r="J34" s="79"/>
      <c r="K34" s="105"/>
      <c r="L34" s="106"/>
      <c r="M34" s="107" t="s">
        <v>159</v>
      </c>
      <c r="N34" s="108"/>
    </row>
    <row r="35" spans="2:14" s="56" customFormat="1" x14ac:dyDescent="0.3">
      <c r="B35" s="109"/>
      <c r="C35" s="110"/>
      <c r="D35" s="111">
        <f>SUM(D16:D33)</f>
        <v>20</v>
      </c>
      <c r="E35" s="112"/>
      <c r="F35" s="113"/>
      <c r="G35" s="114"/>
      <c r="H35" s="113"/>
      <c r="I35" s="113"/>
      <c r="J35" s="115"/>
      <c r="K35" s="116"/>
      <c r="L35" s="117"/>
      <c r="M35" s="118" t="e">
        <f>SUM(M16:M33)</f>
        <v>#REF!</v>
      </c>
      <c r="N35" s="119"/>
    </row>
  </sheetData>
  <mergeCells count="7">
    <mergeCell ref="B2:C2"/>
    <mergeCell ref="D2:G2"/>
    <mergeCell ref="O3:U3"/>
    <mergeCell ref="Q4:R4"/>
    <mergeCell ref="T4:U4"/>
    <mergeCell ref="Q5:R5"/>
    <mergeCell ref="T5:U5"/>
  </mergeCells>
  <phoneticPr fontId="1" type="noConversion"/>
  <hyperlinks>
    <hyperlink ref="N22" r:id="rId1"/>
    <hyperlink ref="N23" r:id="rId2"/>
    <hyperlink ref="N27" r:id="rId3"/>
    <hyperlink ref="N31" r:id="rId4"/>
    <hyperlink ref="N33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7"/>
  <sheetViews>
    <sheetView topLeftCell="B1" workbookViewId="0">
      <pane ySplit="5" topLeftCell="A6" activePane="bottomLeft" state="frozen"/>
      <selection pane="bottomLeft" activeCell="G22" sqref="G22"/>
    </sheetView>
  </sheetViews>
  <sheetFormatPr defaultRowHeight="16.5" x14ac:dyDescent="0.3"/>
  <cols>
    <col min="1" max="1" width="9" style="27"/>
    <col min="2" max="2" width="8.875" style="133" bestFit="1" customWidth="1"/>
    <col min="3" max="3" width="10.5" style="133" bestFit="1" customWidth="1"/>
    <col min="4" max="4" width="12.5" style="133" bestFit="1" customWidth="1"/>
    <col min="5" max="5" width="13.25" style="27" bestFit="1" customWidth="1"/>
    <col min="6" max="6" width="9.375" style="27" bestFit="1" customWidth="1"/>
    <col min="7" max="7" width="12.875" style="35" bestFit="1" customWidth="1"/>
    <col min="8" max="8" width="10" style="27" bestFit="1" customWidth="1"/>
    <col min="9" max="9" width="10.125" style="27" bestFit="1" customWidth="1"/>
    <col min="10" max="10" width="11.875" style="27" bestFit="1" customWidth="1"/>
    <col min="11" max="11" width="9.5" style="36" bestFit="1" customWidth="1"/>
    <col min="12" max="12" width="10" style="28" bestFit="1" customWidth="1"/>
    <col min="13" max="13" width="10.25" style="28" bestFit="1" customWidth="1"/>
    <col min="14" max="14" width="9.5" style="27" bestFit="1" customWidth="1"/>
    <col min="15" max="16384" width="9" style="27"/>
  </cols>
  <sheetData>
    <row r="1" spans="2:21" ht="17.25" thickBot="1" x14ac:dyDescent="0.35"/>
    <row r="2" spans="2:21" ht="21.75" thickTop="1" thickBot="1" x14ac:dyDescent="0.4">
      <c r="B2" s="134" t="s">
        <v>92</v>
      </c>
      <c r="C2" s="135"/>
      <c r="D2" s="135" t="s">
        <v>181</v>
      </c>
      <c r="E2" s="135"/>
      <c r="F2" s="135"/>
      <c r="G2" s="136"/>
    </row>
    <row r="3" spans="2:21" ht="18" thickTop="1" thickBot="1" x14ac:dyDescent="0.35">
      <c r="O3" s="137" t="s">
        <v>90</v>
      </c>
      <c r="P3" s="138"/>
      <c r="Q3" s="138"/>
      <c r="R3" s="138"/>
      <c r="S3" s="138"/>
      <c r="T3" s="138"/>
      <c r="U3" s="138"/>
    </row>
    <row r="4" spans="2:21" ht="17.25" thickTop="1" x14ac:dyDescent="0.3">
      <c r="B4" s="30" t="s">
        <v>12</v>
      </c>
      <c r="C4" s="33" t="s">
        <v>11</v>
      </c>
      <c r="D4" s="31" t="s">
        <v>87</v>
      </c>
      <c r="E4" s="31" t="s">
        <v>10</v>
      </c>
      <c r="F4" s="31" t="s">
        <v>77</v>
      </c>
      <c r="G4" s="37" t="s">
        <v>4</v>
      </c>
      <c r="H4" s="31" t="s">
        <v>0</v>
      </c>
      <c r="I4" s="31" t="s">
        <v>3</v>
      </c>
      <c r="J4" s="31" t="s">
        <v>7</v>
      </c>
      <c r="K4" s="38" t="s">
        <v>81</v>
      </c>
      <c r="L4" s="39" t="s">
        <v>80</v>
      </c>
      <c r="M4" s="40" t="s">
        <v>79</v>
      </c>
      <c r="N4" s="41" t="s">
        <v>8</v>
      </c>
      <c r="P4" s="139" t="s">
        <v>77</v>
      </c>
      <c r="Q4" s="140">
        <f>SUM(M17)</f>
        <v>15000</v>
      </c>
      <c r="R4" s="141"/>
      <c r="S4" s="142" t="s">
        <v>114</v>
      </c>
      <c r="T4" s="140">
        <f>SUM(M8+M10)</f>
        <v>2500</v>
      </c>
      <c r="U4" s="143"/>
    </row>
    <row r="5" spans="2:21" ht="17.25" thickBot="1" x14ac:dyDescent="0.35">
      <c r="B5" s="34" t="s">
        <v>13</v>
      </c>
      <c r="C5" s="34" t="s">
        <v>75</v>
      </c>
      <c r="D5" s="32" t="s">
        <v>74</v>
      </c>
      <c r="E5" s="32" t="s">
        <v>73</v>
      </c>
      <c r="F5" s="32" t="s">
        <v>1</v>
      </c>
      <c r="G5" s="42" t="s">
        <v>2</v>
      </c>
      <c r="H5" s="32" t="s">
        <v>70</v>
      </c>
      <c r="I5" s="32" t="s">
        <v>69</v>
      </c>
      <c r="J5" s="32" t="s">
        <v>5</v>
      </c>
      <c r="K5" s="43" t="s">
        <v>9</v>
      </c>
      <c r="L5" s="44" t="s">
        <v>6</v>
      </c>
      <c r="M5" s="45" t="s">
        <v>14</v>
      </c>
      <c r="N5" s="46" t="s">
        <v>65</v>
      </c>
      <c r="P5" s="144" t="s">
        <v>115</v>
      </c>
      <c r="Q5" s="145">
        <f>SUM(M17+M7+M9)</f>
        <v>20200</v>
      </c>
      <c r="R5" s="146"/>
      <c r="S5" s="147" t="s">
        <v>116</v>
      </c>
      <c r="T5" s="145">
        <f>SUM(M12+M17)</f>
        <v>22700</v>
      </c>
      <c r="U5" s="148"/>
    </row>
    <row r="6" spans="2:21" s="56" customFormat="1" x14ac:dyDescent="0.3">
      <c r="B6" s="47"/>
      <c r="C6" s="47"/>
      <c r="D6" s="48"/>
      <c r="E6" s="49"/>
      <c r="F6" s="49"/>
      <c r="G6" s="50"/>
      <c r="H6" s="49"/>
      <c r="I6" s="49"/>
      <c r="J6" s="51"/>
      <c r="K6" s="52"/>
      <c r="L6" s="53"/>
      <c r="M6" s="54"/>
      <c r="N6" s="55"/>
    </row>
    <row r="7" spans="2:21" s="56" customFormat="1" x14ac:dyDescent="0.3">
      <c r="B7" s="57"/>
      <c r="C7" s="58" t="s">
        <v>64</v>
      </c>
      <c r="D7" s="58">
        <v>1</v>
      </c>
      <c r="E7" s="59"/>
      <c r="F7" s="59"/>
      <c r="G7" s="60"/>
      <c r="H7" s="59"/>
      <c r="I7" s="59"/>
      <c r="J7" s="61"/>
      <c r="K7" s="62"/>
      <c r="L7" s="63">
        <v>1200</v>
      </c>
      <c r="M7" s="64">
        <f>SUM(D7*L7)</f>
        <v>1200</v>
      </c>
      <c r="N7" s="65"/>
    </row>
    <row r="8" spans="2:21" s="56" customFormat="1" x14ac:dyDescent="0.3">
      <c r="B8" s="47"/>
      <c r="C8" s="47" t="s">
        <v>63</v>
      </c>
      <c r="D8" s="48">
        <v>1</v>
      </c>
      <c r="E8" s="49"/>
      <c r="F8" s="49"/>
      <c r="G8" s="50"/>
      <c r="H8" s="49"/>
      <c r="I8" s="49"/>
      <c r="J8" s="51"/>
      <c r="K8" s="52"/>
      <c r="L8" s="53">
        <v>2500</v>
      </c>
      <c r="M8" s="54">
        <f>SUM(D8*L8)</f>
        <v>2500</v>
      </c>
      <c r="N8" s="55"/>
    </row>
    <row r="9" spans="2:21" s="56" customFormat="1" x14ac:dyDescent="0.3">
      <c r="B9" s="57"/>
      <c r="C9" s="58" t="s">
        <v>62</v>
      </c>
      <c r="D9" s="58">
        <v>1</v>
      </c>
      <c r="E9" s="59"/>
      <c r="F9" s="59"/>
      <c r="G9" s="60"/>
      <c r="H9" s="59"/>
      <c r="I9" s="59"/>
      <c r="J9" s="61"/>
      <c r="K9" s="62"/>
      <c r="L9" s="63">
        <v>4000</v>
      </c>
      <c r="M9" s="64">
        <f>SUM(D9*L9)</f>
        <v>4000</v>
      </c>
      <c r="N9" s="65"/>
    </row>
    <row r="10" spans="2:21" s="56" customFormat="1" x14ac:dyDescent="0.3">
      <c r="B10" s="66"/>
      <c r="C10" s="66" t="s">
        <v>61</v>
      </c>
      <c r="D10" s="67"/>
      <c r="E10" s="68"/>
      <c r="F10" s="68"/>
      <c r="G10" s="69"/>
      <c r="H10" s="68"/>
      <c r="I10" s="68"/>
      <c r="J10" s="70"/>
      <c r="K10" s="71"/>
      <c r="L10" s="72"/>
      <c r="M10" s="73">
        <f>SUM(D10*L10)</f>
        <v>0</v>
      </c>
      <c r="N10" s="74"/>
    </row>
    <row r="11" spans="2:21" s="56" customFormat="1" x14ac:dyDescent="0.3">
      <c r="B11" s="75"/>
      <c r="C11" s="76"/>
      <c r="D11" s="76" t="s">
        <v>14</v>
      </c>
      <c r="E11" s="77"/>
      <c r="F11" s="77"/>
      <c r="G11" s="78"/>
      <c r="H11" s="77"/>
      <c r="I11" s="77"/>
      <c r="J11" s="79"/>
      <c r="K11" s="80"/>
      <c r="L11" s="81"/>
      <c r="M11" s="82" t="s">
        <v>14</v>
      </c>
      <c r="N11" s="83"/>
    </row>
    <row r="12" spans="2:21" s="56" customFormat="1" ht="17.25" thickBot="1" x14ac:dyDescent="0.35">
      <c r="B12" s="84"/>
      <c r="C12" s="85"/>
      <c r="D12" s="84">
        <f>SUM(D7:D10)</f>
        <v>3</v>
      </c>
      <c r="E12" s="86"/>
      <c r="F12" s="86"/>
      <c r="G12" s="87"/>
      <c r="H12" s="86"/>
      <c r="I12" s="86"/>
      <c r="J12" s="88"/>
      <c r="K12" s="89"/>
      <c r="L12" s="90"/>
      <c r="M12" s="91">
        <f>SUM(M7:M10)</f>
        <v>7700</v>
      </c>
      <c r="N12" s="92"/>
    </row>
    <row r="13" spans="2:21" s="56" customFormat="1" ht="17.25" thickTop="1" x14ac:dyDescent="0.3">
      <c r="B13" s="93"/>
      <c r="C13" s="94"/>
      <c r="D13" s="94"/>
      <c r="E13" s="95"/>
      <c r="F13" s="95"/>
      <c r="G13" s="96"/>
      <c r="H13" s="95"/>
      <c r="I13" s="95"/>
      <c r="J13" s="97"/>
      <c r="K13" s="98"/>
      <c r="L13" s="99"/>
      <c r="M13" s="100"/>
      <c r="N13" s="101"/>
    </row>
    <row r="14" spans="2:21" s="56" customFormat="1" x14ac:dyDescent="0.3">
      <c r="B14" s="57"/>
      <c r="C14" s="57" t="s">
        <v>39</v>
      </c>
      <c r="D14" s="58">
        <v>1</v>
      </c>
      <c r="E14" s="59" t="s">
        <v>120</v>
      </c>
      <c r="F14" s="59" t="s">
        <v>182</v>
      </c>
      <c r="G14" s="60"/>
      <c r="H14" s="59" t="s">
        <v>25</v>
      </c>
      <c r="I14" s="59"/>
      <c r="J14" s="61"/>
      <c r="K14" s="62">
        <v>500</v>
      </c>
      <c r="L14" s="63">
        <v>6000</v>
      </c>
      <c r="M14" s="64">
        <f t="shared" ref="M14:M15" si="0">SUM(D14*L14)</f>
        <v>6000</v>
      </c>
      <c r="N14" s="65"/>
      <c r="P14" s="56" t="s">
        <v>183</v>
      </c>
      <c r="Q14" s="126">
        <v>15000</v>
      </c>
    </row>
    <row r="15" spans="2:21" s="56" customFormat="1" x14ac:dyDescent="0.3">
      <c r="B15" s="47"/>
      <c r="C15" s="47" t="s">
        <v>39</v>
      </c>
      <c r="D15" s="48">
        <v>1</v>
      </c>
      <c r="E15" s="49" t="s">
        <v>123</v>
      </c>
      <c r="F15" s="49" t="s">
        <v>184</v>
      </c>
      <c r="G15" s="50"/>
      <c r="H15" s="49" t="s">
        <v>31</v>
      </c>
      <c r="I15" s="49"/>
      <c r="J15" s="51"/>
      <c r="K15" s="52">
        <v>500</v>
      </c>
      <c r="L15" s="53">
        <v>9000</v>
      </c>
      <c r="M15" s="54">
        <f t="shared" si="0"/>
        <v>9000</v>
      </c>
      <c r="N15" s="55"/>
      <c r="P15" s="56" t="s">
        <v>183</v>
      </c>
      <c r="Q15" s="126">
        <v>15000</v>
      </c>
    </row>
    <row r="16" spans="2:21" s="56" customFormat="1" x14ac:dyDescent="0.3">
      <c r="B16" s="75"/>
      <c r="C16" s="102"/>
      <c r="D16" s="103" t="s">
        <v>14</v>
      </c>
      <c r="E16" s="104"/>
      <c r="F16" s="77"/>
      <c r="G16" s="78"/>
      <c r="H16" s="77"/>
      <c r="I16" s="77"/>
      <c r="J16" s="79"/>
      <c r="K16" s="105"/>
      <c r="L16" s="106"/>
      <c r="M16" s="107" t="s">
        <v>14</v>
      </c>
      <c r="N16" s="108"/>
    </row>
    <row r="17" spans="2:14" s="56" customFormat="1" x14ac:dyDescent="0.3">
      <c r="B17" s="109"/>
      <c r="C17" s="110"/>
      <c r="D17" s="111">
        <f>SUM(D14:D15)</f>
        <v>2</v>
      </c>
      <c r="E17" s="112"/>
      <c r="F17" s="113"/>
      <c r="G17" s="114"/>
      <c r="H17" s="113"/>
      <c r="I17" s="113"/>
      <c r="J17" s="115"/>
      <c r="K17" s="116"/>
      <c r="L17" s="117"/>
      <c r="M17" s="118">
        <f>SUM(M14:M15)</f>
        <v>15000</v>
      </c>
      <c r="N17" s="119"/>
    </row>
  </sheetData>
  <mergeCells count="7">
    <mergeCell ref="B2:C2"/>
    <mergeCell ref="D2:G2"/>
    <mergeCell ref="O3:U3"/>
    <mergeCell ref="Q4:R4"/>
    <mergeCell ref="T4:U4"/>
    <mergeCell ref="Q5:R5"/>
    <mergeCell ref="T5:U5"/>
  </mergeCells>
  <phoneticPr fontId="1" type="noConversion"/>
  <pageMargins left="0.25" right="0.25" top="0.75" bottom="0.75" header="0.3" footer="0.3"/>
  <pageSetup paperSize="9" scale="43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6"/>
  <sheetViews>
    <sheetView workbookViewId="0">
      <pane ySplit="5" topLeftCell="A6" activePane="bottomLeft" state="frozen"/>
      <selection pane="bottomLeft" activeCell="B18" sqref="B18"/>
    </sheetView>
  </sheetViews>
  <sheetFormatPr defaultRowHeight="16.5" x14ac:dyDescent="0.3"/>
  <cols>
    <col min="1" max="1" width="9" style="27"/>
    <col min="2" max="2" width="8.875" style="133" bestFit="1" customWidth="1"/>
    <col min="3" max="3" width="10.5" style="133" bestFit="1" customWidth="1"/>
    <col min="4" max="4" width="12.5" style="133" bestFit="1" customWidth="1"/>
    <col min="5" max="5" width="13.25" style="27" bestFit="1" customWidth="1"/>
    <col min="6" max="6" width="12.125" style="27" bestFit="1" customWidth="1"/>
    <col min="7" max="7" width="12.875" style="35" bestFit="1" customWidth="1"/>
    <col min="8" max="8" width="10" style="27" bestFit="1" customWidth="1"/>
    <col min="9" max="9" width="10.125" style="27" bestFit="1" customWidth="1"/>
    <col min="10" max="10" width="11.875" style="27" bestFit="1" customWidth="1"/>
    <col min="11" max="11" width="9.5" style="36" bestFit="1" customWidth="1"/>
    <col min="12" max="12" width="10" style="28" bestFit="1" customWidth="1"/>
    <col min="13" max="13" width="10.25" style="28" bestFit="1" customWidth="1"/>
    <col min="14" max="14" width="9.5" style="27" bestFit="1" customWidth="1"/>
    <col min="15" max="16384" width="9" style="27"/>
  </cols>
  <sheetData>
    <row r="1" spans="2:21" ht="17.25" thickBot="1" x14ac:dyDescent="0.35"/>
    <row r="2" spans="2:21" ht="21.75" thickTop="1" thickBot="1" x14ac:dyDescent="0.4">
      <c r="B2" s="134" t="s">
        <v>92</v>
      </c>
      <c r="C2" s="135"/>
      <c r="D2" s="135" t="s">
        <v>185</v>
      </c>
      <c r="E2" s="135"/>
      <c r="F2" s="135"/>
      <c r="G2" s="136"/>
    </row>
    <row r="3" spans="2:21" ht="18" thickTop="1" thickBot="1" x14ac:dyDescent="0.35">
      <c r="O3" s="137" t="s">
        <v>90</v>
      </c>
      <c r="P3" s="138"/>
      <c r="Q3" s="138"/>
      <c r="R3" s="138"/>
      <c r="S3" s="138"/>
      <c r="T3" s="138"/>
      <c r="U3" s="138"/>
    </row>
    <row r="4" spans="2:21" ht="17.25" thickTop="1" x14ac:dyDescent="0.3">
      <c r="B4" s="30" t="s">
        <v>12</v>
      </c>
      <c r="C4" s="33" t="s">
        <v>11</v>
      </c>
      <c r="D4" s="31" t="s">
        <v>87</v>
      </c>
      <c r="E4" s="31" t="s">
        <v>10</v>
      </c>
      <c r="F4" s="31" t="s">
        <v>77</v>
      </c>
      <c r="G4" s="37" t="s">
        <v>4</v>
      </c>
      <c r="H4" s="31" t="s">
        <v>0</v>
      </c>
      <c r="I4" s="31" t="s">
        <v>3</v>
      </c>
      <c r="J4" s="31" t="s">
        <v>7</v>
      </c>
      <c r="K4" s="38" t="s">
        <v>81</v>
      </c>
      <c r="L4" s="39" t="s">
        <v>80</v>
      </c>
      <c r="M4" s="40" t="s">
        <v>79</v>
      </c>
      <c r="N4" s="41" t="s">
        <v>8</v>
      </c>
      <c r="P4" s="139" t="s">
        <v>77</v>
      </c>
      <c r="Q4" s="140">
        <f>SUM(M16)</f>
        <v>2620</v>
      </c>
      <c r="R4" s="141"/>
      <c r="S4" s="142" t="s">
        <v>114</v>
      </c>
      <c r="T4" s="140">
        <f>SUM(M8+M9)</f>
        <v>12000</v>
      </c>
      <c r="U4" s="143"/>
    </row>
    <row r="5" spans="2:21" ht="17.25" thickBot="1" x14ac:dyDescent="0.35">
      <c r="B5" s="34" t="s">
        <v>13</v>
      </c>
      <c r="C5" s="34" t="s">
        <v>75</v>
      </c>
      <c r="D5" s="32" t="s">
        <v>74</v>
      </c>
      <c r="E5" s="32" t="s">
        <v>73</v>
      </c>
      <c r="F5" s="32" t="s">
        <v>1</v>
      </c>
      <c r="G5" s="42" t="s">
        <v>2</v>
      </c>
      <c r="H5" s="32" t="s">
        <v>70</v>
      </c>
      <c r="I5" s="32" t="s">
        <v>69</v>
      </c>
      <c r="J5" s="32" t="s">
        <v>5</v>
      </c>
      <c r="K5" s="43" t="s">
        <v>9</v>
      </c>
      <c r="L5" s="44" t="s">
        <v>6</v>
      </c>
      <c r="M5" s="45" t="s">
        <v>14</v>
      </c>
      <c r="N5" s="46" t="s">
        <v>65</v>
      </c>
      <c r="P5" s="144" t="s">
        <v>115</v>
      </c>
      <c r="Q5" s="145" t="e">
        <f>SUM(M16+M7+#REF!)</f>
        <v>#REF!</v>
      </c>
      <c r="R5" s="146"/>
      <c r="S5" s="147" t="s">
        <v>116</v>
      </c>
      <c r="T5" s="145">
        <f>SUM(M11+M16)</f>
        <v>15820</v>
      </c>
      <c r="U5" s="148"/>
    </row>
    <row r="6" spans="2:21" s="56" customFormat="1" x14ac:dyDescent="0.3">
      <c r="B6" s="47"/>
      <c r="C6" s="47"/>
      <c r="D6" s="48"/>
      <c r="E6" s="49"/>
      <c r="F6" s="49"/>
      <c r="G6" s="50"/>
      <c r="H6" s="49"/>
      <c r="I6" s="49"/>
      <c r="J6" s="51"/>
      <c r="K6" s="52"/>
      <c r="L6" s="53"/>
      <c r="M6" s="54"/>
      <c r="N6" s="55"/>
    </row>
    <row r="7" spans="2:21" s="56" customFormat="1" x14ac:dyDescent="0.3">
      <c r="B7" s="57"/>
      <c r="C7" s="58" t="s">
        <v>64</v>
      </c>
      <c r="D7" s="58">
        <v>1</v>
      </c>
      <c r="E7" s="59"/>
      <c r="F7" s="59"/>
      <c r="G7" s="60"/>
      <c r="H7" s="59"/>
      <c r="I7" s="59"/>
      <c r="J7" s="61"/>
      <c r="K7" s="62"/>
      <c r="L7" s="63">
        <v>1200</v>
      </c>
      <c r="M7" s="64">
        <f>SUM(D7*L7)</f>
        <v>1200</v>
      </c>
      <c r="N7" s="65"/>
    </row>
    <row r="8" spans="2:21" s="56" customFormat="1" x14ac:dyDescent="0.3">
      <c r="B8" s="47"/>
      <c r="C8" s="47" t="s">
        <v>63</v>
      </c>
      <c r="D8" s="48">
        <v>1</v>
      </c>
      <c r="E8" s="49"/>
      <c r="F8" s="49"/>
      <c r="G8" s="50"/>
      <c r="H8" s="49"/>
      <c r="I8" s="49"/>
      <c r="J8" s="51"/>
      <c r="K8" s="52"/>
      <c r="L8" s="53">
        <v>12000</v>
      </c>
      <c r="M8" s="54">
        <f>SUM(D8*L8)</f>
        <v>12000</v>
      </c>
      <c r="N8" s="55"/>
    </row>
    <row r="9" spans="2:21" s="56" customFormat="1" x14ac:dyDescent="0.3">
      <c r="B9" s="66"/>
      <c r="C9" s="66" t="s">
        <v>61</v>
      </c>
      <c r="D9" s="67"/>
      <c r="E9" s="68"/>
      <c r="F9" s="68"/>
      <c r="G9" s="69"/>
      <c r="H9" s="68"/>
      <c r="I9" s="68"/>
      <c r="J9" s="70"/>
      <c r="K9" s="71"/>
      <c r="L9" s="72"/>
      <c r="M9" s="73">
        <f>SUM(D9*L9)</f>
        <v>0</v>
      </c>
      <c r="N9" s="74"/>
    </row>
    <row r="10" spans="2:21" s="56" customFormat="1" x14ac:dyDescent="0.3">
      <c r="B10" s="75"/>
      <c r="C10" s="76"/>
      <c r="D10" s="76" t="s">
        <v>14</v>
      </c>
      <c r="E10" s="77"/>
      <c r="F10" s="77"/>
      <c r="G10" s="78"/>
      <c r="H10" s="77"/>
      <c r="I10" s="77"/>
      <c r="J10" s="79"/>
      <c r="K10" s="80"/>
      <c r="L10" s="81"/>
      <c r="M10" s="82" t="s">
        <v>14</v>
      </c>
      <c r="N10" s="83"/>
    </row>
    <row r="11" spans="2:21" s="56" customFormat="1" ht="17.25" thickBot="1" x14ac:dyDescent="0.35">
      <c r="B11" s="84"/>
      <c r="C11" s="85"/>
      <c r="D11" s="84">
        <f>SUM(D7:D9)</f>
        <v>2</v>
      </c>
      <c r="E11" s="86"/>
      <c r="F11" s="86"/>
      <c r="G11" s="87"/>
      <c r="H11" s="86"/>
      <c r="I11" s="86"/>
      <c r="J11" s="88"/>
      <c r="K11" s="89"/>
      <c r="L11" s="90"/>
      <c r="M11" s="91">
        <f>SUM(M7:M9)</f>
        <v>13200</v>
      </c>
      <c r="N11" s="92"/>
    </row>
    <row r="12" spans="2:21" s="56" customFormat="1" ht="17.25" thickTop="1" x14ac:dyDescent="0.3">
      <c r="B12" s="47"/>
      <c r="C12" s="47" t="s">
        <v>173</v>
      </c>
      <c r="D12" s="48">
        <v>1</v>
      </c>
      <c r="E12" s="49" t="s">
        <v>187</v>
      </c>
      <c r="F12" s="49" t="s">
        <v>188</v>
      </c>
      <c r="G12" s="50"/>
      <c r="H12" s="49" t="s">
        <v>31</v>
      </c>
      <c r="I12" s="49" t="s">
        <v>189</v>
      </c>
      <c r="J12" s="51"/>
      <c r="K12" s="52"/>
      <c r="L12" s="53">
        <v>500</v>
      </c>
      <c r="M12" s="54">
        <f t="shared" ref="M12:M14" si="0">SUM(D12*L12)</f>
        <v>500</v>
      </c>
      <c r="N12" s="55"/>
    </row>
    <row r="13" spans="2:21" s="56" customFormat="1" x14ac:dyDescent="0.3">
      <c r="B13" s="57"/>
      <c r="C13" s="57" t="s">
        <v>163</v>
      </c>
      <c r="D13" s="58">
        <v>1</v>
      </c>
      <c r="E13" s="59" t="s">
        <v>167</v>
      </c>
      <c r="F13" s="59" t="s">
        <v>168</v>
      </c>
      <c r="G13" s="60" t="s">
        <v>190</v>
      </c>
      <c r="H13" s="59" t="s">
        <v>31</v>
      </c>
      <c r="I13" s="59"/>
      <c r="J13" s="61"/>
      <c r="K13" s="62"/>
      <c r="L13" s="63">
        <v>120</v>
      </c>
      <c r="M13" s="64">
        <f t="shared" si="0"/>
        <v>120</v>
      </c>
      <c r="N13" s="65"/>
    </row>
    <row r="14" spans="2:21" s="56" customFormat="1" x14ac:dyDescent="0.3">
      <c r="B14" s="57"/>
      <c r="C14" s="58"/>
      <c r="D14" s="58">
        <v>1</v>
      </c>
      <c r="E14" s="59" t="s">
        <v>191</v>
      </c>
      <c r="F14" s="59" t="s">
        <v>192</v>
      </c>
      <c r="G14" s="60" t="s">
        <v>193</v>
      </c>
      <c r="H14" s="59" t="s">
        <v>25</v>
      </c>
      <c r="I14" s="59"/>
      <c r="J14" s="61"/>
      <c r="K14" s="62"/>
      <c r="L14" s="63">
        <v>2000</v>
      </c>
      <c r="M14" s="64">
        <f t="shared" si="0"/>
        <v>2000</v>
      </c>
      <c r="N14" s="65"/>
    </row>
    <row r="15" spans="2:21" s="56" customFormat="1" x14ac:dyDescent="0.3">
      <c r="B15" s="75"/>
      <c r="C15" s="102"/>
      <c r="D15" s="103" t="s">
        <v>14</v>
      </c>
      <c r="E15" s="104"/>
      <c r="F15" s="77"/>
      <c r="G15" s="78"/>
      <c r="H15" s="77"/>
      <c r="I15" s="77"/>
      <c r="J15" s="79"/>
      <c r="K15" s="105"/>
      <c r="L15" s="106"/>
      <c r="M15" s="107" t="s">
        <v>14</v>
      </c>
      <c r="N15" s="108"/>
    </row>
    <row r="16" spans="2:21" s="56" customFormat="1" x14ac:dyDescent="0.3">
      <c r="B16" s="109"/>
      <c r="C16" s="110"/>
      <c r="D16" s="111">
        <f>SUM(D12:D14)</f>
        <v>3</v>
      </c>
      <c r="E16" s="112"/>
      <c r="F16" s="113"/>
      <c r="G16" s="114"/>
      <c r="H16" s="113"/>
      <c r="I16" s="113"/>
      <c r="J16" s="115"/>
      <c r="K16" s="116"/>
      <c r="L16" s="117"/>
      <c r="M16" s="118">
        <f>SUM(M12:M14)</f>
        <v>2620</v>
      </c>
      <c r="N16" s="119"/>
    </row>
  </sheetData>
  <mergeCells count="7">
    <mergeCell ref="B2:C2"/>
    <mergeCell ref="D2:G2"/>
    <mergeCell ref="O3:U3"/>
    <mergeCell ref="Q4:R4"/>
    <mergeCell ref="T4:U4"/>
    <mergeCell ref="Q5:R5"/>
    <mergeCell ref="T5:U5"/>
  </mergeCells>
  <phoneticPr fontId="1" type="noConversion"/>
  <pageMargins left="0.7" right="0.7" top="0.75" bottom="0.75" header="0.3" footer="0.3"/>
  <pageSetup paperSize="9" scale="38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6"/>
  <sheetViews>
    <sheetView workbookViewId="0">
      <pane ySplit="5" topLeftCell="A6" activePane="bottomLeft" state="frozen"/>
      <selection pane="bottomLeft" activeCell="I14" sqref="I14"/>
    </sheetView>
  </sheetViews>
  <sheetFormatPr defaultRowHeight="16.5" x14ac:dyDescent="0.3"/>
  <cols>
    <col min="1" max="1" width="9" style="27"/>
    <col min="2" max="2" width="8.875" style="133" bestFit="1" customWidth="1"/>
    <col min="3" max="3" width="10.5" style="133" bestFit="1" customWidth="1"/>
    <col min="4" max="4" width="12.5" style="133" bestFit="1" customWidth="1"/>
    <col min="5" max="5" width="13.25" style="27" bestFit="1" customWidth="1"/>
    <col min="6" max="6" width="9.375" style="27" bestFit="1" customWidth="1"/>
    <col min="7" max="7" width="12.875" style="35" bestFit="1" customWidth="1"/>
    <col min="8" max="8" width="10" style="27" bestFit="1" customWidth="1"/>
    <col min="9" max="9" width="10.125" style="27" bestFit="1" customWidth="1"/>
    <col min="10" max="10" width="11.875" style="27" bestFit="1" customWidth="1"/>
    <col min="11" max="11" width="9.5" style="36" bestFit="1" customWidth="1"/>
    <col min="12" max="12" width="10" style="28" bestFit="1" customWidth="1"/>
    <col min="13" max="13" width="10.25" style="28" bestFit="1" customWidth="1"/>
    <col min="14" max="14" width="9.5" style="27" bestFit="1" customWidth="1"/>
    <col min="15" max="16384" width="9" style="27"/>
  </cols>
  <sheetData>
    <row r="1" spans="2:21" ht="17.25" thickBot="1" x14ac:dyDescent="0.35"/>
    <row r="2" spans="2:21" ht="21.75" thickTop="1" thickBot="1" x14ac:dyDescent="0.4">
      <c r="B2" s="134" t="s">
        <v>92</v>
      </c>
      <c r="C2" s="135"/>
      <c r="D2" s="135" t="s">
        <v>194</v>
      </c>
      <c r="E2" s="135"/>
      <c r="F2" s="135"/>
      <c r="G2" s="136"/>
    </row>
    <row r="3" spans="2:21" ht="18" thickTop="1" thickBot="1" x14ac:dyDescent="0.35">
      <c r="O3" s="137" t="s">
        <v>90</v>
      </c>
      <c r="P3" s="138"/>
      <c r="Q3" s="138"/>
      <c r="R3" s="138"/>
      <c r="S3" s="138"/>
      <c r="T3" s="138"/>
      <c r="U3" s="138"/>
    </row>
    <row r="4" spans="2:21" ht="17.25" thickTop="1" x14ac:dyDescent="0.3">
      <c r="B4" s="30" t="s">
        <v>12</v>
      </c>
      <c r="C4" s="33" t="s">
        <v>11</v>
      </c>
      <c r="D4" s="31" t="s">
        <v>87</v>
      </c>
      <c r="E4" s="31" t="s">
        <v>10</v>
      </c>
      <c r="F4" s="31" t="s">
        <v>77</v>
      </c>
      <c r="G4" s="37" t="s">
        <v>4</v>
      </c>
      <c r="H4" s="31" t="s">
        <v>0</v>
      </c>
      <c r="I4" s="31" t="s">
        <v>3</v>
      </c>
      <c r="J4" s="31" t="s">
        <v>7</v>
      </c>
      <c r="K4" s="38" t="s">
        <v>81</v>
      </c>
      <c r="L4" s="39" t="s">
        <v>80</v>
      </c>
      <c r="M4" s="40" t="s">
        <v>79</v>
      </c>
      <c r="N4" s="41" t="s">
        <v>8</v>
      </c>
      <c r="P4" s="139" t="s">
        <v>77</v>
      </c>
      <c r="Q4" s="140">
        <f>SUM(M16)</f>
        <v>1820</v>
      </c>
      <c r="R4" s="141"/>
      <c r="S4" s="142" t="s">
        <v>114</v>
      </c>
      <c r="T4" s="140">
        <f>SUM(M8+M9)</f>
        <v>12000</v>
      </c>
      <c r="U4" s="143"/>
    </row>
    <row r="5" spans="2:21" ht="17.25" thickBot="1" x14ac:dyDescent="0.35">
      <c r="B5" s="34" t="s">
        <v>13</v>
      </c>
      <c r="C5" s="34" t="s">
        <v>75</v>
      </c>
      <c r="D5" s="32" t="s">
        <v>74</v>
      </c>
      <c r="E5" s="32" t="s">
        <v>73</v>
      </c>
      <c r="F5" s="32" t="s">
        <v>1</v>
      </c>
      <c r="G5" s="42" t="s">
        <v>2</v>
      </c>
      <c r="H5" s="32" t="s">
        <v>70</v>
      </c>
      <c r="I5" s="32" t="s">
        <v>69</v>
      </c>
      <c r="J5" s="32" t="s">
        <v>5</v>
      </c>
      <c r="K5" s="43" t="s">
        <v>9</v>
      </c>
      <c r="L5" s="44" t="s">
        <v>6</v>
      </c>
      <c r="M5" s="45" t="s">
        <v>14</v>
      </c>
      <c r="N5" s="46" t="s">
        <v>65</v>
      </c>
      <c r="P5" s="144" t="s">
        <v>115</v>
      </c>
      <c r="Q5" s="145" t="e">
        <f>SUM(M16+M7+#REF!)</f>
        <v>#REF!</v>
      </c>
      <c r="R5" s="146"/>
      <c r="S5" s="147" t="s">
        <v>116</v>
      </c>
      <c r="T5" s="145">
        <f>SUM(M11+M16)</f>
        <v>15020</v>
      </c>
      <c r="U5" s="148"/>
    </row>
    <row r="6" spans="2:21" s="56" customFormat="1" x14ac:dyDescent="0.3">
      <c r="B6" s="47"/>
      <c r="C6" s="47"/>
      <c r="D6" s="48"/>
      <c r="E6" s="49"/>
      <c r="F6" s="49"/>
      <c r="G6" s="50"/>
      <c r="H6" s="49"/>
      <c r="I6" s="49"/>
      <c r="J6" s="51"/>
      <c r="K6" s="52"/>
      <c r="L6" s="53"/>
      <c r="M6" s="54"/>
      <c r="N6" s="55"/>
    </row>
    <row r="7" spans="2:21" s="56" customFormat="1" x14ac:dyDescent="0.3">
      <c r="B7" s="57"/>
      <c r="C7" s="58" t="s">
        <v>64</v>
      </c>
      <c r="D7" s="58">
        <v>1</v>
      </c>
      <c r="E7" s="59"/>
      <c r="F7" s="59"/>
      <c r="G7" s="60"/>
      <c r="H7" s="59"/>
      <c r="I7" s="59"/>
      <c r="J7" s="61"/>
      <c r="K7" s="62"/>
      <c r="L7" s="63">
        <v>1200</v>
      </c>
      <c r="M7" s="64">
        <f>SUM(D7*L7)</f>
        <v>1200</v>
      </c>
      <c r="N7" s="65"/>
    </row>
    <row r="8" spans="2:21" s="56" customFormat="1" x14ac:dyDescent="0.3">
      <c r="B8" s="47"/>
      <c r="C8" s="47" t="s">
        <v>63</v>
      </c>
      <c r="D8" s="48">
        <v>1</v>
      </c>
      <c r="E8" s="49"/>
      <c r="F8" s="49"/>
      <c r="G8" s="50"/>
      <c r="H8" s="49"/>
      <c r="I8" s="49"/>
      <c r="J8" s="51"/>
      <c r="K8" s="52"/>
      <c r="L8" s="53">
        <v>12000</v>
      </c>
      <c r="M8" s="54">
        <f>SUM(D8*L8)</f>
        <v>12000</v>
      </c>
      <c r="N8" s="55"/>
    </row>
    <row r="9" spans="2:21" s="56" customFormat="1" x14ac:dyDescent="0.3">
      <c r="B9" s="66"/>
      <c r="C9" s="66" t="s">
        <v>61</v>
      </c>
      <c r="D9" s="67"/>
      <c r="E9" s="68"/>
      <c r="F9" s="68"/>
      <c r="G9" s="69"/>
      <c r="H9" s="68"/>
      <c r="I9" s="68"/>
      <c r="J9" s="70"/>
      <c r="K9" s="71"/>
      <c r="L9" s="72"/>
      <c r="M9" s="73">
        <f>SUM(D9*L9)</f>
        <v>0</v>
      </c>
      <c r="N9" s="74"/>
    </row>
    <row r="10" spans="2:21" s="56" customFormat="1" x14ac:dyDescent="0.3">
      <c r="B10" s="75"/>
      <c r="C10" s="76"/>
      <c r="D10" s="76" t="s">
        <v>14</v>
      </c>
      <c r="E10" s="77"/>
      <c r="F10" s="77"/>
      <c r="G10" s="78"/>
      <c r="H10" s="77"/>
      <c r="I10" s="77"/>
      <c r="J10" s="79"/>
      <c r="K10" s="80"/>
      <c r="L10" s="81"/>
      <c r="M10" s="82" t="s">
        <v>14</v>
      </c>
      <c r="N10" s="83"/>
    </row>
    <row r="11" spans="2:21" s="56" customFormat="1" ht="17.25" thickBot="1" x14ac:dyDescent="0.35">
      <c r="B11" s="84"/>
      <c r="C11" s="85"/>
      <c r="D11" s="84">
        <f>SUM(D7:D9)</f>
        <v>2</v>
      </c>
      <c r="E11" s="86"/>
      <c r="F11" s="86"/>
      <c r="G11" s="87"/>
      <c r="H11" s="86"/>
      <c r="I11" s="86"/>
      <c r="J11" s="88"/>
      <c r="K11" s="89"/>
      <c r="L11" s="90"/>
      <c r="M11" s="91">
        <f>SUM(M7:M9)</f>
        <v>13200</v>
      </c>
      <c r="N11" s="92"/>
    </row>
    <row r="12" spans="2:21" s="56" customFormat="1" ht="17.25" thickTop="1" x14ac:dyDescent="0.3">
      <c r="B12" s="47"/>
      <c r="C12" s="47" t="s">
        <v>173</v>
      </c>
      <c r="D12" s="48">
        <v>2</v>
      </c>
      <c r="E12" s="49" t="s">
        <v>195</v>
      </c>
      <c r="F12" s="49" t="s">
        <v>196</v>
      </c>
      <c r="G12" s="50"/>
      <c r="H12" s="49" t="s">
        <v>31</v>
      </c>
      <c r="I12" s="49"/>
      <c r="J12" s="51"/>
      <c r="K12" s="52"/>
      <c r="L12" s="53">
        <v>100</v>
      </c>
      <c r="M12" s="54">
        <f t="shared" ref="M12:M14" si="0">SUM(D12*L12)</f>
        <v>200</v>
      </c>
      <c r="N12" s="55"/>
    </row>
    <row r="13" spans="2:21" s="56" customFormat="1" x14ac:dyDescent="0.3">
      <c r="B13" s="57"/>
      <c r="C13" s="57" t="s">
        <v>163</v>
      </c>
      <c r="D13" s="58">
        <v>1</v>
      </c>
      <c r="E13" s="59" t="s">
        <v>167</v>
      </c>
      <c r="F13" s="59" t="s">
        <v>168</v>
      </c>
      <c r="G13" s="60" t="s">
        <v>190</v>
      </c>
      <c r="H13" s="59" t="s">
        <v>31</v>
      </c>
      <c r="I13" s="59"/>
      <c r="J13" s="61"/>
      <c r="K13" s="62"/>
      <c r="L13" s="63">
        <v>120</v>
      </c>
      <c r="M13" s="64">
        <f t="shared" si="0"/>
        <v>120</v>
      </c>
      <c r="N13" s="65"/>
    </row>
    <row r="14" spans="2:21" s="56" customFormat="1" x14ac:dyDescent="0.3">
      <c r="B14" s="47"/>
      <c r="C14" s="47" t="s">
        <v>39</v>
      </c>
      <c r="D14" s="48">
        <v>1</v>
      </c>
      <c r="E14" s="49" t="s">
        <v>120</v>
      </c>
      <c r="F14" s="49" t="s">
        <v>197</v>
      </c>
      <c r="G14" s="50" t="s">
        <v>198</v>
      </c>
      <c r="H14" s="49" t="s">
        <v>25</v>
      </c>
      <c r="I14" s="49"/>
      <c r="J14" s="51"/>
      <c r="K14" s="52"/>
      <c r="L14" s="53">
        <v>1500</v>
      </c>
      <c r="M14" s="54">
        <f t="shared" si="0"/>
        <v>1500</v>
      </c>
      <c r="N14" s="55"/>
    </row>
    <row r="15" spans="2:21" s="56" customFormat="1" x14ac:dyDescent="0.3">
      <c r="B15" s="75"/>
      <c r="C15" s="102"/>
      <c r="D15" s="103" t="s">
        <v>14</v>
      </c>
      <c r="E15" s="104"/>
      <c r="F15" s="77"/>
      <c r="G15" s="78"/>
      <c r="H15" s="77"/>
      <c r="I15" s="77"/>
      <c r="J15" s="79"/>
      <c r="K15" s="105"/>
      <c r="L15" s="106"/>
      <c r="M15" s="107" t="s">
        <v>14</v>
      </c>
      <c r="N15" s="108"/>
    </row>
    <row r="16" spans="2:21" s="56" customFormat="1" x14ac:dyDescent="0.3">
      <c r="B16" s="109"/>
      <c r="C16" s="110"/>
      <c r="D16" s="111">
        <f>SUM(D12:D14)</f>
        <v>4</v>
      </c>
      <c r="E16" s="112"/>
      <c r="F16" s="113"/>
      <c r="G16" s="114"/>
      <c r="H16" s="113"/>
      <c r="I16" s="113"/>
      <c r="J16" s="115"/>
      <c r="K16" s="116"/>
      <c r="L16" s="117"/>
      <c r="M16" s="118">
        <f>SUM(M12:M14)</f>
        <v>1820</v>
      </c>
      <c r="N16" s="119"/>
    </row>
  </sheetData>
  <mergeCells count="7">
    <mergeCell ref="B2:C2"/>
    <mergeCell ref="D2:G2"/>
    <mergeCell ref="O3:U3"/>
    <mergeCell ref="Q4:R4"/>
    <mergeCell ref="T4:U4"/>
    <mergeCell ref="Q5:R5"/>
    <mergeCell ref="T5:U5"/>
  </mergeCells>
  <phoneticPr fontId="1" type="noConversion"/>
  <pageMargins left="0.7" right="0.7" top="0.75" bottom="0.75" header="0.3" footer="0.3"/>
  <pageSetup paperSize="9" scale="38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7"/>
  <sheetViews>
    <sheetView workbookViewId="0">
      <pane ySplit="5" topLeftCell="A6" activePane="bottomLeft" state="frozen"/>
      <selection pane="bottomLeft" activeCell="K29" sqref="K29"/>
    </sheetView>
  </sheetViews>
  <sheetFormatPr defaultRowHeight="16.5" x14ac:dyDescent="0.3"/>
  <cols>
    <col min="1" max="1" width="9" style="27"/>
    <col min="2" max="2" width="8.875" style="133" bestFit="1" customWidth="1"/>
    <col min="3" max="3" width="10.5" style="133" bestFit="1" customWidth="1"/>
    <col min="4" max="4" width="12.5" style="133" bestFit="1" customWidth="1"/>
    <col min="5" max="5" width="13.25" style="27" bestFit="1" customWidth="1"/>
    <col min="6" max="6" width="12.375" style="27" bestFit="1" customWidth="1"/>
    <col min="7" max="7" width="12.875" style="35" bestFit="1" customWidth="1"/>
    <col min="8" max="8" width="10" style="27" bestFit="1" customWidth="1"/>
    <col min="9" max="9" width="10.125" style="27" bestFit="1" customWidth="1"/>
    <col min="10" max="10" width="11.875" style="27" bestFit="1" customWidth="1"/>
    <col min="11" max="11" width="9.5" style="36" bestFit="1" customWidth="1"/>
    <col min="12" max="12" width="10" style="28" bestFit="1" customWidth="1"/>
    <col min="13" max="13" width="10.25" style="28" bestFit="1" customWidth="1"/>
    <col min="14" max="14" width="9.5" style="27" bestFit="1" customWidth="1"/>
    <col min="15" max="15" width="9" style="27"/>
    <col min="16" max="16" width="11.75" style="27" bestFit="1" customWidth="1"/>
    <col min="17" max="21" width="10.5" style="27" customWidth="1"/>
    <col min="22" max="16384" width="9" style="27"/>
  </cols>
  <sheetData>
    <row r="1" spans="2:21" ht="17.25" thickBot="1" x14ac:dyDescent="0.35"/>
    <row r="2" spans="2:21" ht="21.75" thickTop="1" thickBot="1" x14ac:dyDescent="0.4">
      <c r="B2" s="134" t="s">
        <v>92</v>
      </c>
      <c r="C2" s="135"/>
      <c r="D2" s="135" t="s">
        <v>199</v>
      </c>
      <c r="E2" s="135"/>
      <c r="F2" s="135"/>
      <c r="G2" s="136"/>
    </row>
    <row r="3" spans="2:21" ht="18" thickTop="1" thickBot="1" x14ac:dyDescent="0.35">
      <c r="O3" s="137" t="s">
        <v>90</v>
      </c>
      <c r="P3" s="138"/>
      <c r="Q3" s="138"/>
      <c r="R3" s="138"/>
      <c r="S3" s="138"/>
      <c r="T3" s="138"/>
      <c r="U3" s="138"/>
    </row>
    <row r="4" spans="2:21" ht="17.25" thickTop="1" x14ac:dyDescent="0.3">
      <c r="B4" s="30" t="s">
        <v>12</v>
      </c>
      <c r="C4" s="33" t="s">
        <v>11</v>
      </c>
      <c r="D4" s="31" t="s">
        <v>87</v>
      </c>
      <c r="E4" s="31" t="s">
        <v>10</v>
      </c>
      <c r="F4" s="31" t="s">
        <v>77</v>
      </c>
      <c r="G4" s="37" t="s">
        <v>4</v>
      </c>
      <c r="H4" s="31" t="s">
        <v>0</v>
      </c>
      <c r="I4" s="31" t="s">
        <v>3</v>
      </c>
      <c r="J4" s="31" t="s">
        <v>7</v>
      </c>
      <c r="K4" s="38" t="s">
        <v>81</v>
      </c>
      <c r="L4" s="39" t="s">
        <v>80</v>
      </c>
      <c r="M4" s="40" t="s">
        <v>79</v>
      </c>
      <c r="N4" s="41" t="s">
        <v>8</v>
      </c>
      <c r="P4" s="139" t="s">
        <v>77</v>
      </c>
      <c r="Q4" s="140">
        <f>SUM(M17)</f>
        <v>8395</v>
      </c>
      <c r="R4" s="141"/>
      <c r="S4" s="142" t="s">
        <v>114</v>
      </c>
      <c r="T4" s="140">
        <f>SUM(M8+M9)</f>
        <v>11000</v>
      </c>
      <c r="U4" s="143"/>
    </row>
    <row r="5" spans="2:21" ht="17.25" thickBot="1" x14ac:dyDescent="0.35">
      <c r="B5" s="34" t="s">
        <v>13</v>
      </c>
      <c r="C5" s="34" t="s">
        <v>75</v>
      </c>
      <c r="D5" s="32" t="s">
        <v>74</v>
      </c>
      <c r="E5" s="32" t="s">
        <v>73</v>
      </c>
      <c r="F5" s="32" t="s">
        <v>1</v>
      </c>
      <c r="G5" s="42" t="s">
        <v>2</v>
      </c>
      <c r="H5" s="32" t="s">
        <v>70</v>
      </c>
      <c r="I5" s="32" t="s">
        <v>69</v>
      </c>
      <c r="J5" s="32" t="s">
        <v>5</v>
      </c>
      <c r="K5" s="43" t="s">
        <v>9</v>
      </c>
      <c r="L5" s="44" t="s">
        <v>6</v>
      </c>
      <c r="M5" s="45" t="s">
        <v>14</v>
      </c>
      <c r="N5" s="46" t="s">
        <v>65</v>
      </c>
      <c r="P5" s="144" t="s">
        <v>115</v>
      </c>
      <c r="Q5" s="145" t="e">
        <f>SUM(M17+M7+#REF!)</f>
        <v>#REF!</v>
      </c>
      <c r="R5" s="146"/>
      <c r="S5" s="147" t="s">
        <v>116</v>
      </c>
      <c r="T5" s="145">
        <f>SUM(M11+M17)</f>
        <v>20595</v>
      </c>
      <c r="U5" s="148"/>
    </row>
    <row r="6" spans="2:21" s="56" customFormat="1" x14ac:dyDescent="0.3">
      <c r="B6" s="47"/>
      <c r="C6" s="47"/>
      <c r="D6" s="48"/>
      <c r="E6" s="49"/>
      <c r="F6" s="49"/>
      <c r="G6" s="50"/>
      <c r="H6" s="49"/>
      <c r="I6" s="49"/>
      <c r="J6" s="51"/>
      <c r="K6" s="52"/>
      <c r="L6" s="53"/>
      <c r="M6" s="54"/>
      <c r="N6" s="55"/>
    </row>
    <row r="7" spans="2:21" s="56" customFormat="1" x14ac:dyDescent="0.3">
      <c r="B7" s="57"/>
      <c r="C7" s="58" t="s">
        <v>64</v>
      </c>
      <c r="D7" s="58">
        <v>1</v>
      </c>
      <c r="E7" s="59"/>
      <c r="F7" s="59"/>
      <c r="G7" s="60"/>
      <c r="H7" s="59"/>
      <c r="I7" s="59"/>
      <c r="J7" s="61"/>
      <c r="K7" s="62"/>
      <c r="L7" s="63">
        <v>1200</v>
      </c>
      <c r="M7" s="64">
        <f>SUM(D7*L7)</f>
        <v>1200</v>
      </c>
      <c r="N7" s="65"/>
    </row>
    <row r="8" spans="2:21" s="56" customFormat="1" x14ac:dyDescent="0.3">
      <c r="B8" s="47"/>
      <c r="C8" s="47" t="s">
        <v>63</v>
      </c>
      <c r="D8" s="48">
        <v>1</v>
      </c>
      <c r="E8" s="49"/>
      <c r="F8" s="49"/>
      <c r="G8" s="50"/>
      <c r="H8" s="49"/>
      <c r="I8" s="49"/>
      <c r="J8" s="51"/>
      <c r="K8" s="52"/>
      <c r="L8" s="53">
        <v>11000</v>
      </c>
      <c r="M8" s="54">
        <f>SUM(D8*L8)</f>
        <v>11000</v>
      </c>
      <c r="N8" s="55"/>
    </row>
    <row r="9" spans="2:21" s="56" customFormat="1" ht="17.25" thickBot="1" x14ac:dyDescent="0.35">
      <c r="B9" s="66"/>
      <c r="C9" s="66" t="s">
        <v>61</v>
      </c>
      <c r="D9" s="67"/>
      <c r="E9" s="68"/>
      <c r="F9" s="68"/>
      <c r="G9" s="69"/>
      <c r="H9" s="68"/>
      <c r="I9" s="68"/>
      <c r="J9" s="70"/>
      <c r="K9" s="71"/>
      <c r="L9" s="72"/>
      <c r="M9" s="73">
        <f>SUM(D9*L9)</f>
        <v>0</v>
      </c>
      <c r="N9" s="74"/>
    </row>
    <row r="10" spans="2:21" s="56" customFormat="1" x14ac:dyDescent="0.3">
      <c r="B10" s="75"/>
      <c r="C10" s="76"/>
      <c r="D10" s="76" t="s">
        <v>14</v>
      </c>
      <c r="E10" s="77"/>
      <c r="F10" s="77"/>
      <c r="G10" s="78"/>
      <c r="H10" s="77"/>
      <c r="I10" s="77"/>
      <c r="J10" s="79"/>
      <c r="K10" s="80"/>
      <c r="L10" s="81"/>
      <c r="M10" s="82" t="s">
        <v>14</v>
      </c>
      <c r="N10" s="83"/>
      <c r="P10" s="228" t="s">
        <v>200</v>
      </c>
      <c r="Q10" s="229"/>
      <c r="R10" s="229" t="s">
        <v>201</v>
      </c>
      <c r="S10" s="229"/>
      <c r="T10" s="230" t="s">
        <v>202</v>
      </c>
    </row>
    <row r="11" spans="2:21" s="56" customFormat="1" ht="17.25" thickBot="1" x14ac:dyDescent="0.35">
      <c r="B11" s="84"/>
      <c r="C11" s="85"/>
      <c r="D11" s="84">
        <f>SUM(D7:D9)</f>
        <v>2</v>
      </c>
      <c r="E11" s="86"/>
      <c r="F11" s="86"/>
      <c r="G11" s="87"/>
      <c r="H11" s="86"/>
      <c r="I11" s="86"/>
      <c r="J11" s="88"/>
      <c r="K11" s="89"/>
      <c r="L11" s="90"/>
      <c r="M11" s="91">
        <f>SUM(M7:M9)</f>
        <v>12200</v>
      </c>
      <c r="N11" s="92"/>
      <c r="P11" s="231" t="s">
        <v>203</v>
      </c>
      <c r="Q11" s="232"/>
      <c r="R11" s="232"/>
      <c r="S11" s="232"/>
      <c r="T11" s="233">
        <v>11000</v>
      </c>
    </row>
    <row r="12" spans="2:21" s="56" customFormat="1" ht="17.25" thickTop="1" x14ac:dyDescent="0.3">
      <c r="B12" s="57"/>
      <c r="C12" s="57" t="s">
        <v>39</v>
      </c>
      <c r="D12" s="58">
        <v>1</v>
      </c>
      <c r="E12" s="59" t="s">
        <v>120</v>
      </c>
      <c r="F12" s="123" t="s">
        <v>130</v>
      </c>
      <c r="G12" s="124" t="s">
        <v>204</v>
      </c>
      <c r="H12" s="59"/>
      <c r="I12" s="59" t="s">
        <v>209</v>
      </c>
      <c r="J12" s="61"/>
      <c r="K12" s="62"/>
      <c r="L12" s="63">
        <v>8000</v>
      </c>
      <c r="M12" s="64">
        <f t="shared" ref="M12:M15" si="0">SUM(D12*L12)</f>
        <v>8000</v>
      </c>
      <c r="N12" s="65"/>
    </row>
    <row r="13" spans="2:21" s="56" customFormat="1" x14ac:dyDescent="0.3">
      <c r="B13" s="57"/>
      <c r="C13" s="57" t="s">
        <v>50</v>
      </c>
      <c r="D13" s="58">
        <v>1</v>
      </c>
      <c r="E13" s="59" t="s">
        <v>186</v>
      </c>
      <c r="F13" s="59" t="s">
        <v>205</v>
      </c>
      <c r="G13" s="60"/>
      <c r="H13" s="59" t="s">
        <v>31</v>
      </c>
      <c r="I13" s="59" t="s">
        <v>174</v>
      </c>
      <c r="J13" s="61"/>
      <c r="K13" s="62"/>
      <c r="L13" s="63">
        <v>125</v>
      </c>
      <c r="M13" s="64">
        <f t="shared" si="0"/>
        <v>125</v>
      </c>
      <c r="N13" s="125" t="s">
        <v>60</v>
      </c>
    </row>
    <row r="14" spans="2:21" s="56" customFormat="1" ht="33" x14ac:dyDescent="0.3">
      <c r="B14" s="57"/>
      <c r="C14" s="58" t="s">
        <v>170</v>
      </c>
      <c r="D14" s="58">
        <v>1</v>
      </c>
      <c r="E14" s="121" t="s">
        <v>206</v>
      </c>
      <c r="F14" s="121" t="s">
        <v>207</v>
      </c>
      <c r="G14" s="60">
        <v>2.54</v>
      </c>
      <c r="H14" s="59" t="s">
        <v>31</v>
      </c>
      <c r="I14" s="49" t="s">
        <v>208</v>
      </c>
      <c r="J14" s="61"/>
      <c r="K14" s="62"/>
      <c r="L14" s="63">
        <v>150</v>
      </c>
      <c r="M14" s="64">
        <f t="shared" si="0"/>
        <v>150</v>
      </c>
      <c r="N14" s="65"/>
    </row>
    <row r="15" spans="2:21" s="56" customFormat="1" x14ac:dyDescent="0.3">
      <c r="B15" s="47"/>
      <c r="C15" s="57" t="s">
        <v>163</v>
      </c>
      <c r="D15" s="58">
        <v>1</v>
      </c>
      <c r="E15" s="59" t="s">
        <v>167</v>
      </c>
      <c r="F15" s="59" t="s">
        <v>168</v>
      </c>
      <c r="G15" s="60" t="s">
        <v>190</v>
      </c>
      <c r="H15" s="59" t="s">
        <v>31</v>
      </c>
      <c r="I15" s="49"/>
      <c r="J15" s="51"/>
      <c r="K15" s="52"/>
      <c r="L15" s="53">
        <v>120</v>
      </c>
      <c r="M15" s="54">
        <f t="shared" si="0"/>
        <v>120</v>
      </c>
      <c r="N15" s="55"/>
    </row>
    <row r="16" spans="2:21" s="56" customFormat="1" x14ac:dyDescent="0.3">
      <c r="B16" s="75"/>
      <c r="C16" s="102"/>
      <c r="D16" s="103" t="s">
        <v>14</v>
      </c>
      <c r="E16" s="104"/>
      <c r="F16" s="77"/>
      <c r="G16" s="78"/>
      <c r="H16" s="77"/>
      <c r="I16" s="77"/>
      <c r="J16" s="79"/>
      <c r="K16" s="105"/>
      <c r="L16" s="106"/>
      <c r="M16" s="107" t="s">
        <v>14</v>
      </c>
      <c r="N16" s="108"/>
    </row>
    <row r="17" spans="2:14" s="56" customFormat="1" x14ac:dyDescent="0.3">
      <c r="B17" s="109"/>
      <c r="C17" s="110"/>
      <c r="D17" s="111">
        <f>SUM(D12:D15)</f>
        <v>4</v>
      </c>
      <c r="E17" s="112"/>
      <c r="F17" s="113"/>
      <c r="G17" s="114"/>
      <c r="H17" s="113"/>
      <c r="I17" s="113"/>
      <c r="J17" s="115"/>
      <c r="K17" s="116"/>
      <c r="L17" s="117"/>
      <c r="M17" s="118">
        <f>SUM(M12:M15)</f>
        <v>8395</v>
      </c>
      <c r="N17" s="119"/>
    </row>
  </sheetData>
  <mergeCells count="7">
    <mergeCell ref="B2:C2"/>
    <mergeCell ref="D2:G2"/>
    <mergeCell ref="O3:U3"/>
    <mergeCell ref="Q4:R4"/>
    <mergeCell ref="T4:U4"/>
    <mergeCell ref="Q5:R5"/>
    <mergeCell ref="T5:U5"/>
  </mergeCells>
  <phoneticPr fontId="1" type="noConversion"/>
  <hyperlinks>
    <hyperlink ref="N13" r:id="rId1"/>
  </hyperlinks>
  <pageMargins left="0.25" right="0.25" top="0.75" bottom="0.75" header="0.3" footer="0.3"/>
  <pageSetup paperSize="9" scale="40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SPLUG_BOM</vt:lpstr>
      <vt:lpstr>IR_BOM</vt:lpstr>
      <vt:lpstr>Wiz-Bridge v.0.8</vt:lpstr>
      <vt:lpstr>Wiz-Bridge v.1.5</vt:lpstr>
      <vt:lpstr>THMOTE</vt:lpstr>
      <vt:lpstr>RS232-Bidge</vt:lpstr>
      <vt:lpstr>RS485-Bridge</vt:lpstr>
      <vt:lpstr>PIR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2013-03-19T07:22:13Z</dcterms:modified>
</cp:coreProperties>
</file>