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egon_State\Spring_2019\Soft_dev_eng\StoveOpt\StoveOpt\tests\"/>
    </mc:Choice>
  </mc:AlternateContent>
  <xr:revisionPtr revIDLastSave="0" documentId="13_ncr:1_{B27F41EB-A9D5-4ACF-A544-5CDA9284D49C}" xr6:coauthVersionLast="43" xr6:coauthVersionMax="43" xr10:uidLastSave="{00000000-0000-0000-0000-000000000000}"/>
  <bookViews>
    <workbookView xWindow="-108" yWindow="-108" windowWidth="23256" windowHeight="12576" activeTab="3" xr2:uid="{D0F77571-F344-4911-9ED7-19CABFB8BC85}"/>
  </bookViews>
  <sheets>
    <sheet name="Purpose" sheetId="1" r:id="rId1"/>
    <sheet name="Inputs" sheetId="2" r:id="rId2"/>
    <sheet name="Intermediate" sheetId="4" r:id="rId3"/>
    <sheet name="Outpu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3" l="1"/>
  <c r="E16" i="3"/>
  <c r="C17" i="3"/>
  <c r="D17" i="3"/>
  <c r="E17" i="3"/>
  <c r="E17" i="4"/>
  <c r="D17" i="4"/>
  <c r="C17" i="4"/>
  <c r="D16" i="4"/>
  <c r="D16" i="3" s="1"/>
  <c r="C16" i="4"/>
  <c r="C5" i="2"/>
  <c r="D3" i="3"/>
  <c r="E3" i="3"/>
  <c r="C4" i="3"/>
  <c r="E4" i="3"/>
  <c r="E5" i="3"/>
  <c r="E6" i="3"/>
  <c r="C7" i="3"/>
  <c r="E7" i="3"/>
  <c r="C8" i="3"/>
  <c r="E8" i="3"/>
  <c r="E9" i="3"/>
  <c r="E10" i="3"/>
  <c r="E11" i="3"/>
  <c r="E12" i="3"/>
  <c r="E13" i="3"/>
  <c r="E14" i="3"/>
  <c r="E15" i="3"/>
  <c r="D2" i="3"/>
  <c r="E2" i="3"/>
  <c r="C2" i="3"/>
  <c r="D15" i="4"/>
  <c r="D15" i="3" s="1"/>
  <c r="C15" i="4"/>
  <c r="C15" i="3" s="1"/>
  <c r="E14" i="4"/>
  <c r="D14" i="4"/>
  <c r="D14" i="3" s="1"/>
  <c r="C14" i="4"/>
  <c r="C14" i="3" s="1"/>
  <c r="D13" i="4"/>
  <c r="D13" i="3" s="1"/>
  <c r="C13" i="4"/>
  <c r="C13" i="3" s="1"/>
  <c r="C12" i="4"/>
  <c r="C12" i="3" s="1"/>
  <c r="D12" i="4"/>
  <c r="D12" i="3" s="1"/>
  <c r="D11" i="4"/>
  <c r="D11" i="3" s="1"/>
  <c r="C11" i="4"/>
  <c r="C11" i="3" s="1"/>
  <c r="D10" i="4"/>
  <c r="D10" i="3" s="1"/>
  <c r="C10" i="4"/>
  <c r="C10" i="3" s="1"/>
  <c r="E9" i="4"/>
  <c r="D9" i="4"/>
  <c r="D9" i="3" s="1"/>
  <c r="C9" i="4"/>
  <c r="C9" i="3" s="1"/>
  <c r="D8" i="4"/>
  <c r="D8" i="3" s="1"/>
  <c r="C8" i="4"/>
  <c r="D7" i="4"/>
  <c r="D7" i="3" s="1"/>
  <c r="C7" i="4"/>
  <c r="D6" i="4"/>
  <c r="D6" i="3" s="1"/>
  <c r="C6" i="4"/>
  <c r="C6" i="3" s="1"/>
  <c r="D5" i="4"/>
  <c r="D5" i="3" s="1"/>
  <c r="C5" i="4"/>
  <c r="C5" i="3" s="1"/>
  <c r="D4" i="4"/>
  <c r="D4" i="3" s="1"/>
  <c r="C3" i="4"/>
  <c r="C3" i="3" s="1"/>
</calcChain>
</file>

<file path=xl/sharedStrings.xml><?xml version="1.0" encoding="utf-8"?>
<sst xmlns="http://schemas.openxmlformats.org/spreadsheetml/2006/main" count="107" uniqueCount="46">
  <si>
    <t>Geometry</t>
  </si>
  <si>
    <t>Value</t>
  </si>
  <si>
    <t>Unit</t>
  </si>
  <si>
    <t>Combustion Chamber Diameter</t>
  </si>
  <si>
    <t>cm</t>
  </si>
  <si>
    <t>Combustion Chamber Height</t>
  </si>
  <si>
    <t>Variable</t>
  </si>
  <si>
    <t>Diameter of Secondary Inlet</t>
  </si>
  <si>
    <t>Channel Width</t>
  </si>
  <si>
    <t>Channel Height</t>
  </si>
  <si>
    <t>Height of Cone Deck</t>
  </si>
  <si>
    <t>Length of Cone Deck</t>
  </si>
  <si>
    <t>Dc</t>
  </si>
  <si>
    <t>hcc</t>
  </si>
  <si>
    <t>dfd</t>
  </si>
  <si>
    <t>wc</t>
  </si>
  <si>
    <t>hc</t>
  </si>
  <si>
    <t>hcd</t>
  </si>
  <si>
    <t>lcd</t>
  </si>
  <si>
    <t>Point Description</t>
  </si>
  <si>
    <t>Point Designation</t>
  </si>
  <si>
    <t>X</t>
  </si>
  <si>
    <t>Z</t>
  </si>
  <si>
    <t>Y (Out of Page)</t>
  </si>
  <si>
    <t>Units</t>
  </si>
  <si>
    <t>Origin</t>
  </si>
  <si>
    <t>RHS Bottom Chamber</t>
  </si>
  <si>
    <t>LHS Bottom 2nd Inlet</t>
  </si>
  <si>
    <t>RHS Bottom 2nd inlet</t>
  </si>
  <si>
    <t>RHS Top 2nd inlet</t>
  </si>
  <si>
    <t>LHS Top 2nd Inlet</t>
  </si>
  <si>
    <t>LHS chamber-to-cone deck</t>
  </si>
  <si>
    <t>RHS chamber-tp-cone-deck</t>
  </si>
  <si>
    <t>RHS Right Bottom Channel</t>
  </si>
  <si>
    <t>LHS Left Bottom Channel</t>
  </si>
  <si>
    <t>LHS Top Left Channel</t>
  </si>
  <si>
    <t>LHS Top Right Channel</t>
  </si>
  <si>
    <t>RHS Top Left Channel</t>
  </si>
  <si>
    <t>RHS Top Right Channel</t>
  </si>
  <si>
    <t>Height of Secondary Inlet</t>
  </si>
  <si>
    <t>zfd</t>
  </si>
  <si>
    <t>m</t>
  </si>
  <si>
    <t>Pot Spacing</t>
  </si>
  <si>
    <t>psp</t>
  </si>
  <si>
    <t>LHS bottom inner channel wall</t>
  </si>
  <si>
    <t>RHS bottom inner channel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</si>
</sst>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Stove Geom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Outputs!$C$2:$C$17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0.17</c:v>
                </c:pt>
                <c:pt idx="9">
                  <c:v>-7.0000000000000007E-2</c:v>
                </c:pt>
                <c:pt idx="10">
                  <c:v>-7.0000000000000007E-2</c:v>
                </c:pt>
                <c:pt idx="11">
                  <c:v>-0.04</c:v>
                </c:pt>
                <c:pt idx="12">
                  <c:v>0.14000000000000001</c:v>
                </c:pt>
                <c:pt idx="13">
                  <c:v>0.17</c:v>
                </c:pt>
                <c:pt idx="14">
                  <c:v>-0.04</c:v>
                </c:pt>
                <c:pt idx="15">
                  <c:v>0.14000000000000001</c:v>
                </c:pt>
              </c:numCache>
            </c:numRef>
          </c:xVal>
          <c:yVal>
            <c:numRef>
              <c:f>Outputs!$D$2:$D$17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0.16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0.33</c:v>
                </c:pt>
                <c:pt idx="15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C-4370-931D-F0D74F0C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74320"/>
        <c:axId val="500374648"/>
      </c:scatterChart>
      <c:valAx>
        <c:axId val="5003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648"/>
        <c:crosses val="autoZero"/>
        <c:crossBetween val="midCat"/>
      </c:valAx>
      <c:valAx>
        <c:axId val="5003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0</xdr:row>
      <xdr:rowOff>99060</xdr:rowOff>
    </xdr:from>
    <xdr:to>
      <xdr:col>7</xdr:col>
      <xdr:colOff>365760</xdr:colOff>
      <xdr:row>25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4D3CF6-536A-408B-A8E3-9B0E2214B05B}"/>
            </a:ext>
          </a:extLst>
        </xdr:cNvPr>
        <xdr:cNvSpPr txBox="1"/>
      </xdr:nvSpPr>
      <xdr:spPr>
        <a:xfrm>
          <a:off x="220980" y="99060"/>
          <a:ext cx="441198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Purpose:</a:t>
          </a:r>
        </a:p>
        <a:p>
          <a:endParaRPr lang="en-US" sz="1100"/>
        </a:p>
        <a:p>
          <a:r>
            <a:rPr lang="en-US" sz="1100"/>
            <a:t>The purpose of the spreadsheet is to provide</a:t>
          </a:r>
          <a:r>
            <a:rPr lang="en-US" sz="1100" baseline="0"/>
            <a:t> users a clear template for cookstove CAD generation, and CFD analysis. The geometry input by users will be extracted by a python program (</a:t>
          </a:r>
          <a:r>
            <a:rPr lang="en-US" sz="1100" baseline="0">
              <a:solidFill>
                <a:srgbClr val="FF0000"/>
              </a:solidFill>
            </a:rPr>
            <a:t>called?</a:t>
          </a:r>
          <a:r>
            <a:rPr lang="en-US" sz="1100" baseline="0">
              <a:solidFill>
                <a:sysClr val="windowText" lastClr="000000"/>
              </a:solidFill>
            </a:rPr>
            <a:t>), and subsequently fed into FreeCAD. The FreeCAD software will then output the geometry in python for the use in OpenFOAM simulations.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Geometric Assumptions: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-Symettric Cookstove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-Forced draft (symettric, 2 lateral inlets)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-Fuel will be modelled simply, as in Pundle et al.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	-ie there will be three circles created in the bottom of the 	domain at a computed height.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-2D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-Geometry will be computed relative to origin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-90 degree angles everywhere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/>
        </a:p>
      </xdr:txBody>
    </xdr:sp>
    <xdr:clientData/>
  </xdr:twoCellAnchor>
  <xdr:twoCellAnchor>
    <xdr:from>
      <xdr:col>9</xdr:col>
      <xdr:colOff>495300</xdr:colOff>
      <xdr:row>0</xdr:row>
      <xdr:rowOff>121920</xdr:rowOff>
    </xdr:from>
    <xdr:to>
      <xdr:col>17</xdr:col>
      <xdr:colOff>30480</xdr:colOff>
      <xdr:row>25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4DDFF2-BF58-43D5-885C-B4411EA0162A}"/>
            </a:ext>
          </a:extLst>
        </xdr:cNvPr>
        <xdr:cNvSpPr txBox="1"/>
      </xdr:nvSpPr>
      <xdr:spPr>
        <a:xfrm>
          <a:off x="5981700" y="121920"/>
          <a:ext cx="441198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Future Development</a:t>
          </a:r>
        </a:p>
        <a:p>
          <a:endParaRPr lang="en-US" sz="1100"/>
        </a:p>
        <a:p>
          <a:r>
            <a:rPr lang="en-US" sz="1100"/>
            <a:t>Excel</a:t>
          </a:r>
          <a:r>
            <a:rPr lang="en-US" sz="1100" baseline="0"/>
            <a:t> front end:</a:t>
          </a:r>
        </a:p>
        <a:p>
          <a:endParaRPr lang="en-US" sz="1100"/>
        </a:p>
        <a:p>
          <a:r>
            <a:rPr lang="en-US" sz="1100"/>
            <a:t>-lock certain areas</a:t>
          </a:r>
        </a:p>
        <a:p>
          <a:r>
            <a:rPr lang="en-US" sz="1100"/>
            <a:t>-Color</a:t>
          </a:r>
          <a:r>
            <a:rPr lang="en-US" sz="1100" baseline="0"/>
            <a:t> coding for better look</a:t>
          </a:r>
          <a:endParaRPr lang="en-US" sz="1100"/>
        </a:p>
        <a:p>
          <a:r>
            <a:rPr lang="en-US" sz="1100">
              <a:solidFill>
                <a:sysClr val="windowText" lastClr="000000"/>
              </a:solidFill>
            </a:rPr>
            <a:t>-Allow</a:t>
          </a:r>
          <a:r>
            <a:rPr lang="en-US" sz="1100" baseline="0">
              <a:solidFill>
                <a:sysClr val="windowText" lastClr="000000"/>
              </a:solidFill>
            </a:rPr>
            <a:t> for more accurate and robust geometry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-Figure out a way to label edges, boundaries, etc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/>
        </a:p>
        <a:p>
          <a:r>
            <a:rPr lang="en-US" sz="1100"/>
            <a:t>Python back end:</a:t>
          </a:r>
        </a:p>
        <a:p>
          <a:r>
            <a:rPr lang="en-US" sz="1100"/>
            <a:t>-import</a:t>
          </a:r>
          <a:r>
            <a:rPr lang="en-US" sz="1100" baseline="0"/>
            <a:t> points in (x,z,y) coordinates</a:t>
          </a:r>
        </a:p>
        <a:p>
          <a:r>
            <a:rPr lang="en-US" sz="1100" baseline="0"/>
            <a:t>-import edges, boundaries, etc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1744980</xdr:colOff>
      <xdr:row>20</xdr:row>
      <xdr:rowOff>137160</xdr:rowOff>
    </xdr:from>
    <xdr:to>
      <xdr:col>12</xdr:col>
      <xdr:colOff>220980</xdr:colOff>
      <xdr:row>51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66770-323D-4A31-AD95-1259D69D6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5098-525E-41C5-9E04-331FC891E381}">
  <dimension ref="A1"/>
  <sheetViews>
    <sheetView workbookViewId="0">
      <selection activeCell="J16" sqref="J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5443-8426-4515-AD7B-44481396F926}">
  <dimension ref="A1:E27"/>
  <sheetViews>
    <sheetView topLeftCell="B1" workbookViewId="0">
      <selection activeCell="D15" sqref="D15"/>
    </sheetView>
  </sheetViews>
  <sheetFormatPr defaultRowHeight="14.4" x14ac:dyDescent="0.3"/>
  <cols>
    <col min="1" max="1" width="46.88671875" customWidth="1"/>
    <col min="2" max="2" width="39.33203125" customWidth="1"/>
    <col min="3" max="3" width="22.5546875" customWidth="1"/>
  </cols>
  <sheetData>
    <row r="1" spans="1:5" x14ac:dyDescent="0.3">
      <c r="A1" s="2" t="s">
        <v>0</v>
      </c>
      <c r="B1" s="2" t="s">
        <v>6</v>
      </c>
      <c r="C1" s="2" t="s">
        <v>1</v>
      </c>
      <c r="D1" s="2" t="s">
        <v>2</v>
      </c>
      <c r="E1" s="1"/>
    </row>
    <row r="2" spans="1:5" x14ac:dyDescent="0.3">
      <c r="A2" s="3" t="s">
        <v>3</v>
      </c>
      <c r="B2" s="3" t="s">
        <v>12</v>
      </c>
      <c r="C2" s="3">
        <v>10</v>
      </c>
      <c r="D2" s="3" t="s">
        <v>4</v>
      </c>
      <c r="E2" s="1"/>
    </row>
    <row r="3" spans="1:5" x14ac:dyDescent="0.3">
      <c r="A3" s="3" t="s">
        <v>5</v>
      </c>
      <c r="B3" s="3" t="s">
        <v>13</v>
      </c>
      <c r="C3" s="3">
        <v>29.1</v>
      </c>
      <c r="D3" s="3" t="s">
        <v>4</v>
      </c>
      <c r="E3" s="1"/>
    </row>
    <row r="4" spans="1:5" x14ac:dyDescent="0.3">
      <c r="A4" s="3" t="s">
        <v>39</v>
      </c>
      <c r="B4" s="3" t="s">
        <v>40</v>
      </c>
      <c r="C4" s="3">
        <v>15.5</v>
      </c>
      <c r="D4" s="3" t="s">
        <v>4</v>
      </c>
      <c r="E4" s="1"/>
    </row>
    <row r="5" spans="1:5" x14ac:dyDescent="0.3">
      <c r="A5" s="3" t="s">
        <v>7</v>
      </c>
      <c r="B5" s="3" t="s">
        <v>14</v>
      </c>
      <c r="C5" s="3">
        <f>1</f>
        <v>1</v>
      </c>
      <c r="D5" s="3" t="s">
        <v>4</v>
      </c>
      <c r="E5" s="1"/>
    </row>
    <row r="6" spans="1:5" x14ac:dyDescent="0.3">
      <c r="A6" s="3" t="s">
        <v>8</v>
      </c>
      <c r="B6" s="3" t="s">
        <v>15</v>
      </c>
      <c r="C6" s="3">
        <v>3</v>
      </c>
      <c r="D6" s="3" t="s">
        <v>4</v>
      </c>
      <c r="E6" s="1"/>
    </row>
    <row r="7" spans="1:5" x14ac:dyDescent="0.3">
      <c r="A7" s="3" t="s">
        <v>9</v>
      </c>
      <c r="B7" s="3" t="s">
        <v>16</v>
      </c>
      <c r="C7" s="3">
        <v>20</v>
      </c>
      <c r="D7" s="3" t="s">
        <v>4</v>
      </c>
      <c r="E7" s="1"/>
    </row>
    <row r="8" spans="1:5" x14ac:dyDescent="0.3">
      <c r="A8" s="3" t="s">
        <v>10</v>
      </c>
      <c r="B8" s="3" t="s">
        <v>17</v>
      </c>
      <c r="C8" s="3">
        <v>30</v>
      </c>
      <c r="D8" s="3" t="s">
        <v>4</v>
      </c>
      <c r="E8" s="1"/>
    </row>
    <row r="9" spans="1:5" x14ac:dyDescent="0.3">
      <c r="A9" s="3" t="s">
        <v>11</v>
      </c>
      <c r="B9" s="3" t="s">
        <v>18</v>
      </c>
      <c r="C9" s="3">
        <v>7</v>
      </c>
      <c r="D9" s="3" t="s">
        <v>4</v>
      </c>
      <c r="E9" s="1"/>
    </row>
    <row r="10" spans="1:5" x14ac:dyDescent="0.3">
      <c r="A10" s="3" t="s">
        <v>42</v>
      </c>
      <c r="B10" s="3" t="s">
        <v>43</v>
      </c>
      <c r="C10" s="3">
        <v>3</v>
      </c>
      <c r="D10" s="3" t="s">
        <v>4</v>
      </c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</row>
    <row r="13" spans="1:5" x14ac:dyDescent="0.3">
      <c r="A13" s="1"/>
      <c r="B13" s="1"/>
      <c r="C13" s="1"/>
    </row>
    <row r="14" spans="1:5" x14ac:dyDescent="0.3">
      <c r="A14" s="1"/>
      <c r="B14" s="1"/>
      <c r="C14" s="1"/>
    </row>
    <row r="15" spans="1:5" x14ac:dyDescent="0.3">
      <c r="A15" s="1"/>
      <c r="B15" s="1"/>
      <c r="C15" s="1"/>
    </row>
    <row r="16" spans="1:5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2422-F790-4145-A114-E65053689C6A}">
  <dimension ref="A1:F31"/>
  <sheetViews>
    <sheetView workbookViewId="0">
      <selection activeCell="A16" sqref="A16:B17"/>
    </sheetView>
  </sheetViews>
  <sheetFormatPr defaultRowHeight="14.4" x14ac:dyDescent="0.3"/>
  <cols>
    <col min="1" max="1" width="43.5546875" customWidth="1"/>
    <col min="2" max="2" width="24.44140625" customWidth="1"/>
    <col min="3" max="3" width="22.33203125" customWidth="1"/>
    <col min="4" max="4" width="19.88671875" customWidth="1"/>
    <col min="5" max="5" width="25.21875" customWidth="1"/>
  </cols>
  <sheetData>
    <row r="1" spans="1:6" x14ac:dyDescent="0.3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3">
      <c r="A2" s="3" t="s">
        <v>25</v>
      </c>
      <c r="B2" s="3">
        <v>1</v>
      </c>
      <c r="C2" s="3">
        <v>0</v>
      </c>
      <c r="D2" s="3">
        <v>0</v>
      </c>
      <c r="E2" s="3">
        <v>0</v>
      </c>
      <c r="F2" s="3" t="s">
        <v>4</v>
      </c>
    </row>
    <row r="3" spans="1:6" x14ac:dyDescent="0.3">
      <c r="A3" s="3" t="s">
        <v>26</v>
      </c>
      <c r="B3" s="3">
        <v>2</v>
      </c>
      <c r="C3" s="3">
        <f>Inputs!C2</f>
        <v>10</v>
      </c>
      <c r="D3" s="3">
        <v>0</v>
      </c>
      <c r="E3" s="3">
        <v>0</v>
      </c>
      <c r="F3" s="3" t="s">
        <v>4</v>
      </c>
    </row>
    <row r="4" spans="1:6" x14ac:dyDescent="0.3">
      <c r="A4" s="3" t="s">
        <v>27</v>
      </c>
      <c r="B4" s="3">
        <v>3</v>
      </c>
      <c r="C4" s="3">
        <v>0</v>
      </c>
      <c r="D4" s="3">
        <f>Inputs!C4-(Inputs!C5/2)</f>
        <v>15</v>
      </c>
      <c r="E4" s="3">
        <v>0</v>
      </c>
      <c r="F4" s="3" t="s">
        <v>4</v>
      </c>
    </row>
    <row r="5" spans="1:6" x14ac:dyDescent="0.3">
      <c r="A5" s="3" t="s">
        <v>28</v>
      </c>
      <c r="B5" s="3">
        <v>4</v>
      </c>
      <c r="C5" s="3">
        <f>Inputs!C2</f>
        <v>10</v>
      </c>
      <c r="D5" s="3">
        <f>Inputs!C4-(Inputs!C5/2)</f>
        <v>15</v>
      </c>
      <c r="E5" s="3">
        <v>0</v>
      </c>
      <c r="F5" s="3" t="s">
        <v>4</v>
      </c>
    </row>
    <row r="6" spans="1:6" x14ac:dyDescent="0.3">
      <c r="A6" s="3" t="s">
        <v>29</v>
      </c>
      <c r="B6" s="3">
        <v>5</v>
      </c>
      <c r="C6" s="3">
        <f>Inputs!C2</f>
        <v>10</v>
      </c>
      <c r="D6" s="3">
        <f>Inputs!C4+(Inputs!C5/2)</f>
        <v>16</v>
      </c>
      <c r="E6" s="3">
        <v>0</v>
      </c>
      <c r="F6" s="3" t="s">
        <v>4</v>
      </c>
    </row>
    <row r="7" spans="1:6" x14ac:dyDescent="0.3">
      <c r="A7" s="3" t="s">
        <v>30</v>
      </c>
      <c r="B7" s="3">
        <v>6</v>
      </c>
      <c r="C7" s="3">
        <f>0</f>
        <v>0</v>
      </c>
      <c r="D7" s="3">
        <f>Inputs!C4+(Inputs!C5/2)</f>
        <v>16</v>
      </c>
      <c r="E7" s="3">
        <v>0</v>
      </c>
      <c r="F7" s="3" t="s">
        <v>4</v>
      </c>
    </row>
    <row r="8" spans="1:6" x14ac:dyDescent="0.3">
      <c r="A8" s="3" t="s">
        <v>31</v>
      </c>
      <c r="B8" s="3">
        <v>7</v>
      </c>
      <c r="C8" s="3">
        <f>0</f>
        <v>0</v>
      </c>
      <c r="D8" s="3">
        <f>Inputs!C8</f>
        <v>30</v>
      </c>
      <c r="E8" s="3">
        <v>0</v>
      </c>
      <c r="F8" s="3" t="s">
        <v>4</v>
      </c>
    </row>
    <row r="9" spans="1:6" x14ac:dyDescent="0.3">
      <c r="A9" s="3" t="s">
        <v>32</v>
      </c>
      <c r="B9" s="3">
        <v>8</v>
      </c>
      <c r="C9" s="3">
        <f>Inputs!C2</f>
        <v>10</v>
      </c>
      <c r="D9" s="3">
        <f>Inputs!C8</f>
        <v>30</v>
      </c>
      <c r="E9" s="3">
        <f>0</f>
        <v>0</v>
      </c>
      <c r="F9" s="3" t="s">
        <v>4</v>
      </c>
    </row>
    <row r="10" spans="1:6" x14ac:dyDescent="0.3">
      <c r="A10" s="3" t="s">
        <v>33</v>
      </c>
      <c r="B10" s="3">
        <v>9</v>
      </c>
      <c r="C10" s="3">
        <f>Inputs!C2+Inputs!C9</f>
        <v>17</v>
      </c>
      <c r="D10" s="3">
        <f>Inputs!C8</f>
        <v>30</v>
      </c>
      <c r="E10" s="3">
        <v>0</v>
      </c>
      <c r="F10" s="3" t="s">
        <v>4</v>
      </c>
    </row>
    <row r="11" spans="1:6" x14ac:dyDescent="0.3">
      <c r="A11" s="3" t="s">
        <v>34</v>
      </c>
      <c r="B11" s="3">
        <v>10</v>
      </c>
      <c r="C11" s="3">
        <f>-1*Inputs!C9</f>
        <v>-7</v>
      </c>
      <c r="D11" s="3">
        <f>Inputs!C8</f>
        <v>30</v>
      </c>
      <c r="E11" s="3">
        <v>0</v>
      </c>
      <c r="F11" s="3" t="s">
        <v>4</v>
      </c>
    </row>
    <row r="12" spans="1:6" x14ac:dyDescent="0.3">
      <c r="A12" s="3" t="s">
        <v>35</v>
      </c>
      <c r="B12" s="3">
        <v>11</v>
      </c>
      <c r="C12" s="3">
        <f>-1*Inputs!C9</f>
        <v>-7</v>
      </c>
      <c r="D12" s="3">
        <f>Inputs!C8+Inputs!C7</f>
        <v>50</v>
      </c>
      <c r="E12" s="3">
        <v>0</v>
      </c>
      <c r="F12" s="3" t="s">
        <v>4</v>
      </c>
    </row>
    <row r="13" spans="1:6" x14ac:dyDescent="0.3">
      <c r="A13" s="3" t="s">
        <v>36</v>
      </c>
      <c r="B13" s="3">
        <v>12</v>
      </c>
      <c r="C13" s="3">
        <f>(-1*Inputs!C9)+Inputs!C6</f>
        <v>-4</v>
      </c>
      <c r="D13" s="3">
        <f>Inputs!C8+Inputs!C7</f>
        <v>50</v>
      </c>
      <c r="E13" s="3">
        <v>0</v>
      </c>
      <c r="F13" s="3" t="s">
        <v>4</v>
      </c>
    </row>
    <row r="14" spans="1:6" x14ac:dyDescent="0.3">
      <c r="A14" s="3" t="s">
        <v>37</v>
      </c>
      <c r="B14" s="3">
        <v>13</v>
      </c>
      <c r="C14" s="3">
        <f>Inputs!C2+(Inputs!C9-Inputs!C6)</f>
        <v>14</v>
      </c>
      <c r="D14" s="3">
        <f>Inputs!C8+Inputs!C7</f>
        <v>50</v>
      </c>
      <c r="E14" s="3">
        <f>0</f>
        <v>0</v>
      </c>
      <c r="F14" s="3" t="s">
        <v>4</v>
      </c>
    </row>
    <row r="15" spans="1:6" x14ac:dyDescent="0.3">
      <c r="A15" s="3" t="s">
        <v>38</v>
      </c>
      <c r="B15" s="3">
        <v>14</v>
      </c>
      <c r="C15" s="3">
        <f>Inputs!C2+Inputs!C9</f>
        <v>17</v>
      </c>
      <c r="D15" s="3">
        <f>Inputs!C8+Inputs!C7</f>
        <v>50</v>
      </c>
      <c r="E15" s="3">
        <v>0</v>
      </c>
      <c r="F15" s="3" t="s">
        <v>4</v>
      </c>
    </row>
    <row r="16" spans="1:6" x14ac:dyDescent="0.3">
      <c r="A16" s="3" t="s">
        <v>44</v>
      </c>
      <c r="B16" s="3">
        <v>15</v>
      </c>
      <c r="C16" s="3">
        <f>0-Inputs!C9+Inputs!C6</f>
        <v>-4</v>
      </c>
      <c r="D16" s="3">
        <f>Inputs!C8+Inputs!C10</f>
        <v>33</v>
      </c>
      <c r="E16" s="3">
        <v>0</v>
      </c>
      <c r="F16" s="3" t="s">
        <v>4</v>
      </c>
    </row>
    <row r="17" spans="1:6" x14ac:dyDescent="0.3">
      <c r="A17" s="3" t="s">
        <v>45</v>
      </c>
      <c r="B17" s="3">
        <v>16</v>
      </c>
      <c r="C17" s="3">
        <f>Inputs!C2+(Inputs!C9-Inputs!C6)</f>
        <v>14</v>
      </c>
      <c r="D17" s="3">
        <f>Inputs!C8+Inputs!C10</f>
        <v>33</v>
      </c>
      <c r="E17" s="3">
        <f>0</f>
        <v>0</v>
      </c>
      <c r="F17" s="3" t="s">
        <v>4</v>
      </c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</row>
    <row r="26" spans="1:6" x14ac:dyDescent="0.3">
      <c r="A26" s="1"/>
      <c r="B26" s="1"/>
      <c r="C26" s="1"/>
      <c r="D26" s="1"/>
    </row>
    <row r="27" spans="1:6" x14ac:dyDescent="0.3">
      <c r="A27" s="1"/>
      <c r="B27" s="1"/>
      <c r="C27" s="1"/>
      <c r="D27" s="1"/>
    </row>
    <row r="28" spans="1:6" x14ac:dyDescent="0.3">
      <c r="A28" s="1"/>
      <c r="B28" s="1"/>
      <c r="C28" s="1"/>
      <c r="D28" s="1"/>
    </row>
    <row r="29" spans="1:6" x14ac:dyDescent="0.3">
      <c r="A29" s="1"/>
      <c r="B29" s="1"/>
      <c r="C29" s="1"/>
      <c r="D29" s="1"/>
    </row>
    <row r="30" spans="1:6" x14ac:dyDescent="0.3">
      <c r="A30" s="1"/>
      <c r="B30" s="1"/>
      <c r="C30" s="1"/>
      <c r="D30" s="1"/>
    </row>
    <row r="31" spans="1:6" x14ac:dyDescent="0.3">
      <c r="A31" s="1"/>
      <c r="B31" s="1"/>
      <c r="C31" s="1"/>
      <c r="D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3B86-B810-49F2-ADC9-6B1B0C4097E0}">
  <dimension ref="A1:F25"/>
  <sheetViews>
    <sheetView tabSelected="1" workbookViewId="0">
      <selection activeCell="C2" sqref="C2"/>
    </sheetView>
  </sheetViews>
  <sheetFormatPr defaultRowHeight="14.4" x14ac:dyDescent="0.3"/>
  <cols>
    <col min="1" max="1" width="32.44140625" customWidth="1"/>
    <col min="2" max="2" width="36.5546875" customWidth="1"/>
    <col min="3" max="3" width="30.21875" customWidth="1"/>
    <col min="4" max="4" width="26.6640625" customWidth="1"/>
    <col min="5" max="5" width="28.21875" customWidth="1"/>
  </cols>
  <sheetData>
    <row r="1" spans="1:6" x14ac:dyDescent="0.3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3">
      <c r="A2" s="3" t="s">
        <v>25</v>
      </c>
      <c r="B2" s="3">
        <v>0</v>
      </c>
      <c r="C2" s="3">
        <f>Intermediate!C2*(1/100)</f>
        <v>0</v>
      </c>
      <c r="D2" s="3">
        <f>Intermediate!D2*(1/100)</f>
        <v>0</v>
      </c>
      <c r="E2" s="3">
        <f>Intermediate!E2*(1/100)</f>
        <v>0</v>
      </c>
      <c r="F2" s="3" t="s">
        <v>41</v>
      </c>
    </row>
    <row r="3" spans="1:6" x14ac:dyDescent="0.3">
      <c r="A3" s="3" t="s">
        <v>26</v>
      </c>
      <c r="B3" s="3">
        <v>1</v>
      </c>
      <c r="C3" s="3">
        <f>Intermediate!C3*(1/100)</f>
        <v>0.1</v>
      </c>
      <c r="D3" s="3">
        <f>Intermediate!D3*(1/100)</f>
        <v>0</v>
      </c>
      <c r="E3" s="3">
        <f>Intermediate!E3*(1/100)</f>
        <v>0</v>
      </c>
      <c r="F3" s="3" t="s">
        <v>41</v>
      </c>
    </row>
    <row r="4" spans="1:6" x14ac:dyDescent="0.3">
      <c r="A4" s="3" t="s">
        <v>27</v>
      </c>
      <c r="B4" s="3">
        <v>2</v>
      </c>
      <c r="C4" s="3">
        <f>Intermediate!C4*(1/100)</f>
        <v>0</v>
      </c>
      <c r="D4" s="3">
        <f>Intermediate!D4*(1/100)</f>
        <v>0.15</v>
      </c>
      <c r="E4" s="3">
        <f>Intermediate!E4*(1/100)</f>
        <v>0</v>
      </c>
      <c r="F4" s="3" t="s">
        <v>41</v>
      </c>
    </row>
    <row r="5" spans="1:6" x14ac:dyDescent="0.3">
      <c r="A5" s="3" t="s">
        <v>28</v>
      </c>
      <c r="B5" s="3">
        <v>3</v>
      </c>
      <c r="C5" s="3">
        <f>Intermediate!C5*(1/100)</f>
        <v>0.1</v>
      </c>
      <c r="D5" s="3">
        <f>Intermediate!D5*(1/100)</f>
        <v>0.15</v>
      </c>
      <c r="E5" s="3">
        <f>Intermediate!E5*(1/100)</f>
        <v>0</v>
      </c>
      <c r="F5" s="3" t="s">
        <v>41</v>
      </c>
    </row>
    <row r="6" spans="1:6" x14ac:dyDescent="0.3">
      <c r="A6" s="3" t="s">
        <v>29</v>
      </c>
      <c r="B6" s="3">
        <v>4</v>
      </c>
      <c r="C6" s="3">
        <f>Intermediate!C6*(1/100)</f>
        <v>0.1</v>
      </c>
      <c r="D6" s="3">
        <f>Intermediate!D6*(1/100)</f>
        <v>0.16</v>
      </c>
      <c r="E6" s="3">
        <f>Intermediate!E6*(1/100)</f>
        <v>0</v>
      </c>
      <c r="F6" s="3" t="s">
        <v>41</v>
      </c>
    </row>
    <row r="7" spans="1:6" x14ac:dyDescent="0.3">
      <c r="A7" s="3" t="s">
        <v>30</v>
      </c>
      <c r="B7" s="3">
        <v>5</v>
      </c>
      <c r="C7" s="3">
        <f>Intermediate!C7*(1/100)</f>
        <v>0</v>
      </c>
      <c r="D7" s="3">
        <f>Intermediate!D7*(1/100)</f>
        <v>0.16</v>
      </c>
      <c r="E7" s="3">
        <f>Intermediate!E7*(1/100)</f>
        <v>0</v>
      </c>
      <c r="F7" s="3" t="s">
        <v>41</v>
      </c>
    </row>
    <row r="8" spans="1:6" x14ac:dyDescent="0.3">
      <c r="A8" s="3" t="s">
        <v>31</v>
      </c>
      <c r="B8" s="3">
        <v>6</v>
      </c>
      <c r="C8" s="3">
        <f>Intermediate!C8*(1/100)</f>
        <v>0</v>
      </c>
      <c r="D8" s="3">
        <f>Intermediate!D8*(1/100)</f>
        <v>0.3</v>
      </c>
      <c r="E8" s="3">
        <f>Intermediate!E8*(1/100)</f>
        <v>0</v>
      </c>
      <c r="F8" s="3" t="s">
        <v>41</v>
      </c>
    </row>
    <row r="9" spans="1:6" x14ac:dyDescent="0.3">
      <c r="A9" s="3" t="s">
        <v>32</v>
      </c>
      <c r="B9" s="3">
        <v>7</v>
      </c>
      <c r="C9" s="3">
        <f>Intermediate!C9*(1/100)</f>
        <v>0.1</v>
      </c>
      <c r="D9" s="3">
        <f>Intermediate!D9*(1/100)</f>
        <v>0.3</v>
      </c>
      <c r="E9" s="3">
        <f>Intermediate!E9*(1/100)</f>
        <v>0</v>
      </c>
      <c r="F9" s="3" t="s">
        <v>41</v>
      </c>
    </row>
    <row r="10" spans="1:6" x14ac:dyDescent="0.3">
      <c r="A10" s="3" t="s">
        <v>33</v>
      </c>
      <c r="B10" s="3">
        <v>8</v>
      </c>
      <c r="C10" s="3">
        <f>Intermediate!C10*(1/100)</f>
        <v>0.17</v>
      </c>
      <c r="D10" s="3">
        <f>Intermediate!D10*(1/100)</f>
        <v>0.3</v>
      </c>
      <c r="E10" s="3">
        <f>Intermediate!E10*(1/100)</f>
        <v>0</v>
      </c>
      <c r="F10" s="3" t="s">
        <v>41</v>
      </c>
    </row>
    <row r="11" spans="1:6" x14ac:dyDescent="0.3">
      <c r="A11" s="3" t="s">
        <v>34</v>
      </c>
      <c r="B11" s="3">
        <v>9</v>
      </c>
      <c r="C11" s="3">
        <f>Intermediate!C11*(1/100)</f>
        <v>-7.0000000000000007E-2</v>
      </c>
      <c r="D11" s="3">
        <f>Intermediate!D11*(1/100)</f>
        <v>0.3</v>
      </c>
      <c r="E11" s="3">
        <f>Intermediate!E11*(1/100)</f>
        <v>0</v>
      </c>
      <c r="F11" s="3" t="s">
        <v>41</v>
      </c>
    </row>
    <row r="12" spans="1:6" x14ac:dyDescent="0.3">
      <c r="A12" s="3" t="s">
        <v>35</v>
      </c>
      <c r="B12" s="3">
        <v>10</v>
      </c>
      <c r="C12" s="3">
        <f>Intermediate!C12*(1/100)</f>
        <v>-7.0000000000000007E-2</v>
      </c>
      <c r="D12" s="3">
        <f>Intermediate!D12*(1/100)</f>
        <v>0.5</v>
      </c>
      <c r="E12" s="3">
        <f>Intermediate!E12*(1/100)</f>
        <v>0</v>
      </c>
      <c r="F12" s="3" t="s">
        <v>41</v>
      </c>
    </row>
    <row r="13" spans="1:6" x14ac:dyDescent="0.3">
      <c r="A13" s="3" t="s">
        <v>36</v>
      </c>
      <c r="B13" s="3">
        <v>11</v>
      </c>
      <c r="C13" s="3">
        <f>Intermediate!C13*(1/100)</f>
        <v>-0.04</v>
      </c>
      <c r="D13" s="3">
        <f>Intermediate!D13*(1/100)</f>
        <v>0.5</v>
      </c>
      <c r="E13" s="3">
        <f>Intermediate!E13*(1/100)</f>
        <v>0</v>
      </c>
      <c r="F13" s="3" t="s">
        <v>41</v>
      </c>
    </row>
    <row r="14" spans="1:6" x14ac:dyDescent="0.3">
      <c r="A14" s="3" t="s">
        <v>37</v>
      </c>
      <c r="B14" s="3">
        <v>12</v>
      </c>
      <c r="C14" s="3">
        <f>Intermediate!C14*(1/100)</f>
        <v>0.14000000000000001</v>
      </c>
      <c r="D14" s="3">
        <f>Intermediate!D14*(1/100)</f>
        <v>0.5</v>
      </c>
      <c r="E14" s="3">
        <f>Intermediate!E14*(1/100)</f>
        <v>0</v>
      </c>
      <c r="F14" s="3" t="s">
        <v>41</v>
      </c>
    </row>
    <row r="15" spans="1:6" x14ac:dyDescent="0.3">
      <c r="A15" s="3" t="s">
        <v>38</v>
      </c>
      <c r="B15" s="3">
        <v>13</v>
      </c>
      <c r="C15" s="3">
        <f>Intermediate!C15*(1/100)</f>
        <v>0.17</v>
      </c>
      <c r="D15" s="3">
        <f>Intermediate!D15*(1/100)</f>
        <v>0.5</v>
      </c>
      <c r="E15" s="3">
        <f>Intermediate!E15*(1/100)</f>
        <v>0</v>
      </c>
      <c r="F15" s="3" t="s">
        <v>41</v>
      </c>
    </row>
    <row r="16" spans="1:6" x14ac:dyDescent="0.3">
      <c r="A16" s="3" t="s">
        <v>44</v>
      </c>
      <c r="B16" s="3">
        <v>14</v>
      </c>
      <c r="C16" s="3">
        <f>Intermediate!C16*(1/100)</f>
        <v>-0.04</v>
      </c>
      <c r="D16" s="3">
        <f>Intermediate!D16*(1/100)</f>
        <v>0.33</v>
      </c>
      <c r="E16" s="3">
        <f>Intermediate!E16*(1/100)</f>
        <v>0</v>
      </c>
      <c r="F16" s="3" t="s">
        <v>41</v>
      </c>
    </row>
    <row r="17" spans="1:6" x14ac:dyDescent="0.3">
      <c r="A17" s="3" t="s">
        <v>45</v>
      </c>
      <c r="B17" s="3">
        <v>15</v>
      </c>
      <c r="C17" s="3">
        <f>Intermediate!C17*(1/100)</f>
        <v>0.14000000000000001</v>
      </c>
      <c r="D17" s="3">
        <f>Intermediate!D17*(1/100)</f>
        <v>0.33</v>
      </c>
      <c r="E17" s="3">
        <f>Intermediate!E17*(1/100)</f>
        <v>0</v>
      </c>
      <c r="F17" s="3" t="s">
        <v>41</v>
      </c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Purpose</vt:lpstr>
      <vt:lpstr>Inputs</vt:lpstr>
      <vt:lpstr>Intermediate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2019-04-16T23:45:39Z</dcterms:created>
  <dcterms:modified xsi:type="dcterms:W3CDTF">2019-06-18T20:30:01Z</dcterms:modified>
</cp:coreProperties>
</file>