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scription" sheetId="1" r:id="rId4"/>
    <sheet state="visible" name="Process" sheetId="2" r:id="rId5"/>
    <sheet state="visible" name="Customer Needs" sheetId="3" r:id="rId6"/>
    <sheet state="hidden" name="Spec Notes" sheetId="4" r:id="rId7"/>
    <sheet state="visible" name="Support Info " sheetId="5" r:id="rId8"/>
    <sheet state="visible" name="Assessment" sheetId="6" r:id="rId9"/>
    <sheet state="hidden" name="Historical Data" sheetId="7" r:id="rId10"/>
    <sheet state="hidden" name="Review" sheetId="8" r:id="rId11"/>
    <sheet state="visible" name="Acceptance" sheetId="9" r:id="rId12"/>
    <sheet state="hidden" name="Map" sheetId="10" r:id="rId13"/>
    <sheet state="hidden" name="Architecture" sheetId="11" r:id="rId14"/>
    <sheet state="hidden" name="Estimation" sheetId="12" r:id="rId15"/>
    <sheet state="hidden" name="ArcEstimation" sheetId="13" r:id="rId16"/>
    <sheet state="visible" name="Plan" sheetId="14" r:id="rId17"/>
    <sheet state="hidden" name="Iterations" sheetId="15" r:id="rId18"/>
    <sheet state="hidden" name="Summary" sheetId="16" r:id="rId19"/>
    <sheet state="hidden" name="PlanSummary" sheetId="17" r:id="rId20"/>
    <sheet state="visible" name="Change Log" sheetId="18" r:id="rId21"/>
    <sheet state="visible" name="Time Log" sheetId="19" r:id="rId22"/>
    <sheet state="visible" name="Lessons" sheetId="20" r:id="rId23"/>
    <sheet state="visible" name="Coding Standard" sheetId="21" r:id="rId24"/>
    <sheet state="visible" name="Counting Standard" sheetId="22" r:id="rId25"/>
    <sheet state="hidden" name="Source" sheetId="23" r:id="rId26"/>
    <sheet state="hidden" name="Constants" sheetId="24" r:id="rId27"/>
  </sheets>
  <externalReferences>
    <externalReference r:id="rId28"/>
  </externalReferences>
  <definedNames>
    <definedName localSheetId="8" name="HistoricalData4A">#REF!</definedName>
    <definedName localSheetId="4" name="InstructorAssessment1A">#REF!</definedName>
    <definedName localSheetId="11" name="DefectLog1A">#REF!</definedName>
    <definedName localSheetId="21" name="TaskPlan6A">#REF!</definedName>
    <definedName name="HistoricalData4A">#REF!</definedName>
    <definedName localSheetId="15" name="Estimate_and_record_planned_effort_and">#REF!</definedName>
    <definedName localSheetId="4" name="TaskPlan6A">#REF!</definedName>
    <definedName localSheetId="22" name="InstructorAssessment4A">#REF!</definedName>
    <definedName localSheetId="22" name="toc6A">#REF!</definedName>
    <definedName name="Schedule6A">#REF!</definedName>
    <definedName localSheetId="21" name="Estimate_and_record_planned_effort_and">#REF!</definedName>
    <definedName localSheetId="22" name="TaskPlan6A">#REF!</definedName>
    <definedName localSheetId="11" name="TimeRecordingLog2A">#REF!</definedName>
    <definedName localSheetId="6" name="TestReport4A">#REF!</definedName>
    <definedName localSheetId="10" name="CodeChecklist">#REF!</definedName>
    <definedName localSheetId="19" name="TestReport4A">#REF!</definedName>
    <definedName localSheetId="9" name="Schedule6A">#REF!</definedName>
    <definedName localSheetId="17" name="FunctionalSpecification6A">#REF!</definedName>
    <definedName localSheetId="13" name="ProjectPlanSummary4A">Plan!$A$45</definedName>
    <definedName localSheetId="9" name="ConceptualDesign">#REF!</definedName>
    <definedName name="Lessons1A">#REF!</definedName>
    <definedName localSheetId="21" name="FunctionalSpecification6A">#REF!</definedName>
    <definedName localSheetId="9" name="l">#REF!</definedName>
    <definedName localSheetId="11" name="Source1A">#REF!</definedName>
    <definedName localSheetId="15" name="Source1A">#REF!</definedName>
    <definedName localSheetId="18" name="TestReport4A">#REF!</definedName>
    <definedName localSheetId="19" name="OperationalSpecification6A">#REF!</definedName>
    <definedName localSheetId="15" name="DefectLog4AX">#REF!</definedName>
    <definedName name="DefectLog4AX">#REF!</definedName>
    <definedName localSheetId="9" name="DefectLog4AA">#REF!</definedName>
    <definedName localSheetId="17" name="SizeEstimate4A">#REF!</definedName>
    <definedName localSheetId="13" name="TaskPlan6A">#REF!</definedName>
    <definedName localSheetId="15" name="FunctionalSpecification">#REF!</definedName>
    <definedName localSheetId="13" name="ConceptualDesign1">#REF!</definedName>
    <definedName localSheetId="15" name="TaskPlan">#REF!</definedName>
    <definedName localSheetId="7" name="PlanSummary1A">#REF!</definedName>
    <definedName localSheetId="15" name="l">#REF!</definedName>
    <definedName localSheetId="15" name="TaskPlan6A">#REF!</definedName>
    <definedName localSheetId="7" name="ProjectPlanSummary4A">#REF!</definedName>
    <definedName localSheetId="9" name="CodeChecklist">#REF!</definedName>
    <definedName localSheetId="17" name="toc6A">#REF!</definedName>
    <definedName localSheetId="11" name="DefectLog4AA">#REF!</definedName>
    <definedName localSheetId="4" name="Schedule6A">#REF!</definedName>
    <definedName localSheetId="6" name="DefectLog4A">#REF!</definedName>
    <definedName localSheetId="21" name="TimeLog4A">#REF!</definedName>
    <definedName localSheetId="22" name="TestReport4A">#REF!</definedName>
    <definedName name="FunctionalSpecification">#REF!</definedName>
    <definedName localSheetId="15" name="HistoricalData4A">#REF!</definedName>
    <definedName name="ConceptualDesign1">#REF!</definedName>
    <definedName localSheetId="2" name="DefectLog4AX">#REF!</definedName>
    <definedName localSheetId="10" name="OperationalSpecification">#REF!</definedName>
    <definedName localSheetId="13" name="FunctionalSpecification6A">#REF!</definedName>
    <definedName localSheetId="7" name="Standards1A">#REF!</definedName>
    <definedName localSheetId="13" name="LessonLearned4A">#REF!</definedName>
    <definedName name="toc6A">#REF!</definedName>
    <definedName localSheetId="13" name="TaskPlan">#REF!</definedName>
    <definedName localSheetId="15" name="OperationalSpecification6A">#REF!</definedName>
    <definedName name="TestReport4A">#REF!</definedName>
    <definedName name="TimeLog1A">#REF!</definedName>
    <definedName localSheetId="16" name="FunctionalSpecification6A">#REF!</definedName>
    <definedName localSheetId="13" name="HistoricalData4A">#REF!</definedName>
    <definedName name="ProjectPlan2A">#REF!</definedName>
    <definedName localSheetId="4" name="go_to">#REF!</definedName>
    <definedName name="DefectLog2A">#REF!</definedName>
    <definedName localSheetId="4" name="TestReport4A">#REF!</definedName>
    <definedName localSheetId="11" name="TaskPlan">#REF!</definedName>
    <definedName localSheetId="10" name="TimeLog4A">#REF!</definedName>
    <definedName localSheetId="2" name="ConceptualDesign1">#REF!</definedName>
    <definedName localSheetId="11" name="TestReport4A">#REF!</definedName>
    <definedName localSheetId="15" name="go_to">#REF!</definedName>
    <definedName localSheetId="21" name="ConceptualDesign1">#REF!</definedName>
    <definedName localSheetId="17" name="Schedule6A">#REF!</definedName>
    <definedName localSheetId="15" name="Schedule6A">#REF!</definedName>
    <definedName localSheetId="4" name="SourceCode4A">#REF!</definedName>
    <definedName localSheetId="15" name="DefectLog1A">#REF!</definedName>
    <definedName localSheetId="6" name="toc6A">#REF!</definedName>
    <definedName localSheetId="7" name="TimeRecordingLog2A">#REF!</definedName>
    <definedName localSheetId="4" name="DefectLog4A">#REF!</definedName>
    <definedName localSheetId="7" name="InstructorAssessment1A">#REF!</definedName>
    <definedName localSheetId="4" name="TimeLog4A">#REF!</definedName>
    <definedName localSheetId="19" name="HistoricalData4A">#REF!</definedName>
    <definedName localSheetId="7" name="TestReport2A">#REF!</definedName>
    <definedName localSheetId="7" name="InstructorAssessment4A">#REF!</definedName>
    <definedName localSheetId="8" name="InstructorAssessment4A">#REF!</definedName>
    <definedName localSheetId="4" name="Standards1A">#REF!</definedName>
    <definedName localSheetId="2" name="OperationalSpecification">#REF!</definedName>
    <definedName name="InstructorAssessment4A">Assessment!$A$53</definedName>
    <definedName name="SizeEstimate4A">#REF!</definedName>
    <definedName localSheetId="13" name="DefectLog4AA">#REF!</definedName>
    <definedName localSheetId="11" name="TaskPlan6A">#REF!</definedName>
    <definedName localSheetId="15" name="FunctionalSpecification6A">#REF!</definedName>
    <definedName localSheetId="8" name="toc6A">#REF!</definedName>
    <definedName localSheetId="11" name="LessonsLearned2A">#REF!</definedName>
    <definedName localSheetId="17" name="TimeLog4A">#REF!</definedName>
    <definedName localSheetId="9" name="OperationalSpecification6A">#REF!</definedName>
    <definedName localSheetId="2" name="toc6A">#REF!</definedName>
    <definedName localSheetId="4" name="ProjectPlan2A">#REF!</definedName>
    <definedName localSheetId="8" name="SourceCode4A">#REF!</definedName>
    <definedName name="LessonLearned4A">#REF!</definedName>
    <definedName localSheetId="15" name="TimeRecordingLog2A">#REF!</definedName>
    <definedName name="TestReport2A">#REF!</definedName>
    <definedName localSheetId="15" name="TestReport2A">#REF!</definedName>
    <definedName localSheetId="7" name="HistoricalData4A">#REF!</definedName>
    <definedName localSheetId="22" name="SourceCode4A">Source!$A$1</definedName>
    <definedName localSheetId="7" name="LessonLearned4A">#REF!</definedName>
    <definedName localSheetId="21" name="DefectLog4AX">#REF!</definedName>
    <definedName localSheetId="8" name="OperationalSpecification6A">#REF!</definedName>
    <definedName localSheetId="7" name="Source1A">#REF!</definedName>
    <definedName localSheetId="6" name="InstructorAssessment4A">#REF!</definedName>
    <definedName localSheetId="19" name="InstructorAssessment4A">#REF!</definedName>
    <definedName localSheetId="4" name="toc6A">#REF!</definedName>
    <definedName localSheetId="13" name="DefectLog4A">#REF!</definedName>
    <definedName localSheetId="9" name="toc6A">#REF!</definedName>
    <definedName localSheetId="11" name="TimeLog4A">#REF!</definedName>
    <definedName localSheetId="18" name="TimeLog4A">'Time Log'!$A$45</definedName>
    <definedName localSheetId="10" name="ConceptualDesign">#REF!</definedName>
    <definedName localSheetId="15" name="ProjectPlan2A">#REF!</definedName>
    <definedName localSheetId="4" name="PlanSummary1A">#REF!</definedName>
    <definedName localSheetId="8" name="FunctionalSpecification6A">#REF!</definedName>
    <definedName name="PlanSummary1A">#REF!</definedName>
    <definedName localSheetId="2" name="DefectLog4A">#REF!</definedName>
    <definedName localSheetId="16" name="TestReport4A">#REF!</definedName>
    <definedName localSheetId="7" name="go_to">#REF!</definedName>
    <definedName localSheetId="7" name="toc6A">#REF!</definedName>
    <definedName localSheetId="6" name="TaskPlan6A">#REF!</definedName>
    <definedName localSheetId="7" name="CodeChecklist">#REF!</definedName>
    <definedName localSheetId="2" name="DefectLog4AA">#REF!</definedName>
    <definedName localSheetId="15" name="SourceCode2A">#REF!</definedName>
    <definedName name="Estimate_and_record_planned_effort_and">#REF!</definedName>
    <definedName localSheetId="17" name="ProjectPlanSummary4A">#REF!</definedName>
    <definedName localSheetId="2" name="l">#REF!</definedName>
    <definedName localSheetId="22" name="ProjectPlanSummary4A">#REF!</definedName>
    <definedName localSheetId="4" name="Estimate_and_record_planned_effort_and">#REF!</definedName>
    <definedName localSheetId="2" name="TaskPlan6A">#REF!</definedName>
    <definedName localSheetId="9" name="HistoricalData4A">#REF!</definedName>
    <definedName localSheetId="10" name="ProjectPlanSummary4A">#REF!</definedName>
    <definedName localSheetId="17" name="DefectLog4A">'Change Log'!$A$45</definedName>
    <definedName localSheetId="10" name="LessonLearned4A">#REF!</definedName>
    <definedName name="TimeRecordingLog2A">#REF!</definedName>
    <definedName localSheetId="18" name="TaskPlan6A">#REF!</definedName>
    <definedName localSheetId="15" name="DefectLog2A">#REF!</definedName>
    <definedName localSheetId="16" name="TimeLog4A">#REF!</definedName>
    <definedName name="DefectLog1A">#REF!</definedName>
    <definedName localSheetId="21" name="LessonLearned4A">#REF!</definedName>
    <definedName localSheetId="15" name="ProjectPlanSummary4A">Summary!$A$45</definedName>
    <definedName localSheetId="11" name="Standards1A">#REF!</definedName>
    <definedName localSheetId="6" name="FunctionalSpecification6A">#REF!</definedName>
    <definedName localSheetId="4" name="FunctionalSpecification6A">#REF!</definedName>
    <definedName localSheetId="18" name="FunctionalSpecification6A">#REF!</definedName>
    <definedName name="TaskPlan6A">#REF!</definedName>
    <definedName localSheetId="4" name="Source1A">#REF!</definedName>
    <definedName localSheetId="10" name="OperationalSpecification6A">#REF!</definedName>
    <definedName localSheetId="6" name="SourceCode4A">#REF!</definedName>
    <definedName localSheetId="19" name="DefectLog4A">#REF!</definedName>
    <definedName localSheetId="10" name="FunctionalSpecification">#REF!</definedName>
    <definedName localSheetId="16" name="HistoricalData4A">#REF!</definedName>
    <definedName localSheetId="11" name="DefectLog2A">#REF!</definedName>
    <definedName localSheetId="13" name="toc6A">#REF!</definedName>
    <definedName localSheetId="10" name="Schedule6A">#REF!</definedName>
    <definedName localSheetId="11" name="go_to">#REF!</definedName>
    <definedName localSheetId="10" name="SourceCode4A">#REF!</definedName>
    <definedName localSheetId="15" name="TimeLog1A">#REF!</definedName>
    <definedName localSheetId="13" name="SizeEstimate4A">#REF!</definedName>
    <definedName localSheetId="7" name="TaskPlan">#REF!</definedName>
    <definedName localSheetId="11" name="LessonLearned4A">#REF!</definedName>
    <definedName localSheetId="2" name="Schedule6A">#REF!</definedName>
    <definedName name="SourceCode2A">#REF!</definedName>
    <definedName name="TaskPlan">#REF!</definedName>
    <definedName localSheetId="21" name="DefectLog4AA">#REF!</definedName>
    <definedName localSheetId="21" name="DefectLog4A">#REF!</definedName>
    <definedName localSheetId="4" name="LessonLearned4A">#REF!</definedName>
    <definedName localSheetId="21" name="OperationalSpecification">#REF!</definedName>
    <definedName localSheetId="15" name="ConceptualDesign">#REF!</definedName>
    <definedName localSheetId="21" name="ProjectPlanSummary4A">#REF!</definedName>
    <definedName localSheetId="8" name="Schedule6A">#REF!</definedName>
    <definedName localSheetId="15" name="Standards1A">#REF!</definedName>
    <definedName localSheetId="15" name="DefectLog4AA">#REF!</definedName>
    <definedName localSheetId="4" name="Lessons1A">#REF!</definedName>
    <definedName localSheetId="16" name="toc6A">#REF!</definedName>
    <definedName localSheetId="16" name="Schedule6A">#REF!</definedName>
    <definedName localSheetId="6" name="LessonLearned4A">#REF!</definedName>
    <definedName localSheetId="21" name="FunctionalSpecification">#REF!</definedName>
    <definedName localSheetId="10" name="TaskPlan6A">#REF!</definedName>
    <definedName name="SourceCode4A">#REF!</definedName>
    <definedName localSheetId="8" name="DefectLog4A">#REF!</definedName>
    <definedName localSheetId="17" name="LessonLearned4A">#REF!</definedName>
    <definedName localSheetId="11" name="FunctionalSpecification">#REF!</definedName>
    <definedName name="Source1A">#REF!</definedName>
    <definedName localSheetId="9" name="TimeLog4A">#REF!</definedName>
    <definedName localSheetId="2" name="TimeLog4A">#REF!</definedName>
    <definedName localSheetId="11" name="InstructorAssessment1A">#REF!</definedName>
    <definedName localSheetId="7" name="ConceptualDesign1">#REF!</definedName>
    <definedName localSheetId="7" name="OperationalSpecification">#REF!</definedName>
    <definedName localSheetId="13" name="SourceCode4A">#REF!</definedName>
    <definedName localSheetId="7" name="SourceCode2A">#REF!</definedName>
    <definedName localSheetId="11" name="TestReport2A">#REF!</definedName>
    <definedName localSheetId="13" name="OperationalSpecification6A">#REF!</definedName>
    <definedName localSheetId="10" name="FunctionalSpecification6A">#REF!</definedName>
    <definedName localSheetId="2" name="LessonLearned4A">#REF!</definedName>
    <definedName localSheetId="19" name="TaskPlan6A">#REF!</definedName>
    <definedName localSheetId="15" name="TimeLog4A">#REF!</definedName>
    <definedName localSheetId="13" name="InstructorAssessment4A">#REF!</definedName>
    <definedName localSheetId="17" name="TaskPlan6A">#REF!</definedName>
    <definedName localSheetId="11" name="OperationalSpecification">#REF!</definedName>
    <definedName localSheetId="6" name="Schedule6A">#REF!</definedName>
    <definedName localSheetId="7" name="DefectLog4A">#REF!</definedName>
    <definedName localSheetId="22" name="DefectLog4A">#REF!</definedName>
    <definedName localSheetId="10" name="SizeEstimate4A">#REF!</definedName>
    <definedName localSheetId="18" name="HistoricalData4A">#REF!</definedName>
    <definedName localSheetId="9" name="TaskPlan">#REF!</definedName>
    <definedName localSheetId="13" name="CodeChecklist">#REF!</definedName>
    <definedName localSheetId="11" name="CodeChecklist">#REF!</definedName>
    <definedName localSheetId="11" name="Estimate_and_record_planned_effort_and">#REF!</definedName>
    <definedName localSheetId="18" name="SizeEstimate4A">#REF!</definedName>
    <definedName name="ProjectPlanSummary4A">#REF!</definedName>
    <definedName localSheetId="7" name="SourceCode4A">#REF!</definedName>
    <definedName name="Standards1A">#REF!</definedName>
    <definedName localSheetId="7" name="DefectLog1A">#REF!</definedName>
    <definedName localSheetId="9" name="ProjectPlanSummary4A">#REF!</definedName>
    <definedName localSheetId="19" name="toc6A">#REF!</definedName>
    <definedName localSheetId="18" name="InstructorAssessment4A">#REF!</definedName>
    <definedName localSheetId="17" name="InstructorAssessment4A">#REF!</definedName>
    <definedName localSheetId="2" name="TestReport4A">#REF!</definedName>
    <definedName localSheetId="13" name="TestReport4A">#REF!</definedName>
    <definedName localSheetId="8" name="TimeLog4A">#REF!</definedName>
    <definedName localSheetId="11" name="Lessons1A">#REF!</definedName>
    <definedName localSheetId="10" name="ConceptualDesign1">#REF!</definedName>
    <definedName localSheetId="4" name="SizeEstimate4A">#REF!</definedName>
    <definedName name="InstructorAssessment2A">#REF!</definedName>
    <definedName localSheetId="11" name="Schedule6A">#REF!</definedName>
    <definedName localSheetId="18" name="Schedule6A">#REF!</definedName>
    <definedName localSheetId="18" name="SourceCode4A">#REF!</definedName>
    <definedName localSheetId="19" name="SourceCode4A">#REF!</definedName>
    <definedName localSheetId="7" name="OperationalSpecification6A">#REF!</definedName>
    <definedName localSheetId="9" name="TaskPlan6A">#REF!</definedName>
    <definedName localSheetId="4" name="OperationalSpecification6A">#REF!</definedName>
    <definedName localSheetId="16" name="InstructorAssessment4A">#REF!</definedName>
    <definedName localSheetId="9" name="FunctionalSpecification6A">#REF!</definedName>
    <definedName localSheetId="17" name="SourceCode4A">#REF!</definedName>
    <definedName localSheetId="10" name="TestReport4A">#REF!</definedName>
    <definedName localSheetId="6" name="ProjectPlanSummary4A">'Historical Data'!$A$45</definedName>
    <definedName localSheetId="9" name="LessonLearned4A">#REF!</definedName>
    <definedName localSheetId="6" name="TimeLog4A">#REF!</definedName>
    <definedName localSheetId="11" name="ConceptualDesign">#REF!</definedName>
    <definedName localSheetId="13" name="l">#REF!</definedName>
    <definedName localSheetId="8" name="ProjectPlanSummary4A">#REF!</definedName>
    <definedName localSheetId="21" name="CodeChecklist">#REF!</definedName>
    <definedName localSheetId="22" name="HistoricalData4A">#REF!</definedName>
    <definedName name="DefectLog4AA">#REF!</definedName>
    <definedName name="DefectLog4A">#REF!</definedName>
    <definedName localSheetId="10" name="DefectLog4AX">#REF!</definedName>
    <definedName localSheetId="15" name="LessonsLearned2A">#REF!</definedName>
    <definedName localSheetId="22" name="Schedule6A">#REF!</definedName>
    <definedName localSheetId="21" name="toc6A">#REF!</definedName>
    <definedName name="OperationalSpecification6A">#REF!</definedName>
    <definedName localSheetId="17" name="OperationalSpecification6A">#REF!</definedName>
    <definedName localSheetId="15" name="TestReport1A">#REF!</definedName>
    <definedName localSheetId="13" name="OperationalSpecification">#REF!</definedName>
    <definedName localSheetId="18" name="LessonLearned4A">#REF!</definedName>
    <definedName localSheetId="15" name="SizeEstimate4A">#REF!</definedName>
    <definedName localSheetId="9" name="ConceptualDesign1">#REF!</definedName>
    <definedName localSheetId="16" name="OperationalSpecification6A">#REF!</definedName>
    <definedName name="InstructorAssessment1A">#REF!</definedName>
    <definedName localSheetId="2" name="ConceptualDesign">#REF!</definedName>
    <definedName name="CodeChecklist">#REF!</definedName>
    <definedName localSheetId="7" name="TimeLog4A">#REF!</definedName>
    <definedName localSheetId="4" name="TestReport1A">#REF!</definedName>
    <definedName name="TimeLog4A">#REF!</definedName>
    <definedName localSheetId="7" name="TestReport1A">#REF!</definedName>
    <definedName localSheetId="16" name="LessonLearned4A">#REF!</definedName>
    <definedName localSheetId="9" name="SizeEstimate4A">#REF!</definedName>
    <definedName localSheetId="6" name="SizeEstimate4A">#REF!</definedName>
    <definedName localSheetId="22" name="SizeEstimate4A">#REF!</definedName>
    <definedName localSheetId="21" name="Schedule6A">#REF!</definedName>
    <definedName localSheetId="13" name="ConceptualDesign">#REF!</definedName>
    <definedName localSheetId="9" name="FunctionalSpecification">#REF!</definedName>
    <definedName localSheetId="15" name="OperationalSpecification">#REF!</definedName>
    <definedName name="go_to">#REF!</definedName>
    <definedName localSheetId="15" name="InstructorAssessment1A">#REF!</definedName>
    <definedName localSheetId="10" name="TaskPlan">#REF!</definedName>
    <definedName localSheetId="4" name="ProjectPlanSummary4A">#REF!</definedName>
    <definedName localSheetId="4" name="TimeRecordingLog2A">#REF!</definedName>
    <definedName localSheetId="11" name="ProjectPlan2A">#REF!</definedName>
    <definedName localSheetId="18" name="ProjectPlanSummary4A">#REF!</definedName>
    <definedName localSheetId="2" name="SourceCode4A">#REF!</definedName>
    <definedName localSheetId="21" name="TaskPlan">#REF!</definedName>
    <definedName localSheetId="11" name="TimeLog1A">#REF!</definedName>
    <definedName localSheetId="19" name="LessonLearned4A">Lessons!$A$1</definedName>
    <definedName localSheetId="9" name="TestReport4A">#REF!</definedName>
    <definedName localSheetId="21" name="OperationalSpecification6A">#REF!</definedName>
    <definedName localSheetId="10" name="DefectLog4A">#REF!</definedName>
    <definedName name="ConceptualDesign">#REF!</definedName>
    <definedName localSheetId="15" name="CodeChecklist">#REF!</definedName>
    <definedName localSheetId="7" name="DefectLog2A">#REF!</definedName>
    <definedName localSheetId="8" name="SizeEstimate4A">#REF!</definedName>
    <definedName localSheetId="11" name="HistoricalData4A">#REF!</definedName>
    <definedName localSheetId="6" name="HistoricalData4A">#REF!</definedName>
    <definedName localSheetId="7" name="TaskPlan6A">#REF!</definedName>
    <definedName localSheetId="6" name="OperationalSpecification6A">#REF!</definedName>
    <definedName localSheetId="7" name="LessonsLearned2A">#REF!</definedName>
    <definedName localSheetId="11" name="l">#REF!</definedName>
    <definedName localSheetId="21" name="ConceptualDesign">#REF!</definedName>
    <definedName localSheetId="9" name="SourceCode4A">#REF!</definedName>
    <definedName localSheetId="10" name="HistoricalData4A">#REF!</definedName>
    <definedName localSheetId="15" name="SourceCode4A">#REF!</definedName>
    <definedName localSheetId="9" name="InstructorAssessment4A">#REF!</definedName>
    <definedName localSheetId="15" name="InstructorAssessment4A">#REF!</definedName>
    <definedName localSheetId="11" name="ProjectPlanSummary4A">#REF!</definedName>
    <definedName localSheetId="9" name="DefectLog4A">#REF!</definedName>
    <definedName localSheetId="18" name="DefectLog4A">#REF!</definedName>
    <definedName localSheetId="21" name="TestReport4A">#REF!</definedName>
    <definedName localSheetId="2" name="OperationalSpecification6A">#REF!</definedName>
    <definedName localSheetId="8" name="TaskPlan6A">#REF!</definedName>
    <definedName localSheetId="7" name="ConceptualDesign">#REF!</definedName>
    <definedName localSheetId="2" name="FunctionalSpecification6A">#REF!</definedName>
    <definedName localSheetId="18" name="OperationalSpecification6A">#REF!</definedName>
    <definedName localSheetId="22" name="OperationalSpecification6A">#REF!</definedName>
    <definedName localSheetId="4" name="HistoricalData4A">#REF!</definedName>
    <definedName localSheetId="22" name="LessonLearned4A">#REF!</definedName>
    <definedName localSheetId="16" name="SourceCode4A">#REF!</definedName>
    <definedName localSheetId="15" name="LessonLearned4A">#REF!</definedName>
    <definedName localSheetId="16" name="DefectLog4A">#REF!</definedName>
    <definedName localSheetId="8" name="TestReport4A">#REF!</definedName>
    <definedName localSheetId="11" name="SourceCode2A">#REF!</definedName>
    <definedName localSheetId="11" name="InstructorAssessment2A">#REF!</definedName>
    <definedName localSheetId="7" name="FunctionalSpecification">#REF!</definedName>
    <definedName localSheetId="22" name="FunctionalSpecification6A">#REF!</definedName>
    <definedName localSheetId="15" name="ConceptualDesign1">#REF!</definedName>
    <definedName localSheetId="18" name="toc6A">#REF!</definedName>
    <definedName localSheetId="22" name="TimeLog4A">#REF!</definedName>
    <definedName name="l">#REF!</definedName>
    <definedName localSheetId="13" name="FunctionalSpecification">#REF!</definedName>
    <definedName localSheetId="10" name="InstructorAssessment4A">#REF!</definedName>
    <definedName localSheetId="8" name="LessonLearned4A">#REF!</definedName>
    <definedName localSheetId="16" name="ProjectPlanSummary4A">PlanSummary!$A$1</definedName>
    <definedName localSheetId="13" name="TimeLog4A">#REF!</definedName>
    <definedName localSheetId="11" name="SourceCode4A">#REF!</definedName>
    <definedName localSheetId="7" name="TestReport4A">Review!$A$1</definedName>
    <definedName localSheetId="16" name="TaskPlan6A">#REF!</definedName>
    <definedName localSheetId="11" name="SizeEstimate4A">#REF!</definedName>
    <definedName localSheetId="2" name="FunctionalSpecification">#REF!</definedName>
    <definedName localSheetId="7" name="InstructorAssessment2A">#REF!</definedName>
    <definedName localSheetId="17" name="HistoricalData4A">#REF!</definedName>
    <definedName localSheetId="2" name="TaskPlan">#REF!</definedName>
    <definedName localSheetId="11" name="TestReport1A">#REF!</definedName>
    <definedName localSheetId="21" name="SourceCode4A">#REF!</definedName>
    <definedName name="OperationalSpecification">#REF!</definedName>
    <definedName localSheetId="21" name="HistoricalData4A">#REF!</definedName>
    <definedName localSheetId="2" name="ProjectPlanSummary4A">#REF!</definedName>
    <definedName localSheetId="11" name="OperationalSpecification6A">#REF!</definedName>
    <definedName localSheetId="15" name="TestReport4A">#REF!</definedName>
    <definedName localSheetId="2" name="SizeEstimate4A">#REF!</definedName>
    <definedName name="TestReport1A">#REF!</definedName>
    <definedName localSheetId="11" name="DefectLog4A">#REF!</definedName>
    <definedName localSheetId="19" name="SizeEstimate4A">#REF!</definedName>
    <definedName name="LessonsLearned2A">#REF!</definedName>
    <definedName localSheetId="10" name="toc6A">#REF!</definedName>
    <definedName localSheetId="13" name="DefectLog4AX">#REF!</definedName>
    <definedName localSheetId="15" name="toc6A">#REF!</definedName>
    <definedName localSheetId="15" name="InstructorAssessment2A">#REF!</definedName>
    <definedName localSheetId="4" name="TimeLog1A">#REF!</definedName>
    <definedName localSheetId="7" name="SizeEstimate4A">#REF!</definedName>
    <definedName localSheetId="7" name="Schedule6A">#REF!</definedName>
    <definedName name="FunctionalSpecification6A">#REF!</definedName>
    <definedName localSheetId="7" name="FunctionalSpecification6A">#REF!</definedName>
    <definedName localSheetId="11" name="DefectLog4AX">#REF!</definedName>
    <definedName localSheetId="2" name="CodeChecklist">#REF!</definedName>
    <definedName localSheetId="19" name="FunctionalSpecification6A">#REF!</definedName>
    <definedName localSheetId="15" name="Lessons1A">#REF!</definedName>
    <definedName localSheetId="7" name="Lessons1A">#REF!</definedName>
    <definedName localSheetId="11" name="FunctionalSpecification6A">#REF!</definedName>
    <definedName localSheetId="16" name="SizeEstimate4A">#REF!</definedName>
    <definedName localSheetId="11" name="ConceptualDesign1">#REF!</definedName>
    <definedName localSheetId="2" name="HistoricalData4A">#REF!</definedName>
    <definedName localSheetId="21" name="l">#REF!</definedName>
    <definedName localSheetId="17" name="TestReport4A">#REF!</definedName>
    <definedName localSheetId="19" name="Schedule6A">#REF!</definedName>
    <definedName localSheetId="7" name="ProjectPlan2A">#REF!</definedName>
    <definedName localSheetId="9" name="DefectLog4AX">#REF!</definedName>
    <definedName localSheetId="7" name="TimeLog1A">#REF!</definedName>
    <definedName localSheetId="11" name="toc6A">#REF!</definedName>
    <definedName localSheetId="9" name="OperationalSpecification">#REF!</definedName>
    <definedName localSheetId="19" name="TimeLog4A">#REF!</definedName>
    <definedName localSheetId="13" name="Schedule6A">#REF!</definedName>
    <definedName localSheetId="19" name="ProjectPlanSummary4A">#REF!</definedName>
    <definedName localSheetId="15" name="PlanSummary1A">#REF!</definedName>
    <definedName localSheetId="11" name="PlanSummary1A">#REF!</definedName>
    <definedName localSheetId="15" name="DefectLog4A">#REF!</definedName>
    <definedName localSheetId="21" name="SizeEstimate4A">#REF!</definedName>
  </definedNames>
  <calcPr/>
  <extLst>
    <ext uri="GoogleSheetsCustomDataVersion1">
      <go:sheetsCustomData xmlns:go="http://customooxmlschemas.google.com/" r:id="rId29" roundtripDataSignature="AMtx7miw0ndNp5l+GjRLb2n7J7H0c0BXwg=="/>
    </ext>
  </extLst>
</workbook>
</file>

<file path=xl/comments1.xml><?xml version="1.0" encoding="utf-8"?>
<comments xmlns:r="http://schemas.openxmlformats.org/officeDocument/2006/relationships" xmlns="http://schemas.openxmlformats.org/spreadsheetml/2006/main">
  <authors>
    <author/>
  </authors>
  <commentList>
    <comment authorId="0" ref="C61">
      <text>
        <t xml:space="preserve">======
ID#AAAALpY9L3Y
David Umphress    (2021-03-11 19:36:54)
Estimate of the number of previously-written components that require modification</t>
      </text>
    </comment>
    <comment authorId="0" ref="C57">
      <text>
        <t xml:space="preserve">======
ID#AAAALpY9L3E
David Umphress    (2021-03-11 19:36:54)
Estimate the number of new lines of code that provide new functionality to meet the specifications of 
this assignment.</t>
      </text>
    </comment>
    <comment authorId="0" ref="C62">
      <text>
        <t xml:space="preserve">======
ID#AAAALpY9L2w
David Umphress    (2021-03-11 19:36:54)
Estimate of the number of entirely new components</t>
      </text>
    </comment>
  </commentList>
  <extLst>
    <ext uri="GoogleSheetsCustomDataVersion1">
      <go:sheetsCustomData xmlns:go="http://customooxmlschemas.google.com/" r:id="rId1" roundtripDataSignature="AMtx7mhu9rj0eiTdEYpejtAf66M/vUI7wA=="/>
    </ext>
  </extLst>
</comments>
</file>

<file path=xl/comments2.xml><?xml version="1.0" encoding="utf-8"?>
<comments xmlns:r="http://schemas.openxmlformats.org/officeDocument/2006/relationships" xmlns="http://schemas.openxmlformats.org/spreadsheetml/2006/main">
  <authors>
    <author/>
  </authors>
  <commentList>
    <comment authorId="0" ref="F51">
      <text>
        <t xml:space="preserve">======
ID#AAAALpY9L4Q
David Umphress    (2021-03-11 19:36:55)
Defines the result of running the test in relation to the expected result.</t>
      </text>
    </comment>
    <comment authorId="0" ref="G51">
      <text>
        <t xml:space="preserve">======
ID#AAAALpY9L30
David Umphress    (2021-03-11 19:36:54)
Required whenthe actual result is "Passed with issues"; optional otherwise.  An "issue" is a side-effect that is not part of the specified test.</t>
      </text>
    </comment>
    <comment authorId="0" ref="A51">
      <text>
        <t xml:space="preserve">======
ID#AAAALpY9L3w
David Umphress    (2021-03-11 19:36:54)
Establish traceability between the tests and requirements.</t>
      </text>
    </comment>
    <comment authorId="0" ref="B51">
      <text>
        <t xml:space="preserve">======
ID#AAAALpY9L3s
David Umphress    (2021-03-11 19:36:54)
Defines observable tests that have quantifiable resutls.</t>
      </text>
    </comment>
    <comment authorId="0" ref="D51">
      <text>
        <t xml:space="preserve">======
ID#AAAALpY9L3U
David Umphress    (2021-03-11 19:36:54)
Specifies the result that that the test is anticipated to produce.</t>
      </text>
    </comment>
  </commentList>
  <extLst>
    <ext uri="GoogleSheetsCustomDataVersion1">
      <go:sheetsCustomData xmlns:go="http://customooxmlschemas.google.com/" r:id="rId1" roundtripDataSignature="AMtx7mgmJeB7vIUXgT4jnonqv92rvNpEeA=="/>
    </ext>
  </extLst>
</comments>
</file>

<file path=xl/comments3.xml><?xml version="1.0" encoding="utf-8"?>
<comments xmlns:r="http://schemas.openxmlformats.org/officeDocument/2006/relationships" xmlns="http://schemas.openxmlformats.org/spreadsheetml/2006/main">
  <authors>
    <author/>
  </authors>
  <commentList>
    <comment authorId="0" ref="B48">
      <text>
        <t xml:space="preserve">======
ID#AAAALpY9L4M
David Umphress    (2021-03-11 19:36:55)
List components that this component calls upon to fulfill its purpose.</t>
      </text>
    </comment>
    <comment authorId="0" ref="B47">
      <text>
        <t xml:space="preserve">======
ID#AAAALpY9L4I
David Umphress    (2021-03-11 19:36:55)
Standard category of the design component.</t>
      </text>
    </comment>
    <comment authorId="0" ref="B49">
      <text>
        <t xml:space="preserve">======
ID#AAAALpY9L38
David Umphress    (2021-03-11 19:36:55)
Description of the operations of this design component.  
If your are taking an object-oriented approach, list the methods associated with this object in the "operation" column.
If you are taking a functional approach, list the component name in the "operation" column. 
Note: an object-oriented approach may result in zero or more operations; a functional approach will have only one operation listed.</t>
      </text>
    </comment>
    <comment authorId="0" ref="B45">
      <text>
        <t xml:space="preserve">======
ID#AAAALpY9L34
David Umphress    (2021-03-11 19:36:54)
Superclass of this design component.  Leave blank if no superclass.</t>
      </text>
    </comment>
    <comment authorId="0" ref="B46">
      <text>
        <t xml:space="preserve">======
ID#AAAALpY9L3c
David Umphress    (2021-03-11 19:36:54)
Attributes (e.g., public fields, public constants) associated with this design component.  OPTIONAL</t>
      </text>
    </comment>
    <comment authorId="0" ref="B44">
      <text>
        <t xml:space="preserve">======
ID#AAAALpY9L3M
David Umphress    (2021-03-11 19:36:54)
Indicate if this design component will follow an object-oriented approach or a functional approach.</t>
      </text>
    </comment>
    <comment authorId="0" ref="B43">
      <text>
        <t xml:space="preserve">======
ID#AAAALpY9L24
David Umphress    (2021-03-11 19:36:54)
Identifying name for this design class or function.</t>
      </text>
    </comment>
  </commentList>
  <extLst>
    <ext uri="GoogleSheetsCustomDataVersion1">
      <go:sheetsCustomData xmlns:go="http://customooxmlschemas.google.com/" r:id="rId1" roundtripDataSignature="AMtx7miEh4leDC/MXpEFaeQqlZNso3jzrA=="/>
    </ext>
  </extLst>
</comments>
</file>

<file path=xl/comments4.xml><?xml version="1.0" encoding="utf-8"?>
<comments xmlns:r="http://schemas.openxmlformats.org/officeDocument/2006/relationships" xmlns="http://schemas.openxmlformats.org/spreadsheetml/2006/main">
  <authors>
    <author/>
  </authors>
  <commentList>
    <comment authorId="0" ref="G66">
      <text>
        <t xml:space="preserve">======
ID#AAAALpY9L3A
David Umphress    (2021-03-11 19:36:54)
Indicate only new methods and LOC that resulted from effort.  Do not count items that were previously base code and were refactored into new components.</t>
      </text>
    </comment>
  </commentList>
  <extLst>
    <ext uri="GoogleSheetsCustomDataVersion1">
      <go:sheetsCustomData xmlns:go="http://customooxmlschemas.google.com/" r:id="rId1" roundtripDataSignature="AMtx7mgPK/+06ay2PZzew2gUK11geHkHtA=="/>
    </ext>
  </extLst>
</comments>
</file>

<file path=xl/comments5.xml><?xml version="1.0" encoding="utf-8"?>
<comments xmlns:r="http://schemas.openxmlformats.org/officeDocument/2006/relationships" xmlns="http://schemas.openxmlformats.org/spreadsheetml/2006/main">
  <authors>
    <author/>
  </authors>
  <commentList>
    <comment authorId="0" ref="C52">
      <text>
        <t xml:space="preserve">======
ID#AAAALpY9L4U
David Umphress    (2021-03-11 19:36:55)
Count of the number of lines of reused source code</t>
      </text>
    </comment>
    <comment authorId="0" ref="C57">
      <text>
        <t xml:space="preserve">======
ID#AAAALpY9L4E
David Umphress    (2021-03-11 19:36:55)
Estimate of the number of previously-delivered components that will be used.</t>
      </text>
    </comment>
    <comment authorId="0" ref="C50">
      <text>
        <t xml:space="preserve">======
ID#AAAALpY9L3o
David Umphress    (2021-03-11 19:36:54)
Estimated of the number of lines modified from previously-written code</t>
      </text>
    </comment>
    <comment authorId="0" ref="C56">
      <text>
        <t xml:space="preserve">======
ID#AAAALpY9L3g
David Umphress    (2021-03-11 19:36:54)
Number of reusable components that will be reused.</t>
      </text>
    </comment>
    <comment authorId="0" ref="C48">
      <text>
        <t xml:space="preserve">======
ID#AAAALpY9L3k
David Umphress    (2021-03-11 19:36:54)
Number of lines used from previously-written code</t>
      </text>
    </comment>
    <comment authorId="0" ref="C58">
      <text>
        <t xml:space="preserve">======
ID#AAAALpY9L28
David Umphress    (2021-03-11 19:36:54)
Estimate of the number of new components to be built.</t>
      </text>
    </comment>
    <comment authorId="0" ref="C72">
      <text>
        <t xml:space="preserve">======
ID#AAAALpY9L20
David Umphress    (2021-03-11 19:36:54)
Estimate in minutes how much time you plan to expend on this assignment.</t>
      </text>
    </comment>
    <comment authorId="0" ref="C51">
      <text>
        <t xml:space="preserve">======
ID#AAAALpY9L2k
David Umphress    (2021-03-11 19:36:54)
Estimate of the number of lines added to previously-written code to bring it to the point where new functionality can be added</t>
      </text>
    </comment>
    <comment authorId="0" ref="C49">
      <text>
        <t xml:space="preserve">======
ID#AAAALpY9L2g
David Umphress    (2021-03-11 19:36:54)
Estimate of the number of lines deleted from previously-written code</t>
      </text>
    </comment>
    <comment authorId="0" ref="C53">
      <text>
        <t xml:space="preserve">======
ID#AAAALpY9L2c
David Umphress    (2021-03-11 19:36:54)
Estimate the number of new lines of production code that provide new functionality to meet the specifications of 
this assignment.</t>
      </text>
    </comment>
  </commentList>
  <extLst>
    <ext uri="GoogleSheetsCustomDataVersion1">
      <go:sheetsCustomData xmlns:go="http://customooxmlschemas.google.com/" r:id="rId1" roundtripDataSignature="AMtx7mhFI0hOX2PYN8jMNLPwo/W8IXaEkw=="/>
    </ext>
  </extLst>
</comments>
</file>

<file path=xl/comments6.xml><?xml version="1.0" encoding="utf-8"?>
<comments xmlns:r="http://schemas.openxmlformats.org/officeDocument/2006/relationships" xmlns="http://schemas.openxmlformats.org/spreadsheetml/2006/main">
  <authors>
    <author/>
  </authors>
  <commentList>
    <comment authorId="0" ref="C55">
      <text>
        <t xml:space="preserve">======
ID#AAAALpY9L4A
David Umphress    (2021-03-11 19:36:55)
Number of reusable components that will be reused.</t>
      </text>
    </comment>
    <comment authorId="0" ref="C51">
      <text>
        <t xml:space="preserve">======
ID#AAAALpY9L3Q
David Umphress    (2021-03-11 19:36:54)
Count of the number of lines of reused source code</t>
      </text>
    </comment>
    <comment authorId="0" ref="C57">
      <text>
        <t xml:space="preserve">======
ID#AAAALpY9L3I
David Umphress    (2021-03-11 19:36:54)
Estimate of the number of new components to be built.</t>
      </text>
    </comment>
    <comment authorId="0" ref="C52">
      <text>
        <t xml:space="preserve">======
ID#AAAALpY9L2s
David Umphress    (2021-03-11 19:36:54)
Estimate the number of new lines of production code that provide new functionality to meet the specifications of 
this assignment.</t>
      </text>
    </comment>
    <comment authorId="0" ref="C50">
      <text>
        <t xml:space="preserve">======
ID#AAAALpY9L2o
David Umphress    (2021-03-11 19:36:54)
Estimate of the number of lines added to previously-written code to bring it to the point where new functionality can be added</t>
      </text>
    </comment>
    <comment authorId="0" ref="C56">
      <text>
        <t xml:space="preserve">======
ID#AAAALpY9L2Y
David Umphress    (2021-03-11 19:36:54)
Estimate of the number of previously-delivered components that will be used.</t>
      </text>
    </comment>
  </commentList>
  <extLst>
    <ext uri="GoogleSheetsCustomDataVersion1">
      <go:sheetsCustomData xmlns:go="http://customooxmlschemas.google.com/" r:id="rId1" roundtripDataSignature="AMtx7mi94cTzHiUwnKk5uPG8ehNeVkqn9g=="/>
    </ext>
  </extLst>
</comments>
</file>

<file path=xl/sharedStrings.xml><?xml version="1.0" encoding="utf-8"?>
<sst xmlns="http://schemas.openxmlformats.org/spreadsheetml/2006/main" count="1699" uniqueCount="877">
  <si>
    <t>COMP 5700/5703/6700/6706 -- Software Process</t>
  </si>
  <si>
    <t>Iteration:</t>
  </si>
  <si>
    <t>Objective:</t>
  </si>
  <si>
    <t>To gain experience with TDD, reviews, and refactoring</t>
  </si>
  <si>
    <t>Product:</t>
  </si>
  <si>
    <t>Write software to model a newly created 2048 sliding tile puzzle</t>
  </si>
  <si>
    <t>Deliverables:</t>
  </si>
  <si>
    <t xml:space="preserve">Via Canvas:  </t>
  </si>
  <si>
    <t>Include this spreadsheet with completed process information with your Canvas submission.</t>
  </si>
  <si>
    <t>Via GitHub:</t>
  </si>
  <si>
    <t>Push your code to GitHub Classroom</t>
  </si>
  <si>
    <t>Notes on Process:</t>
  </si>
  <si>
    <t xml:space="preserve"> - Follow the process in the "Process" worksheet for this assignment.</t>
  </si>
  <si>
    <t xml:space="preserve"> - This homework assignment is be accomplished individually</t>
  </si>
  <si>
    <t xml:space="preserve"> - Ensure you follow the course coding and counting standards.</t>
  </si>
  <si>
    <t xml:space="preserve"> - Be honest in your data.  Your grade depends on how you follow the process and the quality of your work, not on the speed of your work or the number of defects found.</t>
  </si>
  <si>
    <t xml:space="preserve"> - Below are clarifications for process worksheets that have been problematic in the past:</t>
  </si>
  <si>
    <t>Worksheet</t>
  </si>
  <si>
    <t>Special Instructions</t>
  </si>
  <si>
    <t>Plan</t>
  </si>
  <si>
    <r>
      <rPr>
        <rFont val="Arial"/>
        <color theme="1"/>
        <sz val="10.0"/>
      </rPr>
      <t xml:space="preserve">Record lines of code for production code only.  </t>
    </r>
    <r>
      <rPr>
        <rFont val="Arial"/>
        <b/>
        <color theme="1"/>
        <sz val="10.0"/>
      </rPr>
      <t>Do not include test code.</t>
    </r>
  </si>
  <si>
    <t>Acceptance</t>
  </si>
  <si>
    <t>Develop acceptance tests for the specified black box.  Do not include tests for items that are not part of the specifications (meaning, items over and above the specs -- these tests will appear in your individual unit test files).  Write the expected results at planning time.  Modify if necessary later.  Don’t write actual results in advance.  Actual results should reflect the state of the software at the time of delivery.</t>
  </si>
  <si>
    <t>Time Log</t>
  </si>
  <si>
    <t>Use the "sandbox" activity to record time spent experimenting with the assignment requirements.</t>
  </si>
  <si>
    <t>Change Log</t>
  </si>
  <si>
    <t>The "Reference to a Previous Change" column allows you to indicate that you are fixing a fix.  The value in the column  should be the number on the change log of the fix you are repairing.</t>
  </si>
  <si>
    <t>Historical Data</t>
  </si>
  <si>
    <t>Record your process and product data from all previous programming assignments.  Do this as part of the planning activity.</t>
  </si>
  <si>
    <t>Review</t>
  </si>
  <si>
    <t>During the planning activity, list a count of all defects that you've previously encountered.  Construct a checklist from your defect logs.  Indicate during the review activity the number of times the review checklist item found an error.</t>
  </si>
  <si>
    <t>Scenarios</t>
  </si>
  <si>
    <t>Create an interface  specification depicting the interaction between a test driver and the class specified above.  Create nominal scenario(s) and anomalous scenario(s) sufficient to convey your understanding of software behavior</t>
  </si>
  <si>
    <t>Lessons Learned</t>
  </si>
  <si>
    <t>This tab is optional.  Use it to record great ideas, suggestions, etc.  Whining is not productive :)</t>
  </si>
  <si>
    <t>Architecture</t>
  </si>
  <si>
    <t>Develop CRC cards only for the production code needed to implement the specifications.  Do not include CRC cards for test drivers.</t>
  </si>
  <si>
    <t>Estimate</t>
  </si>
  <si>
    <t>Record all the items from your architecture.  Do not include test code.</t>
  </si>
  <si>
    <t>Iterations</t>
  </si>
  <si>
    <r>
      <rPr>
        <rFont val="Arial"/>
        <color theme="1"/>
        <sz val="10.0"/>
      </rPr>
      <t xml:space="preserve">Record the number of iterations you plan to use, together with the planned velocity of each iteration.  Record the amount of time you plan to have available each day of the project window.  </t>
    </r>
    <r>
      <rPr>
        <rFont val="Arial"/>
        <b/>
        <color rgb="FFDD0806"/>
        <sz val="10.0"/>
        <u/>
      </rPr>
      <t>Please plan for more than one iteration.</t>
    </r>
  </si>
  <si>
    <t>Special Instructions:</t>
  </si>
  <si>
    <t xml:space="preserve"> - Selected cells in this spreadsheet are locked against inadvertent editing.  Should you need to unlock the spreadsheet, select the protected worksheet, select Tools -&gt; Protection -&gt; unprotect.</t>
  </si>
  <si>
    <t>Process Script</t>
  </si>
  <si>
    <t>Minimal Guiding Indicators</t>
  </si>
  <si>
    <t>Minimal Sufficient Activities</t>
  </si>
  <si>
    <t>Goal</t>
  </si>
  <si>
    <t>Indicator</t>
  </si>
  <si>
    <t>Engineering Activities</t>
  </si>
  <si>
    <t>Cost:</t>
  </si>
  <si>
    <t>None</t>
  </si>
  <si>
    <t>Envision</t>
  </si>
  <si>
    <t>Schedule:</t>
  </si>
  <si>
    <t>On time</t>
  </si>
  <si>
    <t>Analyze</t>
  </si>
  <si>
    <t>Performance:</t>
  </si>
  <si>
    <t>Synthesize</t>
  </si>
  <si>
    <t>NFR:</t>
  </si>
  <si>
    <t>Articulate</t>
  </si>
  <si>
    <t>FR:</t>
  </si>
  <si>
    <t>Equivalence Class Partitioning</t>
  </si>
  <si>
    <t>Construct</t>
  </si>
  <si>
    <t>Process:</t>
  </si>
  <si>
    <t>Completed spreadsheet</t>
  </si>
  <si>
    <t>Interpret</t>
  </si>
  <si>
    <t>Integration Test</t>
  </si>
  <si>
    <t>Operational Activities</t>
  </si>
  <si>
    <t>Plan project</t>
  </si>
  <si>
    <t>Monitor/Control</t>
  </si>
  <si>
    <t>Post Mortem</t>
  </si>
  <si>
    <t>Release</t>
  </si>
  <si>
    <t>Minimal Viable Process</t>
  </si>
  <si>
    <t>Minimal Effective Practices</t>
  </si>
  <si>
    <t>MSA</t>
  </si>
  <si>
    <t>MEP</t>
  </si>
  <si>
    <t>Spreadsheet tab on which to document MEP</t>
  </si>
  <si>
    <t>Pre-project</t>
  </si>
  <si>
    <t>• Accept invitation to GitHub Classroom</t>
  </si>
  <si>
    <t>• Pull your GitHub CLassroom repo into your PyDev Eclipse project</t>
  </si>
  <si>
    <t>• Set up an IBM Cloud microservice</t>
  </si>
  <si>
    <t>Plan Project</t>
  </si>
  <si>
    <t>• Write as many acceptance tests as you feel are necessary to understand the assignment</t>
  </si>
  <si>
    <t>• Guess projected LOC</t>
  </si>
  <si>
    <t>• Guess projected effort (in minutes)</t>
  </si>
  <si>
    <t>Construction</t>
  </si>
  <si>
    <t>• Repeat</t>
  </si>
  <si>
    <t>• • Select/write a test case</t>
  </si>
  <si>
    <t>• • Run the test a red light test</t>
  </si>
  <si>
    <t>Acceptance (if test is an acceptance test)</t>
  </si>
  <si>
    <t>• • While the test is not red</t>
  </si>
  <si>
    <t>• • • Diagnose why the test was not red</t>
  </si>
  <si>
    <t>• • • If the problem was due to incorrect test code</t>
  </si>
  <si>
    <t>• • • • Fix the defect and log it in the change log</t>
  </si>
  <si>
    <t>• • • • Run the test as a red light test</t>
  </si>
  <si>
    <t>• • • Else</t>
  </si>
  <si>
    <t>• • • • Continue to the next red light test</t>
  </si>
  <si>
    <t>• • Build enough production code to make the test pass</t>
  </si>
  <si>
    <t>• • Run the test as a green light test</t>
  </si>
  <si>
    <t>• • While the test is not green</t>
  </si>
  <si>
    <t>• • • Fix the defect and log it in the change log</t>
  </si>
  <si>
    <t>• • • Run the test as a green light test</t>
  </si>
  <si>
    <t>• • Clean up the code as appropriate and run as blue light</t>
  </si>
  <si>
    <t>• Until test coverage is sufficient and all tests pass</t>
  </si>
  <si>
    <t>• Commit all code to git</t>
  </si>
  <si>
    <t>• Perform rubber duck review of test code</t>
  </si>
  <si>
    <t>Refactor</t>
  </si>
  <si>
    <t>• Refactor production code to remove odious smells; run as blue light</t>
  </si>
  <si>
    <t>• Record acceptance test results</t>
  </si>
  <si>
    <t>• Count production LOC</t>
  </si>
  <si>
    <t>• Record lessons learned (optional)</t>
  </si>
  <si>
    <t>Lessons</t>
  </si>
  <si>
    <t>• Push to GitHub.com</t>
  </si>
  <si>
    <t>• Upload spreadsheet to Canvas</t>
  </si>
  <si>
    <t xml:space="preserve"> - </t>
  </si>
  <si>
    <t>Monitor</t>
  </si>
  <si>
    <t>• Record time spent in each activity.</t>
  </si>
  <si>
    <t>Submitted on time</t>
  </si>
  <si>
    <t>• Record defects, changes to requirements.</t>
  </si>
  <si>
    <t>Meets delivery requirements.</t>
  </si>
  <si>
    <t>Boundary Value Analysis</t>
  </si>
  <si>
    <t>Evident on spreadsheet</t>
  </si>
  <si>
    <t>Customer Needs</t>
  </si>
  <si>
    <t>Background:</t>
  </si>
  <si>
    <t xml:space="preserve">We are building a software representation of the 2048 sliding tile puzzle (see https://en.wikipedia.org/wiki/2048_(video_game) for an explanation of the puzzle).  </t>
  </si>
  <si>
    <t xml:space="preserve">Our implementation will ultimately consist of microservices that manipulate the 2048 sliding tile puzzle.   Each individual microservice performs a specific function.  When a microservice is passed information about the current state of the grid, it carries out its function and outputs a new grid state.   The microservices serve as middleware, meaning, it operates without a user interface, and is triggered by an HTTP request.  Information is carried to the microservice via a URL query string; the microservice returns information via an HTTP response.   You will get some details in this assignment, with other details being explained incrementally in subsequent assignments.        </t>
  </si>
  <si>
    <t>This assignment asks you to write a microservice that initializes a grid.</t>
  </si>
  <si>
    <t>Functional Specifications:</t>
  </si>
  <si>
    <t>Abstraction:</t>
  </si>
  <si>
    <t xml:space="preserve">dispatch performs a specific  function based on information it receives. </t>
  </si>
  <si>
    <t>method</t>
  </si>
  <si>
    <t>description</t>
  </si>
  <si>
    <t>This functionality is provided for you ➜</t>
  </si>
  <si>
    <t>GET /2048</t>
  </si>
  <si>
    <t>Performs an operation on the 2048 model, where the operation and any accompanying parameters are specified by the query portion of the URL</t>
  </si>
  <si>
    <t>Invocation pattern:</t>
  </si>
  <si>
    <t>http://name-of-server.com/2048?op=shift&amp;direction=d</t>
  </si>
  <si>
    <t>where</t>
  </si>
  <si>
    <t>signifies</t>
  </si>
  <si>
    <t>name-of-server.com</t>
  </si>
  <si>
    <t>name of the microservice provider</t>
  </si>
  <si>
    <t>name of the microservice</t>
  </si>
  <si>
    <t>op</t>
  </si>
  <si>
    <t>operation to perform ("shift," in this particular case)</t>
  </si>
  <si>
    <t>tiles=16</t>
  </si>
  <si>
    <t>parameters used in performing the operation ("down," in this particular case)</t>
  </si>
  <si>
    <t>Parameters:</t>
  </si>
  <si>
    <t xml:space="preserve">Parameters to the microservice are specified in the query portion of the URL and must be in URL-legal format.  All parameters arrive unvalidated.  The "op" parameter is mandatory. </t>
  </si>
  <si>
    <t>Note:</t>
  </si>
  <si>
    <t>If names are duplicated in the query string, the leftmost value is associated with the name.</t>
  </si>
  <si>
    <t>Example:</t>
  </si>
  <si>
    <t>?op=op1&amp;op=op2</t>
  </si>
  <si>
    <t>results in</t>
  </si>
  <si>
    <t>"op1" being used as the value of "op"</t>
  </si>
  <si>
    <t>Names in the query string may be designated as empty, in which case they have an empty string as a value.  This should not be interpreted as a missing parameter.</t>
  </si>
  <si>
    <t>?op=op1&amp;parm1=&amp;parm2=</t>
  </si>
  <si>
    <t>empty strings being used as the values of "parm1" and "parm2"</t>
  </si>
  <si>
    <t>Desired behavior (normal):</t>
  </si>
  <si>
    <t>Performs the operation named by the 'op' parameter.  Returns a string of a Python dictionary containing the results.  Operations are:</t>
  </si>
  <si>
    <t>Operation Name</t>
  </si>
  <si>
    <t>Operation Description</t>
  </si>
  <si>
    <t>op=create</t>
  </si>
  <si>
    <t>Creates a starting grid</t>
  </si>
  <si>
    <t>op=shift</t>
  </si>
  <si>
    <t>Shifts the grid</t>
  </si>
  <si>
    <t>op=status</t>
  </si>
  <si>
    <t>Determines whether the grid has been solved or not</t>
  </si>
  <si>
    <t>op=recommend</t>
  </si>
  <si>
    <t>Suggests which direction to shift the grid</t>
  </si>
  <si>
    <t>op=info</t>
  </si>
  <si>
    <t>Identifies the developer</t>
  </si>
  <si>
    <t>A description of each operation is given in the  "operation" section below.</t>
  </si>
  <si>
    <t>Desired behavior (errors):</t>
  </si>
  <si>
    <t>If:</t>
  </si>
  <si>
    <t>the query string contains no "op" parameter</t>
  </si>
  <si>
    <t>Action:</t>
  </si>
  <si>
    <r>
      <rPr>
        <rFont val="Arial"/>
        <color rgb="FF000000"/>
        <sz val="10.0"/>
      </rPr>
      <t xml:space="preserve">Return a dictionary element having a key of "status" and a value of "error: xxx", where xxx is a diagnostic string containing </t>
    </r>
    <r>
      <rPr>
        <rFont val="Arial"/>
        <color rgb="FF000000"/>
        <sz val="10.0"/>
        <u/>
      </rPr>
      <t>no quotes or apostrophes</t>
    </r>
    <r>
      <rPr>
        <rFont val="Arial"/>
        <color rgb="FF000000"/>
        <sz val="10.0"/>
      </rPr>
      <t>.</t>
    </r>
  </si>
  <si>
    <t>Exit conditions:</t>
  </si>
  <si>
    <t xml:space="preserve">No further processing takes place once an error is discovered. </t>
  </si>
  <si>
    <t>State change:</t>
  </si>
  <si>
    <t>No state is retained by the microservice.</t>
  </si>
  <si>
    <t>General examples:</t>
  </si>
  <si>
    <r>
      <rPr>
        <rFont val="Arial"/>
        <color rgb="FF000000"/>
        <sz val="10.0"/>
      </rPr>
      <t xml:space="preserve">Valid </t>
    </r>
    <r>
      <rPr>
        <rFont val="Arial"/>
        <i/>
        <color rgb="FF000000"/>
        <sz val="10.0"/>
      </rPr>
      <t>values</t>
    </r>
  </si>
  <si>
    <t>Input:</t>
  </si>
  <si>
    <t>http://name-of-server.com/2048?op=create</t>
  </si>
  <si>
    <t>Returns:</t>
  </si>
  <si>
    <t>A string of a dictionary containing the results of the "create" operation</t>
  </si>
  <si>
    <t>http://name-of-server.com/2048?op=shift&amp;direction=down</t>
  </si>
  <si>
    <t>A string of a dictionary containing the results of the "shift" operation</t>
  </si>
  <si>
    <r>
      <rPr>
        <rFont val="Arial"/>
        <color rgb="FF000000"/>
        <sz val="10.0"/>
      </rPr>
      <t xml:space="preserve">Invalid </t>
    </r>
    <r>
      <rPr>
        <rFont val="Arial"/>
        <i/>
        <color rgb="FF000000"/>
        <sz val="10.0"/>
      </rPr>
      <t>values</t>
    </r>
  </si>
  <si>
    <t>http://name-of-server.com/2048</t>
  </si>
  <si>
    <t>{'status':'error:  no op  is specified'}</t>
  </si>
  <si>
    <t>http://name-of-server.com/2048?direction=123456</t>
  </si>
  <si>
    <t>http://name-of-server.com/2048?op=xyz</t>
  </si>
  <si>
    <t>{'status':'error: op is not a legal operation'}</t>
  </si>
  <si>
    <t>http://name-of-server.com/2048?op=</t>
  </si>
  <si>
    <t>Implementation note:</t>
  </si>
  <si>
    <r>
      <rPr>
        <rFont val="Arial"/>
        <color theme="1"/>
        <sz val="10.0"/>
      </rPr>
      <t xml:space="preserve">Server interface code  parses the HTTP request query string into a python dictionary and passes the dictionary to _dispatch() which, in turn, calls the component associated with the specified operation.  Upon completion, a dictionary containing results is returned to _dispatch() and converted to a string the HTTP response.  </t>
    </r>
    <r>
      <rPr>
        <rFont val="Arial"/>
        <b/>
        <color theme="1"/>
        <sz val="10.0"/>
        <u/>
      </rPr>
      <t xml:space="preserve">You should not have to modify microservice.py or dispatch.py. </t>
    </r>
    <r>
      <rPr>
        <rFont val="Arial"/>
        <color theme="1"/>
        <sz val="10.0"/>
      </rPr>
      <t xml:space="preserve">   Modules for handling each of the operations have been stubbed and require your modification.</t>
    </r>
  </si>
  <si>
    <t>operation</t>
  </si>
  <si>
    <t>Iteration 1 Statement of Work➜</t>
  </si>
  <si>
    <t>Relevant dictionary elements:</t>
  </si>
  <si>
    <t>The operation has no relevant dictionary elements (other than op)</t>
  </si>
  <si>
    <t>Extraneous dictionary elements are ignored.</t>
  </si>
  <si>
    <t xml:space="preserve"> Returns a dictionary consisting of the following key-value pairs  (see "Support Information" for examples):</t>
  </si>
  <si>
    <t>key</t>
  </si>
  <si>
    <t>content</t>
  </si>
  <si>
    <t>grid</t>
  </si>
  <si>
    <t>This key-value pair models the 2048 grid.  Upon creation, two tiles, each having a value of 2, are randomly placed on a grid of otherwise empty tiles.  The value associated with this key-value pair is a string comprised of concatenating the integer value of each of the 16 tiles in row-major order, beginning with the upper-left corner.  Blank tiles are represented by "0"; non-blank tiles are represented without leading zeros.</t>
  </si>
  <si>
    <t>score</t>
  </si>
  <si>
    <t>This key-value pair represents the score of the grid at the current point in the puzzle.  It is an integer whose initial value is zero.</t>
  </si>
  <si>
    <t>Integrity</t>
  </si>
  <si>
    <r>
      <rPr>
        <rFont val="Arial"/>
        <color theme="1"/>
        <sz val="10.0"/>
      </rPr>
      <t xml:space="preserve">This key-value pair assures the integrity of the grid.  Its value is the </t>
    </r>
    <r>
      <rPr>
        <rFont val="Arial"/>
        <color theme="1"/>
        <sz val="10.0"/>
        <u/>
      </rPr>
      <t>uppercase</t>
    </r>
    <r>
      <rPr>
        <rFont val="Arial"/>
        <color theme="1"/>
        <sz val="10.0"/>
      </rPr>
      <t xml:space="preserve"> sha256 hash hexdigest of the string formed by the value of the "grid" key concatenated with a period concatenated with the string value of the  "score" key.</t>
    </r>
  </si>
  <si>
    <t>Iteration note:  This is an initial integrity check that will be changed in a later iteration.</t>
  </si>
  <si>
    <t>status</t>
  </si>
  <si>
    <r>
      <rPr>
        <rFont val="Arial"/>
        <color rgb="FF000000"/>
        <sz val="10.0"/>
      </rPr>
      <t xml:space="preserve">This key-value pair indicates the status of the game at the time the board is created.  The value associated with </t>
    </r>
    <r>
      <rPr>
        <rFont val="Arial"/>
        <i/>
        <color rgb="FF000000"/>
        <sz val="10.0"/>
      </rPr>
      <t>status</t>
    </r>
    <r>
      <rPr>
        <rFont val="Arial"/>
        <color rgb="FF000000"/>
        <sz val="10.0"/>
      </rPr>
      <t xml:space="preserve"> at creation time is "ok"</t>
    </r>
  </si>
  <si>
    <t>Not applicable</t>
  </si>
  <si>
    <r>
      <rPr>
        <rFont val="Arial"/>
        <color rgb="FF000000"/>
        <sz val="10.0"/>
      </rPr>
      <t xml:space="preserve">Valid </t>
    </r>
    <r>
      <rPr>
        <rFont val="Arial"/>
        <i/>
        <color rgb="FF000000"/>
        <sz val="10.0"/>
      </rPr>
      <t>values</t>
    </r>
  </si>
  <si>
    <t>{'grid': '0020000020000000', 'score': '0', 'integrity': '7CD5E3DEAB08FCAE8F64433DC4A63CC922571EBF60EE1D1938ADCD415FB760E5', 'status': 'ok'}</t>
  </si>
  <si>
    <t>{'grid': '2200000000000000', 'score': '0', 'integrity': '0C1E79CDC2D6D5FBA1A31203029C5D951EE92DBC87CB64BA80C41D58A2DE036E', 'status': 'ok'}</t>
  </si>
  <si>
    <t>Note:  The random nature of the placement of the starting numbered tiles means that the same URL will likely result in a different result.</t>
  </si>
  <si>
    <t>Place your code in Tiles2048/create.py; place your tests in Tiles2048/test/createTest.py .  You are welcome to add functions and files as you see fit.</t>
  </si>
  <si>
    <t>http://name-of-server.com/2048?op=info</t>
  </si>
  <si>
    <t>The operation has no relevant dictionary elements (other than op=info)</t>
  </si>
  <si>
    <t xml:space="preserve"> Returns a dictionary consisting of the following key-value pairs:</t>
  </si>
  <si>
    <t>user</t>
  </si>
  <si>
    <r>
      <rPr>
        <rFont val="Arial"/>
        <color theme="1"/>
        <sz val="10.0"/>
      </rPr>
      <t xml:space="preserve">The value associated with the key </t>
    </r>
    <r>
      <rPr>
        <rFont val="Arial"/>
        <i/>
        <color theme="1"/>
        <sz val="10.0"/>
      </rPr>
      <t>user</t>
    </r>
    <r>
      <rPr>
        <rFont val="Arial"/>
        <color theme="1"/>
        <sz val="10.0"/>
      </rPr>
      <t xml:space="preserve"> is </t>
    </r>
    <r>
      <rPr>
        <rFont val="Arial"/>
        <color theme="1"/>
        <sz val="10.0"/>
        <u/>
      </rPr>
      <t>your</t>
    </r>
    <r>
      <rPr>
        <rFont val="Arial"/>
        <color theme="1"/>
        <sz val="10.0"/>
      </rPr>
      <t xml:space="preserve"> 7-character AU user name.  </t>
    </r>
  </si>
  <si>
    <r>
      <rPr>
        <rFont val="Arial"/>
        <color rgb="FF000000"/>
        <sz val="10.0"/>
      </rPr>
      <t xml:space="preserve">Valid </t>
    </r>
    <r>
      <rPr>
        <rFont val="Arial"/>
        <i/>
        <color rgb="FF000000"/>
        <sz val="10.0"/>
      </rPr>
      <t>values</t>
    </r>
  </si>
  <si>
    <t>{'user': 'umphrda'}</t>
  </si>
  <si>
    <t>Place your code in Tiles2048/info.py; place your tests in Tiles2048/test/infoTest.py .  You are welcome to add functions and files as you see fit.</t>
  </si>
  <si>
    <t>Future Iteration ➜</t>
  </si>
  <si>
    <t>Currently stubbed</t>
  </si>
  <si>
    <t>Specification Notes</t>
  </si>
  <si>
    <t>2048 Sliding Tile Puzzle</t>
  </si>
  <si>
    <t>We are building a 2048-like game consisting of 16 tiles arranged in a 4 x 4 square.   At the start of play, two "2" tiles are randomly placed on empty grid.  The player indicates whether the tiles should be shifted in one of four directions:  up, down, left, right.  All tiles are moved as far as possible in the specified direction, filling empty grid elements, and a new tile (having a value 2 or 4) is randomly placed in an empty grid element.  If two tiles having the same number collide while being shifted, they merge into a single tile whose value is the sum of the numbers on the collided tiles.  The player's score is the tally of each merged tile's value.  The game is won when 2048 appears on a merged tile.  It is lost when no tiles can be shifted.</t>
  </si>
  <si>
    <t xml:space="preserve">More info: </t>
  </si>
  <si>
    <t>https://en.wikipedia.org/wiki/2048_(video_game)</t>
  </si>
  <si>
    <t>https://www.mathsisfun.com/games/2048.html</t>
  </si>
  <si>
    <t>Envisioning the grid</t>
  </si>
  <si>
    <t>You can envision the grid as being a 4 x 4 matrix:</t>
  </si>
  <si>
    <t>Tile 1</t>
  </si>
  <si>
    <t>Tile 2</t>
  </si>
  <si>
    <t>Tile 3</t>
  </si>
  <si>
    <t>Tile 4</t>
  </si>
  <si>
    <t>Tile 5</t>
  </si>
  <si>
    <t>Tile 6</t>
  </si>
  <si>
    <t>Tile 7</t>
  </si>
  <si>
    <t>Tile 8</t>
  </si>
  <si>
    <t>Tile 9</t>
  </si>
  <si>
    <t>Tile 10</t>
  </si>
  <si>
    <t>Tile 11</t>
  </si>
  <si>
    <t>Tile 12</t>
  </si>
  <si>
    <t>Tile 13</t>
  </si>
  <si>
    <t>Tile 14</t>
  </si>
  <si>
    <t>Tile 15</t>
  </si>
  <si>
    <t>Tile 16</t>
  </si>
  <si>
    <t>Translating a grid into a string</t>
  </si>
  <si>
    <t>The op=create microservice randomly places two "2" tiles on an otherwise empty grid, resulting in a grid similar to what is shown below.  The starting score is 0.</t>
  </si>
  <si>
    <t>Empty</t>
  </si>
  <si>
    <t>The microservice returns the grid as a string comprised of concatenating the integer value of each of the 16 tiles in row-major order, beginning with the upper-left corner:</t>
  </si>
  <si>
    <t>0020200000000000</t>
  </si>
  <si>
    <t>EC95688C10834B7C4AAE0017B8DAD3F747752CE69AA34CD92EB605AEC9D97EA1</t>
  </si>
  <si>
    <t>Translating a string into a grid</t>
  </si>
  <si>
    <t>While the op=create operation yields a grid in string format, other operations require a grid be passed as an input parameter.  The following string</t>
  </si>
  <si>
    <t>224816163201024512000000</t>
  </si>
  <si>
    <t>would result in the grid below:</t>
  </si>
  <si>
    <t xml:space="preserve"> </t>
  </si>
  <si>
    <t>Assessment Worksheet</t>
  </si>
  <si>
    <t>Name:</t>
  </si>
  <si>
    <t>Sam Spearman</t>
  </si>
  <si>
    <t>User name:</t>
  </si>
  <si>
    <t>sjs0048</t>
  </si>
  <si>
    <t>GitHub user name:</t>
  </si>
  <si>
    <t>URL of microservice:</t>
  </si>
  <si>
    <t>https://sjs0048-2048.mybluemix.net/</t>
  </si>
  <si>
    <t>Instructor Assessment</t>
  </si>
  <si>
    <t>Product Assessment</t>
  </si>
  <si>
    <t>Process Assessment:</t>
  </si>
  <si>
    <t>Score:</t>
  </si>
  <si>
    <t>out of</t>
  </si>
  <si>
    <t>Grading rubric:  Product Aspect</t>
  </si>
  <si>
    <t>Exceptional job worthy of being used as an example of superior work</t>
  </si>
  <si>
    <t xml:space="preserve">Product satisfies all functional requirements, has insignificant nonfunctional requirement nonconformance </t>
  </si>
  <si>
    <t>Product satisfies all functional requirements, has minor nonfunctional requiement nonconformance</t>
  </si>
  <si>
    <t>Product satisfies all functional requirements, has major nonfunctional requirement noncomformance</t>
  </si>
  <si>
    <t>Product encounters minor functional deviations, has insignificant nonfunctional requirement nonconfirmance</t>
  </si>
  <si>
    <t>Product encounters minor functional deviations, has minor nonfunctional requirement nonconfirmance</t>
  </si>
  <si>
    <t>Product encounters minor functional deviations, has major nonfunctional requirement nonconfirmance</t>
  </si>
  <si>
    <t>Product encounters multiple significant problems in  functional and/or nonfunctional requirements</t>
  </si>
  <si>
    <t>Deliverables show lack of comprehension of concepts, or are incomplete</t>
  </si>
  <si>
    <t>Grading rubic: Process Aspect</t>
  </si>
  <si>
    <t>Process has insignificant exceptions</t>
  </si>
  <si>
    <t xml:space="preserve">Process has multiple minor exceptions </t>
  </si>
  <si>
    <t>Process has exceptions that obsure activity verification</t>
  </si>
  <si>
    <t>Process has exceptions with historical data that affect the current project</t>
  </si>
  <si>
    <t>Process has exceptions that suggest lack of comprehension of concepts</t>
  </si>
  <si>
    <t>Process has exceptions that bring into question the validity of the data</t>
  </si>
  <si>
    <t>Process has exceptions suggesting it wasn't followed.</t>
  </si>
  <si>
    <t>Deliverables are incomplete</t>
  </si>
  <si>
    <t>Quality checks</t>
  </si>
  <si>
    <t>changes from the previous assignment are in red</t>
  </si>
  <si>
    <t>General</t>
  </si>
  <si>
    <t>Are all regions highlighted in yellow appropriately complete?</t>
  </si>
  <si>
    <t>Does the workbook reflect a faithful record of information?</t>
  </si>
  <si>
    <t>Has this assignment been uploaded as specified by the assignment description?</t>
  </si>
  <si>
    <t>Project Plan Summary</t>
  </si>
  <si>
    <t>Was the planned information determined before development and not altered after development?</t>
  </si>
  <si>
    <t>Is planned time expressed in minutes?</t>
  </si>
  <si>
    <t>Do LOC counts address production code (and exclude test code)?</t>
  </si>
  <si>
    <t>Is the actual line count calculated according to the counting standard?</t>
  </si>
  <si>
    <t>Time Recording Log</t>
  </si>
  <si>
    <t>Does the log reflect a faithful record of time spent?</t>
  </si>
  <si>
    <t>Do no times span midnight?</t>
  </si>
  <si>
    <t>Does the log reflect the activities in the specified process?</t>
  </si>
  <si>
    <t>Is post mortem the final phase?</t>
  </si>
  <si>
    <t>Does the time recording log reflect the your lifecycle?</t>
  </si>
  <si>
    <t>Is each change accompanied by a description in the "comment" field?</t>
  </si>
  <si>
    <t>Are changes recorded against the appropriate phase in which they were injected and removed?</t>
  </si>
  <si>
    <t>Does the "removed" count equal the "injected" count?  If not, is the rational documented in the "lessons learned" tab?</t>
  </si>
  <si>
    <t>Are the dates and times in the change  log consistent with the dates and times in the time recording log?</t>
  </si>
  <si>
    <t>Acceptance Report</t>
  </si>
  <si>
    <t xml:space="preserve">Do actual results support expected results?  </t>
  </si>
  <si>
    <t>Do actual results marked as "Passed with issues" include a comment?</t>
  </si>
  <si>
    <t>Source Code</t>
  </si>
  <si>
    <t>Does the code reflect the coding standard?</t>
  </si>
  <si>
    <t xml:space="preserve">Will the code compile without change? </t>
  </si>
  <si>
    <t>Does the production code contain any packages that aren't part of the customer's production environment.</t>
  </si>
  <si>
    <t>Does the code take into consideration specified error conditions?</t>
  </si>
  <si>
    <t>Does the code fulfill the assignment requirements?</t>
  </si>
  <si>
    <t>Does the code follow the prescribed directory format (i.e., prod, test, sandbox)?</t>
  </si>
  <si>
    <t>Is the historical data complete?</t>
  </si>
  <si>
    <t>Have previously noted problems in process measurements been corrected?</t>
  </si>
  <si>
    <t>Deliverables</t>
  </si>
  <si>
    <t>Has the spreadsheet been uploaded to Canvas?</t>
  </si>
  <si>
    <t>Has all the code been pushed to GitHub?</t>
  </si>
  <si>
    <t>Is test code in a separate folder?</t>
  </si>
  <si>
    <t>Will the test code work without modification?</t>
  </si>
  <si>
    <t>Does the git respository reflect commits at the specified process points?</t>
  </si>
  <si>
    <t>Does the "Assessment" tab include your name, your AU username, etc.</t>
  </si>
  <si>
    <t>Did you construct your review checklist during the planning phase?</t>
  </si>
  <si>
    <t>Does the error count indicated the analysis of defects match your historical defect count?</t>
  </si>
  <si>
    <t>Are checklist items answerable in "yes" or "no" terms?</t>
  </si>
  <si>
    <t>Does your checklist reflect at least two common items from your defect log ?</t>
  </si>
  <si>
    <t>Does your checklist contain more than "mom and apple pie" items?</t>
  </si>
  <si>
    <t>Is code free of the following bad smells:  duplicate code, long methods, long classes</t>
  </si>
  <si>
    <t xml:space="preserve">      temporary variables, useless comments, coding standard violations?</t>
  </si>
  <si>
    <t>Scenario</t>
  </si>
  <si>
    <t>Were the scenarios constructed during the analysis phase (and not changed later)?</t>
  </si>
  <si>
    <t>Does each scenario describe as fully as possible the interaction with the software under construction?</t>
  </si>
  <si>
    <t>Are the actors correctly identified?</t>
  </si>
  <si>
    <t>Are suitably understandable examples given?</t>
  </si>
  <si>
    <t>Are events and responses directly observable?</t>
  </si>
  <si>
    <t>Was the architecture determined before construction (and not changed later)?</t>
  </si>
  <si>
    <t>Does the architecture reflect a solid initial understanding of the solution?</t>
  </si>
  <si>
    <t>Does the architecture show all components required for the solution (with the exception of system built-in components)?</t>
  </si>
  <si>
    <t>Are collaborators specified correctly?</t>
  </si>
  <si>
    <t>Do functionally-decomposed components have only one operation?  Has the operation been given the component name?</t>
  </si>
  <si>
    <t>Are component operations given names to suggest their behavior?</t>
  </si>
  <si>
    <t>Does the architecture exhibit "good" design characteristics, such as appropriate levels of coupling, cohesion, etc.?</t>
  </si>
  <si>
    <t>Does each component denoted by a CRC card appear in the estimate as either base code, new components, or reused code?</t>
  </si>
  <si>
    <t>Is base code vs reuse code identified correctly?</t>
  </si>
  <si>
    <t>Do the base components and the new comopnents reflect the architecture?</t>
  </si>
  <si>
    <t>Are the base components and new components sized according to historical proxies?</t>
  </si>
  <si>
    <t>Is a rationale provided if either the LOCp and/or Ep are overridden?</t>
  </si>
  <si>
    <t>Does the value of LOCa reflect effort expended on creating, adding, or modifying production code?</t>
  </si>
  <si>
    <t>Is actual LOC data recorded at post mortem time?</t>
  </si>
  <si>
    <t>Is more than one iteration planned?</t>
  </si>
  <si>
    <t>Does the WBS list all iterations?</t>
  </si>
  <si>
    <t>Is the overall estimate of time in the WBS consistent with the calculated effort?</t>
  </si>
  <si>
    <t>Are the planned completion dates of iterations in the WBS consistent with the calendar?</t>
  </si>
  <si>
    <t>Are planned times recorded from the start of the calendar through the end of the project?</t>
  </si>
  <si>
    <t xml:space="preserve">Does the calendar corroborate the WBS, and visa versa?  </t>
  </si>
  <si>
    <t>Did you follow the design -&gt; test(failure) -&gt; code -&gt; test(success) -&gt; clean up (if necessary) -&gt; repeat pattern?</t>
  </si>
  <si>
    <t>Are all unit tests written so that passing the test satisifies requirements?</t>
  </si>
  <si>
    <t>Are unit tests written to the level of boundary value analysis?</t>
  </si>
  <si>
    <t>Is there at least one test suite which, when run, exercises the entire production code base?</t>
  </si>
  <si>
    <t>Does your code pass all test cases?</t>
  </si>
  <si>
    <t xml:space="preserve"> -</t>
  </si>
  <si>
    <t>Current Assignment:</t>
  </si>
  <si>
    <t>Assignment 6</t>
  </si>
  <si>
    <t>Immediate Past Assignment:</t>
  </si>
  <si>
    <t>Assignment6</t>
  </si>
  <si>
    <t xml:space="preserve">As of the end of </t>
  </si>
  <si>
    <t>All previous</t>
  </si>
  <si>
    <t>Program Size (LOC)</t>
  </si>
  <si>
    <t>LOCp</t>
  </si>
  <si>
    <t>LOCa</t>
  </si>
  <si>
    <t>Base code LOC count</t>
  </si>
  <si>
    <t xml:space="preserve">   Lines deleted from Base</t>
  </si>
  <si>
    <t xml:space="preserve">   Lines modified from Base</t>
  </si>
  <si>
    <t xml:space="preserve">   Lines added to Base</t>
  </si>
  <si>
    <t>Reused lines</t>
  </si>
  <si>
    <t>New lines of production code</t>
  </si>
  <si>
    <t>Component Count</t>
  </si>
  <si>
    <t>Actual</t>
  </si>
  <si>
    <t>Actual to Date</t>
  </si>
  <si>
    <t>Reused components</t>
  </si>
  <si>
    <t>Modified components</t>
  </si>
  <si>
    <t>New components</t>
  </si>
  <si>
    <t>Time In Phase (minutes)</t>
  </si>
  <si>
    <t>Ep</t>
  </si>
  <si>
    <t>Ea</t>
  </si>
  <si>
    <t>To Date %</t>
  </si>
  <si>
    <t>TOTAL</t>
  </si>
  <si>
    <t>Changes traced to the activities below:</t>
  </si>
  <si>
    <t>changes</t>
  </si>
  <si>
    <t>App previous</t>
  </si>
  <si>
    <t>Changes implemented in the activities below:</t>
  </si>
  <si>
    <t>Size Matrix (LOC/Method)</t>
  </si>
  <si>
    <t>Lower</t>
  </si>
  <si>
    <t>Mid</t>
  </si>
  <si>
    <t>Upper</t>
  </si>
  <si>
    <t>VS</t>
  </si>
  <si>
    <t>S</t>
  </si>
  <si>
    <t>M</t>
  </si>
  <si>
    <t>L</t>
  </si>
  <si>
    <t>VL</t>
  </si>
  <si>
    <t xml:space="preserve">Project History </t>
  </si>
  <si>
    <t>New and Changed LOC</t>
  </si>
  <si>
    <t>Effort</t>
  </si>
  <si>
    <t>Project Name</t>
  </si>
  <si>
    <t>Raw LOC</t>
  </si>
  <si>
    <t>Planned LOC</t>
  </si>
  <si>
    <t>Actual LOC</t>
  </si>
  <si>
    <t>Estimated Time</t>
  </si>
  <si>
    <t>Actual Time</t>
  </si>
  <si>
    <t>LOCa/LOCr</t>
  </si>
  <si>
    <t>Ea/LOCa</t>
  </si>
  <si>
    <t>1.xls</t>
  </si>
  <si>
    <t>CA02</t>
  </si>
  <si>
    <t>3.xls</t>
  </si>
  <si>
    <t>CA04</t>
  </si>
  <si>
    <t>CA05</t>
  </si>
  <si>
    <t>Project Trends</t>
  </si>
  <si>
    <t>Productivity=</t>
  </si>
  <si>
    <t>LOC/hr</t>
  </si>
  <si>
    <t>Average size=</t>
  </si>
  <si>
    <t>LOC/method</t>
  </si>
  <si>
    <t>Component History</t>
  </si>
  <si>
    <t>Component Name</t>
  </si>
  <si>
    <t>Total LOC</t>
  </si>
  <si>
    <t>Method Count</t>
  </si>
  <si>
    <t>Type</t>
  </si>
  <si>
    <t>Size</t>
  </si>
  <si>
    <t>ln(LOC/meth)</t>
  </si>
  <si>
    <t>dispatch</t>
  </si>
  <si>
    <t>Logic</t>
  </si>
  <si>
    <t>-</t>
  </si>
  <si>
    <t>`</t>
  </si>
  <si>
    <t>Average=</t>
  </si>
  <si>
    <t>Std=</t>
  </si>
  <si>
    <t>Standards</t>
  </si>
  <si>
    <t>Start date:</t>
  </si>
  <si>
    <t>Grades:</t>
  </si>
  <si>
    <t>AA</t>
  </si>
  <si>
    <t>End date:</t>
  </si>
  <si>
    <t>A</t>
  </si>
  <si>
    <t>Phases:</t>
  </si>
  <si>
    <t>Analysis</t>
  </si>
  <si>
    <t>AB</t>
  </si>
  <si>
    <t>B</t>
  </si>
  <si>
    <t>Planning</t>
  </si>
  <si>
    <t>BC</t>
  </si>
  <si>
    <t>C</t>
  </si>
  <si>
    <t>Refactoring</t>
  </si>
  <si>
    <t>CD</t>
  </si>
  <si>
    <t>D</t>
  </si>
  <si>
    <t>F</t>
  </si>
  <si>
    <t>Postmortem</t>
  </si>
  <si>
    <t>Sandbox</t>
  </si>
  <si>
    <t>Defect Types:</t>
  </si>
  <si>
    <t>Documentation</t>
  </si>
  <si>
    <t>Iteration</t>
  </si>
  <si>
    <t>NA</t>
  </si>
  <si>
    <t>Build</t>
  </si>
  <si>
    <t>Product syntax</t>
  </si>
  <si>
    <t>Product logic</t>
  </si>
  <si>
    <t>Product interface</t>
  </si>
  <si>
    <t>Product checking</t>
  </si>
  <si>
    <t>Test syntax</t>
  </si>
  <si>
    <t>Test logic</t>
  </si>
  <si>
    <t>Test interface</t>
  </si>
  <si>
    <t>Test checking</t>
  </si>
  <si>
    <t>Bad Smell</t>
  </si>
  <si>
    <t>Y/N:</t>
  </si>
  <si>
    <t>Yes</t>
  </si>
  <si>
    <t>No</t>
  </si>
  <si>
    <t>Proxy Types:</t>
  </si>
  <si>
    <t>Calculation</t>
  </si>
  <si>
    <t>Data</t>
  </si>
  <si>
    <t>I/O</t>
  </si>
  <si>
    <t>Sizes:</t>
  </si>
  <si>
    <t>Defect Pareto Analysis (taken from all defects to date)</t>
  </si>
  <si>
    <t>Description</t>
  </si>
  <si>
    <t>Count of Occurrences</t>
  </si>
  <si>
    <t>%</t>
  </si>
  <si>
    <t>Total</t>
  </si>
  <si>
    <t>Code Review Checklist</t>
  </si>
  <si>
    <t>Item</t>
  </si>
  <si>
    <t>Number of times this item detected a defect during review</t>
  </si>
  <si>
    <t>Acceptance Test Report</t>
  </si>
  <si>
    <r>
      <rPr>
        <rFont val="Arial"/>
        <color theme="1"/>
        <sz val="10.0"/>
      </rPr>
      <t xml:space="preserve">Use this worksheet to record tests that, if passed, tell you that your software is complete.   </t>
    </r>
    <r>
      <rPr>
        <rFont val="Arial"/>
        <b/>
        <color theme="1"/>
        <sz val="10.0"/>
      </rPr>
      <t xml:space="preserve">It is not a chronology, so do not list a history of tests. </t>
    </r>
    <r>
      <rPr>
        <rFont val="Arial"/>
        <color theme="1"/>
        <sz val="10.0"/>
      </rPr>
      <t xml:space="preserve">List only tests that are directly linked to requirements (in other words, do not list  tests for methods or components that you create over and above what is required to fulfill the specified interface definition -- these tests will appear in your individual unit test files).  Write the expected results at planning time.  Modify if necessary later.  Don’t write actual results in advance.  </t>
    </r>
  </si>
  <si>
    <t>Requirements:</t>
  </si>
  <si>
    <t>Requirement</t>
  </si>
  <si>
    <t>Test Description</t>
  </si>
  <si>
    <t>Test</t>
  </si>
  <si>
    <t>Expected Results</t>
  </si>
  <si>
    <t>Actual Results</t>
  </si>
  <si>
    <t>Issues</t>
  </si>
  <si>
    <t>Tests to make sure that the number of 0's and the number of 2's on the board meet project specifications</t>
  </si>
  <si>
    <t xml:space="preserve">def test_create_HappyPathTest010(self):
        userParms = {'grid': '0020020000000000'}
        actualResult = create._create(userParms)
        self.assertEqual(actualResult['grid'].count('2'), userParms['grid'].count('2'))
    </t>
  </si>
  <si>
    <t>Passed</t>
  </si>
  <si>
    <t>Performs the same functionality of the above test, but does not compare it to another particular board. Instead comparing it to the desired number directly</t>
  </si>
  <si>
    <t xml:space="preserve">    def test_create_HappyPathTest020(self):
        numOfTwos = 2
        actualResult = create._create(None)
        self.assertEqual(numOfTwos, actualResult['grid'].count('2'))
</t>
  </si>
  <si>
    <t>Ensures that the size of the grid is also accurate. If this test fails but the above test passes then we know the number of 0's is wrong</t>
  </si>
  <si>
    <t xml:space="preserve">    def test_create_HappyPathTest030(self):
        sizeOfGrid = 16
        actualResult = create._create(None)
        self.assertEqual(sizeOfGrid, len(actualResult['grid']))
 </t>
  </si>
  <si>
    <t>Checks to make sure the score is right (in this case it should just be 0)</t>
  </si>
  <si>
    <t xml:space="preserve">    def test_create_HappyPathTest040(self):
        actualResult = create._create(None)
        self.assertEqual(actualResult['score'], 0)
 </t>
  </si>
  <si>
    <t>This test ensures that the sha256 hash is also accurate.</t>
  </si>
  <si>
    <t xml:space="preserve">    def test_create_HappyPathTest050(self):
        actualResult = create._create(None)
        encoded = (actualResult['grid'] + '.' + str(actualResult['score'])).encode()
        gridScoreHash = hashlib.sha256(encoded).hexdigest().upper()
        self.assertEqual(actualResult['integrity'], gridScoreHash)
</t>
  </si>
  <si>
    <t>Ensures the status is what it is supposed to be</t>
  </si>
  <si>
    <t xml:space="preserve">    def test_create_SadPathTest060(self):
        actualResult = create._create(None)
        self.assertEqual(actualResult['status'], 'ok')
</t>
  </si>
  <si>
    <t>Sceneario-Component Map</t>
  </si>
  <si>
    <t>X</t>
  </si>
  <si>
    <t>Component Names:</t>
  </si>
  <si>
    <t>Use this worksheet to describe components required to implement the specifications.  List new components and base components.  Do not include extraneous components.</t>
  </si>
  <si>
    <t>Design</t>
  </si>
  <si>
    <t>Design Review</t>
  </si>
  <si>
    <t>Code</t>
  </si>
  <si>
    <t>Code Review</t>
  </si>
  <si>
    <t>Compile</t>
  </si>
  <si>
    <t>Syntax</t>
  </si>
  <si>
    <t>Build, Package</t>
  </si>
  <si>
    <t>Assignment</t>
  </si>
  <si>
    <t>Interface</t>
  </si>
  <si>
    <t>Checking</t>
  </si>
  <si>
    <t>Function</t>
  </si>
  <si>
    <t>System</t>
  </si>
  <si>
    <t>Environment</t>
  </si>
  <si>
    <t>Component Types:</t>
  </si>
  <si>
    <t>Design Approaches:</t>
  </si>
  <si>
    <t>Object-oriented</t>
  </si>
  <si>
    <t>Functional</t>
  </si>
  <si>
    <t>Duration:</t>
  </si>
  <si>
    <t>LOCe x T</t>
  </si>
  <si>
    <t>LOCa x T</t>
  </si>
  <si>
    <t>Productivity</t>
  </si>
  <si>
    <t>Component Name:</t>
  </si>
  <si>
    <t>Design Approach:</t>
  </si>
  <si>
    <t>Parent Component:</t>
  </si>
  <si>
    <t>Attributes (optional):</t>
  </si>
  <si>
    <t>Component Type:</t>
  </si>
  <si>
    <t>Collaborators:</t>
  </si>
  <si>
    <t>Operations:</t>
  </si>
  <si>
    <t>Size Estimate</t>
  </si>
  <si>
    <t>Estimated</t>
  </si>
  <si>
    <t>Changes to existing code</t>
  </si>
  <si>
    <t>New code</t>
  </si>
  <si>
    <t>Component</t>
  </si>
  <si>
    <t>Relative Size</t>
  </si>
  <si>
    <t>Base LOC count</t>
  </si>
  <si>
    <t>Number of LOC modified in base</t>
  </si>
  <si>
    <t>Number of LOC added to base</t>
  </si>
  <si>
    <t>Number of LOC deleted from base</t>
  </si>
  <si>
    <t>Number of base LOC contributing to effort</t>
  </si>
  <si>
    <t>Number of new methods added</t>
  </si>
  <si>
    <t>LOC/Method</t>
  </si>
  <si>
    <t>Number of new LOC contributing to effort</t>
  </si>
  <si>
    <t>Total number of LOC contributing to effort (LOCr)</t>
  </si>
  <si>
    <t>Total number of LOC contributing to effort (LOCa)</t>
  </si>
  <si>
    <t>Is this component reusable?</t>
  </si>
  <si>
    <t>Totals</t>
  </si>
  <si>
    <t>Size Calculation</t>
  </si>
  <si>
    <t>Effort Calculation</t>
  </si>
  <si>
    <t>Estimation:</t>
  </si>
  <si>
    <t>LOCr=</t>
  </si>
  <si>
    <t>LOCp=</t>
  </si>
  <si>
    <t>Actual:</t>
  </si>
  <si>
    <t>LOCa=</t>
  </si>
  <si>
    <t>Ep=</t>
  </si>
  <si>
    <t>Rationale for override:</t>
  </si>
  <si>
    <t>Event</t>
  </si>
  <si>
    <t>Response</t>
  </si>
  <si>
    <t>Origin</t>
  </si>
  <si>
    <t>Test Component</t>
  </si>
  <si>
    <t>Blackbox</t>
  </si>
  <si>
    <t>User</t>
  </si>
  <si>
    <t>External Component (specify)</t>
  </si>
  <si>
    <t>Op Spec type</t>
  </si>
  <si>
    <t>Metaphysics:</t>
  </si>
  <si>
    <t>Base Components</t>
  </si>
  <si>
    <t>Base LOC</t>
  </si>
  <si>
    <t>Deleted LOC</t>
  </si>
  <si>
    <t>Modified LOC</t>
  </si>
  <si>
    <t>Added LOC</t>
  </si>
  <si>
    <t>New Components</t>
  </si>
  <si>
    <t>LOCr</t>
  </si>
  <si>
    <t>Reuseable?</t>
  </si>
  <si>
    <t>Reusable?</t>
  </si>
  <si>
    <t>Reused Parts</t>
  </si>
  <si>
    <t>LOC</t>
  </si>
  <si>
    <t>Estimation</t>
  </si>
  <si>
    <t xml:space="preserve">Use this worksheet to record how much production code you plan to write and the amount of time to write it.  Record the actual size once the project is complete.  The actual time will be calculated from the Time Log.  Please note that you are not being evaluated on how close your planned values to your actual values. </t>
  </si>
  <si>
    <t>To Date</t>
  </si>
  <si>
    <t>Actual to Date %</t>
  </si>
  <si>
    <t>Changes Identified</t>
  </si>
  <si>
    <t>Changes Implemented</t>
  </si>
  <si>
    <t>estimation methods</t>
  </si>
  <si>
    <t>Component-Iteration Map</t>
  </si>
  <si>
    <t>Iteration 1</t>
  </si>
  <si>
    <t>Iteration 2</t>
  </si>
  <si>
    <t>Iteration 3</t>
  </si>
  <si>
    <t>Iteration 4</t>
  </si>
  <si>
    <t>Iteration 5</t>
  </si>
  <si>
    <t>Iteration 6</t>
  </si>
  <si>
    <t>Iteration 7</t>
  </si>
  <si>
    <t>Iteration 8</t>
  </si>
  <si>
    <t>Iteration 9</t>
  </si>
  <si>
    <t>Iteration 10</t>
  </si>
  <si>
    <t>Number of tasks:</t>
  </si>
  <si>
    <t>Effort:</t>
  </si>
  <si>
    <t>WBS</t>
  </si>
  <si>
    <t>Iteration Number</t>
  </si>
  <si>
    <t>Planned Effort (minutes)</t>
  </si>
  <si>
    <t>Cumulative Planned Effort</t>
  </si>
  <si>
    <t>Planned Velocity</t>
  </si>
  <si>
    <t>Cumulative Planned Velocity</t>
  </si>
  <si>
    <t>Planned Completion Date</t>
  </si>
  <si>
    <t>Calendar</t>
  </si>
  <si>
    <t>Day #</t>
  </si>
  <si>
    <t>Date</t>
  </si>
  <si>
    <t>Available Minutes</t>
  </si>
  <si>
    <t>Cumulative Minutes</t>
  </si>
  <si>
    <t>due date - 24</t>
  </si>
  <si>
    <t>due date - 23</t>
  </si>
  <si>
    <t>due date - 22</t>
  </si>
  <si>
    <t>due date - 21</t>
  </si>
  <si>
    <t>due date - 20</t>
  </si>
  <si>
    <t>due date - 19</t>
  </si>
  <si>
    <t>due date - 18</t>
  </si>
  <si>
    <t>due date - 17</t>
  </si>
  <si>
    <t>due date - 16</t>
  </si>
  <si>
    <t>due date - 15</t>
  </si>
  <si>
    <t>due date - 14</t>
  </si>
  <si>
    <t>due date - 13</t>
  </si>
  <si>
    <t>due date - 12</t>
  </si>
  <si>
    <t>due date - 11</t>
  </si>
  <si>
    <t>due date - 10</t>
  </si>
  <si>
    <t>due date - 9</t>
  </si>
  <si>
    <t>due date - 8</t>
  </si>
  <si>
    <t>due date - 7</t>
  </si>
  <si>
    <t>due date - 6</t>
  </si>
  <si>
    <t>due date - 5</t>
  </si>
  <si>
    <t>due date - 4</t>
  </si>
  <si>
    <t>due date - 3</t>
  </si>
  <si>
    <t>due date - 2</t>
  </si>
  <si>
    <t>due date - 1</t>
  </si>
  <si>
    <t>due date</t>
  </si>
  <si>
    <t>due date + 1</t>
  </si>
  <si>
    <t>due date + 2</t>
  </si>
  <si>
    <t>due date + 3</t>
  </si>
  <si>
    <t>due date + 4</t>
  </si>
  <si>
    <t>due date + 5</t>
  </si>
  <si>
    <t>due date + 6</t>
  </si>
  <si>
    <t>due date + 7</t>
  </si>
  <si>
    <t>due date + 8</t>
  </si>
  <si>
    <t>due date + 9</t>
  </si>
  <si>
    <t>due date + 10</t>
  </si>
  <si>
    <t>due date + 11</t>
  </si>
  <si>
    <t>due date + 12</t>
  </si>
  <si>
    <t>due date + 13</t>
  </si>
  <si>
    <t>due date + 14</t>
  </si>
  <si>
    <t>due date + 15</t>
  </si>
  <si>
    <t>due date + 16</t>
  </si>
  <si>
    <t>due date + 17</t>
  </si>
  <si>
    <t>Use this worksheet to show how much production code you plan to write and the amount of time to write it.  Values are extracted from the Estimation tab.</t>
  </si>
  <si>
    <t>Previous Project</t>
  </si>
  <si>
    <t>Use this worksheet to record changes to made to artifacts after the project is underway.  Record repairs to defects, as well as changes that result from requirements clarifications/changes.</t>
  </si>
  <si>
    <t>Change Designation</t>
  </si>
  <si>
    <t>Change Number</t>
  </si>
  <si>
    <t>Date Of Change</t>
  </si>
  <si>
    <t>Change Type</t>
  </si>
  <si>
    <t>Activity Where Injected</t>
  </si>
  <si>
    <t>Iteration Where Injected</t>
  </si>
  <si>
    <t>Activity Where Removed</t>
  </si>
  <si>
    <t>Iteration Where Removed</t>
  </si>
  <si>
    <t>Fix Time</t>
  </si>
  <si>
    <t>Reference To A Previous Change</t>
  </si>
  <si>
    <t>Use this worksheet to record the amount of time you spend on each activity.  Use the "sandbox" activity to record time spent experimenting with the assignment requirements..</t>
  </si>
  <si>
    <t>Activity</t>
  </si>
  <si>
    <t>Meaning</t>
  </si>
  <si>
    <t>Start Time</t>
  </si>
  <si>
    <t>Stop Time</t>
  </si>
  <si>
    <t>Hour</t>
  </si>
  <si>
    <t>Min</t>
  </si>
  <si>
    <t>Interrupt</t>
  </si>
  <si>
    <t>Delta</t>
  </si>
  <si>
    <t>Comments</t>
  </si>
  <si>
    <t>Integration test</t>
  </si>
  <si>
    <t>Problems of Importance</t>
  </si>
  <si>
    <t>Strings are immutable. So learning to work around this while initially setting the gameboard to all 0's was difficult</t>
  </si>
  <si>
    <t>For whatever reason I did not realize that the hexdigest() function was separate from the sha256() function. As a result it took quite a bit of internet searching to find out how to get the hash to display according to the design constraints.</t>
  </si>
  <si>
    <t>Proposal for Improvements</t>
  </si>
  <si>
    <t>It took me quite a while to actually feel like I understood how to approach TDD. I only realized this about half way through the project, after reading through the processes tab quite a bit. I would maybe work an actual example using the same problem that we encounter just to properly demonstrate the idea of building a proper test case, followed by code afterwards.</t>
  </si>
  <si>
    <t>Notes and Comments</t>
  </si>
  <si>
    <t>Coding Standard</t>
  </si>
  <si>
    <t>A coding standard provides a map so that the code generated by a group of programmers will be consistent and, therefore, easier to read and maintain.</t>
  </si>
  <si>
    <t>This standard applies both to production code and test code.</t>
  </si>
  <si>
    <t>File headings</t>
  </si>
  <si>
    <t>Place a doc string at the beginning of each file.  The doc string should state the purpose of the file's contents, the date the file was baselined, the date of any modifications subsequent to being baselined, and the name of the author.  Each line of the doc string should be indented by four spaces.  It can be delimited by either three double quotes or three single quotes. [Rationale:  This provides identifying information for the file.]</t>
  </si>
  <si>
    <t>Example</t>
  </si>
  <si>
    <t>'''</t>
  </si>
  <si>
    <t xml:space="preserve">    Created on Sep 20, 2088</t>
  </si>
  <si>
    <t xml:space="preserve">    @author:    David Umphress</t>
  </si>
  <si>
    <t>Use of docstrings elsewhere is optional.  If used, they may be free form; i.e., this coding standard specifies no format.</t>
  </si>
  <si>
    <t>Use # for comments other than doc strings.  [Rationale:  This style of commenting makes comments consistent across other programming languages.]</t>
  </si>
  <si>
    <t># Return the answer to the universe</t>
  </si>
  <si>
    <t>return 42</t>
  </si>
  <si>
    <t>Do not include comments such as "#end if" to denote end of structural constructs. [Rationale:    Indentation gives a visual cue to nesting; comments that indicate end of blocks of code decrease readability.]</t>
  </si>
  <si>
    <t>Multiple assignment statements</t>
  </si>
  <si>
    <t>Avoid multiple assignment statements.  Use only in situations where readability would be significantly affected by using single assignment statements.  [Rationale:  Multiple logical lines per physical line result in an inaccurate LOC count.]</t>
  </si>
  <si>
    <t>Not OK</t>
  </si>
  <si>
    <t>OK</t>
  </si>
  <si>
    <t>myVar1, myVar2 = 0, 1</t>
  </si>
  <si>
    <t>myVar1 = 0</t>
  </si>
  <si>
    <t>myVar2 = 1</t>
  </si>
  <si>
    <t>import os, sys</t>
  </si>
  <si>
    <t>import os</t>
  </si>
  <si>
    <t>import sys</t>
  </si>
  <si>
    <t>Spanning physical lines</t>
  </si>
  <si>
    <t>Logical lines can span multiple physical lines (where a physical line is no more than 80 characters).  In such cases, the continuation lines must be indented one indentation beyond the initial line.  Break lines after operators or commas.  [Rationale:  Indentation improves readability.]</t>
  </si>
  <si>
    <t>Do not span strings over more than one physical line.  In cases where a string won’t fit on a physical line, break the string into individual parts that will fit on a line and concatenate the parts.  [Rationale:  This simplifies construction of tools that count lines of code.]</t>
  </si>
  <si>
    <t>myVar1 = myVar2 + myVar3 + \</t>
  </si>
  <si>
    <t>myVar4</t>
  </si>
  <si>
    <t xml:space="preserve">    myVar4</t>
  </si>
  <si>
    <t>myString = '''multi-line</t>
  </si>
  <si>
    <t>myString='multi-line ’ + \</t>
  </si>
  <si>
    <t>string'''</t>
  </si>
  <si>
    <t xml:space="preserve">    ‘string’</t>
  </si>
  <si>
    <t>Blank lines</t>
  </si>
  <si>
    <t>Use blank lines to break up related chunks of code.  Use at least one blank line between all methods. [Rationale:  Blank lines visually segment blocks of related code, thus making it more understandable.]</t>
  </si>
  <si>
    <t>Code readability</t>
  </si>
  <si>
    <t>Code should be as self-documenting as possible.  For example:</t>
  </si>
  <si>
    <t>·      Identifiers should be given meaningful names that indicate purpose or use.</t>
  </si>
  <si>
    <t xml:space="preserve">·      Single letters should only be used as names for loop indices when mirroring a mathematical equation specified in the requirements, otherwise, loop indices should be given names that indicate their use. </t>
  </si>
  <si>
    <t xml:space="preserve">·      Magic numbers – meaning, numbers that appear without explanation in source code  – are to be avoided.  If they appear, they should be assigned to identifiers that describe their purpose. </t>
  </si>
  <si>
    <t>·      Comments should be used sparingly as an aid to understanding non-intuitive code structure, complex calculations, unique circumstances, etc.  It should not be a substitute for unreadable code.</t>
  </si>
  <si>
    <t>[Rationale:  These practices improve comprehension of code.]</t>
  </si>
  <si>
    <t>Identifier naming</t>
  </si>
  <si>
    <t>Variables should follow a camel-case convention (i.e., the identifier consists of a series of words with the spaces removed; the beginning letter should be lower case; the beginning letter of each word should be uppercase.)</t>
  </si>
  <si>
    <t xml:space="preserve">Class names should be nouns in camel-case, with the first letter capitalized. </t>
  </si>
  <si>
    <t>class MyClass</t>
  </si>
  <si>
    <t>Function names and method names should be in camel-case, with the first letter in lower case.  The name should connote action and thus should be a verb or verb phrase.</t>
  </si>
  <si>
    <t>def run()</t>
  </si>
  <si>
    <t>def getValue()</t>
  </si>
  <si>
    <r>
      <rPr>
        <rFont val="Arial"/>
        <color theme="1"/>
        <sz val="10.0"/>
      </rPr>
      <t xml:space="preserve">Methods that retrieve a Boolean object state must use the prefix </t>
    </r>
    <r>
      <rPr>
        <rFont val="Arial"/>
        <i/>
        <color theme="1"/>
        <sz val="10.0"/>
      </rPr>
      <t>is</t>
    </r>
    <r>
      <rPr>
        <rFont val="Arial"/>
        <color theme="1"/>
        <sz val="10.0"/>
      </rPr>
      <t xml:space="preserve"> in the method name.</t>
    </r>
  </si>
  <si>
    <t>isEnabled()</t>
  </si>
  <si>
    <t>Identifiers designated to be constant should be nouns in all upper case with words separated by an underscore.  All other identifiers should be nouns in camel-case, with the first letter in lower case.</t>
  </si>
  <si>
    <t>Multiple inheritance</t>
  </si>
  <si>
    <t>Do not use multiple inheritance.  [Rationale:  This practice decreases understandability.]</t>
  </si>
  <si>
    <t>File contents</t>
  </si>
  <si>
    <t>Unless specified otherwise, each class should be stored in its own file.  The name of the file should be the name of the class followed by a “.py” extension.  For example, class “MyComponent” should be located in a file named “MyComponent.py”.</t>
  </si>
  <si>
    <t>Test code should be placed in a file whose file name clearly reflects what component is being tested.  In all cases, the file name will end with “Test.py”.  For example, “MyComponentTest.py” would contain the code that tests “MyComponent.py”.</t>
  </si>
  <si>
    <t>Smell-specific properties</t>
  </si>
  <si>
    <t>The following are considered "odious" bad smels:</t>
  </si>
  <si>
    <t>Dupulicate code:  identical or similar code in more than one location.</t>
  </si>
  <si>
    <t>Side effects:  code that, when executed, produces unspecified actions, such as exceptions, output, state changes.</t>
  </si>
  <si>
    <t>Large class:  presence of outward-facing methods that don't support class cohesion.</t>
  </si>
  <si>
    <t xml:space="preserve">Large method:   lines of code that perform more functionality than can be easily comprehended.  Threshold:  25 LOC. </t>
  </si>
  <si>
    <t>Useless comments:  comments that mimic code or detract from code comprehension.</t>
  </si>
  <si>
    <t>Temporary variables:   Use of local variables for multiple purposes across a code segment.</t>
  </si>
  <si>
    <t>Inappropriate intimacy:   taking advantage of implementation details</t>
  </si>
  <si>
    <t>File structure</t>
  </si>
  <si>
    <t>Code should be developed in your IDE using the following general directory/file structure:</t>
  </si>
  <si>
    <t>Counting Standard</t>
  </si>
  <si>
    <t>A counting standard defines how to determine the number of lines of code.</t>
  </si>
  <si>
    <t>Each non-blank, non-comment, non-doc string line of production code counts as one line of code.  Do not count test code.</t>
  </si>
  <si>
    <t xml:space="preserve">Example:  </t>
  </si>
  <si>
    <t>doc string … not a line of code</t>
  </si>
  <si>
    <t xml:space="preserve">    Created to demonstrate the counting standard</t>
  </si>
  <si>
    <t xml:space="preserve">    Baselined:  1 Aug 2099</t>
  </si>
  <si>
    <t xml:space="preserve">    Modified:  30 Sep 2099</t>
  </si>
  <si>
    <t xml:space="preserve">    @author:  D. Umphress</t>
  </si>
  <si>
    <t>import math</t>
  </si>
  <si>
    <t>line of code</t>
  </si>
  <si>
    <t>import platform</t>
  </si>
  <si>
    <t>blank line … not a line of code</t>
  </si>
  <si>
    <t># Outward facing method(s)</t>
  </si>
  <si>
    <t>comment … not a line of code</t>
  </si>
  <si>
    <t>def prob(parmDictionary):</t>
  </si>
  <si>
    <t>    ERROR_HEADER = "error: "</t>
  </si>
  <si>
    <t>    ERROR_KEY = "error"</t>
  </si>
  <si>
    <t>    SOLUTION_KEY = "probability"</t>
  </si>
  <si>
    <t>    DEFAULT_TAILS = 2</t>
  </si>
  <si>
    <t>    resultDict = {}</t>
  </si>
  <si>
    <t>    # Calculate probability</t>
  </si>
  <si>
    <t>    constant = _calculateConstant(n)</t>
  </si>
  <si>
    <t>    integration = _integrate(t, n, _f)</t>
  </si>
  <si>
    <t>    if (tails == 1):</t>
  </si>
  <si>
    <t>        result = constant * integration + 0.5</t>
  </si>
  <si>
    <t>    else:</t>
  </si>
  <si>
    <t>        result = constant * integration * 2</t>
  </si>
  <si>
    <t>       </t>
  </si>
  <si>
    <t>    resultDict[SOLUTION_KEY] = result </t>
  </si>
  <si>
    <t>    return resultDict</t>
  </si>
  <si>
    <t>#---------------------------------------------------------------------------</t>
  </si>
  <si>
    <t># Internal methods</t>
  </si>
  <si>
    <t>def _gamma(x):</t>
  </si>
  <si>
    <t>    if (x == 1):</t>
  </si>
  <si>
    <t>        return 1</t>
  </si>
  <si>
    <t>    if (x == 0.5):</t>
  </si>
  <si>
    <t>        return math.sqrt(math.pi)</t>
  </si>
  <si>
    <t>    return (x - 1) * _gamma(x - 1)</t>
  </si>
  <si>
    <t>def _calculateConstant(n):</t>
  </si>
  <si>
    <t>    n = float(n)</t>
  </si>
  <si>
    <t>    numerator = _gamma((n + 1.0) / 2.0)</t>
  </si>
  <si>
    <t>    denominator = _gamma(n / 2.0) * math.sqrt(n * math.pi)</t>
  </si>
  <si>
    <t>    result = numerator / denominator</t>
  </si>
  <si>
    <t>    return result</t>
  </si>
  <si>
    <t>total LOC:</t>
  </si>
  <si>
    <t xml:space="preserve">total number of components:  </t>
  </si>
  <si>
    <t xml:space="preserve">component 1 </t>
  </si>
  <si>
    <t xml:space="preserve">name:  </t>
  </si>
  <si>
    <t>prob</t>
  </si>
  <si>
    <t xml:space="preserve">method count: </t>
  </si>
  <si>
    <t xml:space="preserve">LOC:  </t>
  </si>
  <si>
    <t>component 2</t>
  </si>
  <si>
    <t>_gamma</t>
  </si>
  <si>
    <t>component 3</t>
  </si>
  <si>
    <t>_calculateConstant</t>
  </si>
  <si>
    <t>Paste production source code here.  (1) copy your code to the clipboard, (2) click on the "PASTE ME" cell (not the entire row), (3) paste.  Do not paste test code.</t>
  </si>
  <si>
    <t>PASTE ME</t>
  </si>
  <si>
    <t>Constants</t>
  </si>
  <si>
    <t>Identifying customer needs</t>
  </si>
  <si>
    <t>Architect</t>
  </si>
  <si>
    <t>High-level design</t>
  </si>
  <si>
    <t>Determine actions/effort for project duration</t>
  </si>
  <si>
    <t>Plan iteration</t>
  </si>
  <si>
    <t>Determine actions/effort this iteration</t>
  </si>
  <si>
    <t>Low-level design, coding, unit testing</t>
  </si>
  <si>
    <t>AM</t>
  </si>
  <si>
    <t>Restructure internal design</t>
  </si>
  <si>
    <t>PM</t>
  </si>
  <si>
    <t>Examine test code for risk mitigation</t>
  </si>
  <si>
    <t>End-to-end test of components to date</t>
  </si>
  <si>
    <t>Repattern</t>
  </si>
  <si>
    <t>Restructure external design</t>
  </si>
  <si>
    <t>Capture post-development statistics</t>
  </si>
  <si>
    <t>Prove ideas, try concepts</t>
  </si>
  <si>
    <t>Requirements Change</t>
  </si>
  <si>
    <t>Changes to requirements</t>
  </si>
  <si>
    <t xml:space="preserve">did not follow </t>
  </si>
  <si>
    <t>Requirements Clarification</t>
  </si>
  <si>
    <t>Clarifications to requirements</t>
  </si>
  <si>
    <t>very painful</t>
  </si>
  <si>
    <t>Syntax flaws in the deliverable product</t>
  </si>
  <si>
    <t>painful</t>
  </si>
  <si>
    <t>Logic flaws in the deliverable product</t>
  </si>
  <si>
    <t>neutral</t>
  </si>
  <si>
    <t>Flaws in the interface of a component of the deliverable product</t>
  </si>
  <si>
    <t>helpful</t>
  </si>
  <si>
    <t>Flaws with boundary/type checking within a component of the deliverable product</t>
  </si>
  <si>
    <t>very helpful</t>
  </si>
  <si>
    <t xml:space="preserve">Syntax flaws in the test code </t>
  </si>
  <si>
    <t>Logic flaws in the test code</t>
  </si>
  <si>
    <t>Flaws in the interface of a component of the test code</t>
  </si>
  <si>
    <t>Flaws with boundary/type checking within a component of the test code</t>
  </si>
  <si>
    <t>Refactoring changes (please note the bad smell in the defect description)</t>
  </si>
  <si>
    <t>Passed with issues</t>
  </si>
  <si>
    <t>Failed</t>
  </si>
  <si>
    <t>Base</t>
  </si>
  <si>
    <t>Not tested</t>
  </si>
  <si>
    <t>New</t>
  </si>
  <si>
    <t>Reusable</t>
  </si>
  <si>
    <t>upper</t>
  </si>
  <si>
    <t>mid</t>
  </si>
  <si>
    <t>lower</t>
  </si>
  <si>
    <t>&lt;-- Mandatory</t>
  </si>
  <si>
    <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</si>
</sst>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
    <numFmt numFmtId="166" formatCode="0.000"/>
  </numFmts>
  <fonts count="46">
    <font>
      <sz val="10.0"/>
      <color rgb="FF000000"/>
      <name val="Arial"/>
    </font>
    <font>
      <b/>
      <sz val="16.0"/>
      <color theme="1"/>
      <name val="Arial"/>
    </font>
    <font>
      <b/>
      <sz val="10.0"/>
      <color theme="1"/>
      <name val="Arial"/>
    </font>
    <font>
      <sz val="10.0"/>
      <color theme="1"/>
      <name val="Arial"/>
    </font>
    <font>
      <sz val="8.0"/>
      <color theme="1"/>
      <name val="Arial"/>
    </font>
    <font>
      <u/>
      <sz val="10.0"/>
      <color theme="1"/>
      <name val="Arial"/>
    </font>
    <font/>
    <font>
      <b/>
      <sz val="10.0"/>
      <color rgb="FFFF0000"/>
      <name val="Arial"/>
    </font>
    <font>
      <b/>
      <sz val="14.0"/>
      <color theme="1"/>
      <name val="Arial"/>
    </font>
    <font>
      <b/>
      <sz val="14.0"/>
      <color rgb="FF000000"/>
      <name val="Arial"/>
    </font>
    <font>
      <color theme="1"/>
      <name val="Calibri"/>
    </font>
    <font>
      <u/>
      <sz val="11.0"/>
      <color rgb="FF000000"/>
      <name val="Calibri"/>
    </font>
    <font>
      <sz val="11.0"/>
      <color rgb="FF000000"/>
      <name val="Calibri"/>
    </font>
    <font>
      <u/>
      <sz val="10.0"/>
      <color theme="1"/>
      <name val="Arial"/>
    </font>
    <font>
      <sz val="11.0"/>
      <color theme="1"/>
      <name val="Arial"/>
    </font>
    <font>
      <sz val="10.0"/>
      <color theme="0"/>
      <name val="Arial"/>
    </font>
    <font>
      <b/>
      <sz val="10.0"/>
      <color theme="0"/>
      <name val="Arial"/>
    </font>
    <font>
      <i/>
      <sz val="10.0"/>
      <color theme="1"/>
      <name val="Arial"/>
    </font>
    <font>
      <u/>
      <sz val="10.0"/>
      <color theme="1"/>
      <name val="Arial"/>
    </font>
    <font>
      <u/>
      <sz val="10.0"/>
      <color theme="1"/>
      <name val="Arial"/>
    </font>
    <font>
      <u/>
      <sz val="10.0"/>
      <color theme="1"/>
      <name val="Arial"/>
    </font>
    <font>
      <u/>
      <sz val="10.0"/>
      <color theme="1"/>
      <name val="Arial"/>
    </font>
    <font>
      <u/>
      <sz val="10.0"/>
      <color theme="1"/>
      <name val="Arial"/>
    </font>
    <font>
      <u/>
      <sz val="10.0"/>
      <color theme="1"/>
      <name val="Arial"/>
    </font>
    <font>
      <u/>
      <sz val="10.0"/>
      <color rgb="FF0000D4"/>
      <name val="Arial"/>
    </font>
    <font>
      <u/>
      <sz val="10.0"/>
      <color rgb="FF0000D4"/>
      <name val="Arial"/>
    </font>
    <font>
      <u/>
      <sz val="10.0"/>
      <color rgb="FF0000FF"/>
      <name val="Arial"/>
    </font>
    <font>
      <sz val="10.0"/>
      <color rgb="FF152935"/>
      <name val="Arial"/>
    </font>
    <font>
      <sz val="14.0"/>
      <color rgb="FF152935"/>
      <name val="Helvetica Neue"/>
    </font>
    <font>
      <sz val="16.0"/>
      <color theme="1"/>
      <name val="Arial"/>
    </font>
    <font>
      <b/>
      <i/>
      <sz val="10.0"/>
      <color rgb="FFFF0000"/>
      <name val="Arial"/>
    </font>
    <font>
      <b/>
      <u/>
      <sz val="14.0"/>
      <color theme="1"/>
      <name val="Arial"/>
    </font>
    <font>
      <b/>
      <u/>
      <sz val="14.0"/>
      <color theme="1"/>
      <name val="Arial"/>
    </font>
    <font>
      <sz val="14.0"/>
      <color theme="1"/>
      <name val="Arial"/>
    </font>
    <font>
      <sz val="11.0"/>
      <color rgb="FFFF0000"/>
      <name val="Arial"/>
    </font>
    <font>
      <sz val="11.0"/>
      <color rgb="FFFF0000"/>
      <name val="Noto Sans Symbols"/>
    </font>
    <font>
      <b/>
      <sz val="12.0"/>
      <color theme="1"/>
      <name val="Arial"/>
    </font>
    <font>
      <sz val="12.0"/>
      <color theme="1"/>
      <name val="Arial"/>
    </font>
    <font>
      <sz val="10.0"/>
      <name val="Arial"/>
    </font>
    <font>
      <u/>
      <sz val="12.0"/>
      <color theme="1"/>
      <name val="Arial"/>
    </font>
    <font>
      <u/>
      <sz val="12.0"/>
      <color theme="1"/>
      <name val="Arial"/>
    </font>
    <font>
      <u/>
      <sz val="12.0"/>
      <color theme="1"/>
      <name val="Arial"/>
    </font>
    <font>
      <u/>
      <sz val="12.0"/>
      <color theme="1"/>
      <name val="Arial"/>
    </font>
    <font>
      <u/>
      <sz val="12.0"/>
      <color theme="1"/>
      <name val="Arial"/>
    </font>
    <font>
      <sz val="10.0"/>
      <color theme="1"/>
      <name val="Courier New"/>
    </font>
    <font>
      <sz val="14.0"/>
      <color rgb="FF008040"/>
      <name val="Zapf dingbats"/>
    </font>
  </fonts>
  <fills count="11">
    <fill>
      <patternFill patternType="none"/>
    </fill>
    <fill>
      <patternFill patternType="lightGray"/>
    </fill>
    <fill>
      <patternFill patternType="solid">
        <fgColor rgb="FF366092"/>
        <bgColor rgb="FF366092"/>
      </patternFill>
    </fill>
    <fill>
      <patternFill patternType="solid">
        <fgColor rgb="FF548DD4"/>
        <bgColor rgb="FF548DD4"/>
      </patternFill>
    </fill>
    <fill>
      <patternFill patternType="solid">
        <fgColor rgb="FFFF0000"/>
        <bgColor rgb="FFFF0000"/>
      </patternFill>
    </fill>
    <fill>
      <patternFill patternType="solid">
        <fgColor rgb="FFC6D9F0"/>
        <bgColor rgb="FFC6D9F0"/>
      </patternFill>
    </fill>
    <fill>
      <patternFill patternType="solid">
        <fgColor rgb="FFFFFF99"/>
        <bgColor rgb="FFFFFF99"/>
      </patternFill>
    </fill>
    <fill>
      <patternFill patternType="solid">
        <fgColor theme="0"/>
        <bgColor theme="0"/>
      </patternFill>
    </fill>
    <fill>
      <patternFill patternType="solid">
        <fgColor rgb="FF3366FF"/>
        <bgColor rgb="FF3366FF"/>
      </patternFill>
    </fill>
    <fill>
      <patternFill patternType="solid">
        <fgColor rgb="FFD8D8D8"/>
        <bgColor rgb="FFD8D8D8"/>
      </patternFill>
    </fill>
    <fill>
      <patternFill patternType="solid">
        <fgColor rgb="FFFFFFFF"/>
        <bgColor rgb="FFFFFFFF"/>
      </patternFill>
    </fill>
  </fills>
  <borders count="65">
    <border/>
    <border>
      <right style="thin">
        <color rgb="FF000000"/>
      </right>
    </border>
    <border>
      <right style="thin">
        <color theme="1"/>
      </right>
    </border>
    <border>
      <left style="thin">
        <color rgb="FF000000"/>
      </left>
    </border>
    <border>
      <bottom style="thin">
        <color rgb="FF000000"/>
      </bottom>
    </border>
    <border>
      <right style="medium">
        <color rgb="FF000000"/>
      </right>
      <top style="medium">
        <color rgb="FF000000"/>
      </top>
    </border>
    <border>
      <left style="medium">
        <color rgb="FF000000"/>
      </left>
      <top style="medium">
        <color rgb="FF000000"/>
      </top>
    </border>
    <border>
      <right style="medium">
        <color rgb="FF000000"/>
      </right>
    </border>
    <border>
      <left style="medium">
        <color rgb="FF000000"/>
      </left>
    </border>
    <border>
      <bottom style="medium">
        <color rgb="FF000000"/>
      </bottom>
    </border>
    <border>
      <right style="thin">
        <color rgb="FF000000"/>
      </right>
      <top style="medium">
        <color rgb="FF000000"/>
      </top>
    </border>
    <border>
      <left style="thick">
        <color rgb="FF000000"/>
      </left>
      <top style="medium">
        <color rgb="FFBFBFBF"/>
      </top>
    </border>
    <border>
      <right style="thick">
        <color rgb="FF000000"/>
      </right>
    </border>
    <border>
      <left style="medium">
        <color rgb="FF000000"/>
      </left>
      <bottom style="medium">
        <color rgb="FFBFBFBF"/>
      </bottom>
    </border>
    <border>
      <bottom style="medium">
        <color rgb="FFBFBFBF"/>
      </bottom>
    </border>
    <border>
      <right style="thick">
        <color rgb="FF000000"/>
      </right>
      <top style="medium">
        <color rgb="FFBFBFBF"/>
      </top>
    </border>
    <border>
      <top style="medium">
        <color rgb="FFBFBFBF"/>
      </top>
    </border>
    <border>
      <left style="medium">
        <color rgb="FF000000"/>
      </left>
      <top style="medium">
        <color rgb="FFBFBFBF"/>
      </top>
    </border>
    <border>
      <left/>
      <top/>
      <bottom/>
    </border>
    <border>
      <right/>
      <top/>
      <bottom/>
    </border>
    <border>
      <left/>
      <right/>
      <top/>
      <bottom/>
    </border>
    <border>
      <left style="thin">
        <color rgb="FF000000"/>
      </left>
      <top/>
      <bottom/>
    </border>
    <border>
      <top/>
      <bottom/>
    </border>
    <border>
      <left/>
      <right style="thin">
        <color rgb="FF000000"/>
      </right>
      <top/>
      <bottom/>
    </border>
    <border>
      <left style="thin">
        <color rgb="FF000000"/>
      </left>
      <right style="thin">
        <color rgb="FF000000"/>
      </right>
    </border>
    <border>
      <left style="thin">
        <color rgb="FF000000"/>
      </left>
      <top style="thin">
        <color rgb="FF000000"/>
      </top>
    </border>
    <border>
      <top style="thin">
        <color rgb="FF000000"/>
      </top>
    </border>
    <border>
      <left style="thin">
        <color rgb="FF000000"/>
      </lef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ttom style="thin">
        <color rgb="FFD8D8D8"/>
      </bottom>
    </border>
    <border>
      <bottom style="thin">
        <color rgb="FFD8D8D8"/>
      </bottom>
    </border>
    <border>
      <left style="thin">
        <color rgb="FF000000"/>
      </left>
      <top style="thin">
        <color rgb="FFD8D8D8"/>
      </top>
      <bottom style="thin">
        <color rgb="FF000000"/>
      </bottom>
    </border>
    <border>
      <top style="thin">
        <color rgb="FFD8D8D8"/>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right style="thin">
        <color rgb="FF000000"/>
      </right>
      <top style="thin">
        <color rgb="FF000000"/>
      </top>
      <bottom style="thin">
        <color rgb="FF000000"/>
      </bottom>
    </border>
    <border>
      <right style="thin">
        <color rgb="FF000000"/>
      </right>
      <top style="thin">
        <color rgb="FF000000"/>
      </top>
    </border>
    <border>
      <right style="thin">
        <color rgb="FF000000"/>
      </right>
      <bottom style="thin">
        <color rgb="FF000000"/>
      </bottom>
    </border>
    <border>
      <left/>
      <right/>
      <top/>
      <bottom style="medium">
        <color rgb="FF000000"/>
      </bottom>
    </border>
    <border>
      <left/>
      <top style="medium">
        <color rgb="FF000000"/>
      </top>
      <bottom/>
    </border>
    <border>
      <right/>
      <top style="medium">
        <color rgb="FF000000"/>
      </top>
      <bottom/>
    </border>
    <border>
      <left/>
      <right/>
      <top/>
    </border>
    <border>
      <left/>
      <right/>
    </border>
    <border>
      <left/>
      <right/>
      <bottom/>
    </border>
    <border>
      <left style="thin">
        <color rgb="FF000000"/>
      </left>
      <right style="thin">
        <color rgb="FF000000"/>
      </right>
      <top/>
      <bottom/>
    </border>
    <border>
      <left style="thin">
        <color rgb="FF000000"/>
      </left>
      <right style="thin">
        <color rgb="FF000000"/>
      </right>
      <bottom style="thin">
        <color rgb="FF000000"/>
      </bottom>
    </border>
    <border>
      <left style="thin">
        <color rgb="FF000000"/>
      </left>
      <right/>
      <top style="thin">
        <color rgb="FF000000"/>
      </top>
      <bottom style="thin">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rder>
    <border>
      <left style="medium">
        <color rgb="FF000000"/>
      </left>
      <right style="thin">
        <color rgb="FF000000"/>
      </right>
      <top style="medium">
        <color rgb="FF000000"/>
      </top>
      <bottom style="thin">
        <color rgb="FF000000"/>
      </bottom>
    </border>
    <border>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thin">
        <color rgb="FF000000"/>
      </left>
      <top style="medium">
        <color rgb="FF000000"/>
      </top>
      <bottom style="thin">
        <color rgb="FF000000"/>
      </bottom>
    </border>
    <border>
      <right style="medium">
        <color rgb="FF000000"/>
      </right>
      <bottom style="medium">
        <color rgb="FF000000"/>
      </bottom>
    </border>
    <border>
      <top style="medium">
        <color rgb="FF000000"/>
      </top>
    </border>
  </borders>
  <cellStyleXfs count="1">
    <xf borderId="0" fillId="0" fontId="0" numFmtId="0" applyAlignment="1" applyFont="1"/>
  </cellStyleXfs>
  <cellXfs count="311">
    <xf borderId="0" fillId="0" fontId="0" numFmtId="0" xfId="0" applyAlignment="1" applyFont="1">
      <alignment readingOrder="0" shrinkToFit="0" vertical="bottom" wrapText="0"/>
    </xf>
    <xf borderId="0" fillId="0" fontId="1" numFmtId="0" xfId="0" applyAlignment="1" applyFont="1">
      <alignment horizontal="left"/>
    </xf>
    <xf borderId="0" fillId="0" fontId="2" numFmtId="0" xfId="0" applyAlignment="1" applyFont="1">
      <alignment horizontal="right"/>
    </xf>
    <xf borderId="0" fillId="0" fontId="3" numFmtId="0" xfId="0" applyFont="1"/>
    <xf borderId="1" fillId="0" fontId="2" numFmtId="0" xfId="0" applyAlignment="1" applyBorder="1" applyFont="1">
      <alignment horizontal="right" vertical="top"/>
    </xf>
    <xf borderId="0" fillId="0" fontId="3" numFmtId="0" xfId="0" applyAlignment="1" applyFont="1">
      <alignment horizontal="center"/>
    </xf>
    <xf borderId="2" fillId="0" fontId="2" numFmtId="0" xfId="0" applyAlignment="1" applyBorder="1" applyFont="1">
      <alignment horizontal="right"/>
    </xf>
    <xf borderId="3" fillId="0" fontId="3" numFmtId="0" xfId="0" applyAlignment="1" applyBorder="1" applyFont="1">
      <alignment vertical="top"/>
    </xf>
    <xf borderId="0" fillId="0" fontId="3" numFmtId="0" xfId="0" applyAlignment="1" applyFont="1">
      <alignment vertical="top"/>
    </xf>
    <xf borderId="0" fillId="0" fontId="4" numFmtId="0" xfId="0" applyAlignment="1" applyFont="1">
      <alignment vertical="top"/>
    </xf>
    <xf borderId="0" fillId="0" fontId="3" numFmtId="0" xfId="0" applyAlignment="1" applyFont="1">
      <alignment horizontal="left" shrinkToFit="0" vertical="top" wrapText="1"/>
    </xf>
    <xf borderId="3" fillId="0" fontId="3" numFmtId="0" xfId="0" applyAlignment="1" applyBorder="1" applyFont="1">
      <alignment shrinkToFit="0" vertical="top" wrapText="1"/>
    </xf>
    <xf borderId="1" fillId="0" fontId="2" numFmtId="0" xfId="0" applyAlignment="1" applyBorder="1" applyFont="1">
      <alignment horizontal="right" shrinkToFit="0" vertical="top" wrapText="1"/>
    </xf>
    <xf borderId="1" fillId="0" fontId="2" numFmtId="0" xfId="0" applyAlignment="1" applyBorder="1" applyFont="1">
      <alignment horizontal="right"/>
    </xf>
    <xf borderId="4" fillId="0" fontId="5" numFmtId="0" xfId="0" applyAlignment="1" applyBorder="1" applyFont="1">
      <alignment horizontal="left" shrinkToFit="0" vertical="top" wrapText="1"/>
    </xf>
    <xf borderId="4" fillId="0" fontId="6" numFmtId="0" xfId="0" applyBorder="1" applyFont="1"/>
    <xf borderId="0" fillId="0" fontId="7" numFmtId="0" xfId="0" applyAlignment="1" applyFont="1">
      <alignment horizontal="left" shrinkToFit="0" vertical="top" wrapText="1"/>
    </xf>
    <xf borderId="0" fillId="0" fontId="3" numFmtId="0" xfId="0" applyAlignment="1" applyFont="1">
      <alignment horizontal="left" vertical="top"/>
    </xf>
    <xf borderId="0" fillId="0" fontId="3" numFmtId="14" xfId="0" applyFont="1" applyNumberFormat="1"/>
    <xf borderId="0" fillId="0" fontId="3" numFmtId="9" xfId="0" applyFont="1" applyNumberFormat="1"/>
    <xf borderId="0" fillId="0" fontId="3" numFmtId="164" xfId="0" applyFont="1" applyNumberFormat="1"/>
    <xf borderId="0" fillId="0" fontId="8" numFmtId="0" xfId="0" applyFont="1"/>
    <xf borderId="0" fillId="0" fontId="9" numFmtId="0" xfId="0" applyAlignment="1" applyFont="1">
      <alignment horizontal="left" vertical="center"/>
    </xf>
    <xf borderId="0" fillId="0" fontId="10" numFmtId="0" xfId="0" applyFont="1"/>
    <xf borderId="0" fillId="0" fontId="11" numFmtId="0" xfId="0" applyAlignment="1" applyFont="1">
      <alignment horizontal="left" vertical="center"/>
    </xf>
    <xf borderId="5" fillId="0" fontId="12" numFmtId="0" xfId="0" applyAlignment="1" applyBorder="1" applyFont="1">
      <alignment horizontal="left" shrinkToFit="0" vertical="center" wrapText="1"/>
    </xf>
    <xf borderId="6" fillId="0" fontId="12" numFmtId="0" xfId="0" applyAlignment="1" applyBorder="1" applyFont="1">
      <alignment horizontal="left" shrinkToFit="0" vertical="center" wrapText="1"/>
    </xf>
    <xf borderId="0" fillId="0" fontId="12" numFmtId="0" xfId="0" applyAlignment="1" applyFont="1">
      <alignment horizontal="left" vertical="center"/>
    </xf>
    <xf borderId="0" fillId="0" fontId="13" numFmtId="0" xfId="0" applyFont="1"/>
    <xf borderId="7" fillId="0" fontId="12" numFmtId="0" xfId="0" applyAlignment="1" applyBorder="1" applyFont="1">
      <alignment horizontal="left" shrinkToFit="0" vertical="center" wrapText="1"/>
    </xf>
    <xf borderId="8" fillId="0" fontId="12" numFmtId="0" xfId="0" applyAlignment="1" applyBorder="1" applyFont="1">
      <alignment horizontal="left" shrinkToFit="0" vertical="center" wrapText="1"/>
    </xf>
    <xf borderId="8" fillId="0" fontId="3" numFmtId="0" xfId="0" applyAlignment="1" applyBorder="1" applyFont="1">
      <alignment horizontal="left" shrinkToFit="0" vertical="center" wrapText="1"/>
    </xf>
    <xf borderId="0" fillId="0" fontId="3" numFmtId="0" xfId="0" applyAlignment="1" applyFont="1">
      <alignment horizontal="left"/>
    </xf>
    <xf borderId="9" fillId="0" fontId="0" numFmtId="0" xfId="0" applyAlignment="1" applyBorder="1" applyFont="1">
      <alignment horizontal="center" shrinkToFit="0" vertical="center" wrapText="1"/>
    </xf>
    <xf borderId="9" fillId="0" fontId="0" numFmtId="0" xfId="0" applyAlignment="1" applyBorder="1" applyFont="1">
      <alignment horizontal="left" shrinkToFit="0" vertical="center" wrapText="1"/>
    </xf>
    <xf borderId="10" fillId="0" fontId="0" numFmtId="0" xfId="0" applyAlignment="1" applyBorder="1" applyFont="1">
      <alignment horizontal="left" shrinkToFit="0" vertical="center" wrapText="1"/>
    </xf>
    <xf borderId="11" fillId="0" fontId="3" numFmtId="0" xfId="0" applyAlignment="1" applyBorder="1" applyFont="1">
      <alignment horizontal="left" shrinkToFit="0" vertical="center" wrapText="1"/>
    </xf>
    <xf borderId="0" fillId="0" fontId="0" numFmtId="0" xfId="0" applyAlignment="1" applyFont="1">
      <alignment horizontal="left" shrinkToFit="0" vertical="center" wrapText="1"/>
    </xf>
    <xf borderId="12" fillId="0" fontId="3" numFmtId="0" xfId="0" applyBorder="1" applyFont="1"/>
    <xf borderId="13" fillId="0" fontId="3" numFmtId="0" xfId="0" applyAlignment="1" applyBorder="1" applyFont="1">
      <alignment horizontal="left"/>
    </xf>
    <xf borderId="14" fillId="0" fontId="3" numFmtId="0" xfId="0" applyBorder="1" applyFont="1"/>
    <xf borderId="15" fillId="0" fontId="0" numFmtId="0" xfId="0" applyAlignment="1" applyBorder="1" applyFont="1">
      <alignment horizontal="left" shrinkToFit="0" vertical="top" wrapText="1"/>
    </xf>
    <xf borderId="16" fillId="0" fontId="3" numFmtId="0" xfId="0" applyAlignment="1" applyBorder="1" applyFont="1">
      <alignment horizontal="left" shrinkToFit="0" vertical="center" wrapText="1"/>
    </xf>
    <xf borderId="12" fillId="0" fontId="0" numFmtId="0" xfId="0" applyAlignment="1" applyBorder="1" applyFont="1">
      <alignment horizontal="left" shrinkToFit="0" vertical="top" wrapText="1"/>
    </xf>
    <xf borderId="0" fillId="0" fontId="3" numFmtId="0" xfId="0" applyAlignment="1" applyFont="1">
      <alignment horizontal="left" shrinkToFit="0" vertical="center" wrapText="1"/>
    </xf>
    <xf borderId="17" fillId="0" fontId="3" numFmtId="0" xfId="0" applyAlignment="1" applyBorder="1" applyFont="1">
      <alignment horizontal="left" shrinkToFit="0" vertical="center" wrapText="1"/>
    </xf>
    <xf borderId="0" fillId="0" fontId="14" numFmtId="0" xfId="0" applyFont="1"/>
    <xf borderId="0" fillId="0" fontId="15" numFmtId="0" xfId="0" applyFont="1"/>
    <xf borderId="3" fillId="0" fontId="3" numFmtId="0" xfId="0" applyAlignment="1" applyBorder="1" applyFont="1">
      <alignment horizontal="left" shrinkToFit="0" vertical="top" wrapText="1"/>
    </xf>
    <xf borderId="3" fillId="0" fontId="3" numFmtId="0" xfId="0" applyAlignment="1" applyBorder="1" applyFont="1">
      <alignment horizontal="left" vertical="top"/>
    </xf>
    <xf borderId="18" fillId="2" fontId="16" numFmtId="0" xfId="0" applyAlignment="1" applyBorder="1" applyFill="1" applyFont="1">
      <alignment horizontal="left" shrinkToFit="0" vertical="top" wrapText="1"/>
    </xf>
    <xf borderId="19" fillId="0" fontId="6" numFmtId="0" xfId="0" applyBorder="1" applyFont="1"/>
    <xf borderId="20" fillId="2" fontId="3" numFmtId="0" xfId="0" applyAlignment="1" applyBorder="1" applyFont="1">
      <alignment horizontal="left" shrinkToFit="0" vertical="top" wrapText="1"/>
    </xf>
    <xf borderId="1" fillId="0" fontId="3" numFmtId="0" xfId="0" applyAlignment="1" applyBorder="1" applyFont="1">
      <alignment horizontal="right" shrinkToFit="0" vertical="top" wrapText="1"/>
    </xf>
    <xf borderId="1" fillId="0" fontId="3" numFmtId="0" xfId="0" applyAlignment="1" applyBorder="1" applyFont="1">
      <alignment horizontal="left" shrinkToFit="0" vertical="top" wrapText="1"/>
    </xf>
    <xf borderId="0" fillId="0" fontId="17" numFmtId="0" xfId="0" applyAlignment="1" applyFont="1">
      <alignment horizontal="left" shrinkToFit="0" vertical="top" wrapText="1"/>
    </xf>
    <xf borderId="21" fillId="3" fontId="18" numFmtId="0" xfId="0" applyAlignment="1" applyBorder="1" applyFill="1" applyFont="1">
      <alignment horizontal="center" shrinkToFit="0" vertical="top" wrapText="1"/>
    </xf>
    <xf borderId="18" fillId="3" fontId="19" numFmtId="0" xfId="0" applyAlignment="1" applyBorder="1" applyFont="1">
      <alignment horizontal="left" shrinkToFit="0" vertical="top" wrapText="1"/>
    </xf>
    <xf borderId="22" fillId="0" fontId="6" numFmtId="0" xfId="0" applyBorder="1" applyFont="1"/>
    <xf borderId="23" fillId="4" fontId="16" numFmtId="0" xfId="0" applyAlignment="1" applyBorder="1" applyFill="1" applyFont="1">
      <alignment horizontal="left" shrinkToFit="0" vertical="top" wrapText="1"/>
    </xf>
    <xf borderId="20" fillId="5" fontId="3" numFmtId="0" xfId="0" applyAlignment="1" applyBorder="1" applyFill="1" applyFont="1">
      <alignment shrinkToFit="0" vertical="top" wrapText="1"/>
    </xf>
    <xf borderId="23" fillId="5" fontId="3" numFmtId="0" xfId="0" applyAlignment="1" applyBorder="1" applyFont="1">
      <alignment vertical="top"/>
    </xf>
    <xf borderId="1" fillId="0" fontId="3" numFmtId="0" xfId="0" applyAlignment="1" applyBorder="1" applyFont="1">
      <alignment horizontal="right" vertical="top"/>
    </xf>
    <xf borderId="24" fillId="0" fontId="3" numFmtId="0" xfId="0" applyAlignment="1" applyBorder="1" applyFont="1">
      <alignment horizontal="right" shrinkToFit="0" vertical="top" wrapText="1"/>
    </xf>
    <xf borderId="25" fillId="0" fontId="3" numFmtId="0" xfId="0" applyAlignment="1" applyBorder="1" applyFont="1">
      <alignment vertical="top"/>
    </xf>
    <xf borderId="26" fillId="0" fontId="6" numFmtId="0" xfId="0" applyBorder="1" applyFont="1"/>
    <xf borderId="0" fillId="0" fontId="15" numFmtId="0" xfId="0" applyAlignment="1" applyFont="1">
      <alignment vertical="top"/>
    </xf>
    <xf borderId="0" fillId="0" fontId="20" numFmtId="0" xfId="0" applyAlignment="1" applyFont="1">
      <alignment horizontal="left"/>
    </xf>
    <xf borderId="3" fillId="0" fontId="3" numFmtId="0" xfId="0" applyAlignment="1" applyBorder="1" applyFont="1">
      <alignment horizontal="right" shrinkToFit="0" vertical="top" wrapText="1"/>
    </xf>
    <xf borderId="25" fillId="0" fontId="3" numFmtId="0" xfId="0" applyAlignment="1" applyBorder="1" applyFont="1">
      <alignment horizontal="left" shrinkToFit="0" vertical="top" wrapText="1"/>
    </xf>
    <xf borderId="3" fillId="0" fontId="17" numFmtId="0" xfId="0" applyAlignment="1" applyBorder="1" applyFont="1">
      <alignment horizontal="left" shrinkToFit="0" vertical="top" wrapText="1"/>
    </xf>
    <xf borderId="3" fillId="0" fontId="17" numFmtId="0" xfId="0" applyAlignment="1" applyBorder="1" applyFont="1">
      <alignment horizontal="right" shrinkToFit="0" vertical="top" wrapText="1"/>
    </xf>
    <xf borderId="0" fillId="0" fontId="17" numFmtId="0" xfId="0" applyAlignment="1" applyFont="1">
      <alignment horizontal="right" shrinkToFit="0" vertical="top" wrapText="1"/>
    </xf>
    <xf borderId="0" fillId="0" fontId="3" numFmtId="0" xfId="0" applyAlignment="1" applyFont="1">
      <alignment shrinkToFit="0" vertical="top" wrapText="1"/>
    </xf>
    <xf quotePrefix="1" borderId="0" fillId="0" fontId="3" numFmtId="0" xfId="0" applyAlignment="1" applyFont="1">
      <alignment horizontal="left" shrinkToFit="0" vertical="top" wrapText="1"/>
    </xf>
    <xf borderId="27" fillId="0" fontId="17" numFmtId="0" xfId="0" applyAlignment="1" applyBorder="1" applyFont="1">
      <alignment horizontal="right" shrinkToFit="0" vertical="top" wrapText="1"/>
    </xf>
    <xf borderId="4" fillId="0" fontId="17" numFmtId="0" xfId="0" applyAlignment="1" applyBorder="1" applyFont="1">
      <alignment horizontal="right" shrinkToFit="0" vertical="top" wrapText="1"/>
    </xf>
    <xf quotePrefix="1" borderId="4" fillId="0" fontId="3" numFmtId="0" xfId="0" applyAlignment="1" applyBorder="1" applyFont="1">
      <alignment horizontal="left" shrinkToFit="0" vertical="top" wrapText="1"/>
    </xf>
    <xf borderId="4" fillId="0" fontId="3" numFmtId="0" xfId="0" applyAlignment="1" applyBorder="1" applyFont="1">
      <alignment shrinkToFit="0" vertical="top" wrapText="1"/>
    </xf>
    <xf borderId="0" fillId="0" fontId="3" numFmtId="0" xfId="0" applyAlignment="1" applyFont="1">
      <alignment horizontal="right" shrinkToFit="0" vertical="top" wrapText="1"/>
    </xf>
    <xf borderId="3" fillId="0" fontId="21" numFmtId="0" xfId="0" applyAlignment="1" applyBorder="1" applyFont="1">
      <alignment horizontal="left" shrinkToFit="0" vertical="top" wrapText="1"/>
    </xf>
    <xf borderId="0" fillId="0" fontId="22" numFmtId="0" xfId="0" applyAlignment="1" applyFont="1">
      <alignment horizontal="left" shrinkToFit="0" vertical="top" wrapText="1"/>
    </xf>
    <xf borderId="3" fillId="0" fontId="2" numFmtId="0" xfId="0" applyAlignment="1" applyBorder="1" applyFont="1">
      <alignment horizontal="left" shrinkToFit="0" vertical="top" wrapText="1"/>
    </xf>
    <xf borderId="0" fillId="0" fontId="3" numFmtId="0" xfId="0" applyAlignment="1" applyFont="1">
      <alignment horizontal="right"/>
    </xf>
    <xf borderId="27" fillId="0" fontId="3" numFmtId="0" xfId="0" applyAlignment="1" applyBorder="1" applyFont="1">
      <alignment horizontal="left" shrinkToFit="0" vertical="top" wrapText="1"/>
    </xf>
    <xf borderId="3" fillId="0" fontId="0" numFmtId="0" xfId="0" applyAlignment="1" applyBorder="1" applyFont="1">
      <alignment horizontal="left" shrinkToFit="0" vertical="top" wrapText="1"/>
    </xf>
    <xf borderId="0" fillId="0" fontId="0" numFmtId="0" xfId="0" applyAlignment="1" applyFont="1">
      <alignment horizontal="left" shrinkToFit="0" vertical="top" wrapText="1"/>
    </xf>
    <xf borderId="28" fillId="0" fontId="3" numFmtId="0" xfId="0" applyAlignment="1" applyBorder="1" applyFont="1">
      <alignment horizontal="left" shrinkToFit="0" vertical="top" wrapText="1"/>
    </xf>
    <xf borderId="29" fillId="0" fontId="6" numFmtId="0" xfId="0" applyBorder="1" applyFont="1"/>
    <xf borderId="0" fillId="0" fontId="2" numFmtId="0" xfId="0" applyAlignment="1" applyFont="1">
      <alignment horizontal="left" shrinkToFit="0" vertical="top" wrapText="1"/>
    </xf>
    <xf borderId="3" fillId="0" fontId="0" numFmtId="0" xfId="0" applyAlignment="1" applyBorder="1" applyFont="1">
      <alignment horizontal="left" vertical="top"/>
    </xf>
    <xf borderId="0" fillId="0" fontId="0" numFmtId="0" xfId="0" applyAlignment="1" applyFont="1">
      <alignment horizontal="left" vertical="top"/>
    </xf>
    <xf borderId="30" fillId="0" fontId="0" numFmtId="0" xfId="0" applyAlignment="1" applyBorder="1" applyFont="1">
      <alignment horizontal="left" vertical="top"/>
    </xf>
    <xf borderId="31" fillId="0" fontId="0" numFmtId="0" xfId="0" applyAlignment="1" applyBorder="1" applyFont="1">
      <alignment horizontal="left" shrinkToFit="0" vertical="top" wrapText="1"/>
    </xf>
    <xf borderId="31" fillId="0" fontId="6" numFmtId="0" xfId="0" applyBorder="1" applyFont="1"/>
    <xf borderId="18" fillId="5" fontId="3" numFmtId="0" xfId="0" applyAlignment="1" applyBorder="1" applyFont="1">
      <alignment horizontal="left" shrinkToFit="0" vertical="top" wrapText="1"/>
    </xf>
    <xf borderId="28" fillId="0" fontId="3" numFmtId="0" xfId="0" applyAlignment="1" applyBorder="1" applyFont="1">
      <alignment vertical="top"/>
    </xf>
    <xf borderId="0" fillId="0" fontId="3" numFmtId="0" xfId="0" applyAlignment="1" applyFont="1">
      <alignment horizontal="right" vertical="top"/>
    </xf>
    <xf borderId="25" fillId="0" fontId="3" numFmtId="0" xfId="0" applyAlignment="1" applyBorder="1" applyFont="1">
      <alignment horizontal="left" vertical="top"/>
    </xf>
    <xf borderId="27" fillId="0" fontId="3" numFmtId="0" xfId="0" applyAlignment="1" applyBorder="1" applyFont="1">
      <alignment horizontal="left" vertical="top"/>
    </xf>
    <xf borderId="3" fillId="0" fontId="23" numFmtId="0" xfId="0" applyAlignment="1" applyBorder="1" applyFont="1">
      <alignment horizontal="center" shrinkToFit="0" vertical="top" wrapText="1"/>
    </xf>
    <xf borderId="30" fillId="0" fontId="17" numFmtId="0" xfId="0" applyAlignment="1" applyBorder="1" applyFont="1">
      <alignment horizontal="center" vertical="top"/>
    </xf>
    <xf quotePrefix="1" borderId="31" fillId="0" fontId="3" numFmtId="0" xfId="0" applyAlignment="1" applyBorder="1" applyFont="1">
      <alignment horizontal="left" shrinkToFit="0" vertical="top" wrapText="1"/>
    </xf>
    <xf borderId="3" fillId="0" fontId="3" numFmtId="0" xfId="0" applyAlignment="1" applyBorder="1" applyFont="1">
      <alignment horizontal="center" vertical="top"/>
    </xf>
    <xf borderId="30" fillId="0" fontId="3" numFmtId="0" xfId="0" applyAlignment="1" applyBorder="1" applyFont="1">
      <alignment horizontal="center" vertical="top"/>
    </xf>
    <xf quotePrefix="1" borderId="31" fillId="0" fontId="17" numFmtId="0" xfId="0" applyAlignment="1" applyBorder="1" applyFont="1">
      <alignment horizontal="left" shrinkToFit="0" vertical="top" wrapText="1"/>
    </xf>
    <xf borderId="3" fillId="0" fontId="0" numFmtId="0" xfId="0" applyAlignment="1" applyBorder="1" applyFont="1">
      <alignment horizontal="center" shrinkToFit="0" vertical="top" wrapText="1"/>
    </xf>
    <xf borderId="28" fillId="0" fontId="0" numFmtId="0" xfId="0" applyAlignment="1" applyBorder="1" applyFont="1">
      <alignment horizontal="left" shrinkToFit="0" vertical="top" wrapText="1"/>
    </xf>
    <xf borderId="32" fillId="0" fontId="0" numFmtId="0" xfId="0" applyAlignment="1" applyBorder="1" applyFont="1">
      <alignment horizontal="left" shrinkToFit="0" vertical="top" wrapText="1"/>
    </xf>
    <xf borderId="33" fillId="0" fontId="6" numFmtId="0" xfId="0" applyBorder="1" applyFont="1"/>
    <xf borderId="31" fillId="0" fontId="3" numFmtId="0" xfId="0" applyAlignment="1" applyBorder="1" applyFont="1">
      <alignment horizontal="left" shrinkToFit="0" vertical="top" wrapText="1"/>
    </xf>
    <xf borderId="29" fillId="0" fontId="0" numFmtId="0" xfId="0" applyAlignment="1" applyBorder="1" applyFont="1">
      <alignment horizontal="left" shrinkToFit="0" vertical="top" wrapText="1"/>
    </xf>
    <xf borderId="27" fillId="0" fontId="0" numFmtId="0" xfId="0" applyAlignment="1" applyBorder="1" applyFont="1">
      <alignment horizontal="left" vertical="top"/>
    </xf>
    <xf borderId="4" fillId="0" fontId="0" numFmtId="0" xfId="0" applyAlignment="1" applyBorder="1" applyFont="1">
      <alignment horizontal="left" shrinkToFit="0" vertical="top" wrapText="1"/>
    </xf>
    <xf borderId="0" fillId="0" fontId="1" numFmtId="0" xfId="0" applyAlignment="1" applyFont="1">
      <alignment horizontal="left" vertical="top"/>
    </xf>
    <xf borderId="0" fillId="0" fontId="3" numFmtId="0" xfId="0" applyAlignment="1" applyFont="1">
      <alignment horizontal="left" shrinkToFit="0" wrapText="1"/>
    </xf>
    <xf borderId="0" fillId="0" fontId="24" numFmtId="0" xfId="0" applyFont="1"/>
    <xf borderId="0" fillId="0" fontId="25" numFmtId="0" xfId="0" applyAlignment="1" applyFont="1">
      <alignment horizontal="left" vertical="top"/>
    </xf>
    <xf borderId="0" fillId="0" fontId="2" numFmtId="0" xfId="0" applyFont="1"/>
    <xf borderId="34" fillId="0" fontId="3" numFmtId="0" xfId="0" applyAlignment="1" applyBorder="1" applyFont="1">
      <alignment horizontal="center" vertical="center"/>
    </xf>
    <xf quotePrefix="1" borderId="0" fillId="0" fontId="3" numFmtId="0" xfId="0" applyFont="1"/>
    <xf borderId="0" fillId="0" fontId="8" numFmtId="0" xfId="0" applyAlignment="1" applyFont="1">
      <alignment horizontal="left"/>
    </xf>
    <xf borderId="28" fillId="6" fontId="3" numFmtId="0" xfId="0" applyAlignment="1" applyBorder="1" applyFill="1" applyFont="1">
      <alignment horizontal="left" readingOrder="0"/>
    </xf>
    <xf borderId="35" fillId="0" fontId="6" numFmtId="0" xfId="0" applyBorder="1" applyFont="1"/>
    <xf borderId="28" fillId="6" fontId="26" numFmtId="0" xfId="0" applyAlignment="1" applyBorder="1" applyFont="1">
      <alignment horizontal="left" readingOrder="0"/>
    </xf>
    <xf borderId="9" fillId="0" fontId="3" numFmtId="0" xfId="0" applyBorder="1" applyFont="1"/>
    <xf borderId="34" fillId="0" fontId="3" numFmtId="0" xfId="0" applyAlignment="1" applyBorder="1" applyFont="1">
      <alignment horizontal="center"/>
    </xf>
    <xf borderId="34" fillId="0" fontId="27" numFmtId="0" xfId="0" applyAlignment="1" applyBorder="1" applyFont="1">
      <alignment horizontal="center"/>
    </xf>
    <xf borderId="0" fillId="0" fontId="28" numFmtId="0" xfId="0" applyFont="1"/>
    <xf borderId="26" fillId="0" fontId="1" numFmtId="0" xfId="0" applyAlignment="1" applyBorder="1" applyFont="1">
      <alignment horizontal="left"/>
    </xf>
    <xf borderId="26" fillId="0" fontId="3" numFmtId="0" xfId="0" applyAlignment="1" applyBorder="1" applyFont="1">
      <alignment horizontal="left"/>
    </xf>
    <xf borderId="26" fillId="0" fontId="29" numFmtId="0" xfId="0" applyAlignment="1" applyBorder="1" applyFont="1">
      <alignment horizontal="left"/>
    </xf>
    <xf borderId="0" fillId="0" fontId="17" numFmtId="0" xfId="0" applyAlignment="1" applyFont="1">
      <alignment horizontal="left"/>
    </xf>
    <xf borderId="0" fillId="0" fontId="17" numFmtId="0" xfId="0" applyFont="1"/>
    <xf borderId="0" fillId="0" fontId="30" numFmtId="0" xfId="0" applyAlignment="1" applyFont="1">
      <alignment horizontal="left"/>
    </xf>
    <xf borderId="0" fillId="0" fontId="7" numFmtId="0" xfId="0" applyFont="1"/>
    <xf borderId="0" fillId="0" fontId="7" numFmtId="0" xfId="0" applyAlignment="1" applyFont="1">
      <alignment horizontal="left"/>
    </xf>
    <xf borderId="0" fillId="0" fontId="31" numFmtId="0" xfId="0" applyAlignment="1" applyFont="1">
      <alignment horizontal="right"/>
    </xf>
    <xf borderId="0" fillId="0" fontId="32" numFmtId="0" xfId="0" applyAlignment="1" applyFont="1">
      <alignment horizontal="left"/>
    </xf>
    <xf borderId="0" fillId="0" fontId="33" numFmtId="0" xfId="0" applyFont="1"/>
    <xf borderId="0" fillId="0" fontId="8" numFmtId="0" xfId="0" applyAlignment="1" applyFont="1">
      <alignment horizontal="right"/>
    </xf>
    <xf borderId="0" fillId="0" fontId="2" numFmtId="0" xfId="0" applyAlignment="1" applyFont="1">
      <alignment horizontal="center"/>
    </xf>
    <xf borderId="34" fillId="6" fontId="3" numFmtId="1" xfId="0" applyBorder="1" applyFont="1" applyNumberFormat="1"/>
    <xf borderId="36" fillId="6" fontId="3" numFmtId="1" xfId="0" applyBorder="1" applyFont="1" applyNumberFormat="1"/>
    <xf borderId="0" fillId="0" fontId="34" numFmtId="0" xfId="0" applyFont="1"/>
    <xf borderId="0" fillId="0" fontId="3" numFmtId="1" xfId="0" applyFont="1" applyNumberFormat="1"/>
    <xf borderId="0" fillId="0" fontId="3" numFmtId="165" xfId="0" applyFont="1" applyNumberFormat="1"/>
    <xf borderId="0" fillId="0" fontId="35" numFmtId="0" xfId="0" applyAlignment="1" applyFont="1">
      <alignment horizontal="right"/>
    </xf>
    <xf borderId="0" fillId="0" fontId="2" numFmtId="1" xfId="0" applyFont="1" applyNumberFormat="1"/>
    <xf borderId="0" fillId="0" fontId="36" numFmtId="0" xfId="0" applyFont="1"/>
    <xf borderId="0" fillId="0" fontId="37" numFmtId="0" xfId="0" applyAlignment="1" applyFont="1">
      <alignment horizontal="right"/>
    </xf>
    <xf borderId="34" fillId="0" fontId="3" numFmtId="0" xfId="0" applyBorder="1" applyFont="1"/>
    <xf borderId="25" fillId="0" fontId="3" numFmtId="0" xfId="0" applyAlignment="1" applyBorder="1" applyFont="1">
      <alignment horizontal="center"/>
    </xf>
    <xf borderId="37" fillId="0" fontId="6" numFmtId="0" xfId="0" applyBorder="1" applyFont="1"/>
    <xf borderId="27" fillId="0" fontId="3" numFmtId="0" xfId="0" applyAlignment="1" applyBorder="1" applyFont="1">
      <alignment horizontal="center"/>
    </xf>
    <xf borderId="4" fillId="0" fontId="3" numFmtId="0" xfId="0" applyAlignment="1" applyBorder="1" applyFont="1">
      <alignment horizontal="center"/>
    </xf>
    <xf borderId="38" fillId="0" fontId="3" numFmtId="0" xfId="0" applyAlignment="1" applyBorder="1" applyFont="1">
      <alignment horizontal="center"/>
    </xf>
    <xf borderId="34" fillId="0" fontId="3" numFmtId="1" xfId="0" applyBorder="1" applyFont="1" applyNumberFormat="1"/>
    <xf borderId="0" fillId="0" fontId="3" numFmtId="2" xfId="0" applyFont="1" applyNumberFormat="1"/>
    <xf borderId="28" fillId="6" fontId="3" numFmtId="0" xfId="0" applyAlignment="1" applyBorder="1" applyFont="1">
      <alignment horizontal="left"/>
    </xf>
    <xf borderId="34" fillId="6" fontId="3" numFmtId="0" xfId="0" applyAlignment="1" applyBorder="1" applyFont="1">
      <alignment horizontal="center"/>
    </xf>
    <xf borderId="20" fillId="7" fontId="15" numFmtId="164" xfId="0" applyAlignment="1" applyBorder="1" applyFill="1" applyFont="1" applyNumberFormat="1">
      <alignment horizontal="center"/>
    </xf>
    <xf borderId="0" fillId="0" fontId="15" numFmtId="1" xfId="0" applyFont="1" applyNumberFormat="1"/>
    <xf borderId="0" fillId="0" fontId="15" numFmtId="2" xfId="0" applyFont="1" applyNumberFormat="1"/>
    <xf borderId="28" fillId="6" fontId="3" numFmtId="166" xfId="0" applyAlignment="1" applyBorder="1" applyFont="1" applyNumberFormat="1">
      <alignment horizontal="left"/>
    </xf>
    <xf borderId="0" fillId="0" fontId="15" numFmtId="0" xfId="0" applyAlignment="1" applyFont="1">
      <alignment horizontal="right"/>
    </xf>
    <xf borderId="39" fillId="8" fontId="3" numFmtId="0" xfId="0" applyBorder="1" applyFill="1" applyFont="1"/>
    <xf borderId="40" fillId="8" fontId="1" numFmtId="0" xfId="0" applyAlignment="1" applyBorder="1" applyFont="1">
      <alignment horizontal="left"/>
    </xf>
    <xf borderId="41" fillId="0" fontId="6" numFmtId="0" xfId="0" applyBorder="1" applyFont="1"/>
    <xf borderId="20" fillId="8" fontId="3" numFmtId="0" xfId="0" applyBorder="1" applyFont="1"/>
    <xf borderId="20" fillId="8" fontId="3" numFmtId="14" xfId="0" applyBorder="1" applyFont="1" applyNumberFormat="1"/>
    <xf borderId="0" fillId="0" fontId="3" numFmtId="0" xfId="0" applyAlignment="1" applyFont="1">
      <alignment horizontal="center" vertical="top"/>
    </xf>
    <xf borderId="34" fillId="6" fontId="3" numFmtId="0" xfId="0" applyAlignment="1" applyBorder="1" applyFont="1">
      <alignment vertical="top"/>
    </xf>
    <xf borderId="0" fillId="0" fontId="3" numFmtId="165" xfId="0" applyAlignment="1" applyFont="1" applyNumberFormat="1">
      <alignment vertical="top"/>
    </xf>
    <xf borderId="4" fillId="0" fontId="3" numFmtId="0" xfId="0" applyAlignment="1" applyBorder="1" applyFont="1">
      <alignment horizontal="left"/>
    </xf>
    <xf borderId="0" fillId="0" fontId="3" numFmtId="0" xfId="0" applyAlignment="1" applyFont="1">
      <alignment horizontal="center" shrinkToFit="0" vertical="top" wrapText="1"/>
    </xf>
    <xf borderId="28" fillId="6" fontId="3" numFmtId="0" xfId="0" applyAlignment="1" applyBorder="1" applyFont="1">
      <alignment horizontal="left" shrinkToFit="0" wrapText="1"/>
    </xf>
    <xf borderId="34" fillId="6" fontId="3" numFmtId="0" xfId="0" applyAlignment="1" applyBorder="1" applyFont="1">
      <alignment shrinkToFit="0" wrapText="1"/>
    </xf>
    <xf borderId="20" fillId="8" fontId="3" numFmtId="9" xfId="0" applyBorder="1" applyFont="1" applyNumberFormat="1"/>
    <xf borderId="20" fillId="8" fontId="3" numFmtId="164" xfId="0" applyBorder="1" applyFont="1" applyNumberFormat="1"/>
    <xf borderId="0" fillId="0" fontId="2" numFmtId="0" xfId="0" applyAlignment="1" applyFont="1">
      <alignment horizontal="left"/>
    </xf>
    <xf borderId="34" fillId="6" fontId="3" numFmtId="0" xfId="0" applyAlignment="1" applyBorder="1" applyFont="1">
      <alignment horizontal="left" readingOrder="0" shrinkToFit="0" vertical="top" wrapText="1"/>
    </xf>
    <xf borderId="34" fillId="6" fontId="38" numFmtId="0" xfId="0" applyAlignment="1" applyBorder="1" applyFont="1">
      <alignment horizontal="left" readingOrder="0" shrinkToFit="0" vertical="top" wrapText="1"/>
    </xf>
    <xf borderId="34" fillId="6" fontId="3" numFmtId="0" xfId="0" applyAlignment="1" applyBorder="1" applyFont="1">
      <alignment horizontal="left" readingOrder="0" vertical="top"/>
    </xf>
    <xf borderId="34" fillId="6" fontId="3" numFmtId="0" xfId="0" applyAlignment="1" applyBorder="1" applyFont="1">
      <alignment horizontal="left" shrinkToFit="0" vertical="top" wrapText="1"/>
    </xf>
    <xf borderId="34" fillId="6" fontId="3" numFmtId="0" xfId="0" applyAlignment="1" applyBorder="1" applyFont="1">
      <alignment horizontal="left" vertical="top"/>
    </xf>
    <xf borderId="20" fillId="7" fontId="3" numFmtId="0" xfId="0" applyBorder="1" applyFont="1"/>
    <xf borderId="0" fillId="0" fontId="37" numFmtId="0" xfId="0" applyAlignment="1" applyFont="1">
      <alignment horizontal="left"/>
    </xf>
    <xf borderId="18" fillId="7" fontId="2" numFmtId="0" xfId="0" applyAlignment="1" applyBorder="1" applyFont="1">
      <alignment horizontal="center"/>
    </xf>
    <xf borderId="42" fillId="7" fontId="2" numFmtId="0" xfId="0" applyAlignment="1" applyBorder="1" applyFont="1">
      <alignment horizontal="right" shrinkToFit="0" textRotation="90" vertical="center" wrapText="1"/>
    </xf>
    <xf borderId="0" fillId="0" fontId="3" numFmtId="0" xfId="0" applyAlignment="1" applyFont="1">
      <alignment shrinkToFit="0" wrapText="1"/>
    </xf>
    <xf borderId="34" fillId="6" fontId="3" numFmtId="0" xfId="0" applyAlignment="1" applyBorder="1" applyFont="1">
      <alignment horizontal="center" shrinkToFit="0" vertical="center" wrapText="1"/>
    </xf>
    <xf borderId="43" fillId="0" fontId="6" numFmtId="0" xfId="0" applyBorder="1" applyFont="1"/>
    <xf borderId="44" fillId="0" fontId="6" numFmtId="0" xfId="0" applyBorder="1" applyFont="1"/>
    <xf borderId="20" fillId="8" fontId="1" numFmtId="0" xfId="0" applyAlignment="1" applyBorder="1" applyFont="1">
      <alignment horizontal="left"/>
    </xf>
    <xf borderId="34" fillId="6" fontId="3" numFmtId="0" xfId="0" applyBorder="1" applyFont="1"/>
    <xf borderId="39" fillId="8" fontId="4" numFmtId="0" xfId="0" applyBorder="1" applyFont="1"/>
    <xf borderId="0" fillId="0" fontId="4" numFmtId="0" xfId="0" applyFont="1"/>
    <xf borderId="20" fillId="8" fontId="4" numFmtId="0" xfId="0" applyAlignment="1" applyBorder="1" applyFont="1">
      <alignment horizontal="left"/>
    </xf>
    <xf borderId="20" fillId="8" fontId="4" numFmtId="14" xfId="0" applyAlignment="1" applyBorder="1" applyFont="1" applyNumberFormat="1">
      <alignment horizontal="left"/>
    </xf>
    <xf borderId="20" fillId="8" fontId="4" numFmtId="9" xfId="0" applyAlignment="1" applyBorder="1" applyFont="1" applyNumberFormat="1">
      <alignment horizontal="left"/>
    </xf>
    <xf borderId="20" fillId="8" fontId="4" numFmtId="22" xfId="0" applyAlignment="1" applyBorder="1" applyFont="1" applyNumberFormat="1">
      <alignment horizontal="left"/>
    </xf>
    <xf borderId="20" fillId="8" fontId="4" numFmtId="164" xfId="0" applyAlignment="1" applyBorder="1" applyFont="1" applyNumberFormat="1">
      <alignment horizontal="left"/>
    </xf>
    <xf borderId="0" fillId="0" fontId="4" numFmtId="0" xfId="0" applyAlignment="1" applyFont="1">
      <alignment horizontal="left"/>
    </xf>
    <xf borderId="25" fillId="0" fontId="33" numFmtId="0" xfId="0" applyAlignment="1" applyBorder="1" applyFont="1">
      <alignment horizontal="center"/>
    </xf>
    <xf borderId="3" fillId="0" fontId="39" numFmtId="0" xfId="0" applyAlignment="1" applyBorder="1" applyFont="1">
      <alignment horizontal="center" shrinkToFit="0" wrapText="1"/>
    </xf>
    <xf borderId="0" fillId="0" fontId="40" numFmtId="0" xfId="0" applyAlignment="1" applyFont="1">
      <alignment horizontal="center"/>
    </xf>
    <xf borderId="24" fillId="0" fontId="3" numFmtId="0" xfId="0" applyAlignment="1" applyBorder="1" applyFont="1">
      <alignment horizontal="center"/>
    </xf>
    <xf borderId="3" fillId="0" fontId="41" numFmtId="0" xfId="0" applyAlignment="1" applyBorder="1" applyFont="1">
      <alignment horizontal="center"/>
    </xf>
    <xf borderId="1" fillId="0" fontId="6" numFmtId="0" xfId="0" applyBorder="1" applyFont="1"/>
    <xf borderId="0" fillId="0" fontId="42" numFmtId="0" xfId="0" applyFont="1"/>
    <xf borderId="1" fillId="0" fontId="43" numFmtId="0" xfId="0" applyBorder="1" applyFont="1"/>
    <xf borderId="0" fillId="0" fontId="3" numFmtId="0" xfId="0" applyAlignment="1" applyFont="1">
      <alignment horizontal="center" shrinkToFit="0" wrapText="1"/>
    </xf>
    <xf borderId="27" fillId="0" fontId="3" numFmtId="0" xfId="0" applyAlignment="1" applyBorder="1" applyFont="1">
      <alignment horizontal="center" shrinkToFit="0" wrapText="1"/>
    </xf>
    <xf borderId="4" fillId="0" fontId="3" numFmtId="0" xfId="0" applyAlignment="1" applyBorder="1" applyFont="1">
      <alignment horizontal="center" shrinkToFit="0" wrapText="1"/>
    </xf>
    <xf borderId="45" fillId="9" fontId="3" numFmtId="0" xfId="0" applyAlignment="1" applyBorder="1" applyFill="1" applyFont="1">
      <alignment horizontal="center" shrinkToFit="0" wrapText="1"/>
    </xf>
    <xf borderId="46" fillId="0" fontId="2" numFmtId="0" xfId="0" applyAlignment="1" applyBorder="1" applyFont="1">
      <alignment horizontal="center" shrinkToFit="0" wrapText="1"/>
    </xf>
    <xf borderId="3" fillId="0" fontId="3" numFmtId="0" xfId="0" applyAlignment="1" applyBorder="1" applyFont="1">
      <alignment horizontal="center" shrinkToFit="0" wrapText="1"/>
    </xf>
    <xf borderId="1" fillId="0" fontId="3" numFmtId="0" xfId="0" applyAlignment="1" applyBorder="1" applyFont="1">
      <alignment horizontal="center" shrinkToFit="0" wrapText="1"/>
    </xf>
    <xf borderId="47" fillId="6" fontId="3" numFmtId="0" xfId="0" applyBorder="1" applyFont="1"/>
    <xf borderId="28" fillId="0" fontId="3" numFmtId="1" xfId="0" applyBorder="1" applyFont="1" applyNumberFormat="1"/>
    <xf borderId="45" fillId="9" fontId="3" numFmtId="1" xfId="0" applyBorder="1" applyFont="1" applyNumberFormat="1"/>
    <xf borderId="34" fillId="7" fontId="3" numFmtId="1" xfId="0" applyBorder="1" applyFont="1" applyNumberFormat="1"/>
    <xf borderId="35" fillId="0" fontId="3" numFmtId="1" xfId="0" applyBorder="1" applyFont="1" applyNumberFormat="1"/>
    <xf borderId="34" fillId="6" fontId="2" numFmtId="0" xfId="0" applyBorder="1" applyFont="1"/>
    <xf borderId="28" fillId="6" fontId="3" numFmtId="0" xfId="0" applyAlignment="1" applyBorder="1" applyFont="1">
      <alignment shrinkToFit="0" vertical="top" wrapText="1"/>
    </xf>
    <xf borderId="48" fillId="6" fontId="3" numFmtId="1" xfId="0" applyBorder="1" applyFont="1" applyNumberFormat="1"/>
    <xf borderId="48" fillId="6" fontId="3" numFmtId="0" xfId="0" applyBorder="1" applyFont="1"/>
    <xf borderId="48" fillId="6" fontId="3" numFmtId="1" xfId="0" applyAlignment="1" applyBorder="1" applyFont="1" applyNumberFormat="1">
      <alignment horizontal="center"/>
    </xf>
    <xf borderId="49" fillId="0" fontId="3" numFmtId="0" xfId="0" applyAlignment="1" applyBorder="1" applyFont="1">
      <alignment horizontal="center"/>
    </xf>
    <xf borderId="46" fillId="0" fontId="3" numFmtId="0" xfId="0" applyAlignment="1" applyBorder="1" applyFont="1">
      <alignment horizontal="center"/>
    </xf>
    <xf borderId="34" fillId="6" fontId="3" numFmtId="1" xfId="0" applyAlignment="1" applyBorder="1" applyFont="1" applyNumberFormat="1">
      <alignment readingOrder="0"/>
    </xf>
    <xf borderId="34" fillId="6" fontId="38" numFmtId="1" xfId="0" applyAlignment="1" applyBorder="1" applyFont="1" applyNumberFormat="1">
      <alignment readingOrder="0"/>
    </xf>
    <xf borderId="20" fillId="7" fontId="2" numFmtId="0" xfId="0" applyBorder="1" applyFont="1"/>
    <xf borderId="20" fillId="7" fontId="2" numFmtId="0" xfId="0" applyAlignment="1" applyBorder="1" applyFont="1">
      <alignment horizontal="center"/>
    </xf>
    <xf borderId="20" fillId="7" fontId="3" numFmtId="1" xfId="0" applyBorder="1" applyFont="1" applyNumberFormat="1"/>
    <xf borderId="20" fillId="10" fontId="2" numFmtId="0" xfId="0" applyBorder="1" applyFill="1" applyFont="1"/>
    <xf borderId="20" fillId="10" fontId="2" numFmtId="0" xfId="0" applyAlignment="1" applyBorder="1" applyFont="1">
      <alignment horizontal="center"/>
    </xf>
    <xf borderId="20" fillId="7" fontId="3" numFmtId="0" xfId="0" applyAlignment="1" applyBorder="1" applyFont="1">
      <alignment horizontal="center"/>
    </xf>
    <xf borderId="42" fillId="7" fontId="3" numFmtId="0" xfId="0" applyAlignment="1" applyBorder="1" applyFont="1">
      <alignment horizontal="center" shrinkToFit="0" textRotation="90" vertical="center" wrapText="1"/>
    </xf>
    <xf borderId="50" fillId="0" fontId="3" numFmtId="14" xfId="0" applyAlignment="1" applyBorder="1" applyFont="1" applyNumberFormat="1">
      <alignment shrinkToFit="0" wrapText="1"/>
    </xf>
    <xf borderId="51" fillId="6" fontId="3" numFmtId="0" xfId="0" applyAlignment="1" applyBorder="1" applyFont="1">
      <alignment shrinkToFit="0" wrapText="1"/>
    </xf>
    <xf borderId="52" fillId="6" fontId="3" numFmtId="0" xfId="0" applyAlignment="1" applyBorder="1" applyFont="1">
      <alignment shrinkToFit="0" wrapText="1"/>
    </xf>
    <xf borderId="53" fillId="6" fontId="3" numFmtId="0" xfId="0" applyAlignment="1" applyBorder="1" applyFont="1">
      <alignment shrinkToFit="0" wrapText="1"/>
    </xf>
    <xf borderId="54" fillId="0" fontId="3" numFmtId="14" xfId="0" applyAlignment="1" applyBorder="1" applyFont="1" applyNumberFormat="1">
      <alignment shrinkToFit="0" wrapText="1"/>
    </xf>
    <xf borderId="36" fillId="6" fontId="3" numFmtId="0" xfId="0" applyAlignment="1" applyBorder="1" applyFont="1">
      <alignment shrinkToFit="0" wrapText="1"/>
    </xf>
    <xf borderId="55" fillId="6" fontId="3" numFmtId="0" xfId="0" applyAlignment="1" applyBorder="1" applyFont="1">
      <alignment shrinkToFit="0" wrapText="1"/>
    </xf>
    <xf borderId="56" fillId="0" fontId="3" numFmtId="14" xfId="0" applyAlignment="1" applyBorder="1" applyFont="1" applyNumberFormat="1">
      <alignment shrinkToFit="0" wrapText="1"/>
    </xf>
    <xf borderId="57" fillId="6" fontId="3" numFmtId="0" xfId="0" applyAlignment="1" applyBorder="1" applyFont="1">
      <alignment shrinkToFit="0" wrapText="1"/>
    </xf>
    <xf borderId="58" fillId="6" fontId="3" numFmtId="0" xfId="0" applyAlignment="1" applyBorder="1" applyFont="1">
      <alignment shrinkToFit="0" wrapText="1"/>
    </xf>
    <xf borderId="59" fillId="6" fontId="3" numFmtId="0" xfId="0" applyAlignment="1" applyBorder="1" applyFont="1">
      <alignment shrinkToFit="0" wrapText="1"/>
    </xf>
    <xf borderId="0" fillId="0" fontId="37" numFmtId="0" xfId="0" applyAlignment="1" applyFont="1">
      <alignment horizontal="center" textRotation="90"/>
    </xf>
    <xf borderId="0" fillId="0" fontId="3" numFmtId="14" xfId="0" applyAlignment="1" applyFont="1" applyNumberFormat="1">
      <alignment shrinkToFit="0" wrapText="1"/>
    </xf>
    <xf borderId="20" fillId="7" fontId="3" numFmtId="1" xfId="0" applyAlignment="1" applyBorder="1" applyFont="1" applyNumberFormat="1">
      <alignment horizontal="right"/>
    </xf>
    <xf borderId="50" fillId="0" fontId="3" numFmtId="0" xfId="0" applyAlignment="1" applyBorder="1" applyFont="1">
      <alignment horizontal="center" shrinkToFit="0" wrapText="1"/>
    </xf>
    <xf borderId="52" fillId="0" fontId="3" numFmtId="0" xfId="0" applyAlignment="1" applyBorder="1" applyFont="1">
      <alignment horizontal="center" shrinkToFit="0" wrapText="1"/>
    </xf>
    <xf borderId="53" fillId="0" fontId="3" numFmtId="0" xfId="0" applyAlignment="1" applyBorder="1" applyFont="1">
      <alignment horizontal="center" shrinkToFit="0" wrapText="1"/>
    </xf>
    <xf borderId="54" fillId="0" fontId="3" numFmtId="1" xfId="0" applyAlignment="1" applyBorder="1" applyFont="1" applyNumberFormat="1">
      <alignment horizontal="right"/>
    </xf>
    <xf borderId="54" fillId="6" fontId="3" numFmtId="1" xfId="0" applyBorder="1" applyFont="1" applyNumberFormat="1"/>
    <xf borderId="60" fillId="6" fontId="3" numFmtId="14" xfId="0" applyBorder="1" applyFont="1" applyNumberFormat="1"/>
    <xf borderId="56" fillId="0" fontId="3" numFmtId="1" xfId="0" applyAlignment="1" applyBorder="1" applyFont="1" applyNumberFormat="1">
      <alignment horizontal="right"/>
    </xf>
    <xf borderId="56" fillId="6" fontId="3" numFmtId="1" xfId="0" applyBorder="1" applyFont="1" applyNumberFormat="1"/>
    <xf borderId="58" fillId="0" fontId="3" numFmtId="1" xfId="0" applyBorder="1" applyFont="1" applyNumberFormat="1"/>
    <xf borderId="58" fillId="6" fontId="3" numFmtId="1" xfId="0" applyBorder="1" applyFont="1" applyNumberFormat="1"/>
    <xf borderId="61" fillId="6" fontId="3" numFmtId="14" xfId="0" applyBorder="1" applyFont="1" applyNumberFormat="1"/>
    <xf borderId="62" fillId="0" fontId="3" numFmtId="0" xfId="0" applyAlignment="1" applyBorder="1" applyFont="1">
      <alignment horizontal="center" shrinkToFit="0" wrapText="1"/>
    </xf>
    <xf borderId="54" fillId="0" fontId="3" numFmtId="1" xfId="0" applyAlignment="1" applyBorder="1" applyFont="1" applyNumberFormat="1">
      <alignment vertical="top"/>
    </xf>
    <xf borderId="28" fillId="0" fontId="3" numFmtId="14" xfId="0" applyBorder="1" applyFont="1" applyNumberFormat="1"/>
    <xf borderId="54" fillId="6" fontId="3" numFmtId="1" xfId="0" applyAlignment="1" applyBorder="1" applyFont="1" applyNumberFormat="1">
      <alignment vertical="top"/>
    </xf>
    <xf borderId="34" fillId="0" fontId="3" numFmtId="1" xfId="0" applyAlignment="1" applyBorder="1" applyFont="1" applyNumberFormat="1">
      <alignment vertical="top"/>
    </xf>
    <xf borderId="34" fillId="6" fontId="3" numFmtId="1" xfId="0" applyAlignment="1" applyBorder="1" applyFont="1" applyNumberFormat="1">
      <alignment vertical="top"/>
    </xf>
    <xf borderId="55" fillId="0" fontId="3" numFmtId="1" xfId="0" applyAlignment="1" applyBorder="1" applyFont="1" applyNumberFormat="1">
      <alignment vertical="top"/>
    </xf>
    <xf borderId="56" fillId="0" fontId="3" numFmtId="1" xfId="0" applyAlignment="1" applyBorder="1" applyFont="1" applyNumberFormat="1">
      <alignment vertical="top"/>
    </xf>
    <xf borderId="56" fillId="6" fontId="3" numFmtId="1" xfId="0" applyAlignment="1" applyBorder="1" applyFont="1" applyNumberFormat="1">
      <alignment vertical="top"/>
    </xf>
    <xf borderId="58" fillId="0" fontId="3" numFmtId="1" xfId="0" applyAlignment="1" applyBorder="1" applyFont="1" applyNumberFormat="1">
      <alignment vertical="top"/>
    </xf>
    <xf borderId="58" fillId="6" fontId="3" numFmtId="1" xfId="0" applyAlignment="1" applyBorder="1" applyFont="1" applyNumberFormat="1">
      <alignment vertical="top"/>
    </xf>
    <xf borderId="59" fillId="0" fontId="3" numFmtId="1" xfId="0" applyAlignment="1" applyBorder="1" applyFont="1" applyNumberFormat="1">
      <alignment vertical="top"/>
    </xf>
    <xf borderId="20" fillId="7" fontId="2" numFmtId="0" xfId="0" applyAlignment="1" applyBorder="1" applyFont="1">
      <alignment horizontal="right"/>
    </xf>
    <xf borderId="0" fillId="0" fontId="3" numFmtId="22" xfId="0" applyFont="1" applyNumberFormat="1"/>
    <xf borderId="0" fillId="0" fontId="2" numFmtId="0" xfId="0" applyAlignment="1" applyFont="1">
      <alignment shrinkToFit="0" vertical="top" wrapText="1"/>
    </xf>
    <xf borderId="4" fillId="0" fontId="2" numFmtId="0" xfId="0" applyAlignment="1" applyBorder="1" applyFont="1">
      <alignment shrinkToFit="0" vertical="top" wrapText="1"/>
    </xf>
    <xf borderId="4" fillId="0" fontId="2" numFmtId="0" xfId="0" applyAlignment="1" applyBorder="1" applyFont="1">
      <alignment horizontal="left" shrinkToFit="0" vertical="top" wrapText="1"/>
    </xf>
    <xf borderId="0" fillId="0" fontId="2" numFmtId="0" xfId="0" applyAlignment="1" applyFont="1">
      <alignment horizontal="center" shrinkToFit="0" wrapText="1"/>
    </xf>
    <xf borderId="34" fillId="6" fontId="3" numFmtId="14" xfId="0" applyBorder="1" applyFont="1" applyNumberFormat="1"/>
    <xf borderId="0" fillId="0" fontId="1" numFmtId="0" xfId="0" applyFont="1"/>
    <xf borderId="4" fillId="0" fontId="3" numFmtId="0" xfId="0" applyAlignment="1" applyBorder="1" applyFont="1">
      <alignment horizontal="left" shrinkToFit="0" vertical="top" wrapText="1"/>
    </xf>
    <xf borderId="34" fillId="6" fontId="3" numFmtId="14" xfId="0" applyAlignment="1" applyBorder="1" applyFont="1" applyNumberFormat="1">
      <alignment readingOrder="0"/>
    </xf>
    <xf borderId="34" fillId="6" fontId="3" numFmtId="0" xfId="0" applyAlignment="1" applyBorder="1" applyFont="1">
      <alignment readingOrder="0"/>
    </xf>
    <xf borderId="0" fillId="0" fontId="29" numFmtId="0" xfId="0" applyAlignment="1" applyFont="1">
      <alignment horizontal="left"/>
    </xf>
    <xf borderId="34" fillId="6" fontId="38" numFmtId="0" xfId="0" applyAlignment="1" applyBorder="1" applyFont="1">
      <alignment readingOrder="0" shrinkToFit="0" vertical="top" wrapText="1"/>
    </xf>
    <xf borderId="34" fillId="6" fontId="3" numFmtId="0" xfId="0" applyAlignment="1" applyBorder="1" applyFont="1">
      <alignment shrinkToFit="0" vertical="top" wrapText="1"/>
    </xf>
    <xf borderId="20" fillId="9" fontId="2" numFmtId="0" xfId="0" applyBorder="1" applyFont="1"/>
    <xf borderId="20" fillId="9" fontId="3" numFmtId="0" xfId="0" applyBorder="1" applyFont="1"/>
    <xf borderId="9" fillId="0" fontId="3" numFmtId="0" xfId="0" applyAlignment="1" applyBorder="1" applyFont="1">
      <alignment shrinkToFit="0" vertical="top" wrapText="1"/>
    </xf>
    <xf borderId="0" fillId="0" fontId="2" numFmtId="0" xfId="0" applyAlignment="1" applyFont="1">
      <alignment horizontal="left" shrinkToFit="0" vertical="center" wrapText="1"/>
    </xf>
    <xf borderId="0" fillId="0" fontId="3" numFmtId="0" xfId="0" applyAlignment="1" applyFont="1">
      <alignment shrinkToFit="0" vertical="center" wrapText="1"/>
    </xf>
    <xf borderId="63" fillId="0" fontId="3" numFmtId="0" xfId="0" applyAlignment="1" applyBorder="1" applyFont="1">
      <alignment shrinkToFit="0" vertical="center" wrapText="1"/>
    </xf>
    <xf borderId="9" fillId="0" fontId="3" numFmtId="0" xfId="0" applyAlignment="1" applyBorder="1" applyFont="1">
      <alignment shrinkToFit="0" vertical="center" wrapText="1"/>
    </xf>
    <xf borderId="7" fillId="0" fontId="3" numFmtId="0" xfId="0" applyAlignment="1" applyBorder="1" applyFont="1">
      <alignment shrinkToFit="0" vertical="center" wrapText="1"/>
    </xf>
    <xf borderId="7" fillId="0" fontId="3" numFmtId="0" xfId="0" applyAlignment="1" applyBorder="1" applyFont="1">
      <alignment shrinkToFit="0" vertical="top" wrapText="1"/>
    </xf>
    <xf borderId="0" fillId="0" fontId="29" numFmtId="0" xfId="0" applyFont="1"/>
    <xf borderId="9" fillId="0" fontId="6" numFmtId="0" xfId="0" applyBorder="1" applyFont="1"/>
    <xf borderId="0" fillId="0" fontId="44" numFmtId="0" xfId="0" applyAlignment="1" applyFont="1">
      <alignment shrinkToFit="0" vertical="center" wrapText="1"/>
    </xf>
    <xf borderId="0" fillId="0" fontId="44" numFmtId="0" xfId="0" applyFont="1"/>
    <xf borderId="0" fillId="0" fontId="3" numFmtId="49" xfId="0" applyAlignment="1" applyFont="1" applyNumberFormat="1">
      <alignment shrinkToFit="0" wrapText="1"/>
    </xf>
    <xf borderId="20" fillId="6" fontId="3" numFmtId="0" xfId="0" applyBorder="1" applyFont="1"/>
    <xf borderId="64" fillId="0" fontId="1" numFmtId="0" xfId="0" applyBorder="1" applyFont="1"/>
    <xf borderId="34" fillId="0" fontId="3" numFmtId="14" xfId="0" applyBorder="1" applyFont="1" applyNumberFormat="1"/>
    <xf borderId="34" fillId="0" fontId="3" numFmtId="164" xfId="0" applyBorder="1" applyFont="1" applyNumberFormat="1"/>
    <xf borderId="9" fillId="0" fontId="45" numFmtId="0" xfId="0" applyBorder="1" applyFont="1"/>
    <xf borderId="9" fillId="0" fontId="3" numFmtId="9" xfId="0" applyBorder="1" applyFont="1" applyNumberFormat="1"/>
  </cellXfs>
  <cellStyles count="1">
    <cellStyle xfId="0" name="Normal" builtinId="0"/>
  </cellStyles>
  <dxfs count="1">
    <dxf>
      <font/>
      <fill>
        <patternFill patternType="none"/>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externalLink" Target="externalLinks/externalLink1.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63</xdr:row>
      <xdr:rowOff>0</xdr:rowOff>
    </xdr:from>
    <xdr:ext cx="3086100" cy="5010150"/>
    <xdr:grpSp>
      <xdr:nvGrpSpPr>
        <xdr:cNvPr id="2" name="Shape 2"/>
        <xdr:cNvGrpSpPr/>
      </xdr:nvGrpSpPr>
      <xdr:grpSpPr>
        <a:xfrm>
          <a:off x="3802950" y="1274925"/>
          <a:ext cx="3086100" cy="5010150"/>
          <a:chOff x="3802950" y="1274925"/>
          <a:chExt cx="3086100" cy="5010150"/>
        </a:xfrm>
      </xdr:grpSpPr>
      <xdr:grpSp>
        <xdr:nvGrpSpPr>
          <xdr:cNvPr id="3" name="Shape 3"/>
          <xdr:cNvGrpSpPr/>
        </xdr:nvGrpSpPr>
        <xdr:grpSpPr>
          <a:xfrm>
            <a:off x="3802950" y="1274925"/>
            <a:ext cx="3086100" cy="5010150"/>
            <a:chOff x="906312" y="400260"/>
            <a:chExt cx="3256116" cy="5547996"/>
          </a:xfrm>
        </xdr:grpSpPr>
        <xdr:sp>
          <xdr:nvSpPr>
            <xdr:cNvPr id="4" name="Shape 4"/>
            <xdr:cNvSpPr/>
          </xdr:nvSpPr>
          <xdr:spPr>
            <a:xfrm>
              <a:off x="906312" y="400260"/>
              <a:ext cx="3256100" cy="5547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 name="Shape 5"/>
            <xdr:cNvSpPr/>
          </xdr:nvSpPr>
          <xdr:spPr>
            <a:xfrm>
              <a:off x="906312" y="400260"/>
              <a:ext cx="3256116" cy="5547996"/>
            </a:xfrm>
            <a:prstGeom prst="rect">
              <a:avLst/>
            </a:prstGeom>
            <a:noFill/>
            <a:ln cap="flat" cmpd="sng" w="9525">
              <a:solidFill>
                <a:srgbClr val="B7CCE4"/>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Operational</a:t>
              </a:r>
              <a:r>
                <a:rPr b="1" lang="en-US" sz="110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Engineering	</a:t>
              </a:r>
              <a:endParaRPr sz="1400"/>
            </a:p>
          </xdr:txBody>
        </xdr:sp>
        <xdr:sp>
          <xdr:nvSpPr>
            <xdr:cNvPr id="6" name="Shape 6"/>
            <xdr:cNvSpPr/>
          </xdr:nvSpPr>
          <xdr:spPr>
            <a:xfrm>
              <a:off x="2356301" y="612784"/>
              <a:ext cx="178069" cy="145411"/>
            </a:xfrm>
            <a:prstGeom prst="flowChartConnector">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 name="Shape 7"/>
            <xdr:cNvSpPr/>
          </xdr:nvSpPr>
          <xdr:spPr>
            <a:xfrm>
              <a:off x="1133684" y="1842338"/>
              <a:ext cx="1259201" cy="201339"/>
            </a:xfrm>
            <a:prstGeom prst="roundRect">
              <a:avLst>
                <a:gd fmla="val 16667" name="adj"/>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Plan Project</a:t>
              </a:r>
              <a:endParaRPr sz="1400"/>
            </a:p>
          </xdr:txBody>
        </xdr:sp>
        <xdr:cxnSp>
          <xdr:nvCxnSpPr>
            <xdr:cNvPr id="8" name="Shape 8"/>
            <xdr:cNvCxnSpPr/>
          </xdr:nvCxnSpPr>
          <xdr:spPr>
            <a:xfrm>
              <a:off x="1758499" y="4751410"/>
              <a:ext cx="0" cy="246080"/>
            </a:xfrm>
            <a:prstGeom prst="straightConnector1">
              <a:avLst/>
            </a:prstGeom>
            <a:noFill/>
            <a:ln cap="flat" cmpd="sng" w="25400">
              <a:solidFill>
                <a:schemeClr val="accent1"/>
              </a:solidFill>
              <a:prstDash val="solid"/>
              <a:round/>
              <a:headEnd len="sm" w="sm" type="none"/>
              <a:tailEnd len="med" w="med" type="triangle"/>
            </a:ln>
          </xdr:spPr>
        </xdr:cxnSp>
        <xdr:sp>
          <xdr:nvSpPr>
            <xdr:cNvPr id="9" name="Shape 9"/>
            <xdr:cNvSpPr/>
          </xdr:nvSpPr>
          <xdr:spPr>
            <a:xfrm>
              <a:off x="1680609" y="5534393"/>
              <a:ext cx="165350" cy="145411"/>
            </a:xfrm>
            <a:prstGeom prst="flowChartConnector">
              <a:avLst/>
            </a:prstGeom>
            <a:solidFill>
              <a:schemeClr val="accent1"/>
            </a:solid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 name="Shape 10"/>
            <xdr:cNvSpPr/>
          </xdr:nvSpPr>
          <xdr:spPr>
            <a:xfrm>
              <a:off x="1262450" y="4550072"/>
              <a:ext cx="979379" cy="201339"/>
            </a:xfrm>
            <a:prstGeom prst="roundRect">
              <a:avLst>
                <a:gd fmla="val 16667" name="adj"/>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Post Mortem</a:t>
              </a:r>
              <a:endParaRPr sz="1400"/>
            </a:p>
          </xdr:txBody>
        </xdr:sp>
        <xdr:cxnSp>
          <xdr:nvCxnSpPr>
            <xdr:cNvPr id="11" name="Shape 11"/>
            <xdr:cNvCxnSpPr/>
          </xdr:nvCxnSpPr>
          <xdr:spPr>
            <a:xfrm>
              <a:off x="2445336" y="512115"/>
              <a:ext cx="0" cy="5324286"/>
            </a:xfrm>
            <a:prstGeom prst="straightConnector1">
              <a:avLst/>
            </a:prstGeom>
            <a:noFill/>
            <a:ln cap="flat" cmpd="sng" w="25400">
              <a:solidFill>
                <a:schemeClr val="accent1"/>
              </a:solidFill>
              <a:prstDash val="dot"/>
              <a:round/>
              <a:headEnd len="sm" w="sm" type="none"/>
              <a:tailEnd len="sm" w="sm" type="none"/>
            </a:ln>
          </xdr:spPr>
        </xdr:cxnSp>
        <xdr:cxnSp>
          <xdr:nvCxnSpPr>
            <xdr:cNvPr id="12" name="Shape 12"/>
            <xdr:cNvCxnSpPr>
              <a:stCxn id="6" idx="4"/>
              <a:endCxn id="13" idx="0"/>
            </xdr:cNvCxnSpPr>
          </xdr:nvCxnSpPr>
          <xdr:spPr>
            <a:xfrm flipH="1" rot="-5400000">
              <a:off x="2687885" y="515645"/>
              <a:ext cx="433500" cy="918600"/>
            </a:xfrm>
            <a:prstGeom prst="bentConnector3">
              <a:avLst>
                <a:gd fmla="val 1031" name="adj1"/>
              </a:avLst>
            </a:prstGeom>
            <a:noFill/>
            <a:ln cap="flat" cmpd="sng" w="25400">
              <a:solidFill>
                <a:schemeClr val="accent1"/>
              </a:solidFill>
              <a:prstDash val="solid"/>
              <a:round/>
              <a:headEnd len="sm" w="sm" type="none"/>
              <a:tailEnd len="med" w="med" type="triangle"/>
            </a:ln>
          </xdr:spPr>
        </xdr:cxnSp>
        <xdr:cxnSp>
          <xdr:nvCxnSpPr>
            <xdr:cNvPr id="14" name="Shape 14"/>
            <xdr:cNvCxnSpPr>
              <a:stCxn id="7" idx="3"/>
              <a:endCxn id="15" idx="0"/>
            </xdr:cNvCxnSpPr>
          </xdr:nvCxnSpPr>
          <xdr:spPr>
            <a:xfrm>
              <a:off x="2392885" y="1943008"/>
              <a:ext cx="1106700" cy="168600"/>
            </a:xfrm>
            <a:prstGeom prst="bentConnector2">
              <a:avLst/>
            </a:prstGeom>
            <a:noFill/>
            <a:ln cap="flat" cmpd="sng" w="25400">
              <a:solidFill>
                <a:schemeClr val="accent1"/>
              </a:solidFill>
              <a:prstDash val="solid"/>
              <a:round/>
              <a:headEnd len="sm" w="sm" type="none"/>
              <a:tailEnd len="med" w="med" type="triangle"/>
            </a:ln>
          </xdr:spPr>
        </xdr:cxnSp>
        <xdr:sp>
          <xdr:nvSpPr>
            <xdr:cNvPr id="16" name="Shape 16"/>
            <xdr:cNvSpPr/>
          </xdr:nvSpPr>
          <xdr:spPr>
            <a:xfrm>
              <a:off x="1262450" y="5008676"/>
              <a:ext cx="979379" cy="212524"/>
            </a:xfrm>
            <a:prstGeom prst="roundRect">
              <a:avLst>
                <a:gd fmla="val 16667" name="adj"/>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Release</a:t>
              </a:r>
              <a:endParaRPr sz="1400"/>
            </a:p>
          </xdr:txBody>
        </xdr:sp>
        <xdr:cxnSp>
          <xdr:nvCxnSpPr>
            <xdr:cNvPr id="17" name="Shape 17"/>
            <xdr:cNvCxnSpPr>
              <a:stCxn id="16" idx="2"/>
              <a:endCxn id="9" idx="0"/>
            </xdr:cNvCxnSpPr>
          </xdr:nvCxnSpPr>
          <xdr:spPr>
            <a:xfrm>
              <a:off x="1752140" y="5221200"/>
              <a:ext cx="11100" cy="313200"/>
            </a:xfrm>
            <a:prstGeom prst="straightConnector1">
              <a:avLst/>
            </a:prstGeom>
            <a:noFill/>
            <a:ln cap="flat" cmpd="sng" w="25400">
              <a:solidFill>
                <a:schemeClr val="accent1"/>
              </a:solidFill>
              <a:prstDash val="solid"/>
              <a:round/>
              <a:headEnd len="sm" w="sm" type="none"/>
              <a:tailEnd len="med" w="med" type="triangle"/>
            </a:ln>
          </xdr:spPr>
        </xdr:cxnSp>
        <xdr:sp>
          <xdr:nvSpPr>
            <xdr:cNvPr id="18" name="Shape 18"/>
            <xdr:cNvSpPr/>
          </xdr:nvSpPr>
          <xdr:spPr>
            <a:xfrm>
              <a:off x="1249730" y="2928178"/>
              <a:ext cx="1030255" cy="190153"/>
            </a:xfrm>
            <a:prstGeom prst="roundRect">
              <a:avLst>
                <a:gd fmla="val 16667" name="adj"/>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Monitor</a:t>
              </a:r>
              <a:endParaRPr sz="1400"/>
            </a:p>
          </xdr:txBody>
        </xdr:sp>
        <xdr:cxnSp>
          <xdr:nvCxnSpPr>
            <xdr:cNvPr id="19" name="Shape 19"/>
            <xdr:cNvCxnSpPr/>
          </xdr:nvCxnSpPr>
          <xdr:spPr>
            <a:xfrm>
              <a:off x="1758499" y="3118331"/>
              <a:ext cx="0" cy="1431741"/>
            </a:xfrm>
            <a:prstGeom prst="straightConnector1">
              <a:avLst/>
            </a:prstGeom>
            <a:noFill/>
            <a:ln cap="flat" cmpd="sng" w="25400">
              <a:solidFill>
                <a:srgbClr val="4F81BD"/>
              </a:solidFill>
              <a:prstDash val="solid"/>
              <a:round/>
              <a:headEnd len="med" w="med" type="none"/>
              <a:tailEnd len="med" w="med" type="triangle"/>
            </a:ln>
            <a:effectLst>
              <a:outerShdw blurRad="40000" rotWithShape="0" dir="5400000" dist="20000">
                <a:srgbClr val="808080">
                  <a:alpha val="37647"/>
                </a:srgbClr>
              </a:outerShdw>
            </a:effectLst>
          </xdr:spPr>
        </xdr:cxnSp>
        <xdr:cxnSp>
          <xdr:nvCxnSpPr>
            <xdr:cNvPr id="20" name="Shape 20"/>
            <xdr:cNvCxnSpPr>
              <a:stCxn id="7" idx="2"/>
              <a:endCxn id="18" idx="0"/>
            </xdr:cNvCxnSpPr>
          </xdr:nvCxnSpPr>
          <xdr:spPr>
            <a:xfrm>
              <a:off x="1763284" y="2043677"/>
              <a:ext cx="1500" cy="884400"/>
            </a:xfrm>
            <a:prstGeom prst="straightConnector1">
              <a:avLst/>
            </a:prstGeom>
            <a:noFill/>
            <a:ln cap="flat" cmpd="sng" w="25400">
              <a:solidFill>
                <a:srgbClr val="4F81BD"/>
              </a:solidFill>
              <a:prstDash val="solid"/>
              <a:round/>
              <a:headEnd len="med" w="med" type="none"/>
              <a:tailEnd len="med" w="med" type="triangle"/>
            </a:ln>
            <a:effectLst>
              <a:outerShdw blurRad="40000" rotWithShape="0" dir="5400000" dist="20000">
                <a:srgbClr val="808080">
                  <a:alpha val="37647"/>
                </a:srgbClr>
              </a:outerShdw>
            </a:effectLst>
          </xdr:spPr>
        </xdr:cxnSp>
        <xdr:sp>
          <xdr:nvSpPr>
            <xdr:cNvPr id="15" name="Shape 15"/>
            <xdr:cNvSpPr/>
          </xdr:nvSpPr>
          <xdr:spPr>
            <a:xfrm>
              <a:off x="3054283" y="2111638"/>
              <a:ext cx="890344" cy="201339"/>
            </a:xfrm>
            <a:prstGeom prst="roundRect">
              <a:avLst>
                <a:gd fmla="val 16667" name="adj"/>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Construct</a:t>
              </a:r>
              <a:endParaRPr sz="1400"/>
            </a:p>
          </xdr:txBody>
        </xdr:sp>
        <xdr:cxnSp>
          <xdr:nvCxnSpPr>
            <xdr:cNvPr id="21" name="Shape 21"/>
            <xdr:cNvCxnSpPr>
              <a:stCxn id="15" idx="2"/>
            </xdr:cNvCxnSpPr>
          </xdr:nvCxnSpPr>
          <xdr:spPr>
            <a:xfrm>
              <a:off x="3499455" y="2312977"/>
              <a:ext cx="1500" cy="255600"/>
            </a:xfrm>
            <a:prstGeom prst="straightConnector1">
              <a:avLst/>
            </a:prstGeom>
            <a:noFill/>
            <a:ln cap="flat" cmpd="sng" w="25400">
              <a:solidFill>
                <a:srgbClr val="4F81BD"/>
              </a:solidFill>
              <a:prstDash val="solid"/>
              <a:round/>
              <a:headEnd len="med" w="med" type="none"/>
              <a:tailEnd len="med" w="med" type="triangle"/>
            </a:ln>
            <a:effectLst>
              <a:outerShdw blurRad="40000" rotWithShape="0" dir="5400000" dist="20000">
                <a:srgbClr val="808080">
                  <a:alpha val="37647"/>
                </a:srgbClr>
              </a:outerShdw>
            </a:effectLst>
          </xdr:spPr>
        </xdr:cxnSp>
        <xdr:sp>
          <xdr:nvSpPr>
            <xdr:cNvPr id="22" name="Shape 22"/>
            <xdr:cNvSpPr txBox="1"/>
          </xdr:nvSpPr>
          <xdr:spPr>
            <a:xfrm rot="-5400000">
              <a:off x="1651802" y="2959116"/>
              <a:ext cx="1968644" cy="22894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900"/>
                <a:t>Not all components are constructed</a:t>
              </a:r>
              <a:endParaRPr sz="1400"/>
            </a:p>
          </xdr:txBody>
        </xdr:sp>
        <xdr:sp>
          <xdr:nvSpPr>
            <xdr:cNvPr id="23" name="Shape 23"/>
            <xdr:cNvSpPr/>
          </xdr:nvSpPr>
          <xdr:spPr>
            <a:xfrm>
              <a:off x="3386557" y="4013169"/>
              <a:ext cx="241665" cy="201339"/>
            </a:xfrm>
            <a:prstGeom prst="diamond">
              <a:avLst/>
            </a:prstGeom>
            <a:noFill/>
            <a:ln cap="flat" cmpd="sng" w="9525">
              <a:solidFill>
                <a:srgbClr val="4A7EBB"/>
              </a:solidFill>
              <a:prstDash val="solid"/>
              <a:miter lim="800000"/>
              <a:headEnd len="sm" w="sm" type="none"/>
              <a:tailEnd len="sm" w="sm" type="none"/>
            </a:ln>
            <a:effectLst>
              <a:outerShdw blurRad="40000" rotWithShape="0" dir="5400000" dist="23000">
                <a:srgbClr val="808080">
                  <a:alpha val="34901"/>
                </a:srgbClr>
              </a:outerShdw>
            </a:effectLst>
          </xdr:spPr>
          <xdr:txBody>
            <a:bodyPr anchorCtr="0" anchor="t" bIns="0" lIns="18275" spcFirstLastPara="1" rIns="0" wrap="square" tIns="0">
              <a:noAutofit/>
            </a:bodyPr>
            <a:lstStyle/>
            <a:p>
              <a:pPr indent="0" lvl="0" marL="0" rtl="0" algn="ctr">
                <a:spcBef>
                  <a:spcPts val="0"/>
                </a:spcBef>
                <a:spcAft>
                  <a:spcPts val="0"/>
                </a:spcAft>
                <a:buNone/>
              </a:pPr>
              <a:r>
                <a:t/>
              </a:r>
              <a:endParaRPr sz="1100"/>
            </a:p>
          </xdr:txBody>
        </xdr:sp>
        <xdr:cxnSp>
          <xdr:nvCxnSpPr>
            <xdr:cNvPr id="24" name="Shape 24"/>
            <xdr:cNvCxnSpPr/>
          </xdr:nvCxnSpPr>
          <xdr:spPr>
            <a:xfrm>
              <a:off x="3501029" y="4214507"/>
              <a:ext cx="0" cy="190153"/>
            </a:xfrm>
            <a:prstGeom prst="straightConnector1">
              <a:avLst/>
            </a:prstGeom>
            <a:noFill/>
            <a:ln cap="flat" cmpd="sng" w="25400">
              <a:solidFill>
                <a:srgbClr val="4F81BD"/>
              </a:solidFill>
              <a:prstDash val="solid"/>
              <a:round/>
              <a:headEnd len="med" w="med" type="none"/>
              <a:tailEnd len="med" w="med" type="triangle"/>
            </a:ln>
            <a:effectLst>
              <a:outerShdw blurRad="40000" rotWithShape="0" dir="5400000" dist="20000">
                <a:srgbClr val="808080">
                  <a:alpha val="37647"/>
                </a:srgbClr>
              </a:outerShdw>
            </a:effectLst>
          </xdr:spPr>
        </xdr:cxnSp>
        <xdr:cxnSp>
          <xdr:nvCxnSpPr>
            <xdr:cNvPr id="25" name="Shape 25"/>
            <xdr:cNvCxnSpPr/>
          </xdr:nvCxnSpPr>
          <xdr:spPr>
            <a:xfrm>
              <a:off x="1122538" y="4404660"/>
              <a:ext cx="2810944" cy="0"/>
            </a:xfrm>
            <a:prstGeom prst="straightConnector1">
              <a:avLst/>
            </a:prstGeom>
            <a:noFill/>
            <a:ln cap="flat" cmpd="sng" w="28575">
              <a:solidFill>
                <a:srgbClr val="4F81BD"/>
              </a:solidFill>
              <a:prstDash val="solid"/>
              <a:round/>
              <a:headEnd len="med" w="med" type="none"/>
              <a:tailEnd len="med" w="med" type="none"/>
            </a:ln>
            <a:effectLst>
              <a:outerShdw blurRad="40000" rotWithShape="0" dir="5400000" dist="20000">
                <a:srgbClr val="808080">
                  <a:alpha val="37647"/>
                </a:srgbClr>
              </a:outerShdw>
            </a:effectLst>
          </xdr:spPr>
        </xdr:cxnSp>
      </xdr:grpSp>
    </xdr:grpSp>
    <xdr:clientData fLocksWithSheet="0"/>
  </xdr:oneCellAnchor>
  <xdr:oneCellAnchor>
    <xdr:from>
      <xdr:col>2</xdr:col>
      <xdr:colOff>790575</xdr:colOff>
      <xdr:row>73</xdr:row>
      <xdr:rowOff>0</xdr:rowOff>
    </xdr:from>
    <xdr:ext cx="323850" cy="1762125"/>
    <xdr:grpSp>
      <xdr:nvGrpSpPr>
        <xdr:cNvPr id="2" name="Shape 2"/>
        <xdr:cNvGrpSpPr/>
      </xdr:nvGrpSpPr>
      <xdr:grpSpPr>
        <a:xfrm>
          <a:off x="4474500" y="3627638"/>
          <a:ext cx="1743000" cy="304800"/>
          <a:chOff x="4474500" y="3627638"/>
          <a:chExt cx="1743000" cy="304800"/>
        </a:xfrm>
      </xdr:grpSpPr>
      <xdr:cxnSp>
        <xdr:nvCxnSpPr>
          <xdr:cNvPr id="26" name="Shape 26"/>
          <xdr:cNvCxnSpPr>
            <a:endCxn id="15" idx="1"/>
          </xdr:cNvCxnSpPr>
        </xdr:nvCxnSpPr>
        <xdr:spPr>
          <a:xfrm flipH="1" rot="5400000">
            <a:off x="4474500" y="3627638"/>
            <a:ext cx="1743000" cy="304800"/>
          </a:xfrm>
          <a:prstGeom prst="bentConnector4">
            <a:avLst>
              <a:gd fmla="val 1344" name="adj1"/>
              <a:gd fmla="val 265811" name="adj2"/>
            </a:avLst>
          </a:prstGeom>
          <a:noFill/>
          <a:ln cap="flat" cmpd="sng" w="25400">
            <a:solidFill>
              <a:srgbClr val="4F81BD"/>
            </a:solidFill>
            <a:prstDash val="solid"/>
            <a:miter lim="800000"/>
            <a:headEnd len="med" w="med" type="none"/>
            <a:tailEnd len="med" w="med" type="triangle"/>
          </a:ln>
          <a:effectLst>
            <a:outerShdw blurRad="40000" rotWithShape="0" dir="5400000" dist="20000">
              <a:srgbClr val="808080">
                <a:alpha val="37647"/>
              </a:srgbClr>
            </a:outerShdw>
          </a:effectLst>
        </xdr:spPr>
      </xdr:cxnSp>
    </xdr:grpSp>
    <xdr:clientData fLocksWithSheet="0"/>
  </xdr:oneCellAnchor>
  <xdr:oneCellAnchor>
    <xdr:from>
      <xdr:col>2</xdr:col>
      <xdr:colOff>476250</xdr:colOff>
      <xdr:row>67</xdr:row>
      <xdr:rowOff>57150</xdr:rowOff>
    </xdr:from>
    <xdr:ext cx="1266825" cy="180975"/>
    <xdr:sp>
      <xdr:nvSpPr>
        <xdr:cNvPr id="13" name="Shape 13"/>
        <xdr:cNvSpPr/>
      </xdr:nvSpPr>
      <xdr:spPr>
        <a:xfrm>
          <a:off x="4717350" y="3694275"/>
          <a:ext cx="1257300" cy="171450"/>
        </a:xfrm>
        <a:prstGeom prst="roundRect">
          <a:avLst>
            <a:gd fmla="val 16667" name="adj"/>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Analyze</a:t>
          </a:r>
          <a:endParaRPr sz="1400"/>
        </a:p>
      </xdr:txBody>
    </xdr:sp>
    <xdr:clientData fLocksWithSheet="0"/>
  </xdr:oneCellAnchor>
  <xdr:oneCellAnchor>
    <xdr:from>
      <xdr:col>1</xdr:col>
      <xdr:colOff>390525</xdr:colOff>
      <xdr:row>68</xdr:row>
      <xdr:rowOff>57150</xdr:rowOff>
    </xdr:from>
    <xdr:ext cx="1514475" cy="438150"/>
    <xdr:grpSp>
      <xdr:nvGrpSpPr>
        <xdr:cNvPr id="2" name="Shape 2"/>
        <xdr:cNvGrpSpPr/>
      </xdr:nvGrpSpPr>
      <xdr:grpSpPr>
        <a:xfrm>
          <a:off x="4603050" y="3575213"/>
          <a:ext cx="1485900" cy="409500"/>
          <a:chOff x="4603050" y="3575213"/>
          <a:chExt cx="1485900" cy="409500"/>
        </a:xfrm>
      </xdr:grpSpPr>
      <xdr:cxnSp>
        <xdr:nvCxnSpPr>
          <xdr:cNvPr id="27" name="Shape 27"/>
          <xdr:cNvCxnSpPr>
            <a:stCxn id="13" idx="2"/>
            <a:endCxn id="7" idx="0"/>
          </xdr:cNvCxnSpPr>
        </xdr:nvCxnSpPr>
        <xdr:spPr>
          <a:xfrm flipH="1">
            <a:off x="4603050" y="3575213"/>
            <a:ext cx="1485900" cy="409500"/>
          </a:xfrm>
          <a:prstGeom prst="bentConnector3">
            <a:avLst>
              <a:gd fmla="val 50000" name="adj1"/>
            </a:avLst>
          </a:prstGeom>
          <a:noFill/>
          <a:ln cap="flat" cmpd="sng" w="25400">
            <a:solidFill>
              <a:schemeClr val="accent1"/>
            </a:solidFill>
            <a:prstDash val="solid"/>
            <a:round/>
            <a:headEnd len="sm" w="sm" type="none"/>
            <a:tailEnd len="med" w="med" type="triangle"/>
          </a:ln>
        </xdr:spPr>
      </xdr:cxnSp>
    </xdr:grpSp>
    <xdr:clientData fLocksWithSheet="0"/>
  </xdr:oneCellAnchor>
  <xdr:oneCellAnchor>
    <xdr:from>
      <xdr:col>2</xdr:col>
      <xdr:colOff>752475</xdr:colOff>
      <xdr:row>75</xdr:row>
      <xdr:rowOff>0</xdr:rowOff>
    </xdr:from>
    <xdr:ext cx="1009650" cy="180975"/>
    <xdr:sp>
      <xdr:nvSpPr>
        <xdr:cNvPr id="28" name="Shape 28"/>
        <xdr:cNvSpPr/>
      </xdr:nvSpPr>
      <xdr:spPr>
        <a:xfrm>
          <a:off x="4845938" y="3694275"/>
          <a:ext cx="1000125" cy="171450"/>
        </a:xfrm>
        <a:prstGeom prst="roundRect">
          <a:avLst>
            <a:gd fmla="val 16667" name="adj"/>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Review</a:t>
          </a:r>
          <a:endParaRPr sz="1400"/>
        </a:p>
      </xdr:txBody>
    </xdr:sp>
    <xdr:clientData fLocksWithSheet="0"/>
  </xdr:oneCellAnchor>
  <xdr:oneCellAnchor>
    <xdr:from>
      <xdr:col>2</xdr:col>
      <xdr:colOff>1238250</xdr:colOff>
      <xdr:row>81</xdr:row>
      <xdr:rowOff>95250</xdr:rowOff>
    </xdr:from>
    <xdr:ext cx="38100" cy="228600"/>
    <xdr:grpSp>
      <xdr:nvGrpSpPr>
        <xdr:cNvPr id="2" name="Shape 2"/>
        <xdr:cNvGrpSpPr/>
      </xdr:nvGrpSpPr>
      <xdr:grpSpPr>
        <a:xfrm>
          <a:off x="5346000" y="3665700"/>
          <a:ext cx="0" cy="228600"/>
          <a:chOff x="5346000" y="3665700"/>
          <a:chExt cx="0" cy="228600"/>
        </a:xfrm>
      </xdr:grpSpPr>
      <xdr:cxnSp>
        <xdr:nvCxnSpPr>
          <xdr:cNvPr id="29" name="Shape 29"/>
          <xdr:cNvCxnSpPr/>
        </xdr:nvCxnSpPr>
        <xdr:spPr>
          <a:xfrm>
            <a:off x="5346000" y="3665700"/>
            <a:ext cx="0" cy="228600"/>
          </a:xfrm>
          <a:prstGeom prst="straightConnector1">
            <a:avLst/>
          </a:prstGeom>
          <a:noFill/>
          <a:ln cap="flat" cmpd="sng" w="25400">
            <a:solidFill>
              <a:srgbClr val="4F81BD"/>
            </a:solidFill>
            <a:prstDash val="solid"/>
            <a:round/>
            <a:headEnd len="med" w="med" type="none"/>
            <a:tailEnd len="med" w="med" type="triangle"/>
          </a:ln>
          <a:effectLst>
            <a:outerShdw blurRad="40000" rotWithShape="0" dir="5400000" dist="20000">
              <a:srgbClr val="808080">
                <a:alpha val="37647"/>
              </a:srgbClr>
            </a:outerShdw>
          </a:effectLst>
        </xdr:spPr>
      </xdr:cxnSp>
    </xdr:grpSp>
    <xdr:clientData fLocksWithSheet="0"/>
  </xdr:oneCellAnchor>
  <xdr:oneCellAnchor>
    <xdr:from>
      <xdr:col>2</xdr:col>
      <xdr:colOff>1247775</xdr:colOff>
      <xdr:row>76</xdr:row>
      <xdr:rowOff>19050</xdr:rowOff>
    </xdr:from>
    <xdr:ext cx="38100" cy="238125"/>
    <xdr:grpSp>
      <xdr:nvGrpSpPr>
        <xdr:cNvPr id="2" name="Shape 2"/>
        <xdr:cNvGrpSpPr/>
      </xdr:nvGrpSpPr>
      <xdr:grpSpPr>
        <a:xfrm>
          <a:off x="5346000" y="3660938"/>
          <a:ext cx="0" cy="238125"/>
          <a:chOff x="5346000" y="3660938"/>
          <a:chExt cx="0" cy="238125"/>
        </a:xfrm>
      </xdr:grpSpPr>
      <xdr:cxnSp>
        <xdr:nvCxnSpPr>
          <xdr:cNvPr id="30" name="Shape 30"/>
          <xdr:cNvCxnSpPr/>
        </xdr:nvCxnSpPr>
        <xdr:spPr>
          <a:xfrm>
            <a:off x="5346000" y="3660938"/>
            <a:ext cx="0" cy="238125"/>
          </a:xfrm>
          <a:prstGeom prst="straightConnector1">
            <a:avLst/>
          </a:prstGeom>
          <a:noFill/>
          <a:ln cap="flat" cmpd="sng" w="25400">
            <a:solidFill>
              <a:srgbClr val="4F81BD"/>
            </a:solidFill>
            <a:prstDash val="solid"/>
            <a:round/>
            <a:headEnd len="med" w="med" type="none"/>
            <a:tailEnd len="med" w="med" type="triangle"/>
          </a:ln>
          <a:effectLst>
            <a:outerShdw blurRad="40000" rotWithShape="0" dir="5400000" dist="20000">
              <a:srgbClr val="808080">
                <a:alpha val="37647"/>
              </a:srgbClr>
            </a:outerShdw>
          </a:effectLst>
        </xdr:spPr>
      </xdr:cxnSp>
    </xdr:grpSp>
    <xdr:clientData fLocksWithSheet="0"/>
  </xdr:oneCellAnchor>
  <xdr:oneCellAnchor>
    <xdr:from>
      <xdr:col>2</xdr:col>
      <xdr:colOff>828675</xdr:colOff>
      <xdr:row>80</xdr:row>
      <xdr:rowOff>104775</xdr:rowOff>
    </xdr:from>
    <xdr:ext cx="847725" cy="161925"/>
    <xdr:sp>
      <xdr:nvSpPr>
        <xdr:cNvPr id="31" name="Shape 31"/>
        <xdr:cNvSpPr/>
      </xdr:nvSpPr>
      <xdr:spPr>
        <a:xfrm>
          <a:off x="4926900" y="3699038"/>
          <a:ext cx="838200" cy="161925"/>
        </a:xfrm>
        <a:prstGeom prst="roundRect">
          <a:avLst>
            <a:gd fmla="val 16667" name="adj"/>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Refactor</a:t>
          </a:r>
          <a:endParaRPr sz="1400"/>
        </a:p>
      </xdr:txBody>
    </xdr:sp>
    <xdr:clientData fLocksWithSheet="0"/>
  </xdr:oneCellAnchor>
  <xdr:oneCellAnchor>
    <xdr:from>
      <xdr:col>2</xdr:col>
      <xdr:colOff>1133475</xdr:colOff>
      <xdr:row>77</xdr:row>
      <xdr:rowOff>95250</xdr:rowOff>
    </xdr:from>
    <xdr:ext cx="247650" cy="190500"/>
    <xdr:sp>
      <xdr:nvSpPr>
        <xdr:cNvPr id="32" name="Shape 32"/>
        <xdr:cNvSpPr/>
      </xdr:nvSpPr>
      <xdr:spPr>
        <a:xfrm>
          <a:off x="5226938" y="3689513"/>
          <a:ext cx="238125" cy="180975"/>
        </a:xfrm>
        <a:prstGeom prst="diamond">
          <a:avLst/>
        </a:prstGeom>
        <a:noFill/>
        <a:ln cap="flat" cmpd="sng" w="9525">
          <a:solidFill>
            <a:srgbClr val="4A7EBB"/>
          </a:solidFill>
          <a:prstDash val="solid"/>
          <a:miter lim="800000"/>
          <a:headEnd len="sm" w="sm" type="none"/>
          <a:tailEnd len="sm" w="sm" type="none"/>
        </a:ln>
        <a:effectLst>
          <a:outerShdw blurRad="40000" rotWithShape="0" dir="5400000" dist="23000">
            <a:srgbClr val="808080">
              <a:alpha val="34901"/>
            </a:srgbClr>
          </a:outerShdw>
        </a:effectLst>
      </xdr:spPr>
      <xdr:txBody>
        <a:bodyPr anchorCtr="0" anchor="t" bIns="0" lIns="18275" spcFirstLastPara="1" rIns="0" wrap="square" tIns="0">
          <a:noAutofit/>
        </a:bodyPr>
        <a:lstStyle/>
        <a:p>
          <a:pPr indent="0" lvl="0" marL="0" rtl="0" algn="ctr">
            <a:spcBef>
              <a:spcPts val="0"/>
            </a:spcBef>
            <a:spcAft>
              <a:spcPts val="0"/>
            </a:spcAft>
            <a:buNone/>
          </a:pPr>
          <a:r>
            <a:t/>
          </a:r>
          <a:endParaRPr sz="1100"/>
        </a:p>
      </xdr:txBody>
    </xdr:sp>
    <xdr:clientData fLocksWithSheet="0"/>
  </xdr:oneCellAnchor>
  <xdr:oneCellAnchor>
    <xdr:from>
      <xdr:col>2</xdr:col>
      <xdr:colOff>1228725</xdr:colOff>
      <xdr:row>78</xdr:row>
      <xdr:rowOff>123825</xdr:rowOff>
    </xdr:from>
    <xdr:ext cx="38100" cy="314325"/>
    <xdr:grpSp>
      <xdr:nvGrpSpPr>
        <xdr:cNvPr id="2" name="Shape 2"/>
        <xdr:cNvGrpSpPr/>
      </xdr:nvGrpSpPr>
      <xdr:grpSpPr>
        <a:xfrm>
          <a:off x="5346000" y="3622838"/>
          <a:ext cx="0" cy="314400"/>
          <a:chOff x="5346000" y="3622838"/>
          <a:chExt cx="0" cy="314400"/>
        </a:xfrm>
      </xdr:grpSpPr>
      <xdr:cxnSp>
        <xdr:nvCxnSpPr>
          <xdr:cNvPr id="33" name="Shape 33"/>
          <xdr:cNvCxnSpPr>
            <a:stCxn id="32" idx="2"/>
            <a:endCxn id="31" idx="0"/>
          </xdr:cNvCxnSpPr>
        </xdr:nvCxnSpPr>
        <xdr:spPr>
          <a:xfrm>
            <a:off x="5346000" y="3622838"/>
            <a:ext cx="0" cy="314400"/>
          </a:xfrm>
          <a:prstGeom prst="straightConnector1">
            <a:avLst/>
          </a:prstGeom>
          <a:noFill/>
          <a:ln cap="flat" cmpd="sng" w="25400">
            <a:solidFill>
              <a:srgbClr val="4F81BD"/>
            </a:solidFill>
            <a:prstDash val="solid"/>
            <a:round/>
            <a:headEnd len="med" w="med" type="none"/>
            <a:tailEnd len="med" w="med" type="triangle"/>
          </a:ln>
          <a:effectLst>
            <a:outerShdw blurRad="40000" rotWithShape="0" dir="5400000" dist="20000">
              <a:srgbClr val="808080">
                <a:alpha val="37647"/>
              </a:srgbClr>
            </a:outerShdw>
          </a:effectLst>
        </xdr:spPr>
      </xdr:cxnSp>
    </xdr:grpSp>
    <xdr:clientData fLocksWithSheet="0"/>
  </xdr:oneCellAnchor>
  <xdr:oneCellAnchor>
    <xdr:from>
      <xdr:col>2</xdr:col>
      <xdr:colOff>790575</xdr:colOff>
      <xdr:row>73</xdr:row>
      <xdr:rowOff>0</xdr:rowOff>
    </xdr:from>
    <xdr:ext cx="361950" cy="847725"/>
    <xdr:grpSp>
      <xdr:nvGrpSpPr>
        <xdr:cNvPr id="2" name="Shape 2"/>
        <xdr:cNvGrpSpPr/>
      </xdr:nvGrpSpPr>
      <xdr:grpSpPr>
        <a:xfrm>
          <a:off x="4936350" y="3608475"/>
          <a:ext cx="819300" cy="342900"/>
          <a:chOff x="4936350" y="3608475"/>
          <a:chExt cx="819300" cy="342900"/>
        </a:xfrm>
      </xdr:grpSpPr>
      <xdr:cxnSp>
        <xdr:nvCxnSpPr>
          <xdr:cNvPr id="34" name="Shape 34"/>
          <xdr:cNvCxnSpPr>
            <a:endCxn id="15" idx="1"/>
          </xdr:cNvCxnSpPr>
        </xdr:nvCxnSpPr>
        <xdr:spPr>
          <a:xfrm flipH="1" rot="5400000">
            <a:off x="4936350" y="3608475"/>
            <a:ext cx="819300" cy="342900"/>
          </a:xfrm>
          <a:prstGeom prst="bentConnector4">
            <a:avLst>
              <a:gd fmla="val 1077" name="adj1"/>
              <a:gd fmla="val 166061" name="adj2"/>
            </a:avLst>
          </a:prstGeom>
          <a:noFill/>
          <a:ln cap="flat" cmpd="sng" w="25400">
            <a:solidFill>
              <a:schemeClr val="accent1"/>
            </a:solidFill>
            <a:prstDash val="solid"/>
            <a:round/>
            <a:headEnd len="sm" w="sm" type="none"/>
            <a:tailEnd len="med" w="med" type="triangle"/>
          </a:ln>
        </xdr:spPr>
      </xdr:cxnSp>
    </xdr:grpSp>
    <xdr:clientData fLocksWithSheet="0"/>
  </xdr:oneCellAnchor>
  <xdr:oneCellAnchor>
    <xdr:from>
      <xdr:col>2</xdr:col>
      <xdr:colOff>514350</xdr:colOff>
      <xdr:row>73</xdr:row>
      <xdr:rowOff>0</xdr:rowOff>
    </xdr:from>
    <xdr:ext cx="228600" cy="819150"/>
    <xdr:sp>
      <xdr:nvSpPr>
        <xdr:cNvPr id="35" name="Shape 35"/>
        <xdr:cNvSpPr txBox="1"/>
      </xdr:nvSpPr>
      <xdr:spPr>
        <a:xfrm rot="-5400000">
          <a:off x="4941188" y="3670463"/>
          <a:ext cx="809625" cy="219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900"/>
            <a:t>Failed</a:t>
          </a:r>
          <a:r>
            <a:rPr lang="en-US" sz="900"/>
            <a:t> review</a:t>
          </a:r>
          <a:endParaRPr sz="9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83</xdr:row>
      <xdr:rowOff>0</xdr:rowOff>
    </xdr:from>
    <xdr:ext cx="8477250" cy="4733925"/>
    <xdr:grpSp>
      <xdr:nvGrpSpPr>
        <xdr:cNvPr id="2" name="Shape 2"/>
        <xdr:cNvGrpSpPr/>
      </xdr:nvGrpSpPr>
      <xdr:grpSpPr>
        <a:xfrm>
          <a:off x="1107375" y="1413038"/>
          <a:ext cx="8477249" cy="4733925"/>
          <a:chOff x="1107375" y="1413038"/>
          <a:chExt cx="8477249" cy="4733925"/>
        </a:xfrm>
      </xdr:grpSpPr>
      <xdr:grpSp>
        <xdr:nvGrpSpPr>
          <xdr:cNvPr id="36" name="Shape 36"/>
          <xdr:cNvGrpSpPr/>
        </xdr:nvGrpSpPr>
        <xdr:grpSpPr>
          <a:xfrm>
            <a:off x="1107375" y="1413038"/>
            <a:ext cx="8477249" cy="4733925"/>
            <a:chOff x="767255" y="504497"/>
            <a:chExt cx="11230589" cy="6032937"/>
          </a:xfrm>
        </xdr:grpSpPr>
        <xdr:sp>
          <xdr:nvSpPr>
            <xdr:cNvPr id="4" name="Shape 4"/>
            <xdr:cNvSpPr/>
          </xdr:nvSpPr>
          <xdr:spPr>
            <a:xfrm>
              <a:off x="767255" y="504497"/>
              <a:ext cx="11230575" cy="603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A picture containing timeline&#10;&#10;Description automatically generated" id="37" name="Shape 37"/>
            <xdr:cNvPicPr preferRelativeResize="0"/>
          </xdr:nvPicPr>
          <xdr:blipFill rotWithShape="1">
            <a:blip r:embed="rId1">
              <a:alphaModFix/>
            </a:blip>
            <a:srcRect b="0" l="0" r="0" t="0"/>
            <a:stretch/>
          </xdr:blipFill>
          <xdr:spPr>
            <a:xfrm>
              <a:off x="4451350" y="1473200"/>
              <a:ext cx="3289300" cy="3911600"/>
            </a:xfrm>
            <a:prstGeom prst="rect">
              <a:avLst/>
            </a:prstGeom>
            <a:noFill/>
            <a:ln>
              <a:noFill/>
            </a:ln>
          </xdr:spPr>
        </xdr:pic>
        <xdr:sp>
          <xdr:nvSpPr>
            <xdr:cNvPr id="38" name="Shape 38"/>
            <xdr:cNvSpPr/>
          </xdr:nvSpPr>
          <xdr:spPr>
            <a:xfrm>
              <a:off x="7814223" y="1326055"/>
              <a:ext cx="4183621" cy="294290"/>
            </a:xfrm>
            <a:custGeom>
              <a:rect b="b" l="l" r="r" t="t"/>
              <a:pathLst>
                <a:path extrusionOk="0" h="120000" w="120000">
                  <a:moveTo>
                    <a:pt x="0" y="0"/>
                  </a:moveTo>
                  <a:lnTo>
                    <a:pt x="120000" y="0"/>
                  </a:lnTo>
                  <a:lnTo>
                    <a:pt x="120000" y="120000"/>
                  </a:lnTo>
                  <a:lnTo>
                    <a:pt x="0" y="120000"/>
                  </a:lnTo>
                  <a:close/>
                </a:path>
                <a:path extrusionOk="0" fill="none" h="120000" w="120000">
                  <a:moveTo>
                    <a:pt x="769" y="0"/>
                  </a:moveTo>
                  <a:close/>
                  <a:lnTo>
                    <a:pt x="769" y="120000"/>
                  </a:lnTo>
                </a:path>
                <a:path extrusionOk="0" fill="none" h="120000" w="120000">
                  <a:moveTo>
                    <a:pt x="769" y="28747"/>
                  </a:moveTo>
                  <a:lnTo>
                    <a:pt x="-20000" y="22500"/>
                  </a:lnTo>
                  <a:lnTo>
                    <a:pt x="-65346" y="117857"/>
                  </a:lnTo>
                </a:path>
              </a:pathLst>
            </a:custGeom>
            <a:noFill/>
            <a:ln cap="flat" cmpd="sng" w="25400">
              <a:solidFill>
                <a:srgbClr val="0070C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000">
                  <a:solidFill>
                    <a:srgbClr val="0070C0"/>
                  </a:solidFill>
                  <a:latin typeface="Calibri"/>
                  <a:ea typeface="Calibri"/>
                  <a:cs typeface="Calibri"/>
                  <a:sym typeface="Calibri"/>
                </a:rPr>
                <a:t>PyDev Project ... you choose the name.</a:t>
              </a:r>
              <a:endParaRPr sz="1400"/>
            </a:p>
          </xdr:txBody>
        </xdr:sp>
        <xdr:sp>
          <xdr:nvSpPr>
            <xdr:cNvPr id="39" name="Shape 39"/>
            <xdr:cNvSpPr/>
          </xdr:nvSpPr>
          <xdr:spPr>
            <a:xfrm>
              <a:off x="7814223" y="1720193"/>
              <a:ext cx="4183621" cy="294290"/>
            </a:xfrm>
            <a:custGeom>
              <a:rect b="b" l="l" r="r" t="t"/>
              <a:pathLst>
                <a:path extrusionOk="0" h="120000" w="120000">
                  <a:moveTo>
                    <a:pt x="0" y="0"/>
                  </a:moveTo>
                  <a:lnTo>
                    <a:pt x="120000" y="0"/>
                  </a:lnTo>
                  <a:lnTo>
                    <a:pt x="120000" y="120000"/>
                  </a:lnTo>
                  <a:lnTo>
                    <a:pt x="0" y="120000"/>
                  </a:lnTo>
                  <a:close/>
                </a:path>
                <a:path extrusionOk="0" fill="none" h="120000" w="120000">
                  <a:moveTo>
                    <a:pt x="769" y="0"/>
                  </a:moveTo>
                  <a:close/>
                  <a:lnTo>
                    <a:pt x="769" y="120000"/>
                  </a:lnTo>
                </a:path>
                <a:path extrusionOk="0" fill="none" h="120000" w="120000">
                  <a:moveTo>
                    <a:pt x="769" y="28747"/>
                  </a:moveTo>
                  <a:lnTo>
                    <a:pt x="-20000" y="22500"/>
                  </a:lnTo>
                  <a:lnTo>
                    <a:pt x="-58412" y="36428"/>
                  </a:lnTo>
                </a:path>
              </a:pathLst>
            </a:custGeom>
            <a:noFill/>
            <a:ln cap="flat" cmpd="sng" w="25400">
              <a:solidFill>
                <a:srgbClr val="0070C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000">
                  <a:solidFill>
                    <a:srgbClr val="0070C0"/>
                  </a:solidFill>
                  <a:latin typeface="Calibri"/>
                  <a:ea typeface="Calibri"/>
                  <a:cs typeface="Calibri"/>
                  <a:sym typeface="Calibri"/>
                </a:rPr>
                <a:t>PyDev Package … as pulled from GitHub</a:t>
              </a:r>
              <a:endParaRPr sz="1400"/>
            </a:p>
          </xdr:txBody>
        </xdr:sp>
        <xdr:sp>
          <xdr:nvSpPr>
            <xdr:cNvPr id="40" name="Shape 40"/>
            <xdr:cNvSpPr/>
          </xdr:nvSpPr>
          <xdr:spPr>
            <a:xfrm>
              <a:off x="7814223" y="2114331"/>
              <a:ext cx="4183621" cy="294290"/>
            </a:xfrm>
            <a:custGeom>
              <a:rect b="b" l="l" r="r" t="t"/>
              <a:pathLst>
                <a:path extrusionOk="0" h="120000" w="120000">
                  <a:moveTo>
                    <a:pt x="0" y="0"/>
                  </a:moveTo>
                  <a:lnTo>
                    <a:pt x="120000" y="0"/>
                  </a:lnTo>
                  <a:lnTo>
                    <a:pt x="120000" y="120000"/>
                  </a:lnTo>
                  <a:lnTo>
                    <a:pt x="0" y="120000"/>
                  </a:lnTo>
                  <a:close/>
                </a:path>
                <a:path extrusionOk="0" fill="none" h="120000" w="120000">
                  <a:moveTo>
                    <a:pt x="769" y="0"/>
                  </a:moveTo>
                  <a:close/>
                  <a:lnTo>
                    <a:pt x="769" y="120000"/>
                  </a:lnTo>
                </a:path>
                <a:path extrusionOk="0" fill="none" h="120000" w="120000">
                  <a:moveTo>
                    <a:pt x="769" y="28747"/>
                  </a:moveTo>
                  <a:lnTo>
                    <a:pt x="-20000" y="22500"/>
                  </a:lnTo>
                  <a:lnTo>
                    <a:pt x="-54192" y="-23572"/>
                  </a:lnTo>
                </a:path>
              </a:pathLst>
            </a:custGeom>
            <a:noFill/>
            <a:ln cap="flat" cmpd="sng" w="25400">
              <a:solidFill>
                <a:srgbClr val="0070C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000">
                  <a:solidFill>
                    <a:srgbClr val="0070C0"/>
                  </a:solidFill>
                  <a:latin typeface="Calibri"/>
                  <a:ea typeface="Calibri"/>
                  <a:cs typeface="Calibri"/>
                  <a:sym typeface="Calibri"/>
                </a:rPr>
                <a:t>Experimental code folder</a:t>
              </a:r>
              <a:endParaRPr sz="1400"/>
            </a:p>
          </xdr:txBody>
        </xdr:sp>
        <xdr:sp>
          <xdr:nvSpPr>
            <xdr:cNvPr id="41" name="Shape 41"/>
            <xdr:cNvSpPr/>
          </xdr:nvSpPr>
          <xdr:spPr>
            <a:xfrm>
              <a:off x="7814223" y="2508469"/>
              <a:ext cx="4183621" cy="294290"/>
            </a:xfrm>
            <a:custGeom>
              <a:rect b="b" l="l" r="r" t="t"/>
              <a:pathLst>
                <a:path extrusionOk="0" h="120000" w="120000">
                  <a:moveTo>
                    <a:pt x="0" y="0"/>
                  </a:moveTo>
                  <a:lnTo>
                    <a:pt x="120000" y="0"/>
                  </a:lnTo>
                  <a:lnTo>
                    <a:pt x="120000" y="120000"/>
                  </a:lnTo>
                  <a:lnTo>
                    <a:pt x="0" y="120000"/>
                  </a:lnTo>
                  <a:close/>
                </a:path>
                <a:path extrusionOk="0" fill="none" h="120000" w="120000">
                  <a:moveTo>
                    <a:pt x="769" y="0"/>
                  </a:moveTo>
                  <a:close/>
                  <a:lnTo>
                    <a:pt x="769" y="120000"/>
                  </a:lnTo>
                </a:path>
                <a:path extrusionOk="0" fill="none" h="120000" w="120000">
                  <a:moveTo>
                    <a:pt x="769" y="28747"/>
                  </a:moveTo>
                  <a:lnTo>
                    <a:pt x="-20000" y="22500"/>
                  </a:lnTo>
                  <a:lnTo>
                    <a:pt x="-54192" y="-23572"/>
                  </a:lnTo>
                </a:path>
              </a:pathLst>
            </a:custGeom>
            <a:noFill/>
            <a:ln cap="flat" cmpd="sng" w="25400">
              <a:solidFill>
                <a:srgbClr val="0070C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000">
                  <a:solidFill>
                    <a:srgbClr val="0070C0"/>
                  </a:solidFill>
                  <a:latin typeface="Calibri"/>
                  <a:ea typeface="Calibri"/>
                  <a:cs typeface="Calibri"/>
                  <a:sym typeface="Calibri"/>
                </a:rPr>
                <a:t>Test code folder ... acceptance tests and unit tests</a:t>
              </a:r>
              <a:endParaRPr sz="1400"/>
            </a:p>
          </xdr:txBody>
        </xdr:sp>
        <xdr:sp>
          <xdr:nvSpPr>
            <xdr:cNvPr id="42" name="Shape 42"/>
            <xdr:cNvSpPr/>
          </xdr:nvSpPr>
          <xdr:spPr>
            <a:xfrm>
              <a:off x="7814223" y="3281854"/>
              <a:ext cx="4183621" cy="773388"/>
            </a:xfrm>
            <a:custGeom>
              <a:rect b="b" l="l" r="r" t="t"/>
              <a:pathLst>
                <a:path extrusionOk="0" h="120000" w="120000">
                  <a:moveTo>
                    <a:pt x="0" y="0"/>
                  </a:moveTo>
                  <a:lnTo>
                    <a:pt x="120000" y="0"/>
                  </a:lnTo>
                  <a:lnTo>
                    <a:pt x="120000" y="120000"/>
                  </a:lnTo>
                  <a:lnTo>
                    <a:pt x="0" y="120000"/>
                  </a:lnTo>
                  <a:close/>
                </a:path>
                <a:path extrusionOk="0" fill="none" h="120000" w="120000">
                  <a:moveTo>
                    <a:pt x="769" y="0"/>
                  </a:moveTo>
                  <a:close/>
                  <a:lnTo>
                    <a:pt x="769" y="120000"/>
                  </a:lnTo>
                </a:path>
                <a:path extrusionOk="0" fill="none" h="120000" w="120000">
                  <a:moveTo>
                    <a:pt x="769" y="28747"/>
                  </a:moveTo>
                  <a:lnTo>
                    <a:pt x="-20000" y="22500"/>
                  </a:lnTo>
                  <a:lnTo>
                    <a:pt x="-35502" y="32496"/>
                  </a:lnTo>
                </a:path>
              </a:pathLst>
            </a:custGeom>
            <a:noFill/>
            <a:ln cap="flat" cmpd="sng" w="25400">
              <a:solidFill>
                <a:srgbClr val="0070C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000">
                  <a:solidFill>
                    <a:srgbClr val="0070C0"/>
                  </a:solidFill>
                  <a:latin typeface="Calibri"/>
                  <a:ea typeface="Calibri"/>
                  <a:cs typeface="Calibri"/>
                  <a:sym typeface="Calibri"/>
                </a:rPr>
                <a:t>Production code is located in the folder specific to the functionality provided by the assignment, “Rcube” in this case.</a:t>
              </a:r>
              <a:endParaRPr sz="1400"/>
            </a:p>
          </xdr:txBody>
        </xdr:sp>
        <xdr:sp>
          <xdr:nvSpPr>
            <xdr:cNvPr id="43" name="Shape 43"/>
            <xdr:cNvSpPr/>
          </xdr:nvSpPr>
          <xdr:spPr>
            <a:xfrm>
              <a:off x="6211614" y="2802759"/>
              <a:ext cx="294289" cy="1443420"/>
            </a:xfrm>
            <a:prstGeom prst="rightBrace">
              <a:avLst>
                <a:gd fmla="val 8333" name="adj1"/>
                <a:gd fmla="val 48544" name="adj2"/>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44" name="Shape 44"/>
            <xdr:cNvSpPr/>
          </xdr:nvSpPr>
          <xdr:spPr>
            <a:xfrm>
              <a:off x="6211613" y="4342525"/>
              <a:ext cx="294289" cy="1042275"/>
            </a:xfrm>
            <a:prstGeom prst="rightBrace">
              <a:avLst>
                <a:gd fmla="val 8333" name="adj1"/>
                <a:gd fmla="val 48544" name="adj2"/>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45" name="Shape 45"/>
            <xdr:cNvSpPr/>
          </xdr:nvSpPr>
          <xdr:spPr>
            <a:xfrm>
              <a:off x="7814222" y="4614040"/>
              <a:ext cx="4183621" cy="773388"/>
            </a:xfrm>
            <a:custGeom>
              <a:rect b="b" l="l" r="r" t="t"/>
              <a:pathLst>
                <a:path extrusionOk="0" h="120000" w="120000">
                  <a:moveTo>
                    <a:pt x="0" y="0"/>
                  </a:moveTo>
                  <a:lnTo>
                    <a:pt x="120000" y="0"/>
                  </a:lnTo>
                  <a:lnTo>
                    <a:pt x="120000" y="120000"/>
                  </a:lnTo>
                  <a:lnTo>
                    <a:pt x="0" y="120000"/>
                  </a:lnTo>
                  <a:close/>
                </a:path>
                <a:path extrusionOk="0" fill="none" h="120000" w="120000">
                  <a:moveTo>
                    <a:pt x="769" y="0"/>
                  </a:moveTo>
                  <a:close/>
                  <a:lnTo>
                    <a:pt x="769" y="120000"/>
                  </a:lnTo>
                </a:path>
                <a:path extrusionOk="0" fill="none" h="120000" w="120000">
                  <a:moveTo>
                    <a:pt x="769" y="28747"/>
                  </a:moveTo>
                  <a:lnTo>
                    <a:pt x="-20000" y="22500"/>
                  </a:lnTo>
                  <a:lnTo>
                    <a:pt x="-35502" y="32496"/>
                  </a:lnTo>
                </a:path>
              </a:pathLst>
            </a:custGeom>
            <a:noFill/>
            <a:ln cap="flat" cmpd="sng" w="25400">
              <a:solidFill>
                <a:srgbClr val="0070C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000">
                  <a:solidFill>
                    <a:srgbClr val="0070C0"/>
                  </a:solidFill>
                  <a:latin typeface="Calibri"/>
                  <a:ea typeface="Calibri"/>
                  <a:cs typeface="Calibri"/>
                  <a:sym typeface="Calibri"/>
                </a:rPr>
                <a:t>Cloud deployment files</a:t>
              </a:r>
              <a:endParaRPr sz="1400"/>
            </a:p>
          </xdr:txBody>
        </xdr:sp>
        <xdr:sp>
          <xdr:nvSpPr>
            <xdr:cNvPr id="46" name="Shape 46"/>
            <xdr:cNvSpPr/>
          </xdr:nvSpPr>
          <xdr:spPr>
            <a:xfrm flipH="1">
              <a:off x="3973129" y="1720193"/>
              <a:ext cx="294289" cy="3566510"/>
            </a:xfrm>
            <a:prstGeom prst="rightBrace">
              <a:avLst>
                <a:gd fmla="val 8333" name="adj1"/>
                <a:gd fmla="val 48544" name="adj2"/>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47" name="Shape 47"/>
            <xdr:cNvSpPr/>
          </xdr:nvSpPr>
          <xdr:spPr>
            <a:xfrm>
              <a:off x="1103370" y="3238936"/>
              <a:ext cx="2228411" cy="285533"/>
            </a:xfrm>
            <a:custGeom>
              <a:rect b="b" l="l" r="r" t="t"/>
              <a:pathLst>
                <a:path extrusionOk="0" h="120000" w="120000">
                  <a:moveTo>
                    <a:pt x="0" y="0"/>
                  </a:moveTo>
                  <a:lnTo>
                    <a:pt x="120000" y="0"/>
                  </a:lnTo>
                  <a:lnTo>
                    <a:pt x="120000" y="120000"/>
                  </a:lnTo>
                  <a:lnTo>
                    <a:pt x="0" y="120000"/>
                  </a:lnTo>
                  <a:close/>
                </a:path>
                <a:path extrusionOk="0" fill="none" h="120000" w="120000">
                  <a:moveTo>
                    <a:pt x="113965" y="0"/>
                  </a:moveTo>
                  <a:close/>
                  <a:lnTo>
                    <a:pt x="113965" y="120000"/>
                  </a:lnTo>
                </a:path>
                <a:path extrusionOk="0" fill="none" h="120000" w="120000">
                  <a:moveTo>
                    <a:pt x="113965" y="56405"/>
                  </a:moveTo>
                  <a:lnTo>
                    <a:pt x="128852" y="53485"/>
                  </a:lnTo>
                  <a:lnTo>
                    <a:pt x="154102" y="84682"/>
                  </a:lnTo>
                </a:path>
              </a:pathLst>
            </a:custGeom>
            <a:noFill/>
            <a:ln cap="flat" cmpd="sng" w="25400">
              <a:solidFill>
                <a:srgbClr val="0070C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000">
                  <a:solidFill>
                    <a:srgbClr val="0070C0"/>
                  </a:solidFill>
                  <a:latin typeface="Calibri"/>
                  <a:ea typeface="Calibri"/>
                  <a:cs typeface="Calibri"/>
                  <a:sym typeface="Calibri"/>
                </a:rPr>
                <a:t>Initially pulled from GitHub</a:t>
              </a:r>
              <a:endParaRPr sz="1400"/>
            </a:p>
          </xdr:txBody>
        </xdr:sp>
        <xdr:sp>
          <xdr:nvSpPr>
            <xdr:cNvPr id="48" name="Shape 48"/>
            <xdr:cNvSpPr/>
          </xdr:nvSpPr>
          <xdr:spPr>
            <a:xfrm>
              <a:off x="767255" y="504497"/>
              <a:ext cx="11230588" cy="603293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grpSp>
    </xdr:grpSp>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201910Assignment5.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upport Info"/>
      <sheetName val="Description"/>
      <sheetName val="Process"/>
      <sheetName val="Customer Needs"/>
      <sheetName val="Spec Notes"/>
      <sheetName val="Assessment"/>
      <sheetName val="Historical Data"/>
      <sheetName val="Review"/>
      <sheetName val="Acceptance"/>
      <sheetName val="Map"/>
      <sheetName val="Architecture"/>
      <sheetName val="Estimation"/>
      <sheetName val="Plan"/>
      <sheetName val="Iterations"/>
      <sheetName val="PlanSummary"/>
      <sheetName val="Change Log"/>
      <sheetName val="Time Log"/>
      <sheetName val="Lessons"/>
      <sheetName val="Coding Standard"/>
      <sheetName val="Counting Standard"/>
      <sheetName val="Source"/>
      <sheetName val="Constants"/>
      <sheetName val="Support Info (2)"/>
    </sheetNames>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en.wikipedia.org/wiki/2048_(video_game)"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sjs0048-2048.mybluemix.net/"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7.xml"/><Relationship Id="rId3"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3.xml"/><Relationship Id="rId3"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4.xml"/><Relationship Id="rId3"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6.xml"/><Relationship Id="rId3"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23.43"/>
    <col customWidth="1" min="2" max="2" width="18.29"/>
    <col customWidth="1" min="3" max="3" width="15.0"/>
    <col customWidth="1" min="4" max="4" width="11.29"/>
    <col customWidth="1" min="5" max="5" width="14.86"/>
    <col customWidth="1" min="6" max="6" width="12.43"/>
    <col customWidth="1" min="7" max="7" width="10.43"/>
    <col customWidth="1" min="8" max="8" width="10.71"/>
    <col customWidth="1" min="9" max="9" width="19.29"/>
    <col customWidth="1" min="10" max="26" width="8.86"/>
  </cols>
  <sheetData>
    <row r="1" ht="12.75" customHeight="1">
      <c r="A1" s="1" t="s">
        <v>0</v>
      </c>
    </row>
    <row r="2" ht="12.75" customHeight="1">
      <c r="A2" s="2"/>
      <c r="B2" s="3"/>
    </row>
    <row r="3" ht="12.75" customHeight="1">
      <c r="A3" s="4" t="s">
        <v>1</v>
      </c>
      <c r="B3" s="5">
        <v>1.0</v>
      </c>
      <c r="C3" s="3"/>
      <c r="D3" s="3"/>
      <c r="E3" s="3"/>
      <c r="F3" s="3"/>
      <c r="G3" s="3"/>
      <c r="H3" s="3"/>
      <c r="I3" s="3"/>
      <c r="J3" s="3"/>
      <c r="K3" s="3"/>
      <c r="L3" s="3"/>
      <c r="M3" s="3"/>
      <c r="N3" s="3"/>
      <c r="O3" s="3"/>
      <c r="P3" s="3"/>
      <c r="Q3" s="3"/>
      <c r="R3" s="3"/>
      <c r="S3" s="3"/>
      <c r="T3" s="3"/>
      <c r="U3" s="3"/>
      <c r="V3" s="3"/>
      <c r="W3" s="3"/>
      <c r="X3" s="3"/>
      <c r="Y3" s="3"/>
      <c r="Z3" s="3"/>
    </row>
    <row r="4" ht="12.75" customHeight="1">
      <c r="A4" s="6"/>
      <c r="B4" s="3"/>
      <c r="C4" s="3"/>
      <c r="D4" s="3"/>
      <c r="E4" s="3"/>
      <c r="F4" s="3"/>
      <c r="G4" s="3"/>
      <c r="H4" s="3"/>
      <c r="I4" s="3"/>
      <c r="J4" s="3"/>
      <c r="K4" s="3"/>
      <c r="L4" s="3"/>
      <c r="M4" s="3"/>
      <c r="N4" s="3"/>
      <c r="O4" s="3"/>
      <c r="P4" s="3"/>
      <c r="Q4" s="3"/>
      <c r="R4" s="3"/>
      <c r="S4" s="3"/>
      <c r="T4" s="3"/>
      <c r="U4" s="3"/>
      <c r="V4" s="3"/>
      <c r="W4" s="3"/>
      <c r="X4" s="3"/>
      <c r="Y4" s="3"/>
      <c r="Z4" s="3"/>
    </row>
    <row r="5" ht="24.0" customHeight="1">
      <c r="A5" s="4" t="s">
        <v>2</v>
      </c>
      <c r="B5" s="7" t="s">
        <v>3</v>
      </c>
      <c r="C5" s="8"/>
      <c r="D5" s="8"/>
      <c r="E5" s="8"/>
      <c r="F5" s="8"/>
      <c r="G5" s="8"/>
      <c r="H5" s="8"/>
      <c r="I5" s="9"/>
    </row>
    <row r="6" ht="27.0" customHeight="1">
      <c r="A6" s="4" t="s">
        <v>4</v>
      </c>
      <c r="B6" s="10" t="s">
        <v>5</v>
      </c>
    </row>
    <row r="7" ht="15.0" customHeight="1">
      <c r="A7" s="4" t="s">
        <v>6</v>
      </c>
      <c r="B7" s="11" t="s">
        <v>7</v>
      </c>
      <c r="C7" s="10" t="s">
        <v>8</v>
      </c>
    </row>
    <row r="8" ht="15.0" customHeight="1">
      <c r="A8" s="4"/>
      <c r="B8" s="11" t="s">
        <v>9</v>
      </c>
      <c r="C8" s="10" t="s">
        <v>10</v>
      </c>
    </row>
    <row r="9" ht="21.0" customHeight="1">
      <c r="A9" s="4"/>
      <c r="B9" s="10"/>
    </row>
    <row r="10" ht="12.0" customHeight="1">
      <c r="A10" s="12" t="s">
        <v>11</v>
      </c>
      <c r="B10" s="10" t="s">
        <v>12</v>
      </c>
    </row>
    <row r="11" ht="12.75" customHeight="1">
      <c r="A11" s="12"/>
      <c r="B11" s="10" t="s">
        <v>13</v>
      </c>
    </row>
    <row r="12" ht="12.75" customHeight="1">
      <c r="A12" s="13"/>
      <c r="B12" s="10" t="s">
        <v>14</v>
      </c>
    </row>
    <row r="13" ht="34.5" customHeight="1">
      <c r="A13" s="13"/>
      <c r="B13" s="10" t="s">
        <v>15</v>
      </c>
    </row>
    <row r="14" ht="12.75" customHeight="1">
      <c r="A14" s="12"/>
      <c r="B14" s="10" t="s">
        <v>16</v>
      </c>
    </row>
    <row r="15" ht="12.75" customHeight="1">
      <c r="A15" s="13"/>
      <c r="B15" s="10"/>
      <c r="C15" s="14" t="s">
        <v>17</v>
      </c>
      <c r="D15" s="14" t="s">
        <v>18</v>
      </c>
      <c r="E15" s="15"/>
      <c r="F15" s="15"/>
      <c r="G15" s="15"/>
      <c r="H15" s="15"/>
      <c r="I15" s="15"/>
    </row>
    <row r="16" ht="16.5" customHeight="1">
      <c r="A16" s="13"/>
      <c r="B16" s="10"/>
      <c r="C16" s="10" t="s">
        <v>19</v>
      </c>
      <c r="D16" s="10" t="s">
        <v>20</v>
      </c>
    </row>
    <row r="17" ht="75.0" customHeight="1">
      <c r="A17" s="13"/>
      <c r="B17" s="10"/>
      <c r="C17" s="10" t="s">
        <v>21</v>
      </c>
      <c r="D17" s="10" t="s">
        <v>22</v>
      </c>
    </row>
    <row r="18" ht="19.5" customHeight="1">
      <c r="A18" s="13"/>
      <c r="B18" s="10"/>
      <c r="C18" s="10" t="s">
        <v>23</v>
      </c>
      <c r="D18" s="10" t="s">
        <v>24</v>
      </c>
    </row>
    <row r="19" ht="31.5" customHeight="1">
      <c r="A19" s="13"/>
      <c r="B19" s="10"/>
      <c r="C19" s="10" t="s">
        <v>25</v>
      </c>
      <c r="D19" s="10" t="s">
        <v>26</v>
      </c>
    </row>
    <row r="20" ht="30.0" hidden="1" customHeight="1">
      <c r="A20" s="13"/>
      <c r="B20" s="10"/>
      <c r="C20" s="10" t="s">
        <v>27</v>
      </c>
      <c r="D20" s="10" t="s">
        <v>28</v>
      </c>
    </row>
    <row r="21" ht="40.5" hidden="1" customHeight="1">
      <c r="A21" s="13"/>
      <c r="B21" s="10"/>
      <c r="C21" s="10" t="s">
        <v>29</v>
      </c>
      <c r="D21" s="10" t="s">
        <v>30</v>
      </c>
    </row>
    <row r="22" ht="49.5" hidden="1" customHeight="1">
      <c r="A22" s="13"/>
      <c r="B22" s="10"/>
      <c r="C22" s="10" t="s">
        <v>31</v>
      </c>
      <c r="D22" s="10" t="s">
        <v>32</v>
      </c>
    </row>
    <row r="23" ht="24.75" customHeight="1">
      <c r="A23" s="13"/>
      <c r="B23" s="10"/>
      <c r="C23" s="10" t="s">
        <v>33</v>
      </c>
      <c r="D23" s="10" t="s">
        <v>34</v>
      </c>
    </row>
    <row r="24" ht="30.0" hidden="1" customHeight="1">
      <c r="A24" s="13"/>
      <c r="B24" s="10"/>
      <c r="C24" s="10" t="s">
        <v>35</v>
      </c>
      <c r="D24" s="10" t="s">
        <v>36</v>
      </c>
    </row>
    <row r="25" ht="18.75" hidden="1" customHeight="1">
      <c r="A25" s="13"/>
      <c r="B25" s="10"/>
      <c r="C25" s="16" t="s">
        <v>37</v>
      </c>
      <c r="D25" s="16" t="s">
        <v>38</v>
      </c>
    </row>
    <row r="26" ht="36.0" hidden="1" customHeight="1">
      <c r="A26" s="13"/>
      <c r="B26" s="10"/>
      <c r="C26" s="10" t="s">
        <v>39</v>
      </c>
      <c r="D26" s="10" t="s">
        <v>40</v>
      </c>
    </row>
    <row r="27" ht="49.5" customHeight="1">
      <c r="A27" s="12" t="s">
        <v>41</v>
      </c>
      <c r="B27" s="10" t="s">
        <v>42</v>
      </c>
      <c r="J27" s="17"/>
      <c r="K27" s="17"/>
      <c r="L27" s="17"/>
      <c r="M27" s="17"/>
      <c r="N27" s="17"/>
      <c r="O27" s="17"/>
      <c r="P27" s="17"/>
      <c r="Q27" s="17"/>
      <c r="R27" s="17"/>
      <c r="S27" s="17"/>
      <c r="T27" s="17"/>
      <c r="U27" s="17"/>
      <c r="V27" s="17"/>
      <c r="W27" s="17"/>
      <c r="X27" s="17"/>
      <c r="Y27" s="17"/>
      <c r="Z27" s="17"/>
    </row>
    <row r="28" ht="12.75" customHeight="1">
      <c r="A28" s="2"/>
    </row>
    <row r="29" ht="12.75" customHeight="1">
      <c r="A29" s="2"/>
    </row>
    <row r="30" ht="12.75" customHeight="1">
      <c r="A30" s="2"/>
    </row>
    <row r="31" ht="12.75" customHeight="1">
      <c r="A31" s="2"/>
    </row>
    <row r="32" ht="12.75" customHeight="1">
      <c r="A32" s="2"/>
    </row>
    <row r="33" ht="12.75" customHeight="1">
      <c r="A33" s="2"/>
    </row>
    <row r="34" ht="12.75" customHeight="1">
      <c r="A34" s="2"/>
    </row>
    <row r="35" ht="12.75" customHeight="1">
      <c r="A35" s="2"/>
    </row>
    <row r="36" ht="12.75" customHeight="1">
      <c r="A36" s="2"/>
    </row>
    <row r="37" ht="12.75" customHeight="1">
      <c r="A37" s="2"/>
    </row>
    <row r="38" ht="12.75" customHeight="1">
      <c r="A38" s="2"/>
    </row>
    <row r="39" ht="12.75" customHeight="1">
      <c r="A39" s="2"/>
    </row>
    <row r="40" ht="12.75" customHeight="1">
      <c r="A40" s="2"/>
    </row>
    <row r="41" ht="12.75" customHeight="1">
      <c r="A41" s="2"/>
    </row>
    <row r="42" ht="12.75" customHeight="1">
      <c r="A42" s="2"/>
    </row>
    <row r="43" ht="12.75" customHeight="1">
      <c r="A43" s="2"/>
    </row>
    <row r="44" ht="12.75" customHeight="1">
      <c r="A44" s="2"/>
    </row>
    <row r="45" ht="12.75" customHeight="1">
      <c r="A45" s="2"/>
    </row>
    <row r="46" ht="12.75" customHeight="1">
      <c r="A46" s="2"/>
    </row>
    <row r="47" ht="12.75" customHeight="1">
      <c r="A47" s="2"/>
    </row>
    <row r="48" ht="12.75" customHeight="1">
      <c r="A48" s="2"/>
    </row>
    <row r="49" ht="12.75" customHeight="1">
      <c r="A49" s="2"/>
    </row>
    <row r="50" ht="12.75" customHeight="1">
      <c r="A50" s="2"/>
    </row>
    <row r="51" ht="12.75" customHeight="1">
      <c r="A51" s="2"/>
    </row>
    <row r="52" ht="12.75" customHeight="1">
      <c r="A52" s="2"/>
    </row>
    <row r="53" ht="12.75" customHeight="1">
      <c r="A53" s="2"/>
    </row>
    <row r="54" ht="12.75" customHeight="1">
      <c r="A54" s="2"/>
    </row>
    <row r="55" ht="12.75" customHeight="1">
      <c r="A55" s="2"/>
    </row>
    <row r="56" ht="12.75" customHeight="1">
      <c r="A56" s="2"/>
    </row>
    <row r="57" ht="12.75" customHeight="1">
      <c r="A57" s="2"/>
    </row>
    <row r="58" ht="12.75" customHeight="1">
      <c r="A58" s="2"/>
    </row>
    <row r="59" ht="12.75" customHeight="1">
      <c r="A59" s="2"/>
    </row>
    <row r="60" ht="12.75" customHeight="1">
      <c r="A60" s="2"/>
    </row>
    <row r="61" ht="12.75" customHeight="1">
      <c r="A61" s="2"/>
    </row>
    <row r="62" ht="12.75" customHeight="1">
      <c r="A62" s="2"/>
    </row>
    <row r="63" ht="12.75" customHeight="1">
      <c r="A63" s="2"/>
    </row>
    <row r="64" ht="12.75" customHeight="1">
      <c r="A64" s="2"/>
    </row>
    <row r="65" ht="12.75" customHeight="1">
      <c r="A65" s="2"/>
    </row>
    <row r="66" ht="12.75" customHeight="1">
      <c r="A66" s="2"/>
    </row>
    <row r="67" ht="12.75" customHeight="1">
      <c r="A67" s="2"/>
    </row>
    <row r="68" ht="12.75" customHeight="1">
      <c r="A68" s="2"/>
    </row>
    <row r="69" ht="12.75" customHeight="1">
      <c r="A69" s="2"/>
    </row>
    <row r="70" ht="12.75" customHeight="1">
      <c r="A70" s="2"/>
    </row>
    <row r="71" ht="12.75" customHeight="1">
      <c r="A71" s="2"/>
    </row>
    <row r="72" ht="12.75" customHeight="1">
      <c r="A72" s="2"/>
    </row>
    <row r="73" ht="12.75" customHeight="1">
      <c r="A73" s="2"/>
    </row>
    <row r="74" ht="12.75" customHeight="1">
      <c r="A74" s="2"/>
    </row>
    <row r="75" ht="12.75" customHeight="1">
      <c r="A75" s="2"/>
    </row>
    <row r="76" ht="12.75" customHeight="1">
      <c r="A76" s="2"/>
    </row>
    <row r="77" ht="12.75" customHeight="1">
      <c r="A77" s="2"/>
    </row>
    <row r="78" ht="12.75" customHeight="1">
      <c r="A78" s="2"/>
    </row>
    <row r="79" ht="12.75" customHeight="1">
      <c r="A79" s="2"/>
    </row>
    <row r="80" ht="12.75" customHeight="1">
      <c r="A80" s="2"/>
    </row>
    <row r="81" ht="12.75" customHeight="1">
      <c r="A81" s="2"/>
    </row>
    <row r="82" ht="12.75" customHeight="1">
      <c r="A82" s="2"/>
    </row>
    <row r="83" ht="12.75" customHeight="1">
      <c r="A83" s="2"/>
    </row>
    <row r="84" ht="12.75" customHeight="1">
      <c r="A84" s="2"/>
    </row>
    <row r="85" ht="12.75" customHeight="1">
      <c r="A85" s="2"/>
    </row>
    <row r="86" ht="12.75" customHeight="1">
      <c r="A86" s="2"/>
    </row>
    <row r="87" ht="12.75" customHeight="1">
      <c r="A87" s="2"/>
    </row>
    <row r="88" ht="12.75" customHeight="1">
      <c r="A88" s="2"/>
    </row>
    <row r="89" ht="12.75" customHeight="1">
      <c r="A89" s="2"/>
    </row>
    <row r="90" ht="12.75" customHeight="1">
      <c r="A90" s="2"/>
    </row>
    <row r="91" ht="12.75" customHeight="1">
      <c r="A91" s="2"/>
    </row>
    <row r="92" ht="12.75" customHeight="1">
      <c r="A92" s="2"/>
    </row>
    <row r="93" ht="12.75" customHeight="1">
      <c r="A93" s="2"/>
    </row>
    <row r="94" ht="12.75" customHeight="1">
      <c r="A94" s="2"/>
    </row>
    <row r="95" ht="12.75" customHeight="1">
      <c r="A95" s="2"/>
    </row>
    <row r="96" ht="12.75" customHeight="1">
      <c r="A96" s="2"/>
    </row>
    <row r="97" ht="12.75" customHeight="1">
      <c r="A97" s="2"/>
    </row>
    <row r="98" ht="12.75" customHeight="1">
      <c r="A98" s="2"/>
    </row>
    <row r="99" ht="12.75" customHeight="1">
      <c r="A99" s="2"/>
    </row>
    <row r="100" ht="12.75" customHeight="1">
      <c r="A100" s="2"/>
    </row>
    <row r="101" ht="12.75" customHeight="1">
      <c r="A101" s="2"/>
    </row>
    <row r="102" ht="12.75" customHeight="1">
      <c r="A102" s="2"/>
    </row>
    <row r="103" ht="12.75" customHeight="1">
      <c r="A103" s="2"/>
    </row>
    <row r="104" ht="12.75" customHeight="1">
      <c r="A104" s="2"/>
    </row>
    <row r="105" ht="12.75" customHeight="1">
      <c r="A105" s="2"/>
    </row>
    <row r="106" ht="12.75" customHeight="1">
      <c r="A106" s="2"/>
    </row>
    <row r="107" ht="12.75" customHeight="1">
      <c r="A107" s="2"/>
    </row>
    <row r="108" ht="12.75" customHeight="1">
      <c r="A108" s="2"/>
    </row>
    <row r="109" ht="12.75" customHeight="1">
      <c r="A109" s="2"/>
    </row>
    <row r="110" ht="12.75" customHeight="1">
      <c r="A110" s="2"/>
    </row>
    <row r="111" ht="12.75" customHeight="1">
      <c r="A111" s="2"/>
    </row>
    <row r="112" ht="12.75" customHeight="1">
      <c r="A112" s="2"/>
    </row>
    <row r="113" ht="12.75" customHeight="1">
      <c r="A113" s="2"/>
    </row>
    <row r="114" ht="12.75" customHeight="1">
      <c r="A114" s="2"/>
    </row>
    <row r="115" ht="12.75" customHeight="1">
      <c r="A115" s="2"/>
    </row>
    <row r="116" ht="12.75" customHeight="1">
      <c r="A116" s="2"/>
    </row>
    <row r="117" ht="12.75" customHeight="1">
      <c r="A117" s="2"/>
    </row>
    <row r="118" ht="12.75" customHeight="1">
      <c r="A118" s="2"/>
    </row>
    <row r="119" ht="12.75" customHeight="1">
      <c r="A119" s="2"/>
    </row>
    <row r="120" ht="12.75" customHeight="1">
      <c r="A120" s="2"/>
    </row>
    <row r="121" ht="12.75" customHeight="1">
      <c r="A121" s="2"/>
    </row>
    <row r="122" ht="12.75" customHeight="1">
      <c r="A122" s="2"/>
    </row>
    <row r="123" ht="12.75" customHeight="1">
      <c r="A123" s="2"/>
    </row>
    <row r="124" ht="12.75" customHeight="1">
      <c r="A124" s="2"/>
    </row>
    <row r="125" ht="12.75" customHeight="1">
      <c r="A125" s="2"/>
    </row>
    <row r="126" ht="12.75" customHeight="1">
      <c r="A126" s="2"/>
    </row>
    <row r="127" ht="12.75" customHeight="1">
      <c r="A127" s="2"/>
    </row>
    <row r="128" ht="12.75" customHeight="1">
      <c r="A128" s="2"/>
    </row>
    <row r="129" ht="12.75" customHeight="1">
      <c r="A129" s="2"/>
    </row>
    <row r="130" ht="12.75" customHeight="1">
      <c r="A130" s="2"/>
    </row>
    <row r="131" ht="12.75" customHeight="1">
      <c r="A131" s="2"/>
    </row>
    <row r="132" ht="12.75" customHeight="1">
      <c r="A132" s="2"/>
    </row>
    <row r="133" ht="12.75" customHeight="1">
      <c r="A133" s="2"/>
    </row>
    <row r="134" ht="12.75" customHeight="1">
      <c r="A134" s="2"/>
    </row>
    <row r="135" ht="12.75" customHeight="1">
      <c r="A135" s="2"/>
    </row>
    <row r="136" ht="12.75" customHeight="1">
      <c r="A136" s="2"/>
    </row>
    <row r="137" ht="12.75" customHeight="1">
      <c r="A137" s="2"/>
    </row>
    <row r="138" ht="12.75" customHeight="1">
      <c r="A138" s="2"/>
    </row>
    <row r="139" ht="12.75" customHeight="1">
      <c r="A139" s="2"/>
    </row>
    <row r="140" ht="12.75" customHeight="1">
      <c r="A140" s="2"/>
    </row>
    <row r="141" ht="12.75" customHeight="1">
      <c r="A141" s="2"/>
    </row>
    <row r="142" ht="12.75" customHeight="1">
      <c r="A142" s="2"/>
    </row>
    <row r="143" ht="12.75" customHeight="1">
      <c r="A143" s="2"/>
    </row>
    <row r="144" ht="12.75" customHeight="1">
      <c r="A144" s="2"/>
    </row>
    <row r="145" ht="12.75" customHeight="1">
      <c r="A145" s="2"/>
    </row>
    <row r="146" ht="12.75" customHeight="1">
      <c r="A146" s="2"/>
    </row>
    <row r="147" ht="12.75" customHeight="1">
      <c r="A147" s="2"/>
    </row>
    <row r="148" ht="12.75" customHeight="1">
      <c r="A148" s="2"/>
    </row>
    <row r="149" ht="12.75" customHeight="1">
      <c r="A149" s="2"/>
    </row>
    <row r="150" ht="12.75" customHeight="1">
      <c r="A150" s="2"/>
    </row>
    <row r="151" ht="12.75" customHeight="1">
      <c r="A151" s="2"/>
    </row>
    <row r="152" ht="12.75" customHeight="1">
      <c r="A152" s="2"/>
    </row>
    <row r="153" ht="12.75" customHeight="1">
      <c r="A153" s="2"/>
    </row>
    <row r="154" ht="12.75" customHeight="1">
      <c r="A154" s="2"/>
    </row>
    <row r="155" ht="12.75" customHeight="1">
      <c r="A155" s="2"/>
    </row>
    <row r="156" ht="12.75" customHeight="1">
      <c r="A156" s="2"/>
    </row>
    <row r="157" ht="12.75" customHeight="1">
      <c r="A157" s="2"/>
    </row>
    <row r="158" ht="12.75" customHeight="1">
      <c r="A158" s="2"/>
    </row>
    <row r="159" ht="12.75" customHeight="1">
      <c r="A159" s="2"/>
    </row>
    <row r="160" ht="12.75" customHeight="1">
      <c r="A160" s="2"/>
    </row>
    <row r="161" ht="12.75" customHeight="1">
      <c r="A161" s="2"/>
    </row>
    <row r="162" ht="12.75" customHeight="1">
      <c r="A162" s="2"/>
    </row>
    <row r="163" ht="12.75" customHeight="1">
      <c r="A163" s="2"/>
    </row>
    <row r="164" ht="12.75" customHeight="1">
      <c r="A164" s="2"/>
    </row>
    <row r="165" ht="12.75" customHeight="1">
      <c r="A165" s="2"/>
    </row>
    <row r="166" ht="12.75" customHeight="1">
      <c r="A166" s="2"/>
    </row>
    <row r="167" ht="12.75" customHeight="1">
      <c r="A167" s="2"/>
    </row>
    <row r="168" ht="12.75" customHeight="1">
      <c r="A168" s="2"/>
    </row>
    <row r="169" ht="12.75" customHeight="1">
      <c r="A169" s="2"/>
    </row>
    <row r="170" ht="12.75" customHeight="1">
      <c r="A170" s="2"/>
    </row>
    <row r="171" ht="12.75" customHeight="1">
      <c r="A171" s="2"/>
    </row>
    <row r="172" ht="12.75" customHeight="1">
      <c r="A172" s="2"/>
    </row>
    <row r="173" ht="12.75" customHeight="1">
      <c r="A173" s="2"/>
    </row>
    <row r="174" ht="12.75" customHeight="1">
      <c r="A174" s="2"/>
    </row>
    <row r="175" ht="12.75" customHeight="1">
      <c r="A175" s="2"/>
    </row>
    <row r="176" ht="12.75" customHeight="1">
      <c r="A176" s="2"/>
    </row>
    <row r="177" ht="12.75" customHeight="1">
      <c r="A177" s="2"/>
    </row>
    <row r="178" ht="12.75" customHeight="1">
      <c r="A178" s="2"/>
    </row>
    <row r="179" ht="12.75" customHeight="1">
      <c r="A179" s="2"/>
    </row>
    <row r="180" ht="12.75" customHeight="1">
      <c r="A180" s="2"/>
    </row>
    <row r="181" ht="12.75" customHeight="1">
      <c r="A181" s="2"/>
    </row>
    <row r="182" ht="12.75" customHeight="1">
      <c r="A182" s="2"/>
    </row>
    <row r="183" ht="12.75" customHeight="1">
      <c r="A183" s="2"/>
    </row>
    <row r="184" ht="12.75" customHeight="1">
      <c r="A184" s="2"/>
    </row>
    <row r="185" ht="12.75" customHeight="1">
      <c r="A185" s="2"/>
    </row>
    <row r="186" ht="12.75" customHeight="1">
      <c r="A186" s="2"/>
    </row>
    <row r="187" ht="12.75" customHeight="1">
      <c r="A187" s="2"/>
    </row>
    <row r="188" ht="12.75" customHeight="1">
      <c r="A188" s="2"/>
    </row>
    <row r="189" ht="12.75" customHeight="1">
      <c r="A189" s="2"/>
    </row>
    <row r="190" ht="12.75" customHeight="1">
      <c r="A190" s="2"/>
    </row>
    <row r="191" ht="12.75" customHeight="1">
      <c r="A191" s="2"/>
    </row>
    <row r="192" ht="12.75" customHeight="1">
      <c r="A192" s="2"/>
    </row>
    <row r="193" ht="12.75" customHeight="1">
      <c r="A193" s="2"/>
    </row>
    <row r="194" ht="12.75" customHeight="1">
      <c r="A194" s="2"/>
    </row>
    <row r="195" ht="12.75" customHeight="1">
      <c r="A195" s="2"/>
    </row>
    <row r="196" ht="12.75" customHeight="1">
      <c r="A196" s="2"/>
    </row>
    <row r="197" ht="12.75" customHeight="1">
      <c r="A197" s="2"/>
    </row>
    <row r="198" ht="12.75" customHeight="1">
      <c r="A198" s="2"/>
    </row>
    <row r="199" ht="12.75" customHeight="1">
      <c r="A199" s="2"/>
    </row>
    <row r="200" ht="12.75" customHeight="1">
      <c r="A200" s="2"/>
    </row>
    <row r="201" ht="12.75" customHeight="1">
      <c r="A201" s="2"/>
    </row>
    <row r="202" ht="12.75" customHeight="1">
      <c r="A202" s="2"/>
    </row>
    <row r="203" ht="12.75" customHeight="1">
      <c r="A203" s="2"/>
    </row>
    <row r="204" ht="12.75" customHeight="1">
      <c r="A204" s="2"/>
    </row>
    <row r="205" ht="12.75" customHeight="1">
      <c r="A205" s="2"/>
    </row>
    <row r="206" ht="12.75" customHeight="1">
      <c r="A206" s="2"/>
    </row>
    <row r="207" ht="12.75" customHeight="1">
      <c r="A207" s="2"/>
    </row>
    <row r="208" ht="12.75" customHeight="1">
      <c r="A208" s="2"/>
    </row>
    <row r="209" ht="12.75" customHeight="1">
      <c r="A209" s="2"/>
    </row>
    <row r="210" ht="12.75" customHeight="1">
      <c r="A210" s="2"/>
    </row>
    <row r="211" ht="12.75" customHeight="1">
      <c r="A211" s="2"/>
    </row>
    <row r="212" ht="12.75" customHeight="1">
      <c r="A212" s="2"/>
    </row>
    <row r="213" ht="12.75" customHeight="1">
      <c r="A213" s="2"/>
    </row>
    <row r="214" ht="12.75" customHeight="1">
      <c r="A214" s="2"/>
    </row>
    <row r="215" ht="12.75" customHeight="1">
      <c r="A215" s="2"/>
    </row>
    <row r="216" ht="12.75" customHeight="1">
      <c r="A216" s="2"/>
    </row>
    <row r="217" ht="12.75" customHeight="1">
      <c r="A217" s="2"/>
    </row>
    <row r="218" ht="12.75" customHeight="1">
      <c r="A218" s="2"/>
    </row>
    <row r="219" ht="12.75" customHeight="1">
      <c r="A219" s="2"/>
    </row>
    <row r="220" ht="12.75" customHeight="1">
      <c r="A220" s="2"/>
    </row>
    <row r="221" ht="12.75" customHeight="1">
      <c r="A221" s="2"/>
    </row>
    <row r="222" ht="12.75" customHeight="1">
      <c r="A222" s="2"/>
    </row>
    <row r="223" ht="12.75" customHeight="1">
      <c r="A223" s="2"/>
    </row>
    <row r="224" ht="12.75" customHeight="1">
      <c r="A224" s="2"/>
    </row>
    <row r="225" ht="12.75" customHeight="1">
      <c r="A225" s="2"/>
    </row>
    <row r="226" ht="12.75" customHeight="1">
      <c r="A226" s="2"/>
    </row>
    <row r="227" ht="12.75" customHeight="1">
      <c r="A227" s="2"/>
    </row>
    <row r="228" ht="12.75" customHeight="1">
      <c r="A228" s="2"/>
    </row>
    <row r="229" ht="12.75" customHeight="1">
      <c r="A229" s="2"/>
    </row>
    <row r="230" ht="12.75" customHeight="1">
      <c r="A230" s="2"/>
    </row>
    <row r="231" ht="12.75" customHeight="1">
      <c r="A231" s="2"/>
    </row>
    <row r="232" ht="12.75" customHeight="1">
      <c r="A232" s="2"/>
    </row>
    <row r="233" ht="12.75" customHeight="1">
      <c r="A233" s="2"/>
    </row>
    <row r="234" ht="12.75" customHeight="1">
      <c r="A234" s="2"/>
    </row>
    <row r="235" ht="12.75" customHeight="1">
      <c r="A235" s="2"/>
    </row>
    <row r="236" ht="12.75" customHeight="1">
      <c r="A236" s="2"/>
    </row>
    <row r="237" ht="12.75" customHeight="1">
      <c r="A237" s="2"/>
    </row>
    <row r="238" ht="12.75" customHeight="1">
      <c r="A238" s="2"/>
    </row>
    <row r="239" ht="12.75" customHeight="1">
      <c r="A239" s="2"/>
    </row>
    <row r="240" ht="12.75" customHeight="1">
      <c r="A240" s="2"/>
    </row>
    <row r="241" ht="12.75" customHeight="1">
      <c r="A241" s="2"/>
    </row>
    <row r="242" ht="12.75" customHeight="1">
      <c r="A242" s="2"/>
    </row>
    <row r="243" ht="12.75" customHeight="1">
      <c r="A243" s="2"/>
    </row>
    <row r="244" ht="12.75" customHeight="1">
      <c r="A244" s="2"/>
    </row>
    <row r="245" ht="12.75" customHeight="1">
      <c r="A245" s="2"/>
    </row>
    <row r="246" ht="12.75" customHeight="1">
      <c r="A246" s="2"/>
    </row>
    <row r="247" ht="12.75" customHeight="1">
      <c r="A247" s="2"/>
    </row>
    <row r="248" ht="12.75" customHeight="1">
      <c r="A248" s="2"/>
    </row>
    <row r="249" ht="12.75" customHeight="1">
      <c r="A249" s="2"/>
    </row>
    <row r="250" ht="12.75" customHeight="1">
      <c r="A250" s="2"/>
    </row>
    <row r="251" ht="12.75" customHeight="1">
      <c r="A251" s="2"/>
    </row>
    <row r="252" ht="12.75" customHeight="1">
      <c r="A252" s="2"/>
    </row>
    <row r="253" ht="12.75" customHeight="1">
      <c r="A253" s="2"/>
    </row>
    <row r="254" ht="12.75" customHeight="1">
      <c r="A254" s="2"/>
    </row>
    <row r="255" ht="12.75" customHeight="1">
      <c r="A255" s="2"/>
    </row>
    <row r="256" ht="12.75" customHeight="1">
      <c r="A256" s="2"/>
    </row>
    <row r="257" ht="12.75" customHeight="1">
      <c r="A257" s="2"/>
    </row>
    <row r="258" ht="12.75" customHeight="1">
      <c r="A258" s="2"/>
    </row>
    <row r="259" ht="12.75" customHeight="1">
      <c r="A259" s="2"/>
    </row>
    <row r="260" ht="12.75" customHeight="1">
      <c r="A260" s="2"/>
    </row>
    <row r="261" ht="12.75" customHeight="1">
      <c r="A261" s="2"/>
    </row>
    <row r="262" ht="12.75" customHeight="1">
      <c r="A262" s="2"/>
    </row>
    <row r="263" ht="12.75" customHeight="1">
      <c r="A263" s="2"/>
    </row>
    <row r="264" ht="12.75" customHeight="1">
      <c r="A264" s="2"/>
    </row>
    <row r="265" ht="12.75" customHeight="1">
      <c r="A265" s="2"/>
    </row>
    <row r="266" ht="12.75" customHeight="1">
      <c r="A266" s="2"/>
    </row>
    <row r="267" ht="12.75" customHeight="1">
      <c r="A267" s="2"/>
    </row>
    <row r="268" ht="12.75" customHeight="1">
      <c r="A268" s="2"/>
    </row>
    <row r="269" ht="12.75" customHeight="1">
      <c r="A269" s="2"/>
    </row>
    <row r="270" ht="12.75" customHeight="1">
      <c r="A270" s="2"/>
    </row>
    <row r="271" ht="12.75" customHeight="1">
      <c r="A271" s="2"/>
    </row>
    <row r="272" ht="12.75" customHeight="1">
      <c r="A272" s="2"/>
    </row>
    <row r="273" ht="12.75" customHeight="1">
      <c r="A273" s="2"/>
    </row>
    <row r="274" ht="12.75" customHeight="1">
      <c r="A274" s="2"/>
    </row>
    <row r="275" ht="12.75" customHeight="1">
      <c r="A275" s="2"/>
    </row>
    <row r="276" ht="12.75" customHeight="1">
      <c r="A276" s="2"/>
    </row>
    <row r="277" ht="12.75" customHeight="1">
      <c r="A277" s="2"/>
    </row>
    <row r="278" ht="12.75" customHeight="1">
      <c r="A278" s="2"/>
    </row>
    <row r="279" ht="12.75" customHeight="1">
      <c r="A279" s="2"/>
    </row>
    <row r="280" ht="12.75" customHeight="1">
      <c r="A280" s="2"/>
    </row>
    <row r="281" ht="12.75" customHeight="1">
      <c r="A281" s="2"/>
    </row>
    <row r="282" ht="12.75" customHeight="1">
      <c r="A282" s="2"/>
    </row>
    <row r="283" ht="12.75" customHeight="1">
      <c r="A283" s="2"/>
    </row>
    <row r="284" ht="12.75" customHeight="1">
      <c r="A284" s="2"/>
    </row>
    <row r="285" ht="12.75" customHeight="1">
      <c r="A285" s="2"/>
    </row>
    <row r="286" ht="12.75" customHeight="1">
      <c r="A286" s="2"/>
    </row>
    <row r="287" ht="12.75" customHeight="1">
      <c r="A287" s="2"/>
    </row>
    <row r="288" ht="12.75" customHeight="1">
      <c r="A288" s="2"/>
    </row>
    <row r="289" ht="12.75" customHeight="1">
      <c r="A289" s="2"/>
    </row>
    <row r="290" ht="12.75" customHeight="1">
      <c r="A290" s="2"/>
    </row>
    <row r="291" ht="12.75" customHeight="1">
      <c r="A291" s="2"/>
    </row>
    <row r="292" ht="12.75" customHeight="1">
      <c r="A292" s="2"/>
    </row>
    <row r="293" ht="12.75" customHeight="1">
      <c r="A293" s="2"/>
    </row>
    <row r="294" ht="12.75" customHeight="1">
      <c r="A294" s="2"/>
    </row>
    <row r="295" ht="12.75" customHeight="1">
      <c r="A295" s="2"/>
    </row>
    <row r="296" ht="12.75" customHeight="1">
      <c r="A296" s="2"/>
    </row>
    <row r="297" ht="12.75" customHeight="1">
      <c r="A297" s="2"/>
    </row>
    <row r="298" ht="12.75" customHeight="1">
      <c r="A298" s="2"/>
    </row>
    <row r="299" ht="12.75" customHeight="1">
      <c r="A299" s="2"/>
    </row>
    <row r="300" ht="12.75" customHeight="1">
      <c r="A300" s="2"/>
    </row>
    <row r="301" ht="12.75" customHeight="1">
      <c r="A301" s="2"/>
    </row>
    <row r="302" ht="12.75" customHeight="1">
      <c r="A302" s="2"/>
    </row>
    <row r="303" ht="12.75" customHeight="1">
      <c r="A303" s="2"/>
    </row>
    <row r="304" ht="12.75" customHeight="1">
      <c r="A304" s="2"/>
    </row>
    <row r="305" ht="12.75" customHeight="1">
      <c r="A305" s="2"/>
    </row>
    <row r="306" ht="12.75" customHeight="1">
      <c r="A306" s="2"/>
    </row>
    <row r="307" ht="12.75" customHeight="1">
      <c r="A307" s="2"/>
    </row>
    <row r="308" ht="12.75" customHeight="1">
      <c r="A308" s="2"/>
    </row>
    <row r="309" ht="12.75" customHeight="1">
      <c r="A309" s="2"/>
    </row>
    <row r="310" ht="12.75" customHeight="1">
      <c r="A310" s="2"/>
    </row>
    <row r="311" ht="12.75" customHeight="1">
      <c r="A311" s="2"/>
    </row>
    <row r="312" ht="12.75" customHeight="1">
      <c r="A312" s="2"/>
    </row>
    <row r="313" ht="12.75" customHeight="1">
      <c r="A313" s="2"/>
    </row>
    <row r="314" ht="12.75" customHeight="1">
      <c r="A314" s="2"/>
    </row>
    <row r="315" ht="12.75" customHeight="1">
      <c r="A315" s="2"/>
    </row>
    <row r="316" ht="12.75" customHeight="1">
      <c r="A316" s="2"/>
    </row>
    <row r="317" ht="12.75" customHeight="1">
      <c r="A317" s="2"/>
    </row>
    <row r="318" ht="12.75" customHeight="1">
      <c r="A318" s="2"/>
    </row>
    <row r="319" ht="12.75" customHeight="1">
      <c r="A319" s="2"/>
    </row>
    <row r="320" ht="12.75" customHeight="1">
      <c r="A320" s="2"/>
    </row>
    <row r="321" ht="12.75" customHeight="1">
      <c r="A321" s="2"/>
    </row>
    <row r="322" ht="12.75" customHeight="1">
      <c r="A322" s="2"/>
    </row>
    <row r="323" ht="12.75" customHeight="1">
      <c r="A323" s="2"/>
    </row>
    <row r="324" ht="12.75" customHeight="1">
      <c r="A324" s="2"/>
    </row>
    <row r="325" ht="12.75" customHeight="1">
      <c r="A325" s="2"/>
    </row>
    <row r="326" ht="12.75" customHeight="1">
      <c r="A326" s="2"/>
    </row>
    <row r="327" ht="12.75" customHeight="1">
      <c r="A327" s="2"/>
    </row>
    <row r="328" ht="12.75" customHeight="1">
      <c r="A328" s="2"/>
    </row>
    <row r="329" ht="12.75" customHeight="1">
      <c r="A329" s="2"/>
    </row>
    <row r="330" ht="12.75" customHeight="1">
      <c r="A330" s="2"/>
    </row>
    <row r="331" ht="12.75" customHeight="1">
      <c r="A331" s="2"/>
    </row>
    <row r="332" ht="12.75" customHeight="1">
      <c r="A332" s="2"/>
    </row>
    <row r="333" ht="12.75" customHeight="1">
      <c r="A333" s="2"/>
    </row>
    <row r="334" ht="12.75" customHeight="1">
      <c r="A334" s="2"/>
    </row>
    <row r="335" ht="12.75" customHeight="1">
      <c r="A335" s="2"/>
    </row>
    <row r="336" ht="12.75" customHeight="1">
      <c r="A336" s="2"/>
    </row>
    <row r="337" ht="12.75" customHeight="1">
      <c r="A337" s="2"/>
    </row>
    <row r="338" ht="12.75" customHeight="1">
      <c r="A338" s="2"/>
    </row>
    <row r="339" ht="12.75" customHeight="1">
      <c r="A339" s="2"/>
    </row>
    <row r="340" ht="12.75" customHeight="1">
      <c r="A340" s="2"/>
    </row>
    <row r="341" ht="12.75" customHeight="1">
      <c r="A341" s="2"/>
    </row>
    <row r="342" ht="12.75" customHeight="1">
      <c r="A342" s="2"/>
    </row>
    <row r="343" ht="12.75" customHeight="1">
      <c r="A343" s="2"/>
    </row>
    <row r="344" ht="12.75" customHeight="1">
      <c r="A344" s="2"/>
    </row>
    <row r="345" ht="12.75" customHeight="1">
      <c r="A345" s="2"/>
    </row>
    <row r="346" ht="12.75" customHeight="1">
      <c r="A346" s="2"/>
    </row>
    <row r="347" ht="12.75" customHeight="1">
      <c r="A347" s="2"/>
    </row>
    <row r="348" ht="12.75" customHeight="1">
      <c r="A348" s="2"/>
    </row>
    <row r="349" ht="12.75" customHeight="1">
      <c r="A349" s="2"/>
    </row>
    <row r="350" ht="12.75" customHeight="1">
      <c r="A350" s="2"/>
    </row>
    <row r="351" ht="12.75" customHeight="1">
      <c r="A351" s="2"/>
    </row>
    <row r="352" ht="12.75" customHeight="1">
      <c r="A352" s="2"/>
    </row>
    <row r="353" ht="12.75" customHeight="1">
      <c r="A353" s="2"/>
    </row>
    <row r="354" ht="12.75" customHeight="1">
      <c r="A354" s="2"/>
    </row>
    <row r="355" ht="12.75" customHeight="1">
      <c r="A355" s="2"/>
    </row>
    <row r="356" ht="12.75" customHeight="1">
      <c r="A356" s="2"/>
    </row>
    <row r="357" ht="12.75" customHeight="1">
      <c r="A357" s="2"/>
    </row>
    <row r="358" ht="12.75" customHeight="1">
      <c r="A358" s="2"/>
    </row>
    <row r="359" ht="12.75" customHeight="1">
      <c r="A359" s="2"/>
    </row>
    <row r="360" ht="12.75" customHeight="1">
      <c r="A360" s="2"/>
    </row>
    <row r="361" ht="12.75" customHeight="1">
      <c r="A361" s="2"/>
    </row>
    <row r="362" ht="12.75" customHeight="1">
      <c r="A362" s="2"/>
    </row>
    <row r="363" ht="12.75" customHeight="1">
      <c r="A363" s="2"/>
    </row>
    <row r="364" ht="12.75" customHeight="1">
      <c r="A364" s="2"/>
    </row>
    <row r="365" ht="12.75" customHeight="1">
      <c r="A365" s="2"/>
    </row>
    <row r="366" ht="12.75" customHeight="1">
      <c r="A366" s="2"/>
    </row>
    <row r="367" ht="12.75" customHeight="1">
      <c r="A367" s="2"/>
    </row>
    <row r="368" ht="12.75" customHeight="1">
      <c r="A368" s="2"/>
    </row>
    <row r="369" ht="12.75" customHeight="1">
      <c r="A369" s="2"/>
    </row>
    <row r="370" ht="12.75" customHeight="1">
      <c r="A370" s="2"/>
    </row>
    <row r="371" ht="12.75" customHeight="1">
      <c r="A371" s="2"/>
    </row>
    <row r="372" ht="12.75" customHeight="1">
      <c r="A372" s="2"/>
    </row>
    <row r="373" ht="12.75" customHeight="1">
      <c r="A373" s="2"/>
    </row>
    <row r="374" ht="12.75" customHeight="1">
      <c r="A374" s="2"/>
    </row>
    <row r="375" ht="12.75" customHeight="1">
      <c r="A375" s="2"/>
    </row>
    <row r="376" ht="12.75" customHeight="1">
      <c r="A376" s="2"/>
    </row>
    <row r="377" ht="12.75" customHeight="1">
      <c r="A377" s="2"/>
    </row>
    <row r="378" ht="12.75" customHeight="1">
      <c r="A378" s="2"/>
    </row>
    <row r="379" ht="12.75" customHeight="1">
      <c r="A379" s="2"/>
    </row>
    <row r="380" ht="12.75" customHeight="1">
      <c r="A380" s="2"/>
    </row>
    <row r="381" ht="12.75" customHeight="1">
      <c r="A381" s="2"/>
    </row>
    <row r="382" ht="12.75" customHeight="1">
      <c r="A382" s="2"/>
    </row>
    <row r="383" ht="12.75" customHeight="1">
      <c r="A383" s="2"/>
    </row>
    <row r="384" ht="12.75" customHeight="1">
      <c r="A384" s="2"/>
    </row>
    <row r="385" ht="12.75" customHeight="1">
      <c r="A385" s="2"/>
    </row>
    <row r="386" ht="12.75" customHeight="1">
      <c r="A386" s="2"/>
    </row>
    <row r="387" ht="12.75" customHeight="1">
      <c r="A387" s="2"/>
    </row>
    <row r="388" ht="12.75" customHeight="1">
      <c r="A388" s="2"/>
    </row>
    <row r="389" ht="12.75" customHeight="1">
      <c r="A389" s="2"/>
    </row>
    <row r="390" ht="12.75" customHeight="1">
      <c r="A390" s="2"/>
    </row>
    <row r="391" ht="12.75" customHeight="1">
      <c r="A391" s="2"/>
    </row>
    <row r="392" ht="12.75" customHeight="1">
      <c r="A392" s="2"/>
    </row>
    <row r="393" ht="12.75" customHeight="1">
      <c r="A393" s="2"/>
    </row>
    <row r="394" ht="12.75" customHeight="1">
      <c r="A394" s="2"/>
    </row>
    <row r="395" ht="12.75" customHeight="1">
      <c r="A395" s="2"/>
    </row>
    <row r="396" ht="12.75" customHeight="1">
      <c r="A396" s="2"/>
    </row>
    <row r="397" ht="12.75" customHeight="1">
      <c r="A397" s="2"/>
    </row>
    <row r="398" ht="12.75" customHeight="1">
      <c r="A398" s="2"/>
    </row>
    <row r="399" ht="12.75" customHeight="1">
      <c r="A399" s="2"/>
    </row>
    <row r="400" ht="12.75" customHeight="1">
      <c r="A400" s="2"/>
    </row>
    <row r="401" ht="12.75" customHeight="1">
      <c r="A401" s="2"/>
    </row>
    <row r="402" ht="12.75" customHeight="1">
      <c r="A402" s="2"/>
    </row>
    <row r="403" ht="12.75" customHeight="1">
      <c r="A403" s="2"/>
    </row>
    <row r="404" ht="12.75" customHeight="1">
      <c r="A404" s="2"/>
    </row>
    <row r="405" ht="12.75" customHeight="1">
      <c r="A405" s="2"/>
    </row>
    <row r="406" ht="12.75" customHeight="1">
      <c r="A406" s="2"/>
    </row>
    <row r="407" ht="12.75" customHeight="1">
      <c r="A407" s="2"/>
    </row>
    <row r="408" ht="12.75" customHeight="1">
      <c r="A408" s="2"/>
    </row>
    <row r="409" ht="12.75" customHeight="1">
      <c r="A409" s="2"/>
    </row>
    <row r="410" ht="12.75" customHeight="1">
      <c r="A410" s="2"/>
    </row>
    <row r="411" ht="12.75" customHeight="1">
      <c r="A411" s="2"/>
    </row>
    <row r="412" ht="12.75" customHeight="1">
      <c r="A412" s="2"/>
    </row>
    <row r="413" ht="12.75" customHeight="1">
      <c r="A413" s="2"/>
    </row>
    <row r="414" ht="12.75" customHeight="1">
      <c r="A414" s="2"/>
    </row>
    <row r="415" ht="12.75" customHeight="1">
      <c r="A415" s="2"/>
    </row>
    <row r="416" ht="12.75" customHeight="1">
      <c r="A416" s="2"/>
    </row>
    <row r="417" ht="12.75" customHeight="1">
      <c r="A417" s="2"/>
    </row>
    <row r="418" ht="12.75" customHeight="1">
      <c r="A418" s="2"/>
    </row>
    <row r="419" ht="12.75" customHeight="1">
      <c r="A419" s="2"/>
    </row>
    <row r="420" ht="12.75" customHeight="1">
      <c r="A420" s="2"/>
    </row>
    <row r="421" ht="12.75" customHeight="1">
      <c r="A421" s="2"/>
    </row>
    <row r="422" ht="12.75" customHeight="1">
      <c r="A422" s="2"/>
    </row>
    <row r="423" ht="12.75" customHeight="1">
      <c r="A423" s="2"/>
    </row>
    <row r="424" ht="12.75" customHeight="1">
      <c r="A424" s="2"/>
    </row>
    <row r="425" ht="12.75" customHeight="1">
      <c r="A425" s="2"/>
    </row>
    <row r="426" ht="12.75" customHeight="1">
      <c r="A426" s="2"/>
    </row>
    <row r="427" ht="12.75" customHeight="1">
      <c r="A427" s="2"/>
    </row>
    <row r="428" ht="12.75" customHeight="1">
      <c r="A428" s="2"/>
    </row>
    <row r="429" ht="12.75" customHeight="1">
      <c r="A429" s="2"/>
    </row>
    <row r="430" ht="12.75" customHeight="1">
      <c r="A430" s="2"/>
    </row>
    <row r="431" ht="12.75" customHeight="1">
      <c r="A431" s="2"/>
    </row>
    <row r="432" ht="12.75" customHeight="1">
      <c r="A432" s="2"/>
    </row>
    <row r="433" ht="12.75" customHeight="1">
      <c r="A433" s="2"/>
    </row>
    <row r="434" ht="12.75" customHeight="1">
      <c r="A434" s="2"/>
    </row>
    <row r="435" ht="12.75" customHeight="1">
      <c r="A435" s="2"/>
    </row>
    <row r="436" ht="12.75" customHeight="1">
      <c r="A436" s="2"/>
    </row>
    <row r="437" ht="12.75" customHeight="1">
      <c r="A437" s="2"/>
    </row>
    <row r="438" ht="12.75" customHeight="1">
      <c r="A438" s="2"/>
    </row>
    <row r="439" ht="12.75" customHeight="1">
      <c r="A439" s="2"/>
    </row>
    <row r="440" ht="12.75" customHeight="1">
      <c r="A440" s="2"/>
    </row>
    <row r="441" ht="12.75" customHeight="1">
      <c r="A441" s="2"/>
    </row>
    <row r="442" ht="12.75" customHeight="1">
      <c r="A442" s="2"/>
    </row>
    <row r="443" ht="12.75" customHeight="1">
      <c r="A443" s="2"/>
    </row>
    <row r="444" ht="12.75" customHeight="1">
      <c r="A444" s="2"/>
    </row>
    <row r="445" ht="12.75" customHeight="1">
      <c r="A445" s="2"/>
    </row>
    <row r="446" ht="12.75" customHeight="1">
      <c r="A446" s="2"/>
    </row>
    <row r="447" ht="12.75" customHeight="1">
      <c r="A447" s="2"/>
    </row>
    <row r="448" ht="12.75" customHeight="1">
      <c r="A448" s="2"/>
    </row>
    <row r="449" ht="12.75" customHeight="1">
      <c r="A449" s="2"/>
    </row>
    <row r="450" ht="12.75" customHeight="1">
      <c r="A450" s="2"/>
    </row>
    <row r="451" ht="12.75" customHeight="1">
      <c r="A451" s="2"/>
    </row>
    <row r="452" ht="12.75" customHeight="1">
      <c r="A452" s="2"/>
    </row>
    <row r="453" ht="12.75" customHeight="1">
      <c r="A453" s="2"/>
    </row>
    <row r="454" ht="12.75" customHeight="1">
      <c r="A454" s="2"/>
    </row>
    <row r="455" ht="12.75" customHeight="1">
      <c r="A455" s="2"/>
    </row>
    <row r="456" ht="12.75" customHeight="1">
      <c r="A456" s="2"/>
    </row>
    <row r="457" ht="12.75" customHeight="1">
      <c r="A457" s="2"/>
    </row>
    <row r="458" ht="12.75" customHeight="1">
      <c r="A458" s="2"/>
    </row>
    <row r="459" ht="12.75" customHeight="1">
      <c r="A459" s="2"/>
    </row>
    <row r="460" ht="12.75" customHeight="1">
      <c r="A460" s="2"/>
    </row>
    <row r="461" ht="12.75" customHeight="1">
      <c r="A461" s="2"/>
    </row>
    <row r="462" ht="12.75" customHeight="1">
      <c r="A462" s="2"/>
    </row>
    <row r="463" ht="12.75" customHeight="1">
      <c r="A463" s="2"/>
    </row>
    <row r="464" ht="12.75" customHeight="1">
      <c r="A464" s="2"/>
    </row>
    <row r="465" ht="12.75" customHeight="1">
      <c r="A465" s="2"/>
    </row>
    <row r="466" ht="12.75" customHeight="1">
      <c r="A466" s="2"/>
    </row>
    <row r="467" ht="12.75" customHeight="1">
      <c r="A467" s="2"/>
    </row>
    <row r="468" ht="12.75" customHeight="1">
      <c r="A468" s="2"/>
    </row>
    <row r="469" ht="12.75" customHeight="1">
      <c r="A469" s="2"/>
    </row>
    <row r="470" ht="12.75" customHeight="1">
      <c r="A470" s="2"/>
    </row>
    <row r="471" ht="12.75" customHeight="1">
      <c r="A471" s="2"/>
    </row>
    <row r="472" ht="12.75" customHeight="1">
      <c r="A472" s="2"/>
    </row>
    <row r="473" ht="12.75" customHeight="1">
      <c r="A473" s="2"/>
    </row>
    <row r="474" ht="12.75" customHeight="1">
      <c r="A474" s="2"/>
    </row>
    <row r="475" ht="12.75" customHeight="1">
      <c r="A475" s="2"/>
    </row>
    <row r="476" ht="12.75" customHeight="1">
      <c r="A476" s="2"/>
    </row>
    <row r="477" ht="12.75" customHeight="1">
      <c r="A477" s="2"/>
    </row>
    <row r="478" ht="12.75" customHeight="1">
      <c r="A478" s="2"/>
    </row>
    <row r="479" ht="12.75" customHeight="1">
      <c r="A479" s="2"/>
    </row>
    <row r="480" ht="12.75" customHeight="1">
      <c r="A480" s="2"/>
    </row>
    <row r="481" ht="12.75" customHeight="1">
      <c r="A481" s="2"/>
    </row>
    <row r="482" ht="12.75" customHeight="1">
      <c r="A482" s="2"/>
    </row>
    <row r="483" ht="12.75" customHeight="1">
      <c r="A483" s="2"/>
    </row>
    <row r="484" ht="12.75" customHeight="1">
      <c r="A484" s="2"/>
    </row>
    <row r="485" ht="12.75" customHeight="1">
      <c r="A485" s="2"/>
    </row>
    <row r="486" ht="12.75" customHeight="1">
      <c r="A486" s="2"/>
    </row>
    <row r="487" ht="12.75" customHeight="1">
      <c r="A487" s="2"/>
    </row>
    <row r="488" ht="12.75" customHeight="1">
      <c r="A488" s="2"/>
    </row>
    <row r="489" ht="12.75" customHeight="1">
      <c r="A489" s="2"/>
    </row>
    <row r="490" ht="12.75" customHeight="1">
      <c r="A490" s="2"/>
    </row>
    <row r="491" ht="12.75" customHeight="1">
      <c r="A491" s="2"/>
    </row>
    <row r="492" ht="12.75" customHeight="1">
      <c r="A492" s="2"/>
    </row>
    <row r="493" ht="12.75" customHeight="1">
      <c r="A493" s="2"/>
    </row>
    <row r="494" ht="12.75" customHeight="1">
      <c r="A494" s="2"/>
    </row>
    <row r="495" ht="12.75" customHeight="1">
      <c r="A495" s="2"/>
    </row>
    <row r="496" ht="12.75" customHeight="1">
      <c r="A496" s="2"/>
    </row>
    <row r="497" ht="12.75" customHeight="1">
      <c r="A497" s="2"/>
    </row>
    <row r="498" ht="12.75" customHeight="1">
      <c r="A498" s="2"/>
    </row>
    <row r="499" ht="12.75" customHeight="1">
      <c r="A499" s="2"/>
    </row>
    <row r="500" ht="12.75" customHeight="1">
      <c r="A500" s="2"/>
    </row>
    <row r="501" ht="12.75" customHeight="1">
      <c r="A501" s="2"/>
    </row>
    <row r="502" ht="12.75" customHeight="1">
      <c r="A502" s="2"/>
    </row>
    <row r="503" ht="12.75" customHeight="1">
      <c r="A503" s="2"/>
    </row>
    <row r="504" ht="12.75" customHeight="1">
      <c r="A504" s="2"/>
    </row>
    <row r="505" ht="12.75" customHeight="1">
      <c r="A505" s="2"/>
    </row>
    <row r="506" ht="12.75" customHeight="1">
      <c r="A506" s="2"/>
    </row>
    <row r="507" ht="12.75" customHeight="1">
      <c r="A507" s="2"/>
    </row>
    <row r="508" ht="12.75" customHeight="1">
      <c r="A508" s="2"/>
    </row>
    <row r="509" ht="12.75" customHeight="1">
      <c r="A509" s="2"/>
    </row>
    <row r="510" ht="12.75" customHeight="1">
      <c r="A510" s="2"/>
    </row>
    <row r="511" ht="12.75" customHeight="1">
      <c r="A511" s="2"/>
    </row>
    <row r="512" ht="12.75" customHeight="1">
      <c r="A512" s="2"/>
    </row>
    <row r="513" ht="12.75" customHeight="1">
      <c r="A513" s="2"/>
    </row>
    <row r="514" ht="12.75" customHeight="1">
      <c r="A514" s="2"/>
    </row>
    <row r="515" ht="12.75" customHeight="1">
      <c r="A515" s="2"/>
    </row>
    <row r="516" ht="12.75" customHeight="1">
      <c r="A516" s="2"/>
    </row>
    <row r="517" ht="12.75" customHeight="1">
      <c r="A517" s="2"/>
    </row>
    <row r="518" ht="12.75" customHeight="1">
      <c r="A518" s="2"/>
    </row>
    <row r="519" ht="12.75" customHeight="1">
      <c r="A519" s="2"/>
    </row>
    <row r="520" ht="12.75" customHeight="1">
      <c r="A520" s="2"/>
    </row>
    <row r="521" ht="12.75" customHeight="1">
      <c r="A521" s="2"/>
    </row>
    <row r="522" ht="12.75" customHeight="1">
      <c r="A522" s="2"/>
    </row>
    <row r="523" ht="12.75" customHeight="1">
      <c r="A523" s="2"/>
    </row>
    <row r="524" ht="12.75" customHeight="1">
      <c r="A524" s="2"/>
    </row>
    <row r="525" ht="12.75" customHeight="1">
      <c r="A525" s="2"/>
    </row>
    <row r="526" ht="12.75" customHeight="1">
      <c r="A526" s="2"/>
    </row>
    <row r="527" ht="12.75" customHeight="1">
      <c r="A527" s="2"/>
    </row>
    <row r="528" ht="12.75" customHeight="1">
      <c r="A528" s="2"/>
    </row>
    <row r="529" ht="12.75" customHeight="1">
      <c r="A529" s="2"/>
    </row>
    <row r="530" ht="12.75" customHeight="1">
      <c r="A530" s="2"/>
    </row>
    <row r="531" ht="12.75" customHeight="1">
      <c r="A531" s="2"/>
    </row>
    <row r="532" ht="12.75" customHeight="1">
      <c r="A532" s="2"/>
    </row>
    <row r="533" ht="12.75" customHeight="1">
      <c r="A533" s="2"/>
    </row>
    <row r="534" ht="12.75" customHeight="1">
      <c r="A534" s="2"/>
    </row>
    <row r="535" ht="12.75" customHeight="1">
      <c r="A535" s="2"/>
    </row>
    <row r="536" ht="12.75" customHeight="1">
      <c r="A536" s="2"/>
    </row>
    <row r="537" ht="12.75" customHeight="1">
      <c r="A537" s="2"/>
    </row>
    <row r="538" ht="12.75" customHeight="1">
      <c r="A538" s="2"/>
    </row>
    <row r="539" ht="12.75" customHeight="1">
      <c r="A539" s="2"/>
    </row>
    <row r="540" ht="12.75" customHeight="1">
      <c r="A540" s="2"/>
    </row>
    <row r="541" ht="12.75" customHeight="1">
      <c r="A541" s="2"/>
    </row>
    <row r="542" ht="12.75" customHeight="1">
      <c r="A542" s="2"/>
    </row>
    <row r="543" ht="12.75" customHeight="1">
      <c r="A543" s="2"/>
    </row>
    <row r="544" ht="12.75" customHeight="1">
      <c r="A544" s="2"/>
    </row>
    <row r="545" ht="12.75" customHeight="1">
      <c r="A545" s="2"/>
    </row>
    <row r="546" ht="12.75" customHeight="1">
      <c r="A546" s="2"/>
    </row>
    <row r="547" ht="12.75" customHeight="1">
      <c r="A547" s="2"/>
    </row>
    <row r="548" ht="12.75" customHeight="1">
      <c r="A548" s="2"/>
    </row>
    <row r="549" ht="12.75" customHeight="1">
      <c r="A549" s="2"/>
    </row>
    <row r="550" ht="12.75" customHeight="1">
      <c r="A550" s="2"/>
    </row>
    <row r="551" ht="12.75" customHeight="1">
      <c r="A551" s="2"/>
    </row>
    <row r="552" ht="12.75" customHeight="1">
      <c r="A552" s="2"/>
    </row>
    <row r="553" ht="12.75" customHeight="1">
      <c r="A553" s="2"/>
    </row>
    <row r="554" ht="12.75" customHeight="1">
      <c r="A554" s="2"/>
    </row>
    <row r="555" ht="12.75" customHeight="1">
      <c r="A555" s="2"/>
    </row>
    <row r="556" ht="12.75" customHeight="1">
      <c r="A556" s="2"/>
    </row>
    <row r="557" ht="12.75" customHeight="1">
      <c r="A557" s="2"/>
    </row>
    <row r="558" ht="12.75" customHeight="1">
      <c r="A558" s="2"/>
    </row>
    <row r="559" ht="12.75" customHeight="1">
      <c r="A559" s="2"/>
    </row>
    <row r="560" ht="12.75" customHeight="1">
      <c r="A560" s="2"/>
    </row>
    <row r="561" ht="12.75" customHeight="1">
      <c r="A561" s="2"/>
    </row>
    <row r="562" ht="12.75" customHeight="1">
      <c r="A562" s="2"/>
    </row>
    <row r="563" ht="12.75" customHeight="1">
      <c r="A563" s="2"/>
    </row>
    <row r="564" ht="12.75" customHeight="1">
      <c r="A564" s="2"/>
    </row>
    <row r="565" ht="12.75" customHeight="1">
      <c r="A565" s="2"/>
    </row>
    <row r="566" ht="12.75" customHeight="1">
      <c r="A566" s="2"/>
    </row>
    <row r="567" ht="12.75" customHeight="1">
      <c r="A567" s="2"/>
    </row>
    <row r="568" ht="12.75" customHeight="1">
      <c r="A568" s="2"/>
    </row>
    <row r="569" ht="12.75" customHeight="1">
      <c r="A569" s="2"/>
    </row>
    <row r="570" ht="12.75" customHeight="1">
      <c r="A570" s="2"/>
    </row>
    <row r="571" ht="12.75" customHeight="1">
      <c r="A571" s="2"/>
    </row>
    <row r="572" ht="12.75" customHeight="1">
      <c r="A572" s="2"/>
    </row>
    <row r="573" ht="12.75" customHeight="1">
      <c r="A573" s="2"/>
    </row>
    <row r="574" ht="12.75" customHeight="1">
      <c r="A574" s="2"/>
    </row>
    <row r="575" ht="12.75" customHeight="1">
      <c r="A575" s="2"/>
    </row>
    <row r="576" ht="12.75" customHeight="1">
      <c r="A576" s="2"/>
    </row>
    <row r="577" ht="12.75" customHeight="1">
      <c r="A577" s="2"/>
    </row>
    <row r="578" ht="12.75" customHeight="1">
      <c r="A578" s="2"/>
    </row>
    <row r="579" ht="12.75" customHeight="1">
      <c r="A579" s="2"/>
    </row>
    <row r="580" ht="12.75" customHeight="1">
      <c r="A580" s="2"/>
    </row>
    <row r="581" ht="12.75" customHeight="1">
      <c r="A581" s="2"/>
    </row>
    <row r="582" ht="12.75" customHeight="1">
      <c r="A582" s="2"/>
    </row>
    <row r="583" ht="12.75" customHeight="1">
      <c r="A583" s="2"/>
    </row>
    <row r="584" ht="12.75" customHeight="1">
      <c r="A584" s="2"/>
    </row>
    <row r="585" ht="12.75" customHeight="1">
      <c r="A585" s="2"/>
    </row>
    <row r="586" ht="12.75" customHeight="1">
      <c r="A586" s="2"/>
    </row>
    <row r="587" ht="12.75" customHeight="1">
      <c r="A587" s="2"/>
    </row>
    <row r="588" ht="12.75" customHeight="1">
      <c r="A588" s="2"/>
    </row>
    <row r="589" ht="12.75" customHeight="1">
      <c r="A589" s="2"/>
    </row>
    <row r="590" ht="12.75" customHeight="1">
      <c r="A590" s="2"/>
    </row>
    <row r="591" ht="12.75" customHeight="1">
      <c r="A591" s="2"/>
    </row>
    <row r="592" ht="12.75" customHeight="1">
      <c r="A592" s="2"/>
    </row>
    <row r="593" ht="12.75" customHeight="1">
      <c r="A593" s="2"/>
    </row>
    <row r="594" ht="12.75" customHeight="1">
      <c r="A594" s="2"/>
    </row>
    <row r="595" ht="12.75" customHeight="1">
      <c r="A595" s="2"/>
    </row>
    <row r="596" ht="12.75" customHeight="1">
      <c r="A596" s="2"/>
    </row>
    <row r="597" ht="12.75" customHeight="1">
      <c r="A597" s="2"/>
    </row>
    <row r="598" ht="12.75" customHeight="1">
      <c r="A598" s="2"/>
    </row>
    <row r="599" ht="12.75" customHeight="1">
      <c r="A599" s="2"/>
    </row>
    <row r="600" ht="12.75" customHeight="1">
      <c r="A600" s="2"/>
    </row>
    <row r="601" ht="12.75" customHeight="1">
      <c r="A601" s="2"/>
    </row>
    <row r="602" ht="12.75" customHeight="1">
      <c r="A602" s="2"/>
    </row>
    <row r="603" ht="12.75" customHeight="1">
      <c r="A603" s="2"/>
    </row>
    <row r="604" ht="12.75" customHeight="1">
      <c r="A604" s="2"/>
    </row>
    <row r="605" ht="12.75" customHeight="1">
      <c r="A605" s="2"/>
    </row>
    <row r="606" ht="12.75" customHeight="1">
      <c r="A606" s="2"/>
    </row>
    <row r="607" ht="12.75" customHeight="1">
      <c r="A607" s="2"/>
    </row>
    <row r="608" ht="12.75" customHeight="1">
      <c r="A608" s="2"/>
    </row>
    <row r="609" ht="12.75" customHeight="1">
      <c r="A609" s="2"/>
    </row>
    <row r="610" ht="12.75" customHeight="1">
      <c r="A610" s="2"/>
    </row>
    <row r="611" ht="12.75" customHeight="1">
      <c r="A611" s="2"/>
    </row>
    <row r="612" ht="12.75" customHeight="1">
      <c r="A612" s="2"/>
    </row>
    <row r="613" ht="12.75" customHeight="1">
      <c r="A613" s="2"/>
    </row>
    <row r="614" ht="12.75" customHeight="1">
      <c r="A614" s="2"/>
    </row>
    <row r="615" ht="12.75" customHeight="1">
      <c r="A615" s="2"/>
    </row>
    <row r="616" ht="12.75" customHeight="1">
      <c r="A616" s="2"/>
    </row>
    <row r="617" ht="12.75" customHeight="1">
      <c r="A617" s="2"/>
    </row>
    <row r="618" ht="12.75" customHeight="1">
      <c r="A618" s="2"/>
    </row>
    <row r="619" ht="12.75" customHeight="1">
      <c r="A619" s="2"/>
    </row>
    <row r="620" ht="12.75" customHeight="1">
      <c r="A620" s="2"/>
    </row>
    <row r="621" ht="12.75" customHeight="1">
      <c r="A621" s="2"/>
    </row>
    <row r="622" ht="12.75" customHeight="1">
      <c r="A622" s="2"/>
    </row>
    <row r="623" ht="12.75" customHeight="1">
      <c r="A623" s="2"/>
    </row>
    <row r="624" ht="12.75" customHeight="1">
      <c r="A624" s="2"/>
    </row>
    <row r="625" ht="12.75" customHeight="1">
      <c r="A625" s="2"/>
    </row>
    <row r="626" ht="12.75" customHeight="1">
      <c r="A626" s="2"/>
    </row>
    <row r="627" ht="12.75" customHeight="1">
      <c r="A627" s="2"/>
    </row>
    <row r="628" ht="12.75" customHeight="1">
      <c r="A628" s="2"/>
    </row>
    <row r="629" ht="12.75" customHeight="1">
      <c r="A629" s="2"/>
    </row>
    <row r="630" ht="12.75" customHeight="1">
      <c r="A630" s="2"/>
    </row>
    <row r="631" ht="12.75" customHeight="1">
      <c r="A631" s="2"/>
    </row>
    <row r="632" ht="12.75" customHeight="1">
      <c r="A632" s="2"/>
    </row>
    <row r="633" ht="12.75" customHeight="1">
      <c r="A633" s="2"/>
    </row>
    <row r="634" ht="12.75" customHeight="1">
      <c r="A634" s="2"/>
    </row>
    <row r="635" ht="12.75" customHeight="1">
      <c r="A635" s="2"/>
    </row>
    <row r="636" ht="12.75" customHeight="1">
      <c r="A636" s="2"/>
    </row>
    <row r="637" ht="12.75" customHeight="1">
      <c r="A637" s="2"/>
    </row>
    <row r="638" ht="12.75" customHeight="1">
      <c r="A638" s="2"/>
    </row>
    <row r="639" ht="12.75" customHeight="1">
      <c r="A639" s="2"/>
    </row>
    <row r="640" ht="12.75" customHeight="1">
      <c r="A640" s="2"/>
    </row>
    <row r="641" ht="12.75" customHeight="1">
      <c r="A641" s="2"/>
    </row>
    <row r="642" ht="12.75" customHeight="1">
      <c r="A642" s="2"/>
    </row>
    <row r="643" ht="12.75" customHeight="1">
      <c r="A643" s="2"/>
    </row>
    <row r="644" ht="12.75" customHeight="1">
      <c r="A644" s="2"/>
    </row>
    <row r="645" ht="12.75" customHeight="1">
      <c r="A645" s="2"/>
    </row>
    <row r="646" ht="12.75" customHeight="1">
      <c r="A646" s="2"/>
    </row>
    <row r="647" ht="12.75" customHeight="1">
      <c r="A647" s="2"/>
    </row>
    <row r="648" ht="12.75" customHeight="1">
      <c r="A648" s="2"/>
    </row>
    <row r="649" ht="12.75" customHeight="1">
      <c r="A649" s="2"/>
    </row>
    <row r="650" ht="12.75" customHeight="1">
      <c r="A650" s="2"/>
    </row>
    <row r="651" ht="12.75" customHeight="1">
      <c r="A651" s="2"/>
    </row>
    <row r="652" ht="12.75" customHeight="1">
      <c r="A652" s="2"/>
    </row>
    <row r="653" ht="12.75" customHeight="1">
      <c r="A653" s="2"/>
    </row>
    <row r="654" ht="12.75" customHeight="1">
      <c r="A654" s="2"/>
    </row>
    <row r="655" ht="12.75" customHeight="1">
      <c r="A655" s="2"/>
    </row>
    <row r="656" ht="12.75" customHeight="1">
      <c r="A656" s="2"/>
    </row>
    <row r="657" ht="12.75" customHeight="1">
      <c r="A657" s="2"/>
    </row>
    <row r="658" ht="12.75" customHeight="1">
      <c r="A658" s="2"/>
    </row>
    <row r="659" ht="12.75" customHeight="1">
      <c r="A659" s="2"/>
    </row>
    <row r="660" ht="12.75" customHeight="1">
      <c r="A660" s="2"/>
    </row>
    <row r="661" ht="12.75" customHeight="1">
      <c r="A661" s="2"/>
    </row>
    <row r="662" ht="12.75" customHeight="1">
      <c r="A662" s="2"/>
    </row>
    <row r="663" ht="12.75" customHeight="1">
      <c r="A663" s="2"/>
    </row>
    <row r="664" ht="12.75" customHeight="1">
      <c r="A664" s="2"/>
    </row>
    <row r="665" ht="12.75" customHeight="1">
      <c r="A665" s="2"/>
    </row>
    <row r="666" ht="12.75" customHeight="1">
      <c r="A666" s="2"/>
    </row>
    <row r="667" ht="12.75" customHeight="1">
      <c r="A667" s="2"/>
    </row>
    <row r="668" ht="12.75" customHeight="1">
      <c r="A668" s="2"/>
    </row>
    <row r="669" ht="12.75" customHeight="1">
      <c r="A669" s="2"/>
    </row>
    <row r="670" ht="12.75" customHeight="1">
      <c r="A670" s="2"/>
    </row>
    <row r="671" ht="12.75" customHeight="1">
      <c r="A671" s="2"/>
    </row>
    <row r="672" ht="12.75" customHeight="1">
      <c r="A672" s="2"/>
    </row>
    <row r="673" ht="12.75" customHeight="1">
      <c r="A673" s="2"/>
    </row>
    <row r="674" ht="12.75" customHeight="1">
      <c r="A674" s="2"/>
    </row>
    <row r="675" ht="12.75" customHeight="1">
      <c r="A675" s="2"/>
    </row>
    <row r="676" ht="12.75" customHeight="1">
      <c r="A676" s="2"/>
    </row>
    <row r="677" ht="12.75" customHeight="1">
      <c r="A677" s="2"/>
    </row>
    <row r="678" ht="12.75" customHeight="1">
      <c r="A678" s="2"/>
    </row>
    <row r="679" ht="12.75" customHeight="1">
      <c r="A679" s="2"/>
    </row>
    <row r="680" ht="12.75" customHeight="1">
      <c r="A680" s="2"/>
    </row>
    <row r="681" ht="12.75" customHeight="1">
      <c r="A681" s="2"/>
    </row>
    <row r="682" ht="12.75" customHeight="1">
      <c r="A682" s="2"/>
    </row>
    <row r="683" ht="12.75" customHeight="1">
      <c r="A683" s="2"/>
    </row>
    <row r="684" ht="12.75" customHeight="1">
      <c r="A684" s="2"/>
    </row>
    <row r="685" ht="12.75" customHeight="1">
      <c r="A685" s="2"/>
    </row>
    <row r="686" ht="12.75" customHeight="1">
      <c r="A686" s="2"/>
    </row>
    <row r="687" ht="12.75" customHeight="1">
      <c r="A687" s="2"/>
    </row>
    <row r="688" ht="12.75" customHeight="1">
      <c r="A688" s="2"/>
    </row>
    <row r="689" ht="12.75" customHeight="1">
      <c r="A689" s="2"/>
    </row>
    <row r="690" ht="12.75" customHeight="1">
      <c r="A690" s="2"/>
    </row>
    <row r="691" ht="12.75" customHeight="1">
      <c r="A691" s="2"/>
    </row>
    <row r="692" ht="12.75" customHeight="1">
      <c r="A692" s="2"/>
    </row>
    <row r="693" ht="12.75" customHeight="1">
      <c r="A693" s="2"/>
    </row>
    <row r="694" ht="12.75" customHeight="1">
      <c r="A694" s="2"/>
    </row>
    <row r="695" ht="12.75" customHeight="1">
      <c r="A695" s="2"/>
    </row>
    <row r="696" ht="12.75" customHeight="1">
      <c r="A696" s="2"/>
    </row>
    <row r="697" ht="12.75" customHeight="1">
      <c r="A697" s="2"/>
    </row>
    <row r="698" ht="12.75" customHeight="1">
      <c r="A698" s="2"/>
    </row>
    <row r="699" ht="12.75" customHeight="1">
      <c r="A699" s="2"/>
    </row>
    <row r="700" ht="12.75" customHeight="1">
      <c r="A700" s="2"/>
    </row>
    <row r="701" ht="12.75" customHeight="1">
      <c r="A701" s="2"/>
    </row>
    <row r="702" ht="12.75" customHeight="1">
      <c r="A702" s="2"/>
    </row>
    <row r="703" ht="12.75" customHeight="1">
      <c r="A703" s="2"/>
    </row>
    <row r="704" ht="12.75" customHeight="1">
      <c r="A704" s="2"/>
    </row>
    <row r="705" ht="12.75" customHeight="1">
      <c r="A705" s="2"/>
    </row>
    <row r="706" ht="12.75" customHeight="1">
      <c r="A706" s="2"/>
    </row>
    <row r="707" ht="12.75" customHeight="1">
      <c r="A707" s="2"/>
    </row>
    <row r="708" ht="12.75" customHeight="1">
      <c r="A708" s="2"/>
    </row>
    <row r="709" ht="12.75" customHeight="1">
      <c r="A709" s="2"/>
    </row>
    <row r="710" ht="12.75" customHeight="1">
      <c r="A710" s="2"/>
    </row>
    <row r="711" ht="12.75" customHeight="1">
      <c r="A711" s="2"/>
    </row>
    <row r="712" ht="12.75" customHeight="1">
      <c r="A712" s="2"/>
    </row>
    <row r="713" ht="12.75" customHeight="1">
      <c r="A713" s="2"/>
    </row>
    <row r="714" ht="12.75" customHeight="1">
      <c r="A714" s="2"/>
    </row>
    <row r="715" ht="12.75" customHeight="1">
      <c r="A715" s="2"/>
    </row>
    <row r="716" ht="12.75" customHeight="1">
      <c r="A716" s="2"/>
    </row>
    <row r="717" ht="12.75" customHeight="1">
      <c r="A717" s="2"/>
    </row>
    <row r="718" ht="12.75" customHeight="1">
      <c r="A718" s="2"/>
    </row>
    <row r="719" ht="12.75" customHeight="1">
      <c r="A719" s="2"/>
    </row>
    <row r="720" ht="12.75" customHeight="1">
      <c r="A720" s="2"/>
    </row>
    <row r="721" ht="12.75" customHeight="1">
      <c r="A721" s="2"/>
    </row>
    <row r="722" ht="12.75" customHeight="1">
      <c r="A722" s="2"/>
    </row>
    <row r="723" ht="12.75" customHeight="1">
      <c r="A723" s="2"/>
    </row>
    <row r="724" ht="12.75" customHeight="1">
      <c r="A724" s="2"/>
    </row>
    <row r="725" ht="12.75" customHeight="1">
      <c r="A725" s="2"/>
    </row>
    <row r="726" ht="12.75" customHeight="1">
      <c r="A726" s="2"/>
    </row>
    <row r="727" ht="12.75" customHeight="1">
      <c r="A727" s="2"/>
    </row>
    <row r="728" ht="12.75" customHeight="1">
      <c r="A728" s="2"/>
    </row>
    <row r="729" ht="12.75" customHeight="1">
      <c r="A729" s="2"/>
    </row>
    <row r="730" ht="12.75" customHeight="1">
      <c r="A730" s="2"/>
    </row>
    <row r="731" ht="12.75" customHeight="1">
      <c r="A731" s="2"/>
    </row>
    <row r="732" ht="12.75" customHeight="1">
      <c r="A732" s="2"/>
    </row>
    <row r="733" ht="12.75" customHeight="1">
      <c r="A733" s="2"/>
    </row>
    <row r="734" ht="12.75" customHeight="1">
      <c r="A734" s="2"/>
    </row>
    <row r="735" ht="12.75" customHeight="1">
      <c r="A735" s="2"/>
    </row>
    <row r="736" ht="12.75" customHeight="1">
      <c r="A736" s="2"/>
    </row>
    <row r="737" ht="12.75" customHeight="1">
      <c r="A737" s="2"/>
    </row>
    <row r="738" ht="12.75" customHeight="1">
      <c r="A738" s="2"/>
    </row>
    <row r="739" ht="12.75" customHeight="1">
      <c r="A739" s="2"/>
    </row>
    <row r="740" ht="12.75" customHeight="1">
      <c r="A740" s="2"/>
    </row>
    <row r="741" ht="12.75" customHeight="1">
      <c r="A741" s="2"/>
    </row>
    <row r="742" ht="12.75" customHeight="1">
      <c r="A742" s="2"/>
    </row>
    <row r="743" ht="12.75" customHeight="1">
      <c r="A743" s="2"/>
    </row>
    <row r="744" ht="12.75" customHeight="1">
      <c r="A744" s="2"/>
    </row>
    <row r="745" ht="12.75" customHeight="1">
      <c r="A745" s="2"/>
    </row>
    <row r="746" ht="12.75" customHeight="1">
      <c r="A746" s="2"/>
    </row>
    <row r="747" ht="12.75" customHeight="1">
      <c r="A747" s="2"/>
    </row>
    <row r="748" ht="12.75" customHeight="1">
      <c r="A748" s="2"/>
    </row>
    <row r="749" ht="12.75" customHeight="1">
      <c r="A749" s="2"/>
    </row>
    <row r="750" ht="12.75" customHeight="1">
      <c r="A750" s="2"/>
    </row>
    <row r="751" ht="12.75" customHeight="1">
      <c r="A751" s="2"/>
    </row>
    <row r="752" ht="12.75" customHeight="1">
      <c r="A752" s="2"/>
    </row>
    <row r="753" ht="12.75" customHeight="1">
      <c r="A753" s="2"/>
    </row>
    <row r="754" ht="12.75" customHeight="1">
      <c r="A754" s="2"/>
    </row>
    <row r="755" ht="12.75" customHeight="1">
      <c r="A755" s="2"/>
    </row>
    <row r="756" ht="12.75" customHeight="1">
      <c r="A756" s="2"/>
    </row>
    <row r="757" ht="12.75" customHeight="1">
      <c r="A757" s="2"/>
    </row>
    <row r="758" ht="12.75" customHeight="1">
      <c r="A758" s="2"/>
    </row>
    <row r="759" ht="12.75" customHeight="1">
      <c r="A759" s="2"/>
    </row>
    <row r="760" ht="12.75" customHeight="1">
      <c r="A760" s="2"/>
    </row>
    <row r="761" ht="12.75" customHeight="1">
      <c r="A761" s="2"/>
    </row>
    <row r="762" ht="12.75" customHeight="1">
      <c r="A762" s="2"/>
    </row>
    <row r="763" ht="12.75" customHeight="1">
      <c r="A763" s="2"/>
    </row>
    <row r="764" ht="12.75" customHeight="1">
      <c r="A764" s="2"/>
    </row>
    <row r="765" ht="12.75" customHeight="1">
      <c r="A765" s="2"/>
    </row>
    <row r="766" ht="12.75" customHeight="1">
      <c r="A766" s="2"/>
    </row>
    <row r="767" ht="12.75" customHeight="1">
      <c r="A767" s="2"/>
    </row>
    <row r="768" ht="12.75" customHeight="1">
      <c r="A768" s="2"/>
    </row>
    <row r="769" ht="12.75" customHeight="1">
      <c r="A769" s="2"/>
    </row>
    <row r="770" ht="12.75" customHeight="1">
      <c r="A770" s="2"/>
    </row>
    <row r="771" ht="12.75" customHeight="1">
      <c r="A771" s="2"/>
    </row>
    <row r="772" ht="12.75" customHeight="1">
      <c r="A772" s="2"/>
    </row>
    <row r="773" ht="12.75" customHeight="1">
      <c r="A773" s="2"/>
    </row>
    <row r="774" ht="12.75" customHeight="1">
      <c r="A774" s="2"/>
    </row>
    <row r="775" ht="12.75" customHeight="1">
      <c r="A775" s="2"/>
    </row>
    <row r="776" ht="12.75" customHeight="1">
      <c r="A776" s="2"/>
    </row>
    <row r="777" ht="12.75" customHeight="1">
      <c r="A777" s="2"/>
    </row>
    <row r="778" ht="12.75" customHeight="1">
      <c r="A778" s="2"/>
    </row>
    <row r="779" ht="12.75" customHeight="1">
      <c r="A779" s="2"/>
    </row>
    <row r="780" ht="12.75" customHeight="1">
      <c r="A780" s="2"/>
    </row>
    <row r="781" ht="12.75" customHeight="1">
      <c r="A781" s="2"/>
    </row>
    <row r="782" ht="12.75" customHeight="1">
      <c r="A782" s="2"/>
    </row>
    <row r="783" ht="12.75" customHeight="1">
      <c r="A783" s="2"/>
    </row>
    <row r="784" ht="12.75" customHeight="1">
      <c r="A784" s="2"/>
    </row>
    <row r="785" ht="12.75" customHeight="1">
      <c r="A785" s="2"/>
    </row>
    <row r="786" ht="12.75" customHeight="1">
      <c r="A786" s="2"/>
    </row>
    <row r="787" ht="12.75" customHeight="1">
      <c r="A787" s="2"/>
    </row>
    <row r="788" ht="12.75" customHeight="1">
      <c r="A788" s="2"/>
    </row>
    <row r="789" ht="12.75" customHeight="1">
      <c r="A789" s="2"/>
    </row>
    <row r="790" ht="12.75" customHeight="1">
      <c r="A790" s="2"/>
    </row>
    <row r="791" ht="12.75" customHeight="1">
      <c r="A791" s="2"/>
    </row>
    <row r="792" ht="12.75" customHeight="1">
      <c r="A792" s="2"/>
    </row>
    <row r="793" ht="12.75" customHeight="1">
      <c r="A793" s="2"/>
    </row>
    <row r="794" ht="12.75" customHeight="1">
      <c r="A794" s="2"/>
    </row>
    <row r="795" ht="12.75" customHeight="1">
      <c r="A795" s="2"/>
    </row>
    <row r="796" ht="12.75" customHeight="1">
      <c r="A796" s="2"/>
    </row>
    <row r="797" ht="12.75" customHeight="1">
      <c r="A797" s="2"/>
    </row>
    <row r="798" ht="12.75" customHeight="1">
      <c r="A798" s="2"/>
    </row>
    <row r="799" ht="12.75" customHeight="1">
      <c r="A799" s="2"/>
    </row>
    <row r="800" ht="12.75" customHeight="1">
      <c r="A800" s="2"/>
    </row>
    <row r="801" ht="12.75" customHeight="1">
      <c r="A801" s="2"/>
    </row>
    <row r="802" ht="12.75" customHeight="1">
      <c r="A802" s="2"/>
    </row>
    <row r="803" ht="12.75" customHeight="1">
      <c r="A803" s="2"/>
    </row>
    <row r="804" ht="12.75" customHeight="1">
      <c r="A804" s="2"/>
    </row>
    <row r="805" ht="12.75" customHeight="1">
      <c r="A805" s="2"/>
    </row>
    <row r="806" ht="12.75" customHeight="1">
      <c r="A806" s="2"/>
    </row>
    <row r="807" ht="12.75" customHeight="1">
      <c r="A807" s="2"/>
    </row>
    <row r="808" ht="12.75" customHeight="1">
      <c r="A808" s="2"/>
    </row>
    <row r="809" ht="12.75" customHeight="1">
      <c r="A809" s="2"/>
    </row>
    <row r="810" ht="12.75" customHeight="1">
      <c r="A810" s="2"/>
    </row>
    <row r="811" ht="12.75" customHeight="1">
      <c r="A811" s="2"/>
    </row>
    <row r="812" ht="12.75" customHeight="1">
      <c r="A812" s="2"/>
    </row>
    <row r="813" ht="12.75" customHeight="1">
      <c r="A813" s="2"/>
    </row>
    <row r="814" ht="12.75" customHeight="1">
      <c r="A814" s="2"/>
    </row>
    <row r="815" ht="12.75" customHeight="1">
      <c r="A815" s="2"/>
    </row>
    <row r="816" ht="12.75" customHeight="1">
      <c r="A816" s="2"/>
    </row>
    <row r="817" ht="12.75" customHeight="1">
      <c r="A817" s="2"/>
    </row>
    <row r="818" ht="12.75" customHeight="1">
      <c r="A818" s="2"/>
    </row>
    <row r="819" ht="12.75" customHeight="1">
      <c r="A819" s="2"/>
    </row>
    <row r="820" ht="12.75" customHeight="1">
      <c r="A820" s="2"/>
    </row>
    <row r="821" ht="12.75" customHeight="1">
      <c r="A821" s="2"/>
    </row>
    <row r="822" ht="12.75" customHeight="1">
      <c r="A822" s="2"/>
    </row>
    <row r="823" ht="12.75" customHeight="1">
      <c r="A823" s="2"/>
    </row>
    <row r="824" ht="12.75" customHeight="1">
      <c r="A824" s="2"/>
    </row>
    <row r="825" ht="12.75" customHeight="1">
      <c r="A825" s="2"/>
    </row>
    <row r="826" ht="12.75" customHeight="1">
      <c r="A826" s="2"/>
    </row>
    <row r="827" ht="12.75" customHeight="1">
      <c r="A827" s="2"/>
    </row>
    <row r="828" ht="12.75" customHeight="1">
      <c r="A828" s="2"/>
    </row>
    <row r="829" ht="12.75" customHeight="1">
      <c r="A829" s="2"/>
    </row>
    <row r="830" ht="12.75" customHeight="1">
      <c r="A830" s="2"/>
    </row>
    <row r="831" ht="12.75" customHeight="1">
      <c r="A831" s="2"/>
    </row>
    <row r="832" ht="12.75" customHeight="1">
      <c r="A832" s="2"/>
    </row>
    <row r="833" ht="12.75" customHeight="1">
      <c r="A833" s="2"/>
    </row>
    <row r="834" ht="12.75" customHeight="1">
      <c r="A834" s="2"/>
    </row>
    <row r="835" ht="12.75" customHeight="1">
      <c r="A835" s="2"/>
    </row>
    <row r="836" ht="12.75" customHeight="1">
      <c r="A836" s="2"/>
    </row>
    <row r="837" ht="12.75" customHeight="1">
      <c r="A837" s="2"/>
    </row>
    <row r="838" ht="12.75" customHeight="1">
      <c r="A838" s="2"/>
    </row>
    <row r="839" ht="12.75" customHeight="1">
      <c r="A839" s="2"/>
    </row>
    <row r="840" ht="12.75" customHeight="1">
      <c r="A840" s="2"/>
    </row>
    <row r="841" ht="12.75" customHeight="1">
      <c r="A841" s="2"/>
    </row>
    <row r="842" ht="12.75" customHeight="1">
      <c r="A842" s="2"/>
    </row>
    <row r="843" ht="12.75" customHeight="1">
      <c r="A843" s="2"/>
    </row>
    <row r="844" ht="12.75" customHeight="1">
      <c r="A844" s="2"/>
    </row>
    <row r="845" ht="12.75" customHeight="1">
      <c r="A845" s="2"/>
    </row>
    <row r="846" ht="12.75" customHeight="1">
      <c r="A846" s="2"/>
    </row>
    <row r="847" ht="12.75" customHeight="1">
      <c r="A847" s="2"/>
    </row>
    <row r="848" ht="12.75" customHeight="1">
      <c r="A848" s="2"/>
    </row>
    <row r="849" ht="12.75" customHeight="1">
      <c r="A849" s="2"/>
    </row>
    <row r="850" ht="12.75" customHeight="1">
      <c r="A850" s="2"/>
    </row>
    <row r="851" ht="12.75" customHeight="1">
      <c r="A851" s="2"/>
    </row>
    <row r="852" ht="12.75" customHeight="1">
      <c r="A852" s="2"/>
    </row>
    <row r="853" ht="12.75" customHeight="1">
      <c r="A853" s="2"/>
    </row>
    <row r="854" ht="12.75" customHeight="1">
      <c r="A854" s="2"/>
    </row>
    <row r="855" ht="12.75" customHeight="1">
      <c r="A855" s="2"/>
    </row>
    <row r="856" ht="12.75" customHeight="1">
      <c r="A856" s="2"/>
    </row>
    <row r="857" ht="12.75" customHeight="1">
      <c r="A857" s="2"/>
    </row>
    <row r="858" ht="12.75" customHeight="1">
      <c r="A858" s="2"/>
    </row>
    <row r="859" ht="12.75" customHeight="1">
      <c r="A859" s="2"/>
    </row>
    <row r="860" ht="12.75" customHeight="1">
      <c r="A860" s="2"/>
    </row>
    <row r="861" ht="12.75" customHeight="1">
      <c r="A861" s="2"/>
    </row>
    <row r="862" ht="12.75" customHeight="1">
      <c r="A862" s="2"/>
    </row>
    <row r="863" ht="12.75" customHeight="1">
      <c r="A863" s="2"/>
    </row>
    <row r="864" ht="12.75" customHeight="1">
      <c r="A864" s="2"/>
    </row>
    <row r="865" ht="12.75" customHeight="1">
      <c r="A865" s="2"/>
    </row>
    <row r="866" ht="12.75" customHeight="1">
      <c r="A866" s="2"/>
    </row>
    <row r="867" ht="12.75" customHeight="1">
      <c r="A867" s="2"/>
    </row>
    <row r="868" ht="12.75" customHeight="1">
      <c r="A868" s="2"/>
    </row>
    <row r="869" ht="12.75" customHeight="1">
      <c r="A869" s="2"/>
    </row>
    <row r="870" ht="12.75" customHeight="1">
      <c r="A870" s="2"/>
    </row>
    <row r="871" ht="12.75" customHeight="1">
      <c r="A871" s="2"/>
    </row>
    <row r="872" ht="12.75" customHeight="1">
      <c r="A872" s="2"/>
    </row>
    <row r="873" ht="12.75" customHeight="1">
      <c r="A873" s="2"/>
    </row>
    <row r="874" ht="12.75" customHeight="1">
      <c r="A874" s="2"/>
    </row>
    <row r="875" ht="12.75" customHeight="1">
      <c r="A875" s="2"/>
    </row>
    <row r="876" ht="12.75" customHeight="1">
      <c r="A876" s="2"/>
    </row>
    <row r="877" ht="12.75" customHeight="1">
      <c r="A877" s="2"/>
    </row>
    <row r="878" ht="12.75" customHeight="1">
      <c r="A878" s="2"/>
    </row>
    <row r="879" ht="12.75" customHeight="1">
      <c r="A879" s="2"/>
    </row>
    <row r="880" ht="12.75" customHeight="1">
      <c r="A880" s="2"/>
    </row>
    <row r="881" ht="12.75" customHeight="1">
      <c r="A881" s="2"/>
    </row>
    <row r="882" ht="12.75" customHeight="1">
      <c r="A882" s="2"/>
    </row>
    <row r="883" ht="12.75" customHeight="1">
      <c r="A883" s="2"/>
    </row>
    <row r="884" ht="12.75" customHeight="1">
      <c r="A884" s="2"/>
    </row>
    <row r="885" ht="12.75" customHeight="1">
      <c r="A885" s="2"/>
    </row>
    <row r="886" ht="12.75" customHeight="1">
      <c r="A886" s="2"/>
    </row>
    <row r="887" ht="12.75" customHeight="1">
      <c r="A887" s="2"/>
    </row>
    <row r="888" ht="12.75" customHeight="1">
      <c r="A888" s="2"/>
    </row>
    <row r="889" ht="12.75" customHeight="1">
      <c r="A889" s="2"/>
    </row>
    <row r="890" ht="12.75" customHeight="1">
      <c r="A890" s="2"/>
    </row>
    <row r="891" ht="12.75" customHeight="1">
      <c r="A891" s="2"/>
    </row>
    <row r="892" ht="12.75" customHeight="1">
      <c r="A892" s="2"/>
    </row>
    <row r="893" ht="12.75" customHeight="1">
      <c r="A893" s="2"/>
    </row>
    <row r="894" ht="12.75" customHeight="1">
      <c r="A894" s="2"/>
    </row>
    <row r="895" ht="12.75" customHeight="1">
      <c r="A895" s="2"/>
    </row>
    <row r="896" ht="12.75" customHeight="1">
      <c r="A896" s="2"/>
    </row>
    <row r="897" ht="12.75" customHeight="1">
      <c r="A897" s="2"/>
    </row>
    <row r="898" ht="12.75" customHeight="1">
      <c r="A898" s="2"/>
    </row>
    <row r="899" ht="12.75" customHeight="1">
      <c r="A899" s="2"/>
    </row>
    <row r="900" ht="12.75" customHeight="1">
      <c r="A900" s="2"/>
    </row>
    <row r="901" ht="12.75" customHeight="1">
      <c r="A901" s="2"/>
    </row>
    <row r="902" ht="12.75" customHeight="1">
      <c r="A902" s="2"/>
    </row>
    <row r="903" ht="12.75" customHeight="1">
      <c r="A903" s="2"/>
    </row>
    <row r="904" ht="12.75" customHeight="1">
      <c r="A904" s="2"/>
    </row>
    <row r="905" ht="12.75" customHeight="1">
      <c r="A905" s="2"/>
    </row>
    <row r="906" ht="12.75" customHeight="1">
      <c r="A906" s="2"/>
    </row>
    <row r="907" ht="12.75" customHeight="1">
      <c r="A907" s="2"/>
    </row>
    <row r="908" ht="12.75" customHeight="1">
      <c r="A908" s="2"/>
    </row>
    <row r="909" ht="12.75" customHeight="1">
      <c r="A909" s="2"/>
    </row>
    <row r="910" ht="12.75" customHeight="1">
      <c r="A910" s="2"/>
    </row>
    <row r="911" ht="12.75" customHeight="1">
      <c r="A911" s="2"/>
    </row>
    <row r="912" ht="12.75" customHeight="1">
      <c r="A912" s="2"/>
    </row>
    <row r="913" ht="12.75" customHeight="1">
      <c r="A913" s="2"/>
    </row>
    <row r="914" ht="12.75" customHeight="1">
      <c r="A914" s="2"/>
    </row>
    <row r="915" ht="12.75" customHeight="1">
      <c r="A915" s="2"/>
    </row>
    <row r="916" ht="12.75" customHeight="1">
      <c r="A916" s="2"/>
    </row>
    <row r="917" ht="12.75" customHeight="1">
      <c r="A917" s="2"/>
    </row>
    <row r="918" ht="12.75" customHeight="1">
      <c r="A918" s="2"/>
    </row>
    <row r="919" ht="12.75" customHeight="1">
      <c r="A919" s="2"/>
    </row>
    <row r="920" ht="12.75" customHeight="1">
      <c r="A920" s="2"/>
    </row>
    <row r="921" ht="12.75" customHeight="1">
      <c r="A921" s="2"/>
    </row>
    <row r="922" ht="12.75" customHeight="1">
      <c r="A922" s="2"/>
    </row>
    <row r="923" ht="12.75" customHeight="1">
      <c r="A923" s="2"/>
    </row>
    <row r="924" ht="12.75" customHeight="1">
      <c r="A924" s="2"/>
    </row>
    <row r="925" ht="12.75" customHeight="1">
      <c r="A925" s="2"/>
    </row>
    <row r="926" ht="12.75" customHeight="1">
      <c r="A926" s="2"/>
    </row>
    <row r="927" ht="12.75" customHeight="1">
      <c r="A927" s="2"/>
    </row>
    <row r="928" ht="12.75" customHeight="1">
      <c r="A928" s="2"/>
    </row>
    <row r="929" ht="12.75" customHeight="1">
      <c r="A929" s="2"/>
    </row>
    <row r="930" ht="12.75" customHeight="1">
      <c r="A930" s="2"/>
    </row>
    <row r="931" ht="12.75" customHeight="1">
      <c r="A931" s="2"/>
    </row>
    <row r="932" ht="12.75" customHeight="1">
      <c r="A932" s="2"/>
    </row>
    <row r="933" ht="12.75" customHeight="1">
      <c r="A933" s="2"/>
    </row>
    <row r="934" ht="12.75" customHeight="1">
      <c r="A934" s="2"/>
    </row>
    <row r="935" ht="12.75" customHeight="1">
      <c r="A935" s="2"/>
    </row>
    <row r="936" ht="12.75" customHeight="1">
      <c r="A936" s="2"/>
    </row>
    <row r="937" ht="12.75" customHeight="1">
      <c r="A937" s="2"/>
    </row>
    <row r="938" ht="12.75" customHeight="1">
      <c r="A938" s="2"/>
    </row>
    <row r="939" ht="12.75" customHeight="1">
      <c r="A939" s="2"/>
    </row>
    <row r="940" ht="12.75" customHeight="1">
      <c r="A940" s="2"/>
    </row>
    <row r="941" ht="12.75" customHeight="1">
      <c r="A941" s="2"/>
    </row>
    <row r="942" ht="12.75" customHeight="1">
      <c r="A942" s="2"/>
    </row>
    <row r="943" ht="12.75" customHeight="1">
      <c r="A943" s="2"/>
    </row>
    <row r="944" ht="12.75" customHeight="1">
      <c r="A944" s="2"/>
    </row>
    <row r="945" ht="12.75" customHeight="1">
      <c r="A945" s="2"/>
    </row>
    <row r="946" ht="12.75" customHeight="1">
      <c r="A946" s="2"/>
    </row>
    <row r="947" ht="12.75" customHeight="1">
      <c r="A947" s="2"/>
    </row>
    <row r="948" ht="12.75" customHeight="1">
      <c r="A948" s="2"/>
    </row>
    <row r="949" ht="12.75" customHeight="1">
      <c r="A949" s="2"/>
    </row>
    <row r="950" ht="12.75" customHeight="1">
      <c r="A950" s="2"/>
    </row>
    <row r="951" ht="12.75" customHeight="1">
      <c r="A951" s="2"/>
    </row>
    <row r="952" ht="12.75" customHeight="1">
      <c r="A952" s="2"/>
    </row>
    <row r="953" ht="12.75" customHeight="1">
      <c r="A953" s="2"/>
    </row>
    <row r="954" ht="12.75" customHeight="1">
      <c r="A954" s="2"/>
    </row>
    <row r="955" ht="12.75" customHeight="1">
      <c r="A955" s="2"/>
    </row>
    <row r="956" ht="12.75" customHeight="1">
      <c r="A956" s="2"/>
    </row>
    <row r="957" ht="12.75" customHeight="1">
      <c r="A957" s="2"/>
    </row>
    <row r="958" ht="12.75" customHeight="1">
      <c r="A958" s="2"/>
    </row>
    <row r="959" ht="12.75" customHeight="1">
      <c r="A959" s="2"/>
    </row>
    <row r="960" ht="12.75" customHeight="1">
      <c r="A960" s="2"/>
    </row>
    <row r="961" ht="12.75" customHeight="1">
      <c r="A961" s="2"/>
    </row>
    <row r="962" ht="12.75" customHeight="1">
      <c r="A962" s="2"/>
    </row>
    <row r="963" ht="12.75" customHeight="1">
      <c r="A963" s="2"/>
    </row>
    <row r="964" ht="12.75" customHeight="1">
      <c r="A964" s="2"/>
    </row>
    <row r="965" ht="12.75" customHeight="1">
      <c r="A965" s="2"/>
    </row>
    <row r="966" ht="12.75" customHeight="1">
      <c r="A966" s="2"/>
    </row>
    <row r="967" ht="12.75" customHeight="1">
      <c r="A967" s="2"/>
    </row>
    <row r="968" ht="12.75" customHeight="1">
      <c r="A968" s="2"/>
    </row>
    <row r="969" ht="12.75" customHeight="1">
      <c r="A969" s="2"/>
    </row>
    <row r="970" ht="12.75" customHeight="1">
      <c r="A970" s="2"/>
    </row>
    <row r="971" ht="12.75" customHeight="1">
      <c r="A971" s="2"/>
    </row>
    <row r="972" ht="12.75" customHeight="1">
      <c r="A972" s="2"/>
    </row>
    <row r="973" ht="12.75" customHeight="1">
      <c r="A973" s="2"/>
    </row>
    <row r="974" ht="12.75" customHeight="1">
      <c r="A974" s="2"/>
    </row>
    <row r="975" ht="12.75" customHeight="1">
      <c r="A975" s="2"/>
    </row>
    <row r="976" ht="12.75" customHeight="1">
      <c r="A976" s="2"/>
    </row>
    <row r="977" ht="12.75" customHeight="1">
      <c r="A977" s="2"/>
    </row>
    <row r="978" ht="12.75" customHeight="1">
      <c r="A978" s="2"/>
    </row>
    <row r="979" ht="12.75" customHeight="1">
      <c r="A979" s="2"/>
    </row>
    <row r="980" ht="12.75" customHeight="1">
      <c r="A980" s="2"/>
    </row>
    <row r="981" ht="12.75" customHeight="1">
      <c r="A981" s="2"/>
    </row>
    <row r="982" ht="12.75" customHeight="1">
      <c r="A982" s="2"/>
    </row>
    <row r="983" ht="12.75" customHeight="1">
      <c r="A983" s="2"/>
    </row>
    <row r="984" ht="12.75" customHeight="1">
      <c r="A984" s="2"/>
    </row>
    <row r="985" ht="12.75" customHeight="1">
      <c r="A985" s="2"/>
    </row>
    <row r="986" ht="12.75" customHeight="1">
      <c r="A986" s="2"/>
    </row>
    <row r="987" ht="12.75" customHeight="1">
      <c r="A987" s="2"/>
    </row>
    <row r="988" ht="12.75" customHeight="1">
      <c r="A988" s="2"/>
    </row>
    <row r="989" ht="12.75" customHeight="1">
      <c r="A989" s="2"/>
    </row>
    <row r="990" ht="12.75" customHeight="1">
      <c r="A990" s="2"/>
    </row>
    <row r="991" ht="12.75" customHeight="1">
      <c r="A991" s="2"/>
    </row>
    <row r="992" ht="12.75" customHeight="1">
      <c r="A992" s="2"/>
    </row>
    <row r="993" ht="12.75" customHeight="1">
      <c r="A993" s="2"/>
    </row>
    <row r="994" ht="12.75" customHeight="1">
      <c r="A994" s="2"/>
    </row>
    <row r="995" ht="12.75" customHeight="1">
      <c r="A995" s="2"/>
    </row>
    <row r="996" ht="12.75" customHeight="1">
      <c r="A996" s="2"/>
    </row>
    <row r="997" ht="12.75" customHeight="1">
      <c r="A997" s="2"/>
    </row>
    <row r="998" ht="12.75" customHeight="1">
      <c r="A998" s="2"/>
    </row>
    <row r="999" ht="12.75" customHeight="1">
      <c r="A999" s="2"/>
    </row>
    <row r="1000" ht="12.75" customHeight="1">
      <c r="A1000" s="2"/>
    </row>
  </sheetData>
  <mergeCells count="23">
    <mergeCell ref="A1:G1"/>
    <mergeCell ref="B6:I6"/>
    <mergeCell ref="C7:I7"/>
    <mergeCell ref="C8:I8"/>
    <mergeCell ref="B9:I9"/>
    <mergeCell ref="B10:I10"/>
    <mergeCell ref="B11:I11"/>
    <mergeCell ref="B12:I12"/>
    <mergeCell ref="B13:I13"/>
    <mergeCell ref="B14:I14"/>
    <mergeCell ref="D15:I15"/>
    <mergeCell ref="D16:I16"/>
    <mergeCell ref="D17:I17"/>
    <mergeCell ref="D18:I18"/>
    <mergeCell ref="D26:I26"/>
    <mergeCell ref="B27:I27"/>
    <mergeCell ref="D19:I19"/>
    <mergeCell ref="D20:I20"/>
    <mergeCell ref="D21:I21"/>
    <mergeCell ref="D22:I22"/>
    <mergeCell ref="D23:I23"/>
    <mergeCell ref="D24:I24"/>
    <mergeCell ref="D25:I25"/>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5.86"/>
    <col customWidth="1" min="2" max="2" width="11.71"/>
    <col customWidth="1" min="3" max="3" width="31.86"/>
    <col customWidth="1" min="4" max="4" width="3.71"/>
    <col customWidth="1" min="5" max="5" width="14.14"/>
    <col customWidth="1" min="6" max="6" width="76.43"/>
    <col customWidth="1" min="7" max="7" width="1.14"/>
    <col customWidth="1" min="8" max="8" width="37.14"/>
    <col customWidth="1" min="9" max="9" width="14.71"/>
    <col customWidth="1" min="10" max="26" width="8.86"/>
  </cols>
  <sheetData>
    <row r="1" ht="12.75" hidden="1" customHeight="1">
      <c r="A1" s="3" t="str">
        <f>Constants!A1</f>
        <v>Constants</v>
      </c>
      <c r="B1" s="3" t="str">
        <f>Constants!B1</f>
        <v> </v>
      </c>
      <c r="C1" s="3" t="str">
        <f>Constants!D1</f>
        <v> </v>
      </c>
      <c r="D1" s="3" t="str">
        <f>Constants!E1</f>
        <v> </v>
      </c>
      <c r="E1" s="3" t="str">
        <f>Constants!G1</f>
        <v/>
      </c>
      <c r="F1" s="3"/>
      <c r="G1" s="3"/>
      <c r="H1" s="3"/>
      <c r="I1" s="3"/>
      <c r="J1" s="3"/>
      <c r="K1" s="3"/>
      <c r="L1" s="3"/>
      <c r="M1" s="3"/>
      <c r="N1" s="3"/>
      <c r="O1" s="3"/>
      <c r="P1" s="3"/>
      <c r="Q1" s="3"/>
      <c r="R1" s="3"/>
      <c r="S1" s="3"/>
      <c r="T1" s="3"/>
      <c r="U1" s="3"/>
      <c r="V1" s="3"/>
      <c r="W1" s="3"/>
      <c r="X1" s="3"/>
      <c r="Y1" s="3"/>
      <c r="Z1" s="3"/>
    </row>
    <row r="2" ht="12.75" hidden="1" customHeight="1">
      <c r="A2" s="3" t="str">
        <f>Constants!A2</f>
        <v>Start date:</v>
      </c>
      <c r="B2" s="18">
        <f>Constants!B2</f>
        <v>36526</v>
      </c>
      <c r="C2" s="3" t="str">
        <f>Constants!D2</f>
        <v> </v>
      </c>
      <c r="D2" s="3" t="str">
        <f>Constants!E2</f>
        <v>Grades:</v>
      </c>
      <c r="E2" s="19">
        <f>Constants!G2</f>
        <v>1</v>
      </c>
      <c r="F2" s="3"/>
      <c r="G2" s="3"/>
      <c r="H2" s="3"/>
      <c r="I2" s="3"/>
      <c r="J2" s="3"/>
      <c r="K2" s="3"/>
      <c r="L2" s="3"/>
      <c r="M2" s="3"/>
      <c r="N2" s="3"/>
      <c r="O2" s="3"/>
      <c r="P2" s="3"/>
      <c r="Q2" s="3"/>
      <c r="R2" s="3"/>
      <c r="S2" s="3"/>
      <c r="T2" s="3"/>
      <c r="U2" s="3"/>
      <c r="V2" s="3"/>
      <c r="W2" s="3"/>
      <c r="X2" s="3"/>
      <c r="Y2" s="3"/>
      <c r="Z2" s="3"/>
    </row>
    <row r="3" ht="12.75" hidden="1" customHeight="1">
      <c r="A3" s="3" t="str">
        <f>Constants!A3</f>
        <v>End date:</v>
      </c>
      <c r="B3" s="18">
        <f>Constants!B3</f>
        <v>73051</v>
      </c>
      <c r="C3" s="3" t="str">
        <f>Constants!D3</f>
        <v> </v>
      </c>
      <c r="D3" s="3" t="str">
        <f>Constants!E3</f>
        <v> </v>
      </c>
      <c r="E3" s="19">
        <f>Constants!G3</f>
        <v>0.95</v>
      </c>
      <c r="F3" s="3"/>
      <c r="G3" s="3"/>
      <c r="H3" s="3"/>
      <c r="I3" s="3"/>
      <c r="J3" s="3"/>
      <c r="K3" s="3"/>
      <c r="L3" s="3"/>
      <c r="M3" s="3"/>
      <c r="N3" s="3"/>
      <c r="O3" s="3"/>
      <c r="P3" s="3"/>
      <c r="Q3" s="3"/>
      <c r="R3" s="3"/>
      <c r="S3" s="3"/>
      <c r="T3" s="3"/>
      <c r="U3" s="3"/>
      <c r="V3" s="3"/>
      <c r="W3" s="3"/>
      <c r="X3" s="3"/>
      <c r="Y3" s="3"/>
      <c r="Z3" s="3"/>
    </row>
    <row r="4" ht="12.75" hidden="1" customHeight="1">
      <c r="A4" s="3" t="str">
        <f>Constants!A4</f>
        <v>Phases:</v>
      </c>
      <c r="B4" s="3" t="str">
        <f>Constants!B4</f>
        <v>Analyze</v>
      </c>
      <c r="C4" s="3" t="str">
        <f>Constants!D4</f>
        <v>Identifying customer needs</v>
      </c>
      <c r="D4" s="3" t="str">
        <f>Constants!E4</f>
        <v> </v>
      </c>
      <c r="E4" s="19">
        <f>Constants!G4</f>
        <v>0.9</v>
      </c>
      <c r="F4" s="3"/>
      <c r="G4" s="3"/>
      <c r="H4" s="3"/>
      <c r="I4" s="3"/>
      <c r="J4" s="3"/>
      <c r="K4" s="3"/>
      <c r="L4" s="3"/>
      <c r="M4" s="3"/>
      <c r="N4" s="3"/>
      <c r="O4" s="3"/>
      <c r="P4" s="3"/>
      <c r="Q4" s="3"/>
      <c r="R4" s="3"/>
      <c r="S4" s="3"/>
      <c r="T4" s="3"/>
      <c r="U4" s="3"/>
      <c r="V4" s="3"/>
      <c r="W4" s="3"/>
      <c r="X4" s="3"/>
      <c r="Y4" s="3"/>
      <c r="Z4" s="3"/>
    </row>
    <row r="5" ht="12.75" hidden="1" customHeight="1">
      <c r="A5" s="3" t="str">
        <f>Constants!A5</f>
        <v> </v>
      </c>
      <c r="B5" s="3" t="str">
        <f>Constants!B5</f>
        <v>Architect</v>
      </c>
      <c r="C5" s="3" t="str">
        <f>Constants!D5</f>
        <v>High-level design</v>
      </c>
      <c r="D5" s="3" t="str">
        <f>Constants!E5</f>
        <v> </v>
      </c>
      <c r="E5" s="19">
        <f>Constants!G5</f>
        <v>0.85</v>
      </c>
      <c r="F5" s="3"/>
      <c r="G5" s="3"/>
      <c r="H5" s="3"/>
      <c r="I5" s="3"/>
      <c r="J5" s="3"/>
      <c r="K5" s="3"/>
      <c r="L5" s="3"/>
      <c r="M5" s="3"/>
      <c r="N5" s="3"/>
      <c r="O5" s="3"/>
      <c r="P5" s="3"/>
      <c r="Q5" s="3"/>
      <c r="R5" s="3"/>
      <c r="S5" s="3"/>
      <c r="T5" s="3"/>
      <c r="U5" s="3"/>
      <c r="V5" s="3"/>
      <c r="W5" s="3"/>
      <c r="X5" s="3"/>
      <c r="Y5" s="3"/>
      <c r="Z5" s="3"/>
    </row>
    <row r="6" ht="12.75" hidden="1" customHeight="1">
      <c r="A6" s="3" t="str">
        <f>Constants!A6</f>
        <v> </v>
      </c>
      <c r="B6" s="3" t="str">
        <f>Constants!B6</f>
        <v>Plan project</v>
      </c>
      <c r="C6" s="3" t="str">
        <f>Constants!D6</f>
        <v>Determine actions/effort for project duration</v>
      </c>
      <c r="D6" s="3" t="str">
        <f>Constants!E6</f>
        <v> </v>
      </c>
      <c r="E6" s="19">
        <f>Constants!G6</f>
        <v>0.8</v>
      </c>
      <c r="F6" s="3"/>
      <c r="G6" s="3"/>
      <c r="H6" s="3"/>
      <c r="I6" s="3"/>
      <c r="J6" s="3"/>
      <c r="K6" s="3"/>
      <c r="L6" s="3"/>
      <c r="M6" s="3"/>
      <c r="N6" s="3"/>
      <c r="O6" s="3"/>
      <c r="P6" s="3"/>
      <c r="Q6" s="3"/>
      <c r="R6" s="3"/>
      <c r="S6" s="3"/>
      <c r="T6" s="3"/>
      <c r="U6" s="3"/>
      <c r="V6" s="3"/>
      <c r="W6" s="3"/>
      <c r="X6" s="3"/>
      <c r="Y6" s="3"/>
      <c r="Z6" s="3"/>
    </row>
    <row r="7" ht="12.75" hidden="1" customHeight="1">
      <c r="A7" s="3" t="str">
        <f>Constants!A7</f>
        <v> </v>
      </c>
      <c r="B7" s="3" t="str">
        <f>Constants!B7</f>
        <v>Plan iteration</v>
      </c>
      <c r="C7" s="3" t="str">
        <f>Constants!D7</f>
        <v>Determine actions/effort this iteration</v>
      </c>
      <c r="D7" s="3" t="str">
        <f>Constants!E7</f>
        <v> </v>
      </c>
      <c r="E7" s="19">
        <f>Constants!G7</f>
        <v>0.75</v>
      </c>
      <c r="F7" s="3"/>
      <c r="G7" s="3"/>
      <c r="H7" s="3"/>
      <c r="I7" s="3"/>
      <c r="J7" s="3"/>
      <c r="K7" s="3"/>
      <c r="L7" s="3"/>
      <c r="M7" s="3"/>
      <c r="N7" s="3"/>
      <c r="O7" s="3"/>
      <c r="P7" s="3"/>
      <c r="Q7" s="3"/>
      <c r="R7" s="3"/>
      <c r="S7" s="3"/>
      <c r="T7" s="3"/>
      <c r="U7" s="3"/>
      <c r="V7" s="3"/>
      <c r="W7" s="3"/>
      <c r="X7" s="3"/>
      <c r="Y7" s="3"/>
      <c r="Z7" s="3"/>
    </row>
    <row r="8" ht="12.75" hidden="1" customHeight="1">
      <c r="A8" s="3" t="str">
        <f>Constants!A8</f>
        <v> </v>
      </c>
      <c r="B8" s="3" t="str">
        <f>Constants!B8</f>
        <v>Construct</v>
      </c>
      <c r="C8" s="3" t="str">
        <f>Constants!D8</f>
        <v>Low-level design, coding, unit testing</v>
      </c>
      <c r="D8" s="3" t="str">
        <f>Constants!E8</f>
        <v> </v>
      </c>
      <c r="E8" s="19">
        <f>Constants!G8</f>
        <v>0.7</v>
      </c>
      <c r="F8" s="3"/>
      <c r="G8" s="3"/>
      <c r="H8" s="3"/>
      <c r="I8" s="3"/>
      <c r="J8" s="3"/>
      <c r="K8" s="3"/>
      <c r="L8" s="3"/>
      <c r="M8" s="3"/>
      <c r="N8" s="3"/>
      <c r="O8" s="3"/>
      <c r="P8" s="3"/>
      <c r="Q8" s="3"/>
      <c r="R8" s="3"/>
      <c r="S8" s="3"/>
      <c r="T8" s="3"/>
      <c r="U8" s="3"/>
      <c r="V8" s="3"/>
      <c r="W8" s="3"/>
      <c r="X8" s="3"/>
      <c r="Y8" s="3"/>
      <c r="Z8" s="3"/>
    </row>
    <row r="9" ht="12.75" hidden="1" customHeight="1">
      <c r="A9" s="3" t="str">
        <f>Constants!A9</f>
        <v> </v>
      </c>
      <c r="B9" s="3" t="str">
        <f>Constants!B9</f>
        <v>Refactor</v>
      </c>
      <c r="C9" s="3" t="str">
        <f>Constants!D9</f>
        <v>Restructure internal design</v>
      </c>
      <c r="D9" s="3" t="str">
        <f>Constants!E9</f>
        <v> </v>
      </c>
      <c r="E9" s="19">
        <f>Constants!G9</f>
        <v>0.65</v>
      </c>
      <c r="F9" s="3"/>
      <c r="G9" s="3"/>
      <c r="H9" s="3"/>
      <c r="I9" s="3"/>
      <c r="J9" s="3"/>
      <c r="K9" s="3"/>
      <c r="L9" s="3"/>
      <c r="M9" s="3"/>
      <c r="N9" s="3"/>
      <c r="O9" s="3"/>
      <c r="P9" s="3"/>
      <c r="Q9" s="3"/>
      <c r="R9" s="3"/>
      <c r="S9" s="3"/>
      <c r="T9" s="3"/>
      <c r="U9" s="3"/>
      <c r="V9" s="3"/>
      <c r="W9" s="3"/>
      <c r="X9" s="3"/>
      <c r="Y9" s="3"/>
      <c r="Z9" s="3"/>
    </row>
    <row r="10" ht="12.75" hidden="1" customHeight="1">
      <c r="A10" s="3" t="str">
        <f>Constants!A10</f>
        <v> </v>
      </c>
      <c r="B10" s="3" t="str">
        <f>Constants!B10</f>
        <v>Review</v>
      </c>
      <c r="C10" s="3" t="str">
        <f>Constants!D10</f>
        <v>Examine test code for risk mitigation</v>
      </c>
      <c r="D10" s="3" t="str">
        <f>Constants!E10</f>
        <v> </v>
      </c>
      <c r="E10" s="19">
        <f>Constants!G10</f>
        <v>0.5</v>
      </c>
      <c r="F10" s="3"/>
      <c r="G10" s="3"/>
      <c r="H10" s="3"/>
      <c r="I10" s="3"/>
      <c r="J10" s="3"/>
      <c r="K10" s="3"/>
      <c r="L10" s="3"/>
      <c r="M10" s="3"/>
      <c r="N10" s="3"/>
      <c r="O10" s="3"/>
      <c r="P10" s="3"/>
      <c r="Q10" s="3"/>
      <c r="R10" s="3"/>
      <c r="S10" s="3"/>
      <c r="T10" s="3"/>
      <c r="U10" s="3"/>
      <c r="V10" s="3"/>
      <c r="W10" s="3"/>
      <c r="X10" s="3"/>
      <c r="Y10" s="3"/>
      <c r="Z10" s="3"/>
    </row>
    <row r="11" ht="12.75" hidden="1" customHeight="1">
      <c r="A11" s="3" t="str">
        <f>Constants!A11</f>
        <v> </v>
      </c>
      <c r="B11" s="3" t="str">
        <f>Constants!B11</f>
        <v>Integration test</v>
      </c>
      <c r="C11" s="3" t="str">
        <f>Constants!D11</f>
        <v>End-to-end test of components to date</v>
      </c>
      <c r="D11" s="3" t="str">
        <f>Constants!E11</f>
        <v> </v>
      </c>
      <c r="E11" s="19" t="str">
        <f>Constants!G11</f>
        <v> </v>
      </c>
      <c r="F11" s="3"/>
      <c r="G11" s="3"/>
      <c r="H11" s="3"/>
      <c r="I11" s="3"/>
      <c r="J11" s="3"/>
      <c r="K11" s="3"/>
      <c r="L11" s="3"/>
      <c r="M11" s="3"/>
      <c r="N11" s="3"/>
      <c r="O11" s="3"/>
      <c r="P11" s="3"/>
      <c r="Q11" s="3"/>
      <c r="R11" s="3"/>
      <c r="S11" s="3"/>
      <c r="T11" s="3"/>
      <c r="U11" s="3"/>
      <c r="V11" s="3"/>
      <c r="W11" s="3"/>
      <c r="X11" s="3"/>
      <c r="Y11" s="3"/>
      <c r="Z11" s="3"/>
    </row>
    <row r="12" ht="12.75" hidden="1" customHeight="1">
      <c r="A12" s="3" t="str">
        <f>Constants!A12</f>
        <v> </v>
      </c>
      <c r="B12" s="3" t="str">
        <f>Constants!B12</f>
        <v>Repattern</v>
      </c>
      <c r="C12" s="3" t="str">
        <f>Constants!D12</f>
        <v>Restructure external design</v>
      </c>
      <c r="D12" s="3" t="str">
        <f>Constants!E12</f>
        <v> </v>
      </c>
      <c r="E12" s="3" t="str">
        <f>Constants!G12</f>
        <v> </v>
      </c>
      <c r="F12" s="3"/>
      <c r="G12" s="3"/>
      <c r="H12" s="3"/>
      <c r="I12" s="3"/>
      <c r="J12" s="3"/>
      <c r="K12" s="3"/>
      <c r="L12" s="3"/>
      <c r="M12" s="3"/>
      <c r="N12" s="3"/>
      <c r="O12" s="3"/>
      <c r="P12" s="3"/>
      <c r="Q12" s="3"/>
      <c r="R12" s="3"/>
      <c r="S12" s="3"/>
      <c r="T12" s="3"/>
      <c r="U12" s="3"/>
      <c r="V12" s="3"/>
      <c r="W12" s="3"/>
      <c r="X12" s="3"/>
      <c r="Y12" s="3"/>
      <c r="Z12" s="3"/>
    </row>
    <row r="13" ht="12.75" hidden="1" customHeight="1">
      <c r="A13" s="3" t="str">
        <f>Constants!A13</f>
        <v> </v>
      </c>
      <c r="B13" s="3" t="str">
        <f>Constants!B13</f>
        <v>Postmortem</v>
      </c>
      <c r="C13" s="3" t="str">
        <f>Constants!D13</f>
        <v>Capture post-development statistics</v>
      </c>
      <c r="D13" s="3" t="str">
        <f>Constants!E13</f>
        <v> </v>
      </c>
      <c r="E13" s="3" t="str">
        <f>Constants!G13</f>
        <v> </v>
      </c>
      <c r="F13" s="3"/>
      <c r="G13" s="3"/>
      <c r="H13" s="3"/>
      <c r="I13" s="3"/>
      <c r="J13" s="3"/>
      <c r="K13" s="3"/>
      <c r="L13" s="3"/>
      <c r="M13" s="3"/>
      <c r="N13" s="3"/>
      <c r="O13" s="3"/>
      <c r="P13" s="3"/>
      <c r="Q13" s="3"/>
      <c r="R13" s="3"/>
      <c r="S13" s="3"/>
      <c r="T13" s="3"/>
      <c r="U13" s="3"/>
      <c r="V13" s="3"/>
      <c r="W13" s="3"/>
      <c r="X13" s="3"/>
      <c r="Y13" s="3"/>
      <c r="Z13" s="3"/>
    </row>
    <row r="14" ht="12.75" hidden="1" customHeight="1">
      <c r="A14" s="3" t="str">
        <f>Constants!A14</f>
        <v> </v>
      </c>
      <c r="B14" s="3" t="str">
        <f>Constants!B14</f>
        <v>Sandbox</v>
      </c>
      <c r="C14" s="3" t="str">
        <f>Constants!D14</f>
        <v>Prove ideas, try concepts</v>
      </c>
      <c r="D14" s="3" t="str">
        <f>Constants!E14</f>
        <v> </v>
      </c>
      <c r="E14" s="19" t="str">
        <f>Constants!G14</f>
        <v> </v>
      </c>
      <c r="F14" s="3"/>
      <c r="G14" s="3"/>
      <c r="H14" s="3"/>
      <c r="I14" s="3"/>
      <c r="J14" s="3"/>
      <c r="K14" s="3"/>
      <c r="L14" s="3"/>
      <c r="M14" s="3"/>
      <c r="N14" s="3"/>
      <c r="O14" s="3"/>
      <c r="P14" s="3"/>
      <c r="Q14" s="3"/>
      <c r="R14" s="3"/>
      <c r="S14" s="3"/>
      <c r="T14" s="3"/>
      <c r="U14" s="3"/>
      <c r="V14" s="3"/>
      <c r="W14" s="3"/>
      <c r="X14" s="3"/>
      <c r="Y14" s="3"/>
      <c r="Z14" s="3"/>
    </row>
    <row r="15" ht="12.75" hidden="1" customHeight="1">
      <c r="A15" s="3" t="str">
        <f>Constants!A15</f>
        <v> </v>
      </c>
      <c r="B15" s="3" t="str">
        <f>Constants!B15</f>
        <v> </v>
      </c>
      <c r="C15" s="3" t="str">
        <f>Constants!C15</f>
        <v> </v>
      </c>
      <c r="D15" s="3" t="str">
        <f>Constants!D15</f>
        <v> </v>
      </c>
      <c r="E15" s="19" t="str">
        <f>Constants!F15</f>
        <v> </v>
      </c>
      <c r="F15" s="3"/>
      <c r="G15" s="3"/>
      <c r="H15" s="3"/>
      <c r="I15" s="3"/>
      <c r="J15" s="3"/>
      <c r="K15" s="3"/>
      <c r="L15" s="3"/>
      <c r="M15" s="3"/>
      <c r="N15" s="3"/>
      <c r="O15" s="3"/>
      <c r="P15" s="3"/>
      <c r="Q15" s="3"/>
      <c r="R15" s="3"/>
      <c r="S15" s="3"/>
      <c r="T15" s="3"/>
      <c r="U15" s="3"/>
      <c r="V15" s="3"/>
      <c r="W15" s="3"/>
      <c r="X15" s="3"/>
      <c r="Y15" s="3"/>
      <c r="Z15" s="3"/>
    </row>
    <row r="16" ht="12.75" hidden="1" customHeight="1">
      <c r="A16" s="3" t="str">
        <f>Constants!A16</f>
        <v> </v>
      </c>
      <c r="B16" s="3" t="str">
        <f>Constants!B16</f>
        <v> </v>
      </c>
      <c r="C16" s="3" t="str">
        <f>Constants!C16</f>
        <v> </v>
      </c>
      <c r="D16" s="3" t="str">
        <f>Constants!D16</f>
        <v> </v>
      </c>
      <c r="E16" s="19" t="str">
        <f>Constants!F16</f>
        <v> </v>
      </c>
      <c r="F16" s="3"/>
      <c r="G16" s="3"/>
      <c r="H16" s="3"/>
      <c r="I16" s="3"/>
      <c r="J16" s="3"/>
      <c r="K16" s="3"/>
      <c r="L16" s="3"/>
      <c r="M16" s="3"/>
      <c r="N16" s="3"/>
      <c r="O16" s="3"/>
      <c r="P16" s="3"/>
      <c r="Q16" s="3"/>
      <c r="R16" s="3"/>
      <c r="S16" s="3"/>
      <c r="T16" s="3"/>
      <c r="U16" s="3"/>
      <c r="V16" s="3"/>
      <c r="W16" s="3"/>
      <c r="X16" s="3"/>
      <c r="Y16" s="3"/>
      <c r="Z16" s="3"/>
    </row>
    <row r="17" ht="12.75" hidden="1" customHeight="1">
      <c r="A17" s="3" t="str">
        <f>Constants!A17</f>
        <v> </v>
      </c>
      <c r="B17" s="3" t="str">
        <f>Constants!B17</f>
        <v> </v>
      </c>
      <c r="C17" s="3" t="str">
        <f>Constants!C17</f>
        <v> </v>
      </c>
      <c r="D17" s="3" t="str">
        <f>Constants!D17</f>
        <v> </v>
      </c>
      <c r="E17" s="19" t="str">
        <f>Constants!F17</f>
        <v> </v>
      </c>
      <c r="F17" s="3"/>
      <c r="G17" s="3"/>
      <c r="H17" s="3"/>
      <c r="I17" s="3"/>
      <c r="J17" s="3"/>
      <c r="K17" s="3"/>
      <c r="L17" s="3"/>
      <c r="M17" s="3"/>
      <c r="N17" s="3"/>
      <c r="O17" s="3"/>
      <c r="P17" s="3"/>
      <c r="Q17" s="3"/>
      <c r="R17" s="3"/>
      <c r="S17" s="3"/>
      <c r="T17" s="3"/>
      <c r="U17" s="3"/>
      <c r="V17" s="3"/>
      <c r="W17" s="3"/>
      <c r="X17" s="3"/>
      <c r="Y17" s="3"/>
      <c r="Z17" s="3"/>
    </row>
    <row r="18" ht="12.75" hidden="1" customHeight="1">
      <c r="A18" s="3" t="str">
        <f>Constants!A18</f>
        <v> </v>
      </c>
      <c r="B18" s="3" t="str">
        <f>Constants!B18</f>
        <v> </v>
      </c>
      <c r="C18" s="3" t="str">
        <f>Constants!C18</f>
        <v> </v>
      </c>
      <c r="D18" s="3" t="str">
        <f>Constants!D18</f>
        <v> </v>
      </c>
      <c r="E18" s="19" t="str">
        <f>Constants!F18</f>
        <v> </v>
      </c>
      <c r="F18" s="3"/>
      <c r="G18" s="3"/>
      <c r="H18" s="3"/>
      <c r="I18" s="3"/>
      <c r="J18" s="3"/>
      <c r="K18" s="3"/>
      <c r="L18" s="3"/>
      <c r="M18" s="3"/>
      <c r="N18" s="3"/>
      <c r="O18" s="3"/>
      <c r="P18" s="3"/>
      <c r="Q18" s="3"/>
      <c r="R18" s="3"/>
      <c r="S18" s="3"/>
      <c r="T18" s="3"/>
      <c r="U18" s="3"/>
      <c r="V18" s="3"/>
      <c r="W18" s="3"/>
      <c r="X18" s="3"/>
      <c r="Y18" s="3"/>
      <c r="Z18" s="3"/>
    </row>
    <row r="19" ht="12.75" hidden="1" customHeight="1">
      <c r="A19" s="3" t="str">
        <f>Constants!A19</f>
        <v>Defect Types:</v>
      </c>
      <c r="B19" s="3" t="str">
        <f>Constants!B19</f>
        <v>Requirements Change</v>
      </c>
      <c r="C19" s="3" t="str">
        <f>Constants!C19</f>
        <v>Changes to requirements</v>
      </c>
      <c r="D19" s="3" t="str">
        <f>Constants!D19</f>
        <v>Iteration</v>
      </c>
      <c r="E19" s="19" t="str">
        <f>Constants!F19</f>
        <v>did not follow </v>
      </c>
      <c r="F19" s="3"/>
      <c r="G19" s="3"/>
      <c r="H19" s="3"/>
      <c r="I19" s="3"/>
      <c r="J19" s="3"/>
      <c r="K19" s="3"/>
      <c r="L19" s="3"/>
      <c r="M19" s="3"/>
      <c r="N19" s="3"/>
      <c r="O19" s="3"/>
      <c r="P19" s="3"/>
      <c r="Q19" s="3"/>
      <c r="R19" s="3"/>
      <c r="S19" s="3"/>
      <c r="T19" s="3"/>
      <c r="U19" s="3"/>
      <c r="V19" s="3"/>
      <c r="W19" s="3"/>
      <c r="X19" s="3"/>
      <c r="Y19" s="3"/>
      <c r="Z19" s="3"/>
    </row>
    <row r="20" ht="12.75" hidden="1" customHeight="1">
      <c r="A20" s="3" t="str">
        <f>Constants!A20</f>
        <v> </v>
      </c>
      <c r="B20" s="3" t="str">
        <f>Constants!B20</f>
        <v>Requirements Clarification</v>
      </c>
      <c r="C20" s="3" t="str">
        <f>Constants!C20</f>
        <v>Clarifications to requirements</v>
      </c>
      <c r="D20" s="3" t="str">
        <f>Constants!D20</f>
        <v> </v>
      </c>
      <c r="E20" s="19" t="str">
        <f>Constants!F20</f>
        <v>very painful</v>
      </c>
      <c r="F20" s="3"/>
      <c r="G20" s="3"/>
      <c r="H20" s="3"/>
      <c r="I20" s="3"/>
      <c r="J20" s="3"/>
      <c r="K20" s="3"/>
      <c r="L20" s="3"/>
      <c r="M20" s="3"/>
      <c r="N20" s="3"/>
      <c r="O20" s="3"/>
      <c r="P20" s="3"/>
      <c r="Q20" s="3"/>
      <c r="R20" s="3"/>
      <c r="S20" s="3"/>
      <c r="T20" s="3"/>
      <c r="U20" s="3"/>
      <c r="V20" s="3"/>
      <c r="W20" s="3"/>
      <c r="X20" s="3"/>
      <c r="Y20" s="3"/>
      <c r="Z20" s="3"/>
    </row>
    <row r="21" ht="12.75" hidden="1" customHeight="1">
      <c r="A21" s="3" t="str">
        <f>Constants!A21</f>
        <v> </v>
      </c>
      <c r="B21" s="3" t="str">
        <f>Constants!B21</f>
        <v>Product syntax</v>
      </c>
      <c r="C21" s="3" t="str">
        <f>Constants!C21</f>
        <v>Syntax flaws in the deliverable product</v>
      </c>
      <c r="D21" s="3" t="str">
        <f>Constants!D21</f>
        <v> </v>
      </c>
      <c r="E21" s="19" t="str">
        <f>Constants!F21</f>
        <v>painful</v>
      </c>
      <c r="F21" s="3"/>
      <c r="G21" s="3"/>
      <c r="H21" s="3"/>
      <c r="I21" s="3"/>
      <c r="J21" s="3"/>
      <c r="K21" s="3"/>
      <c r="L21" s="3"/>
      <c r="M21" s="3"/>
      <c r="N21" s="3"/>
      <c r="O21" s="3"/>
      <c r="P21" s="3"/>
      <c r="Q21" s="3"/>
      <c r="R21" s="3"/>
      <c r="S21" s="3"/>
      <c r="T21" s="3"/>
      <c r="U21" s="3"/>
      <c r="V21" s="3"/>
      <c r="W21" s="3"/>
      <c r="X21" s="3"/>
      <c r="Y21" s="3"/>
      <c r="Z21" s="3"/>
    </row>
    <row r="22" ht="12.75" hidden="1" customHeight="1">
      <c r="A22" s="3" t="str">
        <f>Constants!A22</f>
        <v> </v>
      </c>
      <c r="B22" s="3" t="str">
        <f>Constants!B22</f>
        <v>Product logic</v>
      </c>
      <c r="C22" s="3" t="str">
        <f>Constants!C22</f>
        <v>Logic flaws in the deliverable product</v>
      </c>
      <c r="D22" s="3" t="str">
        <f>Constants!D22</f>
        <v> </v>
      </c>
      <c r="E22" s="19" t="str">
        <f>Constants!F22</f>
        <v>neutral</v>
      </c>
      <c r="F22" s="3"/>
      <c r="G22" s="3"/>
      <c r="H22" s="3"/>
      <c r="I22" s="3"/>
      <c r="J22" s="3"/>
      <c r="K22" s="3"/>
      <c r="L22" s="3"/>
      <c r="M22" s="3"/>
      <c r="N22" s="3"/>
      <c r="O22" s="3"/>
      <c r="P22" s="3"/>
      <c r="Q22" s="3"/>
      <c r="R22" s="3"/>
      <c r="S22" s="3"/>
      <c r="T22" s="3"/>
      <c r="U22" s="3"/>
      <c r="V22" s="3"/>
      <c r="W22" s="3"/>
      <c r="X22" s="3"/>
      <c r="Y22" s="3"/>
      <c r="Z22" s="3"/>
    </row>
    <row r="23" ht="12.75" hidden="1" customHeight="1">
      <c r="A23" s="3" t="str">
        <f>Constants!A23</f>
        <v> </v>
      </c>
      <c r="B23" s="3" t="str">
        <f>Constants!B23</f>
        <v>Product interface</v>
      </c>
      <c r="C23" s="3" t="str">
        <f>Constants!C23</f>
        <v>Flaws in the interface of a component of the deliverable product</v>
      </c>
      <c r="D23" s="3" t="str">
        <f>Constants!D23</f>
        <v> </v>
      </c>
      <c r="E23" s="19" t="str">
        <f>Constants!F23</f>
        <v>helpful</v>
      </c>
      <c r="F23" s="3"/>
      <c r="G23" s="3"/>
      <c r="H23" s="3"/>
      <c r="I23" s="3"/>
      <c r="J23" s="3"/>
      <c r="K23" s="3"/>
      <c r="L23" s="3"/>
      <c r="M23" s="3"/>
      <c r="N23" s="3"/>
      <c r="O23" s="3"/>
      <c r="P23" s="3"/>
      <c r="Q23" s="3"/>
      <c r="R23" s="3"/>
      <c r="S23" s="3"/>
      <c r="T23" s="3"/>
      <c r="U23" s="3"/>
      <c r="V23" s="3"/>
      <c r="W23" s="3"/>
      <c r="X23" s="3"/>
      <c r="Y23" s="3"/>
      <c r="Z23" s="3"/>
    </row>
    <row r="24" ht="12.75" hidden="1" customHeight="1">
      <c r="A24" s="3" t="str">
        <f>Constants!A24</f>
        <v> </v>
      </c>
      <c r="B24" s="3" t="str">
        <f>Constants!B24</f>
        <v>Product checking</v>
      </c>
      <c r="C24" s="3" t="str">
        <f>Constants!C24</f>
        <v>Flaws with boundary/type checking within a component of the deliverable product</v>
      </c>
      <c r="D24" s="3" t="str">
        <f>Constants!D24</f>
        <v> </v>
      </c>
      <c r="E24" s="19" t="str">
        <f>Constants!F24</f>
        <v>very helpful</v>
      </c>
      <c r="F24" s="3"/>
      <c r="G24" s="3"/>
      <c r="H24" s="3"/>
      <c r="I24" s="3"/>
      <c r="J24" s="3"/>
      <c r="K24" s="3"/>
      <c r="L24" s="3"/>
      <c r="M24" s="3"/>
      <c r="N24" s="3"/>
      <c r="O24" s="3"/>
      <c r="P24" s="3"/>
      <c r="Q24" s="3"/>
      <c r="R24" s="3"/>
      <c r="S24" s="3"/>
      <c r="T24" s="3"/>
      <c r="U24" s="3"/>
      <c r="V24" s="3"/>
      <c r="W24" s="3"/>
      <c r="X24" s="3"/>
      <c r="Y24" s="3"/>
      <c r="Z24" s="3"/>
    </row>
    <row r="25" ht="12.75" hidden="1" customHeight="1">
      <c r="A25" s="3" t="str">
        <f>Constants!A25</f>
        <v> </v>
      </c>
      <c r="B25" s="3" t="str">
        <f>Constants!B25</f>
        <v>Test syntax</v>
      </c>
      <c r="C25" s="3" t="str">
        <f>Constants!C25</f>
        <v>Syntax flaws in the test code </v>
      </c>
      <c r="D25" s="3" t="str">
        <f>Constants!D25</f>
        <v> </v>
      </c>
      <c r="E25" s="19" t="str">
        <f>Constants!F25</f>
        <v> </v>
      </c>
      <c r="F25" s="3"/>
      <c r="G25" s="3"/>
      <c r="H25" s="3"/>
      <c r="I25" s="3"/>
      <c r="J25" s="3"/>
      <c r="K25" s="3"/>
      <c r="L25" s="3"/>
      <c r="M25" s="3"/>
      <c r="N25" s="3"/>
      <c r="O25" s="3"/>
      <c r="P25" s="3"/>
      <c r="Q25" s="3"/>
      <c r="R25" s="3"/>
      <c r="S25" s="3"/>
      <c r="T25" s="3"/>
      <c r="U25" s="3"/>
      <c r="V25" s="3"/>
      <c r="W25" s="3"/>
      <c r="X25" s="3"/>
      <c r="Y25" s="3"/>
      <c r="Z25" s="3"/>
    </row>
    <row r="26" ht="12.75" hidden="1" customHeight="1">
      <c r="A26" s="3" t="str">
        <f>Constants!A26</f>
        <v> </v>
      </c>
      <c r="B26" s="3" t="str">
        <f>Constants!B26</f>
        <v>Test logic</v>
      </c>
      <c r="C26" s="3" t="str">
        <f>Constants!C26</f>
        <v>Logic flaws in the test code</v>
      </c>
      <c r="D26" s="3" t="str">
        <f>Constants!D26</f>
        <v> </v>
      </c>
      <c r="E26" s="19" t="str">
        <f>Constants!F26</f>
        <v> </v>
      </c>
      <c r="F26" s="3"/>
      <c r="G26" s="3"/>
      <c r="H26" s="3"/>
      <c r="I26" s="3"/>
      <c r="J26" s="3"/>
      <c r="K26" s="3"/>
      <c r="L26" s="3"/>
      <c r="M26" s="3"/>
      <c r="N26" s="3"/>
      <c r="O26" s="3"/>
      <c r="P26" s="3"/>
      <c r="Q26" s="3"/>
      <c r="R26" s="3"/>
      <c r="S26" s="3"/>
      <c r="T26" s="3"/>
      <c r="U26" s="3"/>
      <c r="V26" s="3"/>
      <c r="W26" s="3"/>
      <c r="X26" s="3"/>
      <c r="Y26" s="3"/>
      <c r="Z26" s="3"/>
    </row>
    <row r="27" ht="12.75" hidden="1" customHeight="1">
      <c r="A27" s="3" t="str">
        <f>Constants!A27</f>
        <v> </v>
      </c>
      <c r="B27" s="3" t="str">
        <f>Constants!B27</f>
        <v>Test interface</v>
      </c>
      <c r="C27" s="3" t="str">
        <f>Constants!C27</f>
        <v>Flaws in the interface of a component of the test code</v>
      </c>
      <c r="D27" s="3" t="str">
        <f>Constants!D27</f>
        <v> </v>
      </c>
      <c r="E27" s="19" t="str">
        <f>Constants!F27</f>
        <v> </v>
      </c>
      <c r="F27" s="3"/>
      <c r="G27" s="3"/>
      <c r="H27" s="3"/>
      <c r="I27" s="3"/>
      <c r="J27" s="3"/>
      <c r="K27" s="3"/>
      <c r="L27" s="3"/>
      <c r="M27" s="3"/>
      <c r="N27" s="3"/>
      <c r="O27" s="3"/>
      <c r="P27" s="3"/>
      <c r="Q27" s="3"/>
      <c r="R27" s="3"/>
      <c r="S27" s="3"/>
      <c r="T27" s="3"/>
      <c r="U27" s="3"/>
      <c r="V27" s="3"/>
      <c r="W27" s="3"/>
      <c r="X27" s="3"/>
      <c r="Y27" s="3"/>
      <c r="Z27" s="3"/>
    </row>
    <row r="28" ht="12.75" hidden="1" customHeight="1">
      <c r="A28" s="3" t="str">
        <f>Constants!A28</f>
        <v> </v>
      </c>
      <c r="B28" s="3" t="str">
        <f>Constants!B28</f>
        <v>Test checking</v>
      </c>
      <c r="C28" s="3" t="str">
        <f>Constants!C28</f>
        <v>Flaws with boundary/type checking within a component of the test code</v>
      </c>
      <c r="D28" s="3" t="str">
        <f>Constants!D28</f>
        <v> </v>
      </c>
      <c r="E28" s="19" t="str">
        <f>Constants!F28</f>
        <v> </v>
      </c>
      <c r="F28" s="3"/>
      <c r="G28" s="3"/>
      <c r="H28" s="3"/>
      <c r="I28" s="3"/>
      <c r="J28" s="3"/>
      <c r="K28" s="3"/>
      <c r="L28" s="3"/>
      <c r="M28" s="3"/>
      <c r="N28" s="3"/>
      <c r="O28" s="3"/>
      <c r="P28" s="3"/>
      <c r="Q28" s="3"/>
      <c r="R28" s="3"/>
      <c r="S28" s="3"/>
      <c r="T28" s="3"/>
      <c r="U28" s="3"/>
      <c r="V28" s="3"/>
      <c r="W28" s="3"/>
      <c r="X28" s="3"/>
      <c r="Y28" s="3"/>
      <c r="Z28" s="3"/>
    </row>
    <row r="29" ht="12.75" hidden="1" customHeight="1">
      <c r="A29" s="3" t="str">
        <f>Constants!A29</f>
        <v> </v>
      </c>
      <c r="B29" s="3" t="str">
        <f>Constants!B29</f>
        <v>Bad Smell</v>
      </c>
      <c r="C29" s="3" t="str">
        <f>Constants!C29</f>
        <v>Refactoring changes (please note the bad smell in the defect description)</v>
      </c>
      <c r="D29" s="3" t="str">
        <f>Constants!D29</f>
        <v> </v>
      </c>
      <c r="E29" s="19" t="str">
        <f>Constants!F29</f>
        <v/>
      </c>
      <c r="F29" s="3"/>
      <c r="G29" s="3"/>
      <c r="H29" s="3"/>
      <c r="I29" s="3"/>
      <c r="J29" s="3"/>
      <c r="K29" s="3"/>
      <c r="L29" s="3"/>
      <c r="M29" s="3"/>
      <c r="N29" s="3"/>
      <c r="O29" s="3"/>
      <c r="P29" s="3"/>
      <c r="Q29" s="3"/>
      <c r="R29" s="3"/>
      <c r="S29" s="3"/>
      <c r="T29" s="3"/>
      <c r="U29" s="3"/>
      <c r="V29" s="3"/>
      <c r="W29" s="3"/>
      <c r="X29" s="3"/>
      <c r="Y29" s="3"/>
      <c r="Z29" s="3"/>
    </row>
    <row r="30" ht="12.75" hidden="1" customHeight="1">
      <c r="A30" s="3" t="str">
        <f>Constants!A30</f>
        <v>Y/N:</v>
      </c>
      <c r="B30" s="3" t="str">
        <f>Constants!B30</f>
        <v>Yes</v>
      </c>
      <c r="C30" s="3" t="str">
        <f>Constants!C30</f>
        <v> </v>
      </c>
      <c r="D30" s="3" t="str">
        <f>Constants!D30</f>
        <v> </v>
      </c>
      <c r="E30" s="19" t="str">
        <f>Constants!F30</f>
        <v/>
      </c>
      <c r="F30" s="3"/>
      <c r="G30" s="3"/>
      <c r="H30" s="3"/>
      <c r="I30" s="3"/>
      <c r="J30" s="3"/>
      <c r="K30" s="3"/>
      <c r="L30" s="3"/>
      <c r="M30" s="3"/>
      <c r="N30" s="3"/>
      <c r="O30" s="3"/>
      <c r="P30" s="3"/>
      <c r="Q30" s="3"/>
      <c r="R30" s="3"/>
      <c r="S30" s="3"/>
      <c r="T30" s="3"/>
      <c r="U30" s="3"/>
      <c r="V30" s="3"/>
      <c r="W30" s="3"/>
      <c r="X30" s="3"/>
      <c r="Y30" s="3"/>
      <c r="Z30" s="3"/>
    </row>
    <row r="31" ht="12.75" hidden="1" customHeight="1">
      <c r="A31" s="3" t="str">
        <f>Constants!A31</f>
        <v> </v>
      </c>
      <c r="B31" s="3" t="str">
        <f>Constants!B31</f>
        <v>No</v>
      </c>
      <c r="C31" s="3" t="str">
        <f>Constants!C31</f>
        <v> </v>
      </c>
      <c r="D31" s="3" t="str">
        <f>Constants!D31</f>
        <v> </v>
      </c>
      <c r="E31" s="19" t="str">
        <f>Constants!F31</f>
        <v/>
      </c>
      <c r="F31" s="3"/>
      <c r="G31" s="3"/>
      <c r="H31" s="3"/>
      <c r="I31" s="3"/>
      <c r="J31" s="3"/>
      <c r="K31" s="3"/>
      <c r="L31" s="3"/>
      <c r="M31" s="3"/>
      <c r="N31" s="3"/>
      <c r="O31" s="3"/>
      <c r="P31" s="3"/>
      <c r="Q31" s="3"/>
      <c r="R31" s="3"/>
      <c r="S31" s="3"/>
      <c r="T31" s="3"/>
      <c r="U31" s="3"/>
      <c r="V31" s="3"/>
      <c r="W31" s="3"/>
      <c r="X31" s="3"/>
      <c r="Y31" s="3"/>
      <c r="Z31" s="3"/>
    </row>
    <row r="32" ht="12.75" hidden="1" customHeight="1">
      <c r="A32" s="3" t="str">
        <f>Constants!A32</f>
        <v>Proxy Types:</v>
      </c>
      <c r="B32" s="3" t="str">
        <f>Constants!B32</f>
        <v>-</v>
      </c>
      <c r="C32" s="3" t="str">
        <f>Constants!C32</f>
        <v> </v>
      </c>
      <c r="D32" s="3" t="str">
        <f>Constants!D32</f>
        <v> </v>
      </c>
      <c r="E32" s="19" t="str">
        <f>Constants!F32</f>
        <v>Base</v>
      </c>
      <c r="F32" s="3"/>
      <c r="G32" s="3"/>
      <c r="H32" s="3"/>
      <c r="I32" s="3"/>
      <c r="J32" s="3"/>
      <c r="K32" s="3"/>
      <c r="L32" s="3"/>
      <c r="M32" s="3"/>
      <c r="N32" s="3"/>
      <c r="O32" s="3"/>
      <c r="P32" s="3"/>
      <c r="Q32" s="3"/>
      <c r="R32" s="3"/>
      <c r="S32" s="3"/>
      <c r="T32" s="3"/>
      <c r="U32" s="3"/>
      <c r="V32" s="3"/>
      <c r="W32" s="3"/>
      <c r="X32" s="3"/>
      <c r="Y32" s="3"/>
      <c r="Z32" s="3"/>
    </row>
    <row r="33" ht="12.75" hidden="1" customHeight="1">
      <c r="A33" s="3" t="str">
        <f>Constants!A33</f>
        <v> </v>
      </c>
      <c r="B33" s="3" t="str">
        <f>Constants!B33</f>
        <v>Calculation</v>
      </c>
      <c r="C33" s="3" t="str">
        <f>Constants!C33</f>
        <v> </v>
      </c>
      <c r="D33" s="3" t="str">
        <f>Constants!D33</f>
        <v> </v>
      </c>
      <c r="E33" s="19" t="str">
        <f>Constants!F33</f>
        <v>New</v>
      </c>
      <c r="F33" s="3"/>
      <c r="G33" s="3"/>
      <c r="H33" s="3"/>
      <c r="I33" s="3"/>
      <c r="J33" s="3"/>
      <c r="K33" s="3"/>
      <c r="L33" s="3"/>
      <c r="M33" s="3"/>
      <c r="N33" s="3"/>
      <c r="O33" s="3"/>
      <c r="P33" s="3"/>
      <c r="Q33" s="3"/>
      <c r="R33" s="3"/>
      <c r="S33" s="3"/>
      <c r="T33" s="3"/>
      <c r="U33" s="3"/>
      <c r="V33" s="3"/>
      <c r="W33" s="3"/>
      <c r="X33" s="3"/>
      <c r="Y33" s="3"/>
      <c r="Z33" s="3"/>
    </row>
    <row r="34" ht="12.75" hidden="1" customHeight="1">
      <c r="A34" s="3" t="str">
        <f>Constants!A34</f>
        <v> </v>
      </c>
      <c r="B34" s="3" t="str">
        <f>Constants!B34</f>
        <v>Data</v>
      </c>
      <c r="C34" s="3" t="str">
        <f>Constants!C34</f>
        <v> </v>
      </c>
      <c r="D34" s="3" t="str">
        <f>Constants!D34</f>
        <v> </v>
      </c>
      <c r="E34" s="19" t="str">
        <f>Constants!F34</f>
        <v>Reusable</v>
      </c>
      <c r="F34" s="3"/>
      <c r="G34" s="3"/>
      <c r="H34" s="3"/>
      <c r="I34" s="3"/>
      <c r="J34" s="3"/>
      <c r="K34" s="3"/>
      <c r="L34" s="3"/>
      <c r="M34" s="3"/>
      <c r="N34" s="3"/>
      <c r="O34" s="3"/>
      <c r="P34" s="3"/>
      <c r="Q34" s="3"/>
      <c r="R34" s="3"/>
      <c r="S34" s="3"/>
      <c r="T34" s="3"/>
      <c r="U34" s="3"/>
      <c r="V34" s="3"/>
      <c r="W34" s="3"/>
      <c r="X34" s="3"/>
      <c r="Y34" s="3"/>
      <c r="Z34" s="3"/>
    </row>
    <row r="35" ht="12.75" hidden="1" customHeight="1">
      <c r="A35" s="3" t="str">
        <f>Constants!A35</f>
        <v> </v>
      </c>
      <c r="B35" s="3" t="str">
        <f>Constants!B35</f>
        <v>I/O</v>
      </c>
      <c r="C35" s="3" t="str">
        <f>Constants!C35</f>
        <v> </v>
      </c>
      <c r="D35" s="3" t="str">
        <f>Constants!D35</f>
        <v> </v>
      </c>
      <c r="E35" s="19" t="str">
        <f>Constants!F35</f>
        <v> </v>
      </c>
      <c r="F35" s="3"/>
      <c r="G35" s="3"/>
      <c r="H35" s="3"/>
      <c r="I35" s="3"/>
      <c r="J35" s="3"/>
      <c r="K35" s="3"/>
      <c r="L35" s="3"/>
      <c r="M35" s="3"/>
      <c r="N35" s="3"/>
      <c r="O35" s="3"/>
      <c r="P35" s="3"/>
      <c r="Q35" s="3"/>
      <c r="R35" s="3"/>
      <c r="S35" s="3"/>
      <c r="T35" s="3"/>
      <c r="U35" s="3"/>
      <c r="V35" s="3"/>
      <c r="W35" s="3"/>
      <c r="X35" s="3"/>
      <c r="Y35" s="3"/>
      <c r="Z35" s="3"/>
    </row>
    <row r="36" ht="12.75" hidden="1" customHeight="1">
      <c r="A36" s="3" t="str">
        <f>Constants!A36</f>
        <v> </v>
      </c>
      <c r="B36" s="3" t="str">
        <f>Constants!B36</f>
        <v>Logic</v>
      </c>
      <c r="C36" s="3" t="str">
        <f>Constants!C36</f>
        <v> </v>
      </c>
      <c r="D36" s="3" t="str">
        <f>Constants!D36</f>
        <v> </v>
      </c>
      <c r="E36" s="19" t="str">
        <f>Constants!F36</f>
        <v> </v>
      </c>
      <c r="F36" s="3"/>
      <c r="G36" s="3"/>
      <c r="H36" s="3"/>
      <c r="I36" s="3"/>
      <c r="J36" s="3"/>
      <c r="K36" s="3"/>
      <c r="L36" s="3"/>
      <c r="M36" s="3"/>
      <c r="N36" s="3"/>
      <c r="O36" s="3"/>
      <c r="P36" s="3"/>
      <c r="Q36" s="3"/>
      <c r="R36" s="3"/>
      <c r="S36" s="3"/>
      <c r="T36" s="3"/>
      <c r="U36" s="3"/>
      <c r="V36" s="3"/>
      <c r="W36" s="3"/>
      <c r="X36" s="3"/>
      <c r="Y36" s="3"/>
      <c r="Z36" s="3"/>
    </row>
    <row r="37" ht="12.75" hidden="1" customHeight="1">
      <c r="A37" s="3" t="str">
        <f>Constants!A37</f>
        <v> </v>
      </c>
      <c r="B37" s="3" t="str">
        <f>Constants!B37</f>
        <v> </v>
      </c>
      <c r="C37" s="3" t="str">
        <f>Constants!C37</f>
        <v> </v>
      </c>
      <c r="D37" s="3" t="str">
        <f>Constants!D37</f>
        <v> </v>
      </c>
      <c r="E37" s="19" t="str">
        <f>Constants!F37</f>
        <v> </v>
      </c>
      <c r="F37" s="3"/>
      <c r="G37" s="3"/>
      <c r="H37" s="3"/>
      <c r="I37" s="3"/>
      <c r="J37" s="3"/>
      <c r="K37" s="3"/>
      <c r="L37" s="3"/>
      <c r="M37" s="3"/>
      <c r="N37" s="3"/>
      <c r="O37" s="3"/>
      <c r="P37" s="3"/>
      <c r="Q37" s="3"/>
      <c r="R37" s="3"/>
      <c r="S37" s="3"/>
      <c r="T37" s="3"/>
      <c r="U37" s="3"/>
      <c r="V37" s="3"/>
      <c r="W37" s="3"/>
      <c r="X37" s="3"/>
      <c r="Y37" s="3"/>
      <c r="Z37" s="3"/>
    </row>
    <row r="38" ht="12.75" hidden="1" customHeight="1">
      <c r="A38" s="3" t="str">
        <f>Constants!A38</f>
        <v>Sizes:</v>
      </c>
      <c r="B38" s="3" t="str">
        <f>Constants!B38</f>
        <v>VS</v>
      </c>
      <c r="C38" s="3" t="str">
        <f>Constants!C38</f>
        <v>S</v>
      </c>
      <c r="D38" s="3" t="str">
        <f>Constants!D38</f>
        <v>M</v>
      </c>
      <c r="E38" s="19" t="str">
        <f>Constants!F38</f>
        <v>VL</v>
      </c>
      <c r="F38" s="3"/>
      <c r="G38" s="3"/>
      <c r="H38" s="3"/>
      <c r="I38" s="3"/>
      <c r="J38" s="3"/>
      <c r="K38" s="3"/>
      <c r="L38" s="3"/>
      <c r="M38" s="3"/>
      <c r="N38" s="3"/>
      <c r="O38" s="3"/>
      <c r="P38" s="3"/>
      <c r="Q38" s="3"/>
      <c r="R38" s="3"/>
      <c r="S38" s="3"/>
      <c r="T38" s="3"/>
      <c r="U38" s="3"/>
      <c r="V38" s="3"/>
      <c r="W38" s="3"/>
      <c r="X38" s="3"/>
      <c r="Y38" s="3"/>
      <c r="Z38" s="3"/>
    </row>
    <row r="39" ht="12.75" hidden="1" customHeight="1">
      <c r="A39" s="3" t="str">
        <f>Constants!A39</f>
        <v>upper</v>
      </c>
      <c r="B39" s="20">
        <f>Constants!B39</f>
        <v>-1.5</v>
      </c>
      <c r="C39" s="20">
        <f>Constants!C39</f>
        <v>-0.5</v>
      </c>
      <c r="D39" s="20">
        <f>Constants!D39</f>
        <v>0.5</v>
      </c>
      <c r="E39" s="20">
        <f>Constants!F39</f>
        <v>99999</v>
      </c>
      <c r="F39" s="3"/>
      <c r="G39" s="3"/>
      <c r="H39" s="3"/>
      <c r="I39" s="3"/>
      <c r="J39" s="3"/>
      <c r="K39" s="3"/>
      <c r="L39" s="3"/>
      <c r="M39" s="3"/>
      <c r="N39" s="3"/>
      <c r="O39" s="3"/>
      <c r="P39" s="3"/>
      <c r="Q39" s="3"/>
      <c r="R39" s="3"/>
      <c r="S39" s="3"/>
      <c r="T39" s="3"/>
      <c r="U39" s="3"/>
      <c r="V39" s="3"/>
      <c r="W39" s="3"/>
      <c r="X39" s="3"/>
      <c r="Y39" s="3"/>
      <c r="Z39" s="3"/>
    </row>
    <row r="40" ht="12.75" hidden="1" customHeight="1">
      <c r="A40" s="3" t="str">
        <f>Constants!A40</f>
        <v>mid</v>
      </c>
      <c r="B40" s="20">
        <f>Constants!B40</f>
        <v>-2</v>
      </c>
      <c r="C40" s="20">
        <f>Constants!C40</f>
        <v>-1</v>
      </c>
      <c r="D40" s="20">
        <f>Constants!D40</f>
        <v>0</v>
      </c>
      <c r="E40" s="20">
        <f>Constants!F40</f>
        <v>2</v>
      </c>
      <c r="F40" s="3"/>
      <c r="G40" s="3"/>
      <c r="H40" s="3"/>
      <c r="I40" s="3"/>
      <c r="J40" s="3"/>
      <c r="K40" s="3"/>
      <c r="L40" s="3"/>
      <c r="M40" s="3"/>
      <c r="N40" s="3"/>
      <c r="O40" s="3"/>
      <c r="P40" s="3"/>
      <c r="Q40" s="3"/>
      <c r="R40" s="3"/>
      <c r="S40" s="3"/>
      <c r="T40" s="3"/>
      <c r="U40" s="3"/>
      <c r="V40" s="3"/>
      <c r="W40" s="3"/>
      <c r="X40" s="3"/>
      <c r="Y40" s="3"/>
      <c r="Z40" s="3"/>
    </row>
    <row r="41" ht="12.75" hidden="1" customHeight="1">
      <c r="A41" s="3" t="str">
        <f>Constants!A41</f>
        <v>lower</v>
      </c>
      <c r="B41" s="20">
        <f>Constants!B41</f>
        <v>0</v>
      </c>
      <c r="C41" s="20">
        <f>Constants!C41</f>
        <v>-1.5</v>
      </c>
      <c r="D41" s="20">
        <f>Constants!D41</f>
        <v>-0.5</v>
      </c>
      <c r="E41" s="20">
        <f>Constants!F41</f>
        <v>1.5</v>
      </c>
      <c r="F41" s="3"/>
      <c r="G41" s="3"/>
      <c r="H41" s="3"/>
      <c r="I41" s="3"/>
      <c r="J41" s="3"/>
      <c r="K41" s="3"/>
      <c r="L41" s="3"/>
      <c r="M41" s="3"/>
      <c r="N41" s="3"/>
      <c r="O41" s="3"/>
      <c r="P41" s="3"/>
      <c r="Q41" s="3"/>
      <c r="R41" s="3"/>
      <c r="S41" s="3"/>
      <c r="T41" s="3"/>
      <c r="U41" s="3"/>
      <c r="V41" s="3"/>
      <c r="W41" s="3"/>
      <c r="X41" s="3"/>
      <c r="Y41" s="3"/>
      <c r="Z41" s="3"/>
    </row>
    <row r="42" ht="12.75" hidden="1" customHeight="1">
      <c r="A42" s="3" t="str">
        <f>Constants!A42</f>
        <v> </v>
      </c>
      <c r="B42" s="3" t="str">
        <f>Constants!B42</f>
        <v/>
      </c>
      <c r="C42" s="3" t="str">
        <f>Constants!C42</f>
        <v/>
      </c>
      <c r="D42" s="3" t="str">
        <f>Constants!D42</f>
        <v/>
      </c>
      <c r="E42" s="19" t="str">
        <f>Constants!F42</f>
        <v> </v>
      </c>
      <c r="F42" s="3"/>
      <c r="G42" s="3"/>
      <c r="H42" s="3"/>
      <c r="I42" s="3"/>
      <c r="J42" s="3"/>
      <c r="K42" s="3"/>
      <c r="L42" s="3"/>
      <c r="M42" s="3"/>
      <c r="N42" s="3"/>
      <c r="O42" s="3"/>
      <c r="P42" s="3"/>
      <c r="Q42" s="3"/>
      <c r="R42" s="3"/>
      <c r="S42" s="3"/>
      <c r="T42" s="3"/>
      <c r="U42" s="3"/>
      <c r="V42" s="3"/>
      <c r="W42" s="3"/>
      <c r="X42" s="3"/>
      <c r="Y42" s="3"/>
      <c r="Z42" s="3"/>
    </row>
    <row r="43" ht="12.75" hidden="1" customHeight="1">
      <c r="A43" s="3" t="str">
        <f>Constants!A43</f>
        <v> </v>
      </c>
      <c r="B43" s="3" t="str">
        <f>Constants!B43</f>
        <v> </v>
      </c>
      <c r="C43" s="3" t="str">
        <f>Constants!C43</f>
        <v> </v>
      </c>
      <c r="D43" s="3" t="str">
        <f>Constants!D43</f>
        <v> </v>
      </c>
      <c r="E43" s="19" t="str">
        <f>Constants!F43</f>
        <v> </v>
      </c>
      <c r="F43" s="3"/>
      <c r="G43" s="3"/>
    </row>
    <row r="44" ht="12.75" hidden="1" customHeight="1">
      <c r="A44" s="3" t="str">
        <f>Constants!A44</f>
        <v>&lt;-- Mandatory</v>
      </c>
      <c r="B44" s="3" t="str">
        <f>Constants!B44</f>
        <v> </v>
      </c>
      <c r="C44" s="3" t="str">
        <f>Constants!C44</f>
        <v>✔</v>
      </c>
      <c r="D44" s="3" t="str">
        <f>Constants!D44</f>
        <v> </v>
      </c>
      <c r="E44" s="19" t="str">
        <f>Constants!F44</f>
        <v> </v>
      </c>
      <c r="F44" s="3"/>
      <c r="G44" s="3"/>
      <c r="H44" s="3"/>
      <c r="I44" s="3"/>
      <c r="J44" s="3"/>
      <c r="K44" s="3"/>
      <c r="L44" s="3"/>
      <c r="M44" s="3"/>
      <c r="N44" s="3"/>
      <c r="O44" s="3"/>
      <c r="P44" s="3"/>
      <c r="Q44" s="3"/>
      <c r="R44" s="3"/>
      <c r="S44" s="3"/>
      <c r="T44" s="3"/>
      <c r="U44" s="3"/>
      <c r="V44" s="3"/>
      <c r="W44" s="3"/>
      <c r="X44" s="3"/>
      <c r="Y44" s="3"/>
      <c r="Z44" s="3"/>
    </row>
    <row r="45" ht="12.75" customHeight="1">
      <c r="A45" s="1" t="s">
        <v>43</v>
      </c>
    </row>
    <row r="46" ht="12.75" customHeight="1"/>
    <row r="47" ht="12.75" hidden="1" customHeight="1">
      <c r="A47" s="21" t="s">
        <v>44</v>
      </c>
      <c r="D47" s="21"/>
      <c r="E47" s="22" t="s">
        <v>45</v>
      </c>
    </row>
    <row r="48" ht="12.75" hidden="1" customHeight="1">
      <c r="B48" s="23" t="s">
        <v>46</v>
      </c>
      <c r="C48" s="23" t="s">
        <v>47</v>
      </c>
      <c r="F48" s="24" t="s">
        <v>48</v>
      </c>
    </row>
    <row r="49" ht="12.75" hidden="1" customHeight="1">
      <c r="B49" s="25" t="s">
        <v>49</v>
      </c>
      <c r="C49" s="26" t="s">
        <v>50</v>
      </c>
      <c r="F49" s="27" t="s">
        <v>51</v>
      </c>
      <c r="G49" s="28"/>
    </row>
    <row r="50" ht="12.75" hidden="1" customHeight="1">
      <c r="B50" s="29" t="s">
        <v>52</v>
      </c>
      <c r="C50" s="30" t="s">
        <v>53</v>
      </c>
      <c r="F50" s="27" t="s">
        <v>54</v>
      </c>
      <c r="G50" s="27"/>
    </row>
    <row r="51" ht="12.75" hidden="1" customHeight="1">
      <c r="B51" s="29" t="s">
        <v>55</v>
      </c>
      <c r="C51" s="31"/>
      <c r="F51" s="27" t="s">
        <v>56</v>
      </c>
      <c r="G51" s="27"/>
    </row>
    <row r="52" ht="12.75" hidden="1" customHeight="1">
      <c r="B52" s="29" t="s">
        <v>4</v>
      </c>
      <c r="C52" s="31"/>
      <c r="F52" s="27" t="s">
        <v>35</v>
      </c>
      <c r="G52" s="27"/>
    </row>
    <row r="53" ht="12.75" hidden="1" customHeight="1">
      <c r="B53" s="29" t="s">
        <v>57</v>
      </c>
      <c r="C53" s="31" t="s">
        <v>50</v>
      </c>
      <c r="F53" s="27" t="s">
        <v>58</v>
      </c>
      <c r="G53" s="27"/>
    </row>
    <row r="54" ht="12.75" hidden="1" customHeight="1">
      <c r="B54" s="29" t="s">
        <v>59</v>
      </c>
      <c r="C54" s="30" t="s">
        <v>60</v>
      </c>
      <c r="F54" s="27" t="s">
        <v>61</v>
      </c>
      <c r="G54" s="27"/>
    </row>
    <row r="55" ht="12.75" hidden="1" customHeight="1">
      <c r="B55" s="29" t="s">
        <v>62</v>
      </c>
      <c r="C55" s="30" t="s">
        <v>63</v>
      </c>
      <c r="F55" s="27" t="s">
        <v>64</v>
      </c>
      <c r="G55" s="27"/>
    </row>
    <row r="56" ht="12.75" hidden="1" customHeight="1">
      <c r="F56" s="27" t="s">
        <v>65</v>
      </c>
      <c r="G56" s="27"/>
    </row>
    <row r="57" ht="12.75" hidden="1" customHeight="1">
      <c r="A57" s="22"/>
      <c r="F57" s="24" t="s">
        <v>66</v>
      </c>
      <c r="G57" s="27"/>
    </row>
    <row r="58" ht="12.75" hidden="1" customHeight="1">
      <c r="F58" s="27" t="s">
        <v>19</v>
      </c>
    </row>
    <row r="59" ht="12.75" hidden="1" customHeight="1">
      <c r="B59" s="24"/>
      <c r="C59" s="28"/>
      <c r="F59" s="27" t="s">
        <v>67</v>
      </c>
      <c r="G59" s="27"/>
    </row>
    <row r="60" ht="12.75" hidden="1" customHeight="1">
      <c r="B60" s="27"/>
      <c r="C60" s="27"/>
      <c r="D60" s="27"/>
      <c r="F60" s="27" t="s">
        <v>68</v>
      </c>
      <c r="G60" s="27"/>
    </row>
    <row r="61" ht="12.75" hidden="1" customHeight="1">
      <c r="B61" s="27"/>
      <c r="C61" s="27"/>
      <c r="F61" s="27" t="s">
        <v>69</v>
      </c>
      <c r="G61" s="27"/>
    </row>
    <row r="62" ht="12.75" hidden="1" customHeight="1">
      <c r="B62" s="27"/>
      <c r="C62" s="27"/>
      <c r="D62" s="27"/>
      <c r="F62" s="32" t="s">
        <v>70</v>
      </c>
      <c r="G62" s="27"/>
    </row>
    <row r="63" ht="12.75" customHeight="1">
      <c r="A63" s="21" t="s">
        <v>71</v>
      </c>
      <c r="E63" s="21" t="s">
        <v>72</v>
      </c>
      <c r="F63" s="21"/>
      <c r="G63" s="3"/>
      <c r="H63" s="3"/>
    </row>
    <row r="64" ht="12.75" customHeight="1">
      <c r="B64" s="32"/>
      <c r="E64" s="33" t="s">
        <v>73</v>
      </c>
      <c r="F64" s="33" t="s">
        <v>74</v>
      </c>
      <c r="G64" s="3"/>
      <c r="H64" s="34" t="s">
        <v>75</v>
      </c>
    </row>
    <row r="65" ht="12.75" customHeight="1">
      <c r="B65" s="32"/>
      <c r="E65" s="35" t="s">
        <v>76</v>
      </c>
      <c r="F65" s="36" t="s">
        <v>77</v>
      </c>
      <c r="G65" s="3"/>
      <c r="H65" s="37"/>
      <c r="I65" s="3"/>
    </row>
    <row r="66" ht="12.75" customHeight="1">
      <c r="B66" s="32"/>
      <c r="E66" s="38"/>
      <c r="F66" s="31" t="s">
        <v>78</v>
      </c>
      <c r="G66" s="3"/>
      <c r="H66" s="3"/>
    </row>
    <row r="67" ht="12.75" customHeight="1">
      <c r="B67" s="32"/>
      <c r="E67" s="38"/>
      <c r="F67" s="39" t="s">
        <v>79</v>
      </c>
      <c r="G67" s="3"/>
      <c r="H67" s="40"/>
      <c r="I67" s="3"/>
    </row>
    <row r="68" ht="12.75" customHeight="1">
      <c r="B68" s="32"/>
      <c r="E68" s="41" t="s">
        <v>80</v>
      </c>
      <c r="F68" s="32" t="s">
        <v>81</v>
      </c>
      <c r="G68" s="3"/>
      <c r="H68" s="42" t="s">
        <v>21</v>
      </c>
    </row>
    <row r="69" ht="12.75" customHeight="1">
      <c r="B69" s="32"/>
      <c r="E69" s="43"/>
      <c r="F69" s="32" t="s">
        <v>82</v>
      </c>
      <c r="G69" s="3"/>
      <c r="H69" s="44" t="s">
        <v>19</v>
      </c>
    </row>
    <row r="70" ht="12.75" customHeight="1">
      <c r="B70" s="32"/>
      <c r="E70" s="38"/>
      <c r="F70" s="39" t="s">
        <v>83</v>
      </c>
      <c r="G70" s="3"/>
      <c r="H70" s="40" t="s">
        <v>19</v>
      </c>
    </row>
    <row r="71" ht="12.75" customHeight="1">
      <c r="B71" s="32"/>
      <c r="E71" s="41" t="s">
        <v>84</v>
      </c>
      <c r="F71" s="36" t="s">
        <v>85</v>
      </c>
      <c r="G71" s="3"/>
      <c r="H71" s="42"/>
    </row>
    <row r="72" ht="12.75" customHeight="1">
      <c r="B72" s="32"/>
      <c r="E72" s="43"/>
      <c r="F72" s="31" t="s">
        <v>86</v>
      </c>
      <c r="G72" s="3"/>
      <c r="H72" s="44"/>
    </row>
    <row r="73" ht="12.75" customHeight="1">
      <c r="E73" s="43"/>
      <c r="F73" s="31" t="s">
        <v>87</v>
      </c>
      <c r="G73" s="3"/>
      <c r="H73" s="3" t="s">
        <v>88</v>
      </c>
    </row>
    <row r="74" ht="12.75" customHeight="1">
      <c r="E74" s="38"/>
      <c r="F74" s="31" t="s">
        <v>89</v>
      </c>
      <c r="G74" s="3"/>
      <c r="H74" s="3"/>
    </row>
    <row r="75" ht="12.75" customHeight="1">
      <c r="E75" s="38"/>
      <c r="F75" s="31" t="s">
        <v>90</v>
      </c>
      <c r="G75" s="3"/>
      <c r="H75" s="3"/>
    </row>
    <row r="76" ht="12.75" customHeight="1">
      <c r="E76" s="38"/>
      <c r="F76" s="31" t="s">
        <v>91</v>
      </c>
      <c r="G76" s="3"/>
      <c r="H76" s="3"/>
    </row>
    <row r="77" ht="12.75" customHeight="1">
      <c r="E77" s="38"/>
      <c r="F77" s="31" t="s">
        <v>92</v>
      </c>
      <c r="G77" s="3"/>
      <c r="H77" s="37" t="s">
        <v>25</v>
      </c>
    </row>
    <row r="78" ht="12.75" customHeight="1">
      <c r="E78" s="38"/>
      <c r="F78" s="31" t="s">
        <v>93</v>
      </c>
      <c r="G78" s="3"/>
      <c r="H78" s="37"/>
    </row>
    <row r="79" ht="12.75" customHeight="1">
      <c r="E79" s="38"/>
      <c r="F79" s="31" t="s">
        <v>94</v>
      </c>
      <c r="G79" s="3"/>
      <c r="H79" s="37"/>
    </row>
    <row r="80" ht="12.75" customHeight="1">
      <c r="E80" s="38"/>
      <c r="F80" s="31" t="s">
        <v>95</v>
      </c>
      <c r="G80" s="3"/>
      <c r="H80" s="37"/>
    </row>
    <row r="81" ht="12.75" customHeight="1">
      <c r="E81" s="38"/>
      <c r="F81" s="31" t="s">
        <v>96</v>
      </c>
      <c r="G81" s="3"/>
      <c r="H81" s="37"/>
    </row>
    <row r="82" ht="12.75" customHeight="1">
      <c r="E82" s="38"/>
      <c r="F82" s="31" t="s">
        <v>97</v>
      </c>
      <c r="G82" s="3"/>
      <c r="H82" s="37"/>
    </row>
    <row r="83" ht="12.75" customHeight="1">
      <c r="E83" s="38"/>
      <c r="F83" s="31" t="s">
        <v>98</v>
      </c>
      <c r="G83" s="3"/>
      <c r="H83" s="37"/>
    </row>
    <row r="84" ht="12.75" customHeight="1">
      <c r="E84" s="38"/>
      <c r="F84" s="31" t="s">
        <v>99</v>
      </c>
      <c r="G84" s="3"/>
      <c r="H84" s="37" t="s">
        <v>25</v>
      </c>
    </row>
    <row r="85" ht="12.75" customHeight="1">
      <c r="E85" s="38"/>
      <c r="F85" s="31" t="s">
        <v>100</v>
      </c>
      <c r="G85" s="3"/>
      <c r="H85" s="37"/>
    </row>
    <row r="86" ht="12.75" customHeight="1">
      <c r="E86" s="38"/>
      <c r="F86" s="31" t="s">
        <v>101</v>
      </c>
      <c r="G86" s="3"/>
      <c r="H86" s="3"/>
    </row>
    <row r="87" ht="12.75" customHeight="1">
      <c r="E87" s="38"/>
      <c r="F87" s="31" t="s">
        <v>102</v>
      </c>
      <c r="G87" s="3"/>
      <c r="H87" s="3"/>
    </row>
    <row r="88" ht="12.75" customHeight="1">
      <c r="E88" s="38"/>
      <c r="F88" s="31" t="s">
        <v>103</v>
      </c>
      <c r="G88" s="3"/>
      <c r="H88" s="3"/>
    </row>
    <row r="89" ht="12.75" customHeight="1">
      <c r="E89" s="41" t="s">
        <v>29</v>
      </c>
      <c r="F89" s="45" t="s">
        <v>104</v>
      </c>
      <c r="G89" s="3"/>
      <c r="H89" s="42" t="s">
        <v>25</v>
      </c>
    </row>
    <row r="90" ht="12.75" customHeight="1">
      <c r="E90" s="41" t="s">
        <v>105</v>
      </c>
      <c r="F90" s="45" t="s">
        <v>106</v>
      </c>
      <c r="G90" s="3"/>
      <c r="H90" s="42" t="s">
        <v>25</v>
      </c>
    </row>
    <row r="91" ht="12.75" customHeight="1">
      <c r="E91" s="41" t="s">
        <v>69</v>
      </c>
      <c r="F91" s="45" t="s">
        <v>107</v>
      </c>
      <c r="G91" s="3"/>
      <c r="H91" s="42" t="s">
        <v>21</v>
      </c>
    </row>
    <row r="92" ht="12.75" customHeight="1">
      <c r="E92" s="43"/>
      <c r="F92" s="31" t="s">
        <v>108</v>
      </c>
      <c r="G92" s="3"/>
      <c r="H92" s="37" t="s">
        <v>19</v>
      </c>
    </row>
    <row r="93" ht="12.75" customHeight="1">
      <c r="E93" s="38"/>
      <c r="F93" s="31" t="s">
        <v>109</v>
      </c>
      <c r="G93" s="3"/>
      <c r="H93" s="37" t="s">
        <v>110</v>
      </c>
    </row>
    <row r="94" ht="12.75" customHeight="1">
      <c r="E94" s="41" t="s">
        <v>70</v>
      </c>
      <c r="F94" s="45" t="s">
        <v>103</v>
      </c>
      <c r="G94" s="3"/>
      <c r="H94" s="42"/>
    </row>
    <row r="95" ht="12.75" customHeight="1">
      <c r="E95" s="43"/>
      <c r="F95" s="31" t="s">
        <v>111</v>
      </c>
      <c r="G95" s="3"/>
      <c r="H95" s="44"/>
    </row>
    <row r="96" ht="12.75" customHeight="1">
      <c r="E96" s="38"/>
      <c r="F96" s="31" t="s">
        <v>112</v>
      </c>
      <c r="G96" s="3"/>
      <c r="H96" s="3"/>
    </row>
    <row r="97" ht="12.75" customHeight="1">
      <c r="A97" s="21" t="s">
        <v>44</v>
      </c>
      <c r="E97" s="3"/>
      <c r="F97" s="32"/>
      <c r="G97" s="3"/>
      <c r="H97" s="3"/>
    </row>
    <row r="98" ht="12.75" customHeight="1">
      <c r="A98" s="23" t="s">
        <v>49</v>
      </c>
      <c r="C98" s="23" t="s">
        <v>113</v>
      </c>
      <c r="E98" s="41" t="s">
        <v>114</v>
      </c>
      <c r="F98" s="45" t="s">
        <v>115</v>
      </c>
      <c r="G98" s="3"/>
      <c r="H98" s="42" t="s">
        <v>23</v>
      </c>
    </row>
    <row r="99" ht="12.75" customHeight="1">
      <c r="A99" s="23" t="s">
        <v>52</v>
      </c>
      <c r="C99" s="23" t="s">
        <v>116</v>
      </c>
      <c r="E99" s="38"/>
      <c r="F99" s="31" t="s">
        <v>117</v>
      </c>
      <c r="G99" s="3"/>
      <c r="H99" s="44" t="s">
        <v>25</v>
      </c>
    </row>
    <row r="100" ht="12.75" customHeight="1">
      <c r="A100" s="23" t="s">
        <v>55</v>
      </c>
      <c r="E100" s="46"/>
      <c r="F100" s="46"/>
      <c r="G100" s="46"/>
      <c r="H100" s="46"/>
    </row>
    <row r="101" ht="12.75" customHeight="1">
      <c r="B101" s="23" t="s">
        <v>4</v>
      </c>
    </row>
    <row r="102" ht="12.75" customHeight="1">
      <c r="B102" s="32" t="s">
        <v>57</v>
      </c>
      <c r="C102" s="23" t="s">
        <v>118</v>
      </c>
    </row>
    <row r="103" ht="12.75" customHeight="1">
      <c r="B103" s="32" t="s">
        <v>59</v>
      </c>
      <c r="C103" s="23" t="s">
        <v>119</v>
      </c>
    </row>
    <row r="104" ht="12.75" customHeight="1">
      <c r="B104" s="23" t="s">
        <v>62</v>
      </c>
      <c r="C104" s="23" t="s">
        <v>120</v>
      </c>
    </row>
    <row r="105" ht="12.75" customHeight="1"/>
    <row r="106" ht="12.75" customHeight="1"/>
    <row r="107" ht="12.75" customHeight="1"/>
    <row r="108" ht="12.75" customHeight="1"/>
    <row r="109" ht="15.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45:C45"/>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7.86"/>
    <col customWidth="1" min="2" max="2" width="12.71"/>
    <col customWidth="1" min="3" max="3" width="13.29"/>
    <col customWidth="1" min="4" max="4" width="26.14"/>
    <col customWidth="1" min="5" max="5" width="20.29"/>
    <col customWidth="1" min="6" max="6" width="22.71"/>
    <col customWidth="1" min="7" max="7" width="22.0"/>
    <col customWidth="1" min="8" max="8" width="30.0"/>
    <col customWidth="1" min="9" max="9" width="1.71"/>
    <col customWidth="1" min="10" max="10" width="10.71"/>
    <col customWidth="1" min="11" max="11" width="10.86"/>
    <col customWidth="1" min="12" max="14" width="4.0"/>
    <col customWidth="1" min="15" max="26" width="10.71"/>
  </cols>
  <sheetData>
    <row r="1" ht="27.0" customHeight="1">
      <c r="A1" s="1" t="s">
        <v>121</v>
      </c>
      <c r="I1" s="47"/>
    </row>
    <row r="2" ht="24.75" customHeight="1">
      <c r="A2" s="4" t="s">
        <v>122</v>
      </c>
      <c r="B2" s="48" t="s">
        <v>123</v>
      </c>
      <c r="I2" s="47"/>
    </row>
    <row r="3" ht="63.75" customHeight="1">
      <c r="A3" s="4"/>
      <c r="B3" s="48" t="s">
        <v>124</v>
      </c>
      <c r="I3" s="47"/>
      <c r="J3" s="3"/>
      <c r="K3" s="3"/>
      <c r="L3" s="3"/>
      <c r="M3" s="3"/>
      <c r="N3" s="3"/>
      <c r="O3" s="3"/>
      <c r="P3" s="3"/>
      <c r="Q3" s="3"/>
      <c r="R3" s="3"/>
      <c r="S3" s="3"/>
      <c r="T3" s="3"/>
      <c r="U3" s="3"/>
      <c r="V3" s="3"/>
      <c r="W3" s="3"/>
      <c r="X3" s="3"/>
      <c r="Y3" s="3"/>
      <c r="Z3" s="3"/>
    </row>
    <row r="4" ht="36.0" customHeight="1">
      <c r="A4" s="4"/>
      <c r="B4" s="49" t="s">
        <v>125</v>
      </c>
      <c r="I4" s="47"/>
      <c r="J4" s="3"/>
      <c r="K4" s="3"/>
      <c r="L4" s="3"/>
      <c r="M4" s="3"/>
      <c r="N4" s="3"/>
      <c r="O4" s="3"/>
      <c r="P4" s="3"/>
      <c r="Q4" s="3"/>
      <c r="R4" s="3"/>
      <c r="S4" s="3"/>
      <c r="T4" s="3"/>
      <c r="U4" s="3"/>
      <c r="V4" s="3"/>
      <c r="W4" s="3"/>
      <c r="X4" s="3"/>
      <c r="Y4" s="3"/>
      <c r="Z4" s="3"/>
    </row>
    <row r="5" ht="24.0" customHeight="1">
      <c r="A5" s="4" t="s">
        <v>126</v>
      </c>
      <c r="B5" s="50">
        <v>2048.0</v>
      </c>
      <c r="C5" s="51"/>
      <c r="D5" s="52"/>
      <c r="E5" s="52"/>
      <c r="F5" s="52"/>
      <c r="G5" s="52"/>
      <c r="H5" s="52"/>
      <c r="I5" s="47"/>
      <c r="J5" s="3"/>
    </row>
    <row r="6" ht="16.5" customHeight="1">
      <c r="A6" s="53"/>
      <c r="B6" s="10"/>
      <c r="C6" s="54" t="s">
        <v>127</v>
      </c>
      <c r="D6" s="55" t="s">
        <v>128</v>
      </c>
      <c r="I6" s="47"/>
      <c r="J6" s="3"/>
    </row>
    <row r="7" ht="18.0" customHeight="1">
      <c r="A7" s="53"/>
      <c r="B7" s="56" t="s">
        <v>129</v>
      </c>
      <c r="C7" s="51"/>
      <c r="D7" s="57" t="s">
        <v>130</v>
      </c>
      <c r="E7" s="58"/>
      <c r="F7" s="58"/>
      <c r="G7" s="58"/>
      <c r="H7" s="51"/>
      <c r="I7" s="47"/>
      <c r="J7" s="3"/>
    </row>
    <row r="8" ht="27.75" customHeight="1">
      <c r="A8" s="59" t="s">
        <v>131</v>
      </c>
      <c r="B8" s="60"/>
      <c r="C8" s="61" t="s">
        <v>132</v>
      </c>
      <c r="D8" s="10" t="s">
        <v>133</v>
      </c>
      <c r="I8" s="47"/>
      <c r="J8" s="3"/>
    </row>
    <row r="9" ht="13.5" customHeight="1">
      <c r="A9" s="62"/>
      <c r="B9" s="10"/>
      <c r="C9" s="54"/>
      <c r="D9" s="63" t="s">
        <v>134</v>
      </c>
      <c r="E9" s="64" t="s">
        <v>135</v>
      </c>
      <c r="F9" s="65"/>
      <c r="G9" s="65"/>
      <c r="H9" s="65"/>
      <c r="I9" s="66"/>
      <c r="J9" s="8"/>
      <c r="K9" s="8"/>
      <c r="L9" s="8"/>
      <c r="M9" s="8"/>
      <c r="N9" s="8"/>
      <c r="O9" s="8"/>
      <c r="P9" s="8"/>
      <c r="Q9" s="8"/>
      <c r="R9" s="8"/>
      <c r="S9" s="8"/>
      <c r="T9" s="8"/>
      <c r="U9" s="8"/>
      <c r="V9" s="8"/>
      <c r="W9" s="8"/>
      <c r="X9" s="8"/>
      <c r="Y9" s="8"/>
      <c r="Z9" s="8"/>
    </row>
    <row r="10" ht="15.0" customHeight="1">
      <c r="A10" s="62"/>
      <c r="B10" s="10"/>
      <c r="C10" s="54"/>
      <c r="D10" s="63"/>
      <c r="E10" s="67" t="s">
        <v>136</v>
      </c>
      <c r="F10" s="67" t="s">
        <v>137</v>
      </c>
      <c r="G10" s="3"/>
      <c r="H10" s="3"/>
      <c r="I10" s="47"/>
      <c r="J10" s="3"/>
      <c r="K10" s="3"/>
      <c r="L10" s="3"/>
      <c r="M10" s="3"/>
      <c r="N10" s="3"/>
      <c r="O10" s="3"/>
      <c r="P10" s="3"/>
      <c r="Q10" s="3"/>
      <c r="R10" s="3"/>
      <c r="S10" s="3"/>
      <c r="T10" s="3"/>
      <c r="U10" s="3"/>
      <c r="V10" s="3"/>
      <c r="W10" s="3"/>
      <c r="X10" s="3"/>
      <c r="Y10" s="3"/>
      <c r="Z10" s="3"/>
    </row>
    <row r="11" ht="15.75" customHeight="1">
      <c r="A11" s="62"/>
      <c r="B11" s="10"/>
      <c r="C11" s="54"/>
      <c r="D11" s="63"/>
      <c r="E11" s="32" t="s">
        <v>138</v>
      </c>
      <c r="F11" s="32" t="s">
        <v>139</v>
      </c>
      <c r="I11" s="3"/>
      <c r="J11" s="3"/>
      <c r="K11" s="3"/>
      <c r="L11" s="3"/>
      <c r="M11" s="3"/>
      <c r="N11" s="3"/>
      <c r="O11" s="3"/>
      <c r="P11" s="3"/>
      <c r="Q11" s="3"/>
      <c r="R11" s="3"/>
      <c r="S11" s="3"/>
      <c r="T11" s="3"/>
      <c r="U11" s="3"/>
      <c r="V11" s="3"/>
      <c r="W11" s="3"/>
      <c r="X11" s="3"/>
      <c r="Y11" s="3"/>
      <c r="Z11" s="3"/>
    </row>
    <row r="12" ht="15.75" customHeight="1">
      <c r="A12" s="62"/>
      <c r="B12" s="10"/>
      <c r="C12" s="54"/>
      <c r="D12" s="63"/>
      <c r="E12" s="32">
        <v>2048.0</v>
      </c>
      <c r="F12" s="32" t="s">
        <v>140</v>
      </c>
      <c r="I12" s="47"/>
      <c r="J12" s="3"/>
      <c r="K12" s="3"/>
      <c r="L12" s="3"/>
      <c r="M12" s="3"/>
      <c r="N12" s="3"/>
      <c r="O12" s="3"/>
      <c r="P12" s="3"/>
      <c r="Q12" s="3"/>
      <c r="R12" s="3"/>
      <c r="S12" s="3"/>
      <c r="T12" s="3"/>
      <c r="U12" s="3"/>
      <c r="V12" s="3"/>
      <c r="W12" s="3"/>
      <c r="X12" s="3"/>
      <c r="Y12" s="3"/>
      <c r="Z12" s="3"/>
    </row>
    <row r="13" ht="15.75" customHeight="1">
      <c r="A13" s="62"/>
      <c r="B13" s="10"/>
      <c r="C13" s="54"/>
      <c r="D13" s="63"/>
      <c r="E13" s="32" t="s">
        <v>141</v>
      </c>
      <c r="F13" s="32" t="s">
        <v>142</v>
      </c>
      <c r="I13" s="47"/>
      <c r="J13" s="3"/>
      <c r="K13" s="3"/>
      <c r="L13" s="3"/>
      <c r="M13" s="3"/>
      <c r="N13" s="3"/>
      <c r="O13" s="3"/>
      <c r="P13" s="3"/>
      <c r="Q13" s="3"/>
      <c r="R13" s="3"/>
      <c r="S13" s="3"/>
      <c r="T13" s="3"/>
      <c r="U13" s="3"/>
      <c r="V13" s="3"/>
      <c r="W13" s="3"/>
      <c r="X13" s="3"/>
      <c r="Y13" s="3"/>
      <c r="Z13" s="3"/>
    </row>
    <row r="14" ht="15.75" customHeight="1">
      <c r="A14" s="62"/>
      <c r="B14" s="10"/>
      <c r="C14" s="54"/>
      <c r="D14" s="63"/>
      <c r="E14" s="32" t="s">
        <v>143</v>
      </c>
      <c r="F14" s="32" t="s">
        <v>144</v>
      </c>
      <c r="I14" s="47"/>
      <c r="J14" s="3"/>
      <c r="K14" s="3"/>
      <c r="L14" s="3"/>
      <c r="M14" s="3"/>
      <c r="N14" s="3"/>
      <c r="O14" s="3"/>
      <c r="P14" s="3"/>
      <c r="Q14" s="3"/>
      <c r="R14" s="3"/>
      <c r="S14" s="3"/>
      <c r="T14" s="3"/>
      <c r="U14" s="3"/>
      <c r="V14" s="3"/>
      <c r="W14" s="3"/>
      <c r="X14" s="3"/>
      <c r="Y14" s="3"/>
      <c r="Z14" s="3"/>
    </row>
    <row r="15" ht="34.5" customHeight="1">
      <c r="A15" s="62"/>
      <c r="B15" s="10"/>
      <c r="C15" s="54"/>
      <c r="D15" s="68" t="s">
        <v>145</v>
      </c>
      <c r="E15" s="69" t="s">
        <v>146</v>
      </c>
      <c r="F15" s="65"/>
      <c r="G15" s="65"/>
      <c r="H15" s="65"/>
      <c r="I15" s="3"/>
      <c r="J15" s="3"/>
      <c r="K15" s="3"/>
      <c r="L15" s="3"/>
      <c r="M15" s="3"/>
      <c r="N15" s="3"/>
      <c r="O15" s="3"/>
      <c r="P15" s="3"/>
      <c r="Q15" s="3"/>
      <c r="R15" s="3"/>
      <c r="S15" s="3"/>
      <c r="T15" s="3"/>
      <c r="U15" s="3"/>
      <c r="V15" s="3"/>
      <c r="W15" s="3"/>
      <c r="X15" s="3"/>
      <c r="Y15" s="3"/>
      <c r="Z15" s="3"/>
    </row>
    <row r="16" ht="18.75" customHeight="1">
      <c r="A16" s="62"/>
      <c r="B16" s="10"/>
      <c r="C16" s="54"/>
      <c r="D16" s="68"/>
      <c r="E16" s="70" t="s">
        <v>147</v>
      </c>
      <c r="F16" s="10" t="s">
        <v>148</v>
      </c>
      <c r="I16" s="47"/>
      <c r="J16" s="3"/>
      <c r="K16" s="3"/>
      <c r="L16" s="3"/>
      <c r="M16" s="3"/>
      <c r="N16" s="3"/>
      <c r="O16" s="3"/>
      <c r="P16" s="3"/>
      <c r="Q16" s="3"/>
      <c r="R16" s="3"/>
      <c r="S16" s="3"/>
      <c r="T16" s="3"/>
      <c r="U16" s="3"/>
      <c r="V16" s="3"/>
      <c r="W16" s="3"/>
      <c r="X16" s="3"/>
      <c r="Y16" s="3"/>
      <c r="Z16" s="3"/>
    </row>
    <row r="17" ht="15.0" customHeight="1">
      <c r="A17" s="62"/>
      <c r="B17" s="10"/>
      <c r="C17" s="54"/>
      <c r="D17" s="68"/>
      <c r="E17" s="71"/>
      <c r="F17" s="72" t="s">
        <v>149</v>
      </c>
      <c r="G17" s="73" t="s">
        <v>150</v>
      </c>
      <c r="H17" s="73"/>
      <c r="I17" s="73"/>
      <c r="J17" s="47"/>
      <c r="K17" s="3"/>
      <c r="L17" s="3"/>
      <c r="M17" s="3"/>
      <c r="N17" s="3"/>
      <c r="O17" s="3"/>
      <c r="P17" s="3"/>
      <c r="Q17" s="3"/>
      <c r="R17" s="3"/>
      <c r="S17" s="3"/>
      <c r="T17" s="3"/>
      <c r="U17" s="3"/>
      <c r="V17" s="3"/>
      <c r="W17" s="3"/>
      <c r="X17" s="3"/>
      <c r="Y17" s="3"/>
      <c r="Z17" s="3"/>
    </row>
    <row r="18" ht="15.0" customHeight="1">
      <c r="A18" s="62"/>
      <c r="B18" s="10"/>
      <c r="C18" s="54"/>
      <c r="D18" s="68"/>
      <c r="E18" s="71"/>
      <c r="F18" s="72"/>
      <c r="G18" s="10" t="s">
        <v>151</v>
      </c>
      <c r="H18" s="73"/>
      <c r="I18" s="73"/>
      <c r="J18" s="47"/>
      <c r="K18" s="3"/>
      <c r="L18" s="3"/>
      <c r="M18" s="3"/>
      <c r="N18" s="3"/>
      <c r="O18" s="3"/>
      <c r="P18" s="3"/>
      <c r="Q18" s="3"/>
      <c r="R18" s="3"/>
      <c r="S18" s="3"/>
      <c r="T18" s="3"/>
      <c r="U18" s="3"/>
      <c r="V18" s="3"/>
      <c r="W18" s="3"/>
      <c r="X18" s="3"/>
      <c r="Y18" s="3"/>
      <c r="Z18" s="3"/>
    </row>
    <row r="19" ht="15.0" customHeight="1">
      <c r="A19" s="62"/>
      <c r="B19" s="10"/>
      <c r="C19" s="54"/>
      <c r="D19" s="68"/>
      <c r="E19" s="71"/>
      <c r="F19" s="72"/>
      <c r="G19" s="74" t="s">
        <v>152</v>
      </c>
      <c r="I19" s="73"/>
      <c r="J19" s="47"/>
      <c r="K19" s="3"/>
      <c r="L19" s="3"/>
      <c r="M19" s="3"/>
      <c r="N19" s="3"/>
      <c r="O19" s="3"/>
      <c r="P19" s="3"/>
      <c r="Q19" s="3"/>
      <c r="R19" s="3"/>
      <c r="S19" s="3"/>
      <c r="T19" s="3"/>
      <c r="U19" s="3"/>
      <c r="V19" s="3"/>
      <c r="W19" s="3"/>
      <c r="X19" s="3"/>
      <c r="Y19" s="3"/>
      <c r="Z19" s="3"/>
    </row>
    <row r="20" ht="31.5" customHeight="1">
      <c r="A20" s="62"/>
      <c r="B20" s="10"/>
      <c r="C20" s="54"/>
      <c r="D20" s="68"/>
      <c r="E20" s="70" t="s">
        <v>147</v>
      </c>
      <c r="F20" s="10" t="s">
        <v>153</v>
      </c>
      <c r="I20" s="47"/>
      <c r="J20" s="3"/>
      <c r="K20" s="3"/>
      <c r="L20" s="3"/>
      <c r="M20" s="3"/>
      <c r="N20" s="3"/>
      <c r="O20" s="3"/>
      <c r="P20" s="3"/>
      <c r="Q20" s="3"/>
      <c r="R20" s="3"/>
      <c r="S20" s="3"/>
      <c r="T20" s="3"/>
      <c r="U20" s="3"/>
      <c r="V20" s="3"/>
      <c r="W20" s="3"/>
      <c r="X20" s="3"/>
      <c r="Y20" s="3"/>
      <c r="Z20" s="3"/>
    </row>
    <row r="21" ht="15.0" customHeight="1">
      <c r="A21" s="62"/>
      <c r="B21" s="10"/>
      <c r="C21" s="54"/>
      <c r="D21" s="68"/>
      <c r="E21" s="71"/>
      <c r="F21" s="72" t="s">
        <v>149</v>
      </c>
      <c r="G21" s="73" t="s">
        <v>154</v>
      </c>
      <c r="H21" s="73"/>
      <c r="I21" s="73"/>
      <c r="J21" s="47"/>
      <c r="K21" s="3"/>
      <c r="L21" s="3"/>
      <c r="M21" s="3"/>
      <c r="N21" s="3"/>
      <c r="O21" s="3"/>
      <c r="P21" s="3"/>
      <c r="Q21" s="3"/>
      <c r="R21" s="3"/>
      <c r="S21" s="3"/>
      <c r="T21" s="3"/>
      <c r="U21" s="3"/>
      <c r="V21" s="3"/>
      <c r="W21" s="3"/>
      <c r="X21" s="3"/>
      <c r="Y21" s="3"/>
      <c r="Z21" s="3"/>
    </row>
    <row r="22" ht="15.0" customHeight="1">
      <c r="A22" s="62"/>
      <c r="B22" s="10"/>
      <c r="C22" s="54"/>
      <c r="D22" s="68"/>
      <c r="E22" s="71"/>
      <c r="F22" s="72"/>
      <c r="G22" s="10" t="s">
        <v>151</v>
      </c>
      <c r="H22" s="73"/>
      <c r="I22" s="73"/>
      <c r="J22" s="47"/>
      <c r="K22" s="3"/>
      <c r="L22" s="3"/>
      <c r="M22" s="3"/>
      <c r="N22" s="3"/>
      <c r="O22" s="3"/>
      <c r="P22" s="3"/>
      <c r="Q22" s="3"/>
      <c r="R22" s="3"/>
      <c r="S22" s="3"/>
      <c r="T22" s="3"/>
      <c r="U22" s="3"/>
      <c r="V22" s="3"/>
      <c r="W22" s="3"/>
      <c r="X22" s="3"/>
      <c r="Y22" s="3"/>
      <c r="Z22" s="3"/>
    </row>
    <row r="23" ht="36.75" customHeight="1">
      <c r="A23" s="62"/>
      <c r="B23" s="10"/>
      <c r="C23" s="54"/>
      <c r="D23" s="68"/>
      <c r="E23" s="75"/>
      <c r="F23" s="76"/>
      <c r="G23" s="77" t="s">
        <v>155</v>
      </c>
      <c r="H23" s="15"/>
      <c r="I23" s="78"/>
      <c r="J23" s="47"/>
      <c r="K23" s="3"/>
      <c r="L23" s="3"/>
      <c r="M23" s="3"/>
      <c r="N23" s="3"/>
      <c r="O23" s="3"/>
      <c r="P23" s="3"/>
      <c r="Q23" s="3"/>
      <c r="R23" s="3"/>
      <c r="S23" s="3"/>
      <c r="T23" s="3"/>
      <c r="U23" s="3"/>
      <c r="V23" s="3"/>
      <c r="W23" s="3"/>
      <c r="X23" s="3"/>
      <c r="Y23" s="3"/>
      <c r="Z23" s="3"/>
    </row>
    <row r="24" ht="31.5" customHeight="1">
      <c r="A24" s="53"/>
      <c r="B24" s="10"/>
      <c r="C24" s="54"/>
      <c r="D24" s="68" t="s">
        <v>156</v>
      </c>
      <c r="E24" s="69" t="s">
        <v>157</v>
      </c>
      <c r="F24" s="65"/>
      <c r="G24" s="65"/>
      <c r="H24" s="65"/>
      <c r="I24" s="10"/>
      <c r="J24" s="3"/>
      <c r="K24" s="3"/>
      <c r="L24" s="3"/>
      <c r="M24" s="3"/>
      <c r="N24" s="3"/>
      <c r="O24" s="3"/>
      <c r="P24" s="3"/>
      <c r="Q24" s="3"/>
      <c r="R24" s="3"/>
      <c r="S24" s="3"/>
      <c r="T24" s="3"/>
      <c r="U24" s="3"/>
      <c r="V24" s="3"/>
      <c r="W24" s="3"/>
      <c r="X24" s="3"/>
      <c r="Y24" s="3"/>
      <c r="Z24" s="3"/>
    </row>
    <row r="25" ht="12.75" customHeight="1">
      <c r="A25" s="53"/>
      <c r="B25" s="10"/>
      <c r="C25" s="54"/>
      <c r="D25" s="79"/>
      <c r="E25" s="80" t="s">
        <v>158</v>
      </c>
      <c r="F25" s="81" t="s">
        <v>159</v>
      </c>
      <c r="I25" s="10"/>
      <c r="J25" s="3"/>
      <c r="K25" s="3"/>
      <c r="L25" s="3"/>
      <c r="M25" s="3"/>
      <c r="N25" s="3"/>
      <c r="O25" s="3"/>
      <c r="P25" s="3"/>
      <c r="Q25" s="3"/>
      <c r="R25" s="3"/>
      <c r="S25" s="3"/>
      <c r="T25" s="3"/>
      <c r="U25" s="3"/>
      <c r="V25" s="3"/>
      <c r="W25" s="3"/>
      <c r="X25" s="3"/>
      <c r="Y25" s="3"/>
      <c r="Z25" s="3"/>
    </row>
    <row r="26" ht="12.75" customHeight="1">
      <c r="A26" s="62"/>
      <c r="B26" s="82"/>
      <c r="C26" s="54"/>
      <c r="D26" s="83"/>
      <c r="E26" s="49" t="s">
        <v>160</v>
      </c>
      <c r="F26" s="17" t="s">
        <v>161</v>
      </c>
      <c r="I26" s="3"/>
      <c r="J26" s="3"/>
      <c r="K26" s="3"/>
      <c r="L26" s="3"/>
      <c r="M26" s="3"/>
      <c r="N26" s="3"/>
      <c r="O26" s="3"/>
      <c r="P26" s="3"/>
      <c r="Q26" s="3"/>
      <c r="R26" s="3"/>
      <c r="S26" s="3"/>
      <c r="T26" s="3"/>
      <c r="U26" s="3"/>
      <c r="V26" s="3"/>
      <c r="W26" s="3"/>
      <c r="X26" s="3"/>
      <c r="Y26" s="3"/>
      <c r="Z26" s="3"/>
    </row>
    <row r="27" ht="12.75" customHeight="1">
      <c r="A27" s="62"/>
      <c r="B27" s="82"/>
      <c r="C27" s="54"/>
      <c r="D27" s="83"/>
      <c r="E27" s="49" t="s">
        <v>162</v>
      </c>
      <c r="F27" s="17" t="s">
        <v>163</v>
      </c>
      <c r="I27" s="3"/>
      <c r="J27" s="3"/>
      <c r="K27" s="3"/>
      <c r="L27" s="3"/>
      <c r="M27" s="3"/>
      <c r="N27" s="3"/>
      <c r="O27" s="3"/>
      <c r="P27" s="3"/>
      <c r="Q27" s="3"/>
      <c r="R27" s="3"/>
      <c r="S27" s="3"/>
      <c r="T27" s="3"/>
      <c r="U27" s="3"/>
      <c r="V27" s="3"/>
      <c r="W27" s="3"/>
      <c r="X27" s="3"/>
      <c r="Y27" s="3"/>
      <c r="Z27" s="3"/>
    </row>
    <row r="28" ht="12.75" customHeight="1">
      <c r="A28" s="62"/>
      <c r="B28" s="82"/>
      <c r="C28" s="54"/>
      <c r="D28" s="83"/>
      <c r="E28" s="49" t="s">
        <v>164</v>
      </c>
      <c r="F28" s="17" t="s">
        <v>165</v>
      </c>
      <c r="I28" s="3"/>
      <c r="J28" s="3"/>
      <c r="K28" s="3"/>
      <c r="L28" s="3"/>
      <c r="M28" s="3"/>
      <c r="N28" s="3"/>
      <c r="O28" s="3"/>
      <c r="P28" s="3"/>
      <c r="Q28" s="3"/>
      <c r="R28" s="3"/>
      <c r="S28" s="3"/>
      <c r="T28" s="3"/>
      <c r="U28" s="3"/>
      <c r="V28" s="3"/>
      <c r="W28" s="3"/>
      <c r="X28" s="3"/>
      <c r="Y28" s="3"/>
      <c r="Z28" s="3"/>
    </row>
    <row r="29" ht="12.75" customHeight="1">
      <c r="A29" s="62"/>
      <c r="B29" s="82"/>
      <c r="C29" s="54"/>
      <c r="D29" s="83"/>
      <c r="E29" s="49" t="s">
        <v>166</v>
      </c>
      <c r="F29" s="17" t="s">
        <v>167</v>
      </c>
      <c r="I29" s="3"/>
      <c r="J29" s="3"/>
      <c r="K29" s="3"/>
      <c r="L29" s="3"/>
      <c r="M29" s="3"/>
      <c r="N29" s="3"/>
      <c r="O29" s="3"/>
      <c r="P29" s="3"/>
      <c r="Q29" s="3"/>
      <c r="R29" s="3"/>
      <c r="S29" s="3"/>
      <c r="T29" s="3"/>
      <c r="U29" s="3"/>
      <c r="V29" s="3"/>
      <c r="W29" s="3"/>
      <c r="X29" s="3"/>
      <c r="Y29" s="3"/>
      <c r="Z29" s="3"/>
    </row>
    <row r="30" ht="12.75" customHeight="1">
      <c r="A30" s="62"/>
      <c r="B30" s="82"/>
      <c r="C30" s="54"/>
      <c r="D30" s="83"/>
      <c r="E30" s="49" t="s">
        <v>168</v>
      </c>
      <c r="F30" s="17" t="s">
        <v>169</v>
      </c>
      <c r="I30" s="3"/>
      <c r="J30" s="3"/>
      <c r="K30" s="3"/>
      <c r="L30" s="3"/>
      <c r="M30" s="3"/>
      <c r="N30" s="3"/>
      <c r="O30" s="3"/>
      <c r="P30" s="3"/>
      <c r="Q30" s="3"/>
      <c r="R30" s="3"/>
      <c r="S30" s="3"/>
      <c r="T30" s="3"/>
      <c r="U30" s="3"/>
      <c r="V30" s="3"/>
      <c r="W30" s="3"/>
      <c r="X30" s="3"/>
      <c r="Y30" s="3"/>
      <c r="Z30" s="3"/>
    </row>
    <row r="31" ht="19.5" customHeight="1">
      <c r="A31" s="53"/>
      <c r="B31" s="10"/>
      <c r="C31" s="54"/>
      <c r="D31" s="68"/>
      <c r="E31" s="84" t="s">
        <v>170</v>
      </c>
      <c r="F31" s="15"/>
      <c r="G31" s="15"/>
      <c r="H31" s="15"/>
      <c r="I31" s="10"/>
      <c r="J31" s="3"/>
      <c r="K31" s="3"/>
      <c r="L31" s="3"/>
      <c r="M31" s="3"/>
      <c r="N31" s="3"/>
      <c r="O31" s="3"/>
      <c r="P31" s="3"/>
      <c r="Q31" s="3"/>
      <c r="R31" s="3"/>
      <c r="S31" s="3"/>
      <c r="T31" s="3"/>
      <c r="U31" s="3"/>
      <c r="V31" s="3"/>
      <c r="W31" s="3"/>
      <c r="X31" s="3"/>
      <c r="Y31" s="3"/>
      <c r="Z31" s="3"/>
    </row>
    <row r="32" ht="13.5" customHeight="1">
      <c r="A32" s="62"/>
      <c r="B32" s="82"/>
      <c r="C32" s="54"/>
      <c r="D32" s="68" t="s">
        <v>171</v>
      </c>
      <c r="E32" s="85" t="s">
        <v>172</v>
      </c>
      <c r="F32" s="86" t="s">
        <v>173</v>
      </c>
      <c r="I32" s="3"/>
      <c r="J32" s="3"/>
      <c r="K32" s="3"/>
      <c r="L32" s="3"/>
      <c r="M32" s="3"/>
      <c r="N32" s="3"/>
      <c r="O32" s="3"/>
      <c r="P32" s="3"/>
      <c r="Q32" s="3"/>
      <c r="R32" s="3"/>
      <c r="S32" s="3"/>
      <c r="T32" s="3"/>
      <c r="U32" s="3"/>
      <c r="V32" s="3"/>
      <c r="W32" s="3"/>
      <c r="X32" s="3"/>
      <c r="Y32" s="3"/>
      <c r="Z32" s="3"/>
    </row>
    <row r="33" ht="30.75" customHeight="1">
      <c r="A33" s="62"/>
      <c r="B33" s="82"/>
      <c r="C33" s="54"/>
      <c r="D33" s="68"/>
      <c r="E33" s="85" t="s">
        <v>174</v>
      </c>
      <c r="F33" s="86" t="s">
        <v>175</v>
      </c>
      <c r="I33" s="3"/>
      <c r="J33" s="3"/>
      <c r="K33" s="3"/>
      <c r="L33" s="3"/>
      <c r="M33" s="3"/>
      <c r="N33" s="3"/>
      <c r="O33" s="3"/>
      <c r="P33" s="3"/>
      <c r="Q33" s="3"/>
      <c r="R33" s="3"/>
      <c r="S33" s="3"/>
      <c r="T33" s="3"/>
      <c r="U33" s="3"/>
      <c r="V33" s="3"/>
      <c r="W33" s="3"/>
      <c r="X33" s="3"/>
      <c r="Y33" s="3"/>
      <c r="Z33" s="3"/>
    </row>
    <row r="34" ht="18.75" customHeight="1">
      <c r="A34" s="62"/>
      <c r="B34" s="82"/>
      <c r="C34" s="54"/>
      <c r="D34" s="68"/>
      <c r="E34" s="48" t="s">
        <v>176</v>
      </c>
      <c r="F34" s="10" t="s">
        <v>177</v>
      </c>
      <c r="I34" s="3"/>
      <c r="J34" s="3"/>
      <c r="K34" s="3"/>
      <c r="L34" s="3"/>
      <c r="M34" s="3"/>
      <c r="N34" s="3"/>
      <c r="O34" s="3"/>
      <c r="P34" s="3"/>
      <c r="Q34" s="3"/>
      <c r="R34" s="3"/>
      <c r="S34" s="3"/>
      <c r="T34" s="3"/>
      <c r="U34" s="3"/>
      <c r="V34" s="3"/>
      <c r="W34" s="3"/>
      <c r="X34" s="3"/>
      <c r="Y34" s="3"/>
      <c r="Z34" s="3"/>
    </row>
    <row r="35" ht="15.0" customHeight="1">
      <c r="A35" s="53"/>
      <c r="B35" s="10"/>
      <c r="C35" s="54"/>
      <c r="D35" s="63" t="s">
        <v>178</v>
      </c>
      <c r="E35" s="87" t="s">
        <v>179</v>
      </c>
      <c r="F35" s="88"/>
      <c r="G35" s="88"/>
      <c r="H35" s="88"/>
      <c r="I35" s="10"/>
      <c r="J35" s="3"/>
      <c r="K35" s="3"/>
      <c r="L35" s="3"/>
      <c r="M35" s="3"/>
      <c r="N35" s="3"/>
      <c r="O35" s="3"/>
      <c r="P35" s="3"/>
      <c r="Q35" s="3"/>
      <c r="R35" s="3"/>
      <c r="S35" s="3"/>
      <c r="T35" s="3"/>
      <c r="U35" s="3"/>
      <c r="V35" s="3"/>
      <c r="W35" s="3"/>
      <c r="X35" s="3"/>
      <c r="Y35" s="3"/>
      <c r="Z35" s="3"/>
    </row>
    <row r="36" ht="13.5" customHeight="1">
      <c r="A36" s="62"/>
      <c r="B36" s="89"/>
      <c r="C36" s="54"/>
      <c r="D36" s="79" t="s">
        <v>180</v>
      </c>
      <c r="E36" s="90" t="s">
        <v>181</v>
      </c>
      <c r="F36" s="91"/>
      <c r="I36" s="3"/>
      <c r="J36" s="3"/>
      <c r="K36" s="3"/>
      <c r="L36" s="3"/>
      <c r="M36" s="3"/>
      <c r="N36" s="3"/>
      <c r="O36" s="3"/>
      <c r="P36" s="3"/>
      <c r="Q36" s="3"/>
      <c r="R36" s="3"/>
      <c r="S36" s="3"/>
      <c r="T36" s="3"/>
      <c r="U36" s="3"/>
      <c r="V36" s="3"/>
      <c r="W36" s="3"/>
      <c r="X36" s="3"/>
      <c r="Y36" s="3"/>
      <c r="Z36" s="3"/>
    </row>
    <row r="37" ht="13.5" customHeight="1">
      <c r="A37" s="62"/>
      <c r="B37" s="82"/>
      <c r="C37" s="54"/>
      <c r="D37" s="79"/>
      <c r="E37" s="90" t="s">
        <v>182</v>
      </c>
      <c r="F37" s="8" t="s">
        <v>183</v>
      </c>
      <c r="I37" s="3"/>
      <c r="J37" s="3"/>
      <c r="K37" s="3"/>
      <c r="L37" s="17"/>
      <c r="O37" s="3"/>
      <c r="P37" s="3"/>
      <c r="Q37" s="3"/>
      <c r="R37" s="3"/>
      <c r="S37" s="3"/>
      <c r="T37" s="3"/>
      <c r="U37" s="3"/>
      <c r="V37" s="3"/>
      <c r="W37" s="3"/>
      <c r="X37" s="3"/>
      <c r="Y37" s="3"/>
      <c r="Z37" s="3"/>
    </row>
    <row r="38" ht="15.75" customHeight="1">
      <c r="A38" s="62"/>
      <c r="B38" s="82"/>
      <c r="C38" s="54"/>
      <c r="D38" s="79"/>
      <c r="E38" s="92" t="s">
        <v>184</v>
      </c>
      <c r="F38" s="93" t="s">
        <v>185</v>
      </c>
      <c r="G38" s="94"/>
      <c r="H38" s="94"/>
      <c r="I38" s="3"/>
      <c r="J38" s="3"/>
      <c r="K38" s="3"/>
      <c r="L38" s="3"/>
      <c r="M38" s="3"/>
      <c r="N38" s="3"/>
      <c r="O38" s="3"/>
      <c r="P38" s="3"/>
      <c r="Q38" s="3"/>
      <c r="R38" s="3"/>
      <c r="S38" s="3"/>
      <c r="T38" s="3"/>
      <c r="U38" s="3"/>
      <c r="V38" s="3"/>
      <c r="W38" s="3"/>
      <c r="X38" s="3"/>
      <c r="Y38" s="3"/>
      <c r="Z38" s="3"/>
    </row>
    <row r="39" ht="15.0" customHeight="1">
      <c r="A39" s="62"/>
      <c r="B39" s="82"/>
      <c r="C39" s="54"/>
      <c r="D39" s="79"/>
      <c r="E39" s="90" t="s">
        <v>182</v>
      </c>
      <c r="F39" s="8" t="s">
        <v>186</v>
      </c>
      <c r="I39" s="3"/>
      <c r="J39" s="3"/>
      <c r="K39" s="3"/>
      <c r="L39" s="3"/>
      <c r="M39" s="3"/>
      <c r="N39" s="3"/>
      <c r="O39" s="3"/>
      <c r="P39" s="3"/>
      <c r="Q39" s="3"/>
      <c r="R39" s="3"/>
      <c r="S39" s="3"/>
      <c r="T39" s="3"/>
      <c r="U39" s="3"/>
      <c r="V39" s="3"/>
      <c r="W39" s="3"/>
      <c r="X39" s="3"/>
      <c r="Y39" s="3"/>
      <c r="Z39" s="3"/>
    </row>
    <row r="40" ht="18.0" customHeight="1">
      <c r="A40" s="62"/>
      <c r="B40" s="82"/>
      <c r="C40" s="54"/>
      <c r="D40" s="79"/>
      <c r="E40" s="92" t="s">
        <v>184</v>
      </c>
      <c r="F40" s="93" t="s">
        <v>187</v>
      </c>
      <c r="G40" s="94"/>
      <c r="H40" s="94"/>
      <c r="I40" s="3"/>
      <c r="J40" s="3"/>
      <c r="K40" s="3"/>
      <c r="L40" s="3"/>
      <c r="M40" s="3"/>
      <c r="N40" s="3"/>
      <c r="O40" s="3"/>
      <c r="P40" s="3"/>
      <c r="Q40" s="3"/>
      <c r="R40" s="3"/>
      <c r="S40" s="3"/>
      <c r="T40" s="3"/>
      <c r="U40" s="3"/>
      <c r="V40" s="3"/>
      <c r="W40" s="3"/>
      <c r="X40" s="3"/>
      <c r="Y40" s="3"/>
      <c r="Z40" s="3"/>
    </row>
    <row r="41" ht="13.5" customHeight="1">
      <c r="A41" s="62"/>
      <c r="B41" s="82"/>
      <c r="C41" s="54"/>
      <c r="D41" s="79"/>
      <c r="E41" s="90" t="s">
        <v>188</v>
      </c>
      <c r="F41" s="86"/>
      <c r="I41" s="3"/>
      <c r="J41" s="3"/>
      <c r="K41" s="3"/>
      <c r="L41" s="3"/>
      <c r="M41" s="3"/>
      <c r="N41" s="3"/>
      <c r="O41" s="3"/>
      <c r="P41" s="3"/>
      <c r="Q41" s="3"/>
      <c r="R41" s="3"/>
      <c r="S41" s="3"/>
      <c r="T41" s="3"/>
      <c r="U41" s="3"/>
      <c r="V41" s="3"/>
      <c r="W41" s="3"/>
      <c r="X41" s="3"/>
      <c r="Y41" s="3"/>
      <c r="Z41" s="3"/>
    </row>
    <row r="42" ht="13.5" customHeight="1">
      <c r="A42" s="62"/>
      <c r="B42" s="82"/>
      <c r="C42" s="54"/>
      <c r="D42" s="79"/>
      <c r="E42" s="90" t="s">
        <v>182</v>
      </c>
      <c r="F42" s="8" t="s">
        <v>189</v>
      </c>
      <c r="I42" s="3"/>
      <c r="J42" s="3"/>
      <c r="K42" s="3"/>
      <c r="L42" s="3"/>
      <c r="M42" s="3"/>
      <c r="N42" s="3"/>
      <c r="O42" s="3"/>
      <c r="P42" s="3"/>
      <c r="Q42" s="3"/>
      <c r="R42" s="3"/>
      <c r="S42" s="3"/>
      <c r="T42" s="3"/>
      <c r="U42" s="3"/>
      <c r="V42" s="3"/>
      <c r="W42" s="3"/>
      <c r="X42" s="3"/>
      <c r="Y42" s="3"/>
      <c r="Z42" s="3"/>
    </row>
    <row r="43" ht="13.5" customHeight="1">
      <c r="A43" s="62"/>
      <c r="B43" s="82"/>
      <c r="C43" s="54"/>
      <c r="D43" s="79"/>
      <c r="E43" s="92" t="s">
        <v>184</v>
      </c>
      <c r="F43" s="93" t="s">
        <v>190</v>
      </c>
      <c r="G43" s="94"/>
      <c r="H43" s="94"/>
      <c r="I43" s="3"/>
      <c r="J43" s="3"/>
      <c r="K43" s="3"/>
      <c r="L43" s="3"/>
      <c r="M43" s="3"/>
      <c r="N43" s="3"/>
      <c r="O43" s="3"/>
      <c r="P43" s="3"/>
      <c r="Q43" s="3"/>
      <c r="R43" s="3"/>
      <c r="S43" s="3"/>
      <c r="T43" s="3"/>
      <c r="U43" s="3"/>
      <c r="V43" s="3"/>
      <c r="W43" s="3"/>
      <c r="X43" s="3"/>
      <c r="Y43" s="3"/>
      <c r="Z43" s="3"/>
    </row>
    <row r="44" ht="13.5" customHeight="1">
      <c r="A44" s="62"/>
      <c r="B44" s="82"/>
      <c r="C44" s="54"/>
      <c r="D44" s="79"/>
      <c r="E44" s="90" t="s">
        <v>182</v>
      </c>
      <c r="F44" s="8" t="s">
        <v>191</v>
      </c>
      <c r="I44" s="3"/>
      <c r="J44" s="3"/>
      <c r="K44" s="3"/>
      <c r="L44" s="3"/>
      <c r="M44" s="3"/>
      <c r="N44" s="3"/>
      <c r="O44" s="3"/>
      <c r="P44" s="3"/>
      <c r="Q44" s="3"/>
      <c r="R44" s="3"/>
      <c r="S44" s="3"/>
      <c r="T44" s="3"/>
      <c r="U44" s="3"/>
      <c r="V44" s="3"/>
      <c r="W44" s="3"/>
      <c r="X44" s="3"/>
      <c r="Y44" s="3"/>
      <c r="Z44" s="3"/>
    </row>
    <row r="45" ht="13.5" customHeight="1">
      <c r="A45" s="62"/>
      <c r="B45" s="82"/>
      <c r="C45" s="54"/>
      <c r="D45" s="79"/>
      <c r="E45" s="92" t="s">
        <v>184</v>
      </c>
      <c r="F45" s="93" t="s">
        <v>190</v>
      </c>
      <c r="G45" s="94"/>
      <c r="H45" s="94"/>
      <c r="I45" s="3"/>
      <c r="J45" s="3"/>
      <c r="K45" s="3"/>
      <c r="L45" s="3"/>
      <c r="M45" s="3"/>
      <c r="N45" s="3"/>
      <c r="O45" s="3"/>
      <c r="P45" s="3"/>
      <c r="Q45" s="3"/>
      <c r="R45" s="3"/>
      <c r="S45" s="3"/>
      <c r="T45" s="3"/>
      <c r="U45" s="3"/>
      <c r="V45" s="3"/>
      <c r="W45" s="3"/>
      <c r="X45" s="3"/>
      <c r="Y45" s="3"/>
      <c r="Z45" s="3"/>
    </row>
    <row r="46" ht="13.5" customHeight="1">
      <c r="A46" s="62"/>
      <c r="B46" s="82"/>
      <c r="C46" s="54"/>
      <c r="D46" s="79"/>
      <c r="E46" s="90" t="s">
        <v>182</v>
      </c>
      <c r="F46" s="8" t="s">
        <v>192</v>
      </c>
      <c r="I46" s="3"/>
      <c r="J46" s="3"/>
      <c r="K46" s="3"/>
      <c r="L46" s="3"/>
      <c r="M46" s="3"/>
      <c r="N46" s="3"/>
      <c r="O46" s="3"/>
      <c r="P46" s="3"/>
      <c r="Q46" s="3"/>
      <c r="R46" s="3"/>
      <c r="S46" s="3"/>
      <c r="T46" s="3"/>
      <c r="U46" s="3"/>
      <c r="V46" s="3"/>
      <c r="W46" s="3"/>
      <c r="X46" s="3"/>
      <c r="Y46" s="3"/>
      <c r="Z46" s="3"/>
    </row>
    <row r="47" ht="13.5" customHeight="1">
      <c r="A47" s="62"/>
      <c r="B47" s="82"/>
      <c r="C47" s="54"/>
      <c r="D47" s="79"/>
      <c r="E47" s="92" t="s">
        <v>184</v>
      </c>
      <c r="F47" s="93" t="s">
        <v>193</v>
      </c>
      <c r="G47" s="94"/>
      <c r="H47" s="94"/>
      <c r="I47" s="3"/>
      <c r="J47" s="3"/>
      <c r="K47" s="3"/>
      <c r="L47" s="3"/>
      <c r="M47" s="3"/>
      <c r="N47" s="3"/>
      <c r="O47" s="3"/>
      <c r="P47" s="3"/>
      <c r="Q47" s="3"/>
      <c r="R47" s="3"/>
      <c r="S47" s="3"/>
      <c r="T47" s="3"/>
      <c r="U47" s="3"/>
      <c r="V47" s="3"/>
      <c r="W47" s="3"/>
      <c r="X47" s="3"/>
      <c r="Y47" s="3"/>
      <c r="Z47" s="3"/>
    </row>
    <row r="48" ht="13.5" customHeight="1">
      <c r="A48" s="62"/>
      <c r="B48" s="82"/>
      <c r="C48" s="54"/>
      <c r="D48" s="79"/>
      <c r="E48" s="90" t="s">
        <v>182</v>
      </c>
      <c r="F48" s="8" t="s">
        <v>194</v>
      </c>
      <c r="I48" s="3"/>
      <c r="J48" s="3"/>
      <c r="K48" s="3"/>
      <c r="L48" s="3"/>
      <c r="M48" s="3"/>
      <c r="N48" s="3"/>
      <c r="O48" s="3"/>
      <c r="P48" s="3"/>
      <c r="Q48" s="3"/>
      <c r="R48" s="3"/>
      <c r="S48" s="3"/>
      <c r="T48" s="3"/>
      <c r="U48" s="3"/>
      <c r="V48" s="3"/>
      <c r="W48" s="3"/>
      <c r="X48" s="3"/>
      <c r="Y48" s="3"/>
      <c r="Z48" s="3"/>
    </row>
    <row r="49" ht="13.5" customHeight="1">
      <c r="A49" s="62"/>
      <c r="B49" s="82"/>
      <c r="C49" s="54"/>
      <c r="D49" s="79"/>
      <c r="E49" s="92" t="s">
        <v>184</v>
      </c>
      <c r="F49" s="93" t="s">
        <v>190</v>
      </c>
      <c r="G49" s="94"/>
      <c r="H49" s="94"/>
      <c r="I49" s="3"/>
      <c r="J49" s="3"/>
      <c r="K49" s="3"/>
      <c r="L49" s="3"/>
      <c r="M49" s="3"/>
      <c r="N49" s="3"/>
      <c r="O49" s="3"/>
      <c r="P49" s="3"/>
      <c r="Q49" s="3"/>
      <c r="R49" s="3"/>
      <c r="S49" s="3"/>
      <c r="T49" s="3"/>
      <c r="U49" s="3"/>
      <c r="V49" s="3"/>
      <c r="W49" s="3"/>
      <c r="X49" s="3"/>
      <c r="Y49" s="3"/>
      <c r="Z49" s="3"/>
    </row>
    <row r="50" ht="66.75" customHeight="1">
      <c r="A50" s="53"/>
      <c r="B50" s="10"/>
      <c r="C50" s="54"/>
      <c r="D50" s="63" t="s">
        <v>195</v>
      </c>
      <c r="E50" s="87" t="s">
        <v>196</v>
      </c>
      <c r="F50" s="88"/>
      <c r="G50" s="88"/>
      <c r="H50" s="88"/>
      <c r="I50" s="47"/>
      <c r="J50" s="3"/>
    </row>
    <row r="51" ht="18.0" customHeight="1">
      <c r="A51" s="53"/>
      <c r="B51" s="56" t="s">
        <v>197</v>
      </c>
      <c r="C51" s="51"/>
      <c r="D51" s="57" t="s">
        <v>130</v>
      </c>
      <c r="E51" s="58"/>
      <c r="F51" s="58"/>
      <c r="G51" s="58"/>
      <c r="H51" s="51"/>
      <c r="I51" s="3"/>
      <c r="J51" s="3"/>
      <c r="K51" s="3"/>
      <c r="L51" s="3"/>
      <c r="M51" s="3"/>
      <c r="N51" s="3"/>
      <c r="O51" s="3"/>
      <c r="P51" s="3"/>
      <c r="Q51" s="3"/>
      <c r="R51" s="3"/>
      <c r="S51" s="3"/>
      <c r="T51" s="3"/>
      <c r="U51" s="3"/>
      <c r="V51" s="3"/>
      <c r="W51" s="3"/>
      <c r="X51" s="3"/>
      <c r="Y51" s="3"/>
      <c r="Z51" s="3"/>
    </row>
    <row r="52" ht="13.5" customHeight="1">
      <c r="A52" s="59" t="s">
        <v>198</v>
      </c>
      <c r="B52" s="60"/>
      <c r="C52" s="60" t="str">
        <f t="shared" ref="C52:D52" si="1">E26</f>
        <v>op=create</v>
      </c>
      <c r="D52" s="95" t="str">
        <f t="shared" si="1"/>
        <v>Creates a starting grid</v>
      </c>
      <c r="E52" s="58"/>
      <c r="F52" s="58"/>
      <c r="G52" s="58"/>
      <c r="H52" s="51"/>
      <c r="I52" s="3"/>
      <c r="J52" s="3"/>
      <c r="K52" s="3"/>
      <c r="L52" s="3"/>
      <c r="M52" s="3"/>
      <c r="N52" s="3"/>
      <c r="O52" s="3"/>
      <c r="P52" s="3"/>
      <c r="Q52" s="3"/>
      <c r="R52" s="3"/>
      <c r="S52" s="3"/>
      <c r="T52" s="3"/>
      <c r="U52" s="3"/>
      <c r="V52" s="3"/>
      <c r="W52" s="3"/>
      <c r="X52" s="3"/>
      <c r="Y52" s="3"/>
      <c r="Z52" s="3"/>
    </row>
    <row r="53" ht="13.5" customHeight="1">
      <c r="A53" s="62"/>
      <c r="B53" s="10"/>
      <c r="C53" s="54"/>
      <c r="D53" s="63" t="s">
        <v>134</v>
      </c>
      <c r="E53" s="96" t="s">
        <v>183</v>
      </c>
      <c r="F53" s="88"/>
      <c r="G53" s="88"/>
      <c r="H53" s="88"/>
      <c r="I53" s="66"/>
      <c r="J53" s="8"/>
      <c r="K53" s="8"/>
      <c r="L53" s="8"/>
      <c r="M53" s="8"/>
      <c r="N53" s="8"/>
      <c r="O53" s="8"/>
      <c r="P53" s="8"/>
      <c r="Q53" s="8"/>
      <c r="R53" s="8"/>
      <c r="S53" s="8"/>
      <c r="T53" s="8"/>
      <c r="U53" s="8"/>
      <c r="V53" s="8"/>
      <c r="W53" s="8"/>
      <c r="X53" s="8"/>
      <c r="Y53" s="8"/>
      <c r="Z53" s="8"/>
    </row>
    <row r="54" ht="15.75" customHeight="1">
      <c r="A54" s="62"/>
      <c r="B54" s="82"/>
      <c r="C54" s="54"/>
      <c r="D54" s="97" t="s">
        <v>199</v>
      </c>
      <c r="E54" s="98" t="s">
        <v>200</v>
      </c>
      <c r="F54" s="65"/>
      <c r="G54" s="65"/>
      <c r="H54" s="65"/>
      <c r="I54" s="3"/>
      <c r="J54" s="3"/>
      <c r="K54" s="3"/>
      <c r="L54" s="3"/>
      <c r="M54" s="3"/>
      <c r="N54" s="3"/>
      <c r="O54" s="3"/>
      <c r="P54" s="3"/>
      <c r="Q54" s="3"/>
      <c r="R54" s="3"/>
      <c r="S54" s="3"/>
      <c r="T54" s="3"/>
      <c r="U54" s="3"/>
      <c r="V54" s="3"/>
      <c r="W54" s="3"/>
      <c r="X54" s="3"/>
      <c r="Y54" s="3"/>
      <c r="Z54" s="3"/>
    </row>
    <row r="55" ht="15.75" customHeight="1">
      <c r="A55" s="62"/>
      <c r="B55" s="89"/>
      <c r="C55" s="54"/>
      <c r="D55" s="97"/>
      <c r="E55" s="99" t="s">
        <v>201</v>
      </c>
      <c r="F55" s="15"/>
      <c r="G55" s="15"/>
      <c r="H55" s="15"/>
      <c r="I55" s="3"/>
      <c r="J55" s="3"/>
      <c r="K55" s="3"/>
      <c r="L55" s="3"/>
      <c r="M55" s="3"/>
      <c r="N55" s="3"/>
      <c r="O55" s="3"/>
      <c r="P55" s="3"/>
      <c r="Q55" s="3"/>
      <c r="R55" s="3"/>
      <c r="S55" s="3"/>
      <c r="T55" s="3"/>
      <c r="U55" s="3"/>
      <c r="V55" s="3"/>
      <c r="W55" s="3"/>
      <c r="X55" s="3"/>
      <c r="Y55" s="3"/>
      <c r="Z55" s="3"/>
    </row>
    <row r="56" ht="16.5" customHeight="1">
      <c r="A56" s="62"/>
      <c r="B56" s="3"/>
      <c r="C56" s="3"/>
      <c r="D56" s="68" t="s">
        <v>156</v>
      </c>
      <c r="E56" s="69" t="s">
        <v>202</v>
      </c>
      <c r="F56" s="65"/>
      <c r="G56" s="65"/>
      <c r="H56" s="65"/>
      <c r="I56" s="3"/>
      <c r="J56" s="3"/>
      <c r="K56" s="3"/>
      <c r="L56" s="3"/>
      <c r="M56" s="3"/>
      <c r="N56" s="3"/>
      <c r="O56" s="3"/>
      <c r="P56" s="3"/>
      <c r="Q56" s="3"/>
      <c r="R56" s="3"/>
      <c r="S56" s="3"/>
      <c r="T56" s="3"/>
      <c r="U56" s="3"/>
      <c r="V56" s="3"/>
      <c r="W56" s="3"/>
      <c r="X56" s="3"/>
      <c r="Y56" s="3"/>
      <c r="Z56" s="3"/>
    </row>
    <row r="57" ht="16.5" customHeight="1">
      <c r="A57" s="62"/>
      <c r="B57" s="3"/>
      <c r="C57" s="3"/>
      <c r="D57" s="68"/>
      <c r="E57" s="100" t="s">
        <v>203</v>
      </c>
      <c r="F57" s="81" t="s">
        <v>204</v>
      </c>
      <c r="G57" s="10"/>
      <c r="H57" s="10"/>
      <c r="I57" s="3"/>
      <c r="J57" s="3"/>
      <c r="K57" s="3"/>
      <c r="L57" s="3"/>
      <c r="M57" s="3"/>
      <c r="N57" s="3"/>
      <c r="O57" s="3"/>
      <c r="P57" s="3"/>
      <c r="Q57" s="3"/>
      <c r="R57" s="3"/>
      <c r="S57" s="3"/>
      <c r="T57" s="3"/>
      <c r="U57" s="3"/>
      <c r="V57" s="3"/>
      <c r="W57" s="3"/>
      <c r="X57" s="3"/>
      <c r="Y57" s="3"/>
      <c r="Z57" s="3"/>
    </row>
    <row r="58" ht="64.5" customHeight="1">
      <c r="A58" s="62"/>
      <c r="B58" s="3"/>
      <c r="C58" s="3"/>
      <c r="D58" s="68"/>
      <c r="E58" s="101" t="s">
        <v>205</v>
      </c>
      <c r="F58" s="102" t="s">
        <v>206</v>
      </c>
      <c r="G58" s="94"/>
      <c r="H58" s="94"/>
      <c r="I58" s="3"/>
      <c r="J58" s="3"/>
      <c r="K58" s="3"/>
      <c r="L58" s="3"/>
      <c r="M58" s="3"/>
      <c r="N58" s="3"/>
      <c r="O58" s="3"/>
      <c r="P58" s="3"/>
      <c r="Q58" s="3"/>
      <c r="R58" s="3"/>
      <c r="S58" s="3"/>
      <c r="T58" s="3"/>
      <c r="U58" s="3"/>
      <c r="V58" s="3"/>
      <c r="W58" s="3"/>
      <c r="X58" s="3"/>
      <c r="Y58" s="3"/>
      <c r="Z58" s="3"/>
    </row>
    <row r="59" ht="34.5" customHeight="1">
      <c r="A59" s="62"/>
      <c r="B59" s="3"/>
      <c r="C59" s="3"/>
      <c r="D59" s="68"/>
      <c r="E59" s="101" t="s">
        <v>207</v>
      </c>
      <c r="F59" s="102" t="s">
        <v>208</v>
      </c>
      <c r="G59" s="94"/>
      <c r="H59" s="94"/>
      <c r="I59" s="3"/>
      <c r="J59" s="3"/>
      <c r="K59" s="3"/>
      <c r="L59" s="3"/>
      <c r="M59" s="3"/>
      <c r="N59" s="3"/>
      <c r="O59" s="3"/>
      <c r="P59" s="3"/>
      <c r="Q59" s="3"/>
      <c r="R59" s="3"/>
      <c r="S59" s="3"/>
      <c r="T59" s="3"/>
      <c r="U59" s="3"/>
      <c r="V59" s="3"/>
      <c r="W59" s="3"/>
      <c r="X59" s="3"/>
      <c r="Y59" s="3"/>
      <c r="Z59" s="3"/>
    </row>
    <row r="60" ht="45.0" customHeight="1">
      <c r="A60" s="62"/>
      <c r="B60" s="3"/>
      <c r="C60" s="3"/>
      <c r="D60" s="68"/>
      <c r="E60" s="103" t="s">
        <v>209</v>
      </c>
      <c r="F60" s="10" t="s">
        <v>210</v>
      </c>
      <c r="I60" s="3"/>
      <c r="J60" s="3"/>
      <c r="K60" s="3"/>
      <c r="L60" s="3"/>
      <c r="M60" s="3"/>
      <c r="N60" s="3"/>
      <c r="O60" s="3"/>
      <c r="P60" s="3"/>
      <c r="Q60" s="3"/>
      <c r="R60" s="3"/>
      <c r="S60" s="3"/>
      <c r="T60" s="3"/>
      <c r="U60" s="3"/>
      <c r="V60" s="3"/>
      <c r="W60" s="3"/>
      <c r="X60" s="3"/>
      <c r="Y60" s="3"/>
      <c r="Z60" s="3"/>
    </row>
    <row r="61" ht="22.5" customHeight="1">
      <c r="A61" s="62"/>
      <c r="B61" s="3"/>
      <c r="C61" s="3"/>
      <c r="D61" s="68"/>
      <c r="E61" s="104"/>
      <c r="F61" s="105" t="s">
        <v>211</v>
      </c>
      <c r="G61" s="94"/>
      <c r="H61" s="94"/>
      <c r="I61" s="3"/>
      <c r="J61" s="3"/>
      <c r="K61" s="3"/>
      <c r="L61" s="3"/>
      <c r="M61" s="3"/>
      <c r="N61" s="3"/>
      <c r="O61" s="3"/>
      <c r="P61" s="3"/>
      <c r="Q61" s="3"/>
      <c r="R61" s="3"/>
      <c r="S61" s="3"/>
      <c r="T61" s="3"/>
      <c r="U61" s="3"/>
      <c r="V61" s="3"/>
      <c r="W61" s="3"/>
      <c r="X61" s="3"/>
      <c r="Y61" s="3"/>
      <c r="Z61" s="3"/>
    </row>
    <row r="62" ht="30.0" customHeight="1">
      <c r="A62" s="62"/>
      <c r="B62" s="82"/>
      <c r="C62" s="54"/>
      <c r="D62" s="68"/>
      <c r="E62" s="106" t="s">
        <v>212</v>
      </c>
      <c r="F62" s="86" t="s">
        <v>213</v>
      </c>
      <c r="I62" s="3"/>
      <c r="J62" s="3"/>
      <c r="K62" s="3"/>
      <c r="L62" s="3"/>
      <c r="M62" s="3"/>
      <c r="N62" s="3"/>
      <c r="O62" s="3"/>
      <c r="P62" s="3"/>
      <c r="Q62" s="3"/>
      <c r="R62" s="3"/>
      <c r="S62" s="3"/>
      <c r="T62" s="3"/>
      <c r="U62" s="3"/>
      <c r="V62" s="3"/>
      <c r="W62" s="3"/>
      <c r="X62" s="3"/>
      <c r="Y62" s="3"/>
      <c r="Z62" s="3"/>
    </row>
    <row r="63" ht="13.5" customHeight="1">
      <c r="A63" s="62"/>
      <c r="B63" s="82"/>
      <c r="C63" s="54"/>
      <c r="D63" s="68" t="s">
        <v>171</v>
      </c>
      <c r="E63" s="107" t="s">
        <v>214</v>
      </c>
      <c r="F63" s="88"/>
      <c r="G63" s="88"/>
      <c r="H63" s="88"/>
      <c r="I63" s="3"/>
      <c r="J63" s="3"/>
      <c r="K63" s="3"/>
      <c r="L63" s="3"/>
      <c r="M63" s="3"/>
      <c r="N63" s="3"/>
      <c r="O63" s="3"/>
      <c r="P63" s="3"/>
      <c r="Q63" s="3"/>
      <c r="R63" s="3"/>
      <c r="S63" s="3"/>
      <c r="T63" s="3"/>
      <c r="U63" s="3"/>
      <c r="V63" s="3"/>
      <c r="W63" s="3"/>
      <c r="X63" s="3"/>
      <c r="Y63" s="3"/>
      <c r="Z63" s="3"/>
    </row>
    <row r="64" ht="13.5" customHeight="1">
      <c r="A64" s="62"/>
      <c r="B64" s="89"/>
      <c r="C64" s="54"/>
      <c r="D64" s="79" t="s">
        <v>180</v>
      </c>
      <c r="E64" s="90" t="s">
        <v>215</v>
      </c>
      <c r="F64" s="91"/>
      <c r="I64" s="3"/>
      <c r="J64" s="3"/>
      <c r="K64" s="3"/>
      <c r="L64" s="3"/>
      <c r="M64" s="3"/>
      <c r="N64" s="3"/>
      <c r="O64" s="3"/>
      <c r="P64" s="3"/>
      <c r="Q64" s="3"/>
      <c r="R64" s="3"/>
      <c r="S64" s="3"/>
      <c r="T64" s="3"/>
      <c r="U64" s="3"/>
      <c r="V64" s="3"/>
      <c r="W64" s="3"/>
      <c r="X64" s="3"/>
      <c r="Y64" s="3"/>
      <c r="Z64" s="3"/>
    </row>
    <row r="65" ht="13.5" customHeight="1">
      <c r="A65" s="62"/>
      <c r="B65" s="82"/>
      <c r="C65" s="54"/>
      <c r="D65" s="79"/>
      <c r="E65" s="90" t="s">
        <v>182</v>
      </c>
      <c r="F65" s="8" t="s">
        <v>183</v>
      </c>
      <c r="I65" s="3"/>
      <c r="J65" s="3"/>
      <c r="K65" s="3"/>
      <c r="L65" s="17"/>
      <c r="O65" s="3"/>
      <c r="P65" s="3"/>
      <c r="Q65" s="3"/>
      <c r="R65" s="3"/>
      <c r="S65" s="3"/>
      <c r="T65" s="3"/>
      <c r="U65" s="3"/>
      <c r="V65" s="3"/>
      <c r="W65" s="3"/>
      <c r="X65" s="3"/>
      <c r="Y65" s="3"/>
      <c r="Z65" s="3"/>
    </row>
    <row r="66" ht="42.75" customHeight="1">
      <c r="A66" s="62"/>
      <c r="B66" s="82"/>
      <c r="C66" s="54"/>
      <c r="D66" s="79"/>
      <c r="E66" s="92" t="s">
        <v>184</v>
      </c>
      <c r="F66" s="93" t="s">
        <v>216</v>
      </c>
      <c r="G66" s="94"/>
      <c r="H66" s="94"/>
      <c r="I66" s="3"/>
      <c r="J66" s="3"/>
      <c r="K66" s="3"/>
      <c r="L66" s="3"/>
      <c r="M66" s="3"/>
      <c r="N66" s="3"/>
      <c r="O66" s="3"/>
      <c r="P66" s="3"/>
      <c r="Q66" s="3"/>
      <c r="R66" s="3"/>
      <c r="S66" s="3"/>
      <c r="T66" s="3"/>
      <c r="U66" s="3"/>
      <c r="V66" s="3"/>
      <c r="W66" s="3"/>
      <c r="X66" s="3"/>
      <c r="Y66" s="3"/>
      <c r="Z66" s="3"/>
    </row>
    <row r="67" ht="15.0" customHeight="1">
      <c r="A67" s="62"/>
      <c r="B67" s="82"/>
      <c r="C67" s="54"/>
      <c r="D67" s="79"/>
      <c r="E67" s="90" t="s">
        <v>182</v>
      </c>
      <c r="F67" s="8" t="s">
        <v>183</v>
      </c>
      <c r="I67" s="3"/>
      <c r="J67" s="3"/>
      <c r="K67" s="3"/>
      <c r="L67" s="3"/>
      <c r="M67" s="3"/>
      <c r="N67" s="3"/>
      <c r="O67" s="3"/>
      <c r="P67" s="3"/>
      <c r="Q67" s="3"/>
      <c r="R67" s="3"/>
      <c r="S67" s="3"/>
      <c r="T67" s="3"/>
      <c r="U67" s="3"/>
      <c r="V67" s="3"/>
      <c r="W67" s="3"/>
      <c r="X67" s="3"/>
      <c r="Y67" s="3"/>
      <c r="Z67" s="3"/>
    </row>
    <row r="68" ht="45.0" customHeight="1">
      <c r="A68" s="62"/>
      <c r="B68" s="82"/>
      <c r="C68" s="54"/>
      <c r="D68" s="79"/>
      <c r="E68" s="92" t="s">
        <v>184</v>
      </c>
      <c r="F68" s="93" t="s">
        <v>217</v>
      </c>
      <c r="G68" s="94"/>
      <c r="H68" s="94"/>
      <c r="I68" s="3"/>
      <c r="J68" s="3"/>
      <c r="K68" s="3"/>
      <c r="L68" s="3"/>
      <c r="M68" s="3"/>
      <c r="N68" s="3"/>
      <c r="O68" s="3"/>
      <c r="P68" s="3"/>
      <c r="Q68" s="3"/>
      <c r="R68" s="3"/>
      <c r="S68" s="3"/>
      <c r="T68" s="3"/>
      <c r="U68" s="3"/>
      <c r="V68" s="3"/>
      <c r="W68" s="3"/>
      <c r="X68" s="3"/>
      <c r="Y68" s="3"/>
      <c r="Z68" s="3"/>
    </row>
    <row r="69" ht="28.5" customHeight="1">
      <c r="A69" s="62"/>
      <c r="B69" s="82"/>
      <c r="C69" s="54"/>
      <c r="D69" s="79"/>
      <c r="E69" s="108" t="s">
        <v>218</v>
      </c>
      <c r="F69" s="109"/>
      <c r="G69" s="109"/>
      <c r="H69" s="109"/>
      <c r="I69" s="3"/>
      <c r="J69" s="3"/>
      <c r="K69" s="3"/>
      <c r="L69" s="3"/>
      <c r="M69" s="3"/>
      <c r="N69" s="3"/>
      <c r="O69" s="3"/>
      <c r="P69" s="3"/>
      <c r="Q69" s="3"/>
      <c r="R69" s="3"/>
      <c r="S69" s="3"/>
      <c r="T69" s="3"/>
      <c r="U69" s="3"/>
      <c r="V69" s="3"/>
      <c r="W69" s="3"/>
      <c r="X69" s="3"/>
      <c r="Y69" s="3"/>
      <c r="Z69" s="3"/>
    </row>
    <row r="70" ht="30.0" customHeight="1">
      <c r="A70" s="53"/>
      <c r="B70" s="10"/>
      <c r="C70" s="54"/>
      <c r="D70" s="63" t="s">
        <v>195</v>
      </c>
      <c r="E70" s="87" t="s">
        <v>219</v>
      </c>
      <c r="F70" s="88"/>
      <c r="G70" s="88"/>
      <c r="H70" s="88"/>
      <c r="I70" s="47"/>
      <c r="J70" s="3"/>
      <c r="K70" s="3"/>
      <c r="L70" s="3"/>
      <c r="M70" s="3"/>
      <c r="N70" s="3"/>
      <c r="O70" s="3"/>
      <c r="P70" s="3"/>
      <c r="Q70" s="3"/>
      <c r="R70" s="3"/>
      <c r="S70" s="3"/>
      <c r="T70" s="3"/>
      <c r="U70" s="3"/>
      <c r="V70" s="3"/>
      <c r="W70" s="3"/>
      <c r="X70" s="3"/>
      <c r="Y70" s="3"/>
      <c r="Z70" s="3"/>
    </row>
    <row r="71" ht="13.5" customHeight="1">
      <c r="A71" s="59" t="s">
        <v>198</v>
      </c>
      <c r="B71" s="60"/>
      <c r="C71" s="60" t="str">
        <f t="shared" ref="C71:D71" si="2">E30</f>
        <v>op=info</v>
      </c>
      <c r="D71" s="95" t="str">
        <f t="shared" si="2"/>
        <v>Identifies the developer</v>
      </c>
      <c r="E71" s="58"/>
      <c r="F71" s="58"/>
      <c r="G71" s="58"/>
      <c r="H71" s="51"/>
      <c r="I71" s="3"/>
      <c r="J71" s="3"/>
      <c r="K71" s="3"/>
      <c r="L71" s="3"/>
      <c r="M71" s="3"/>
      <c r="N71" s="3"/>
      <c r="O71" s="3"/>
      <c r="P71" s="3"/>
      <c r="Q71" s="3"/>
      <c r="R71" s="3"/>
      <c r="S71" s="3"/>
      <c r="T71" s="3"/>
      <c r="U71" s="3"/>
      <c r="V71" s="3"/>
      <c r="W71" s="3"/>
      <c r="X71" s="3"/>
      <c r="Y71" s="3"/>
      <c r="Z71" s="3"/>
    </row>
    <row r="72" ht="13.5" customHeight="1">
      <c r="A72" s="62"/>
      <c r="B72" s="10"/>
      <c r="C72" s="54"/>
      <c r="D72" s="63" t="s">
        <v>134</v>
      </c>
      <c r="E72" s="96" t="s">
        <v>220</v>
      </c>
      <c r="F72" s="88"/>
      <c r="G72" s="88"/>
      <c r="H72" s="88"/>
      <c r="I72" s="66"/>
      <c r="J72" s="8"/>
      <c r="K72" s="8"/>
      <c r="L72" s="8"/>
      <c r="M72" s="8"/>
      <c r="N72" s="8"/>
      <c r="O72" s="8"/>
      <c r="P72" s="8"/>
      <c r="Q72" s="8"/>
      <c r="R72" s="8"/>
      <c r="S72" s="8"/>
      <c r="T72" s="8"/>
      <c r="U72" s="8"/>
      <c r="V72" s="8"/>
      <c r="W72" s="8"/>
      <c r="X72" s="8"/>
      <c r="Y72" s="8"/>
      <c r="Z72" s="8"/>
    </row>
    <row r="73" ht="15.75" customHeight="1">
      <c r="A73" s="62"/>
      <c r="B73" s="82"/>
      <c r="C73" s="54"/>
      <c r="D73" s="97" t="s">
        <v>199</v>
      </c>
      <c r="E73" s="98" t="s">
        <v>221</v>
      </c>
      <c r="F73" s="65"/>
      <c r="G73" s="65"/>
      <c r="H73" s="65"/>
      <c r="I73" s="3"/>
      <c r="J73" s="3"/>
      <c r="K73" s="3"/>
      <c r="L73" s="3"/>
      <c r="M73" s="3"/>
      <c r="N73" s="3"/>
      <c r="O73" s="3"/>
      <c r="P73" s="3"/>
      <c r="Q73" s="3"/>
      <c r="R73" s="3"/>
      <c r="S73" s="3"/>
      <c r="T73" s="3"/>
      <c r="U73" s="3"/>
      <c r="V73" s="3"/>
      <c r="W73" s="3"/>
      <c r="X73" s="3"/>
      <c r="Y73" s="3"/>
      <c r="Z73" s="3"/>
    </row>
    <row r="74" ht="19.5" customHeight="1">
      <c r="A74" s="62"/>
      <c r="B74" s="82"/>
      <c r="C74" s="54"/>
      <c r="D74" s="3"/>
      <c r="E74" s="99" t="s">
        <v>201</v>
      </c>
      <c r="F74" s="15"/>
      <c r="G74" s="15"/>
      <c r="H74" s="15"/>
      <c r="I74" s="3"/>
      <c r="J74" s="3"/>
      <c r="K74" s="3"/>
      <c r="L74" s="3"/>
      <c r="M74" s="3"/>
      <c r="N74" s="3"/>
      <c r="O74" s="3"/>
      <c r="P74" s="3"/>
      <c r="Q74" s="3"/>
      <c r="R74" s="3"/>
      <c r="S74" s="3"/>
      <c r="T74" s="3"/>
      <c r="U74" s="3"/>
      <c r="V74" s="3"/>
      <c r="W74" s="3"/>
      <c r="X74" s="3"/>
      <c r="Y74" s="3"/>
      <c r="Z74" s="3"/>
    </row>
    <row r="75" ht="16.5" customHeight="1">
      <c r="A75" s="62"/>
      <c r="B75" s="3"/>
      <c r="C75" s="3"/>
      <c r="D75" s="68" t="s">
        <v>156</v>
      </c>
      <c r="E75" s="69" t="s">
        <v>222</v>
      </c>
      <c r="F75" s="65"/>
      <c r="G75" s="65"/>
      <c r="H75" s="65"/>
      <c r="I75" s="3"/>
      <c r="J75" s="3"/>
      <c r="K75" s="3"/>
      <c r="L75" s="3"/>
      <c r="M75" s="3"/>
      <c r="N75" s="3"/>
      <c r="O75" s="3"/>
      <c r="P75" s="3"/>
      <c r="Q75" s="3"/>
      <c r="R75" s="3"/>
      <c r="S75" s="3"/>
      <c r="T75" s="3"/>
      <c r="U75" s="3"/>
      <c r="V75" s="3"/>
      <c r="W75" s="3"/>
      <c r="X75" s="3"/>
      <c r="Y75" s="3"/>
      <c r="Z75" s="3"/>
    </row>
    <row r="76" ht="16.5" customHeight="1">
      <c r="A76" s="62"/>
      <c r="B76" s="3"/>
      <c r="C76" s="3"/>
      <c r="D76" s="68"/>
      <c r="E76" s="100" t="s">
        <v>203</v>
      </c>
      <c r="F76" s="81" t="s">
        <v>204</v>
      </c>
      <c r="G76" s="10"/>
      <c r="H76" s="10"/>
      <c r="I76" s="3"/>
      <c r="J76" s="3"/>
      <c r="K76" s="3"/>
      <c r="L76" s="3"/>
      <c r="M76" s="3"/>
      <c r="N76" s="3"/>
      <c r="O76" s="3"/>
      <c r="P76" s="3"/>
      <c r="Q76" s="3"/>
      <c r="R76" s="3"/>
      <c r="S76" s="3"/>
      <c r="T76" s="3"/>
      <c r="U76" s="3"/>
      <c r="V76" s="3"/>
      <c r="W76" s="3"/>
      <c r="X76" s="3"/>
      <c r="Y76" s="3"/>
      <c r="Z76" s="3"/>
    </row>
    <row r="77" ht="24.0" customHeight="1">
      <c r="A77" s="62"/>
      <c r="B77" s="3"/>
      <c r="C77" s="3"/>
      <c r="D77" s="68"/>
      <c r="E77" s="101" t="s">
        <v>223</v>
      </c>
      <c r="F77" s="110" t="s">
        <v>224</v>
      </c>
      <c r="G77" s="94"/>
      <c r="H77" s="94"/>
      <c r="I77" s="3"/>
      <c r="J77" s="3"/>
      <c r="K77" s="3"/>
      <c r="L77" s="3"/>
      <c r="M77" s="3"/>
      <c r="N77" s="3"/>
      <c r="O77" s="3"/>
      <c r="P77" s="3"/>
      <c r="Q77" s="3"/>
      <c r="R77" s="3"/>
      <c r="S77" s="3"/>
      <c r="T77" s="3"/>
      <c r="U77" s="3"/>
      <c r="V77" s="3"/>
      <c r="W77" s="3"/>
      <c r="X77" s="3"/>
      <c r="Y77" s="3"/>
      <c r="Z77" s="3"/>
    </row>
    <row r="78" ht="13.5" customHeight="1">
      <c r="A78" s="62"/>
      <c r="B78" s="82"/>
      <c r="C78" s="54"/>
      <c r="D78" s="68" t="s">
        <v>171</v>
      </c>
      <c r="E78" s="107" t="s">
        <v>214</v>
      </c>
      <c r="F78" s="111"/>
      <c r="G78" s="88"/>
      <c r="H78" s="88"/>
      <c r="I78" s="3"/>
      <c r="J78" s="3"/>
      <c r="K78" s="3"/>
      <c r="L78" s="3"/>
      <c r="M78" s="3"/>
      <c r="N78" s="3"/>
      <c r="O78" s="3"/>
      <c r="P78" s="3"/>
      <c r="Q78" s="3"/>
      <c r="R78" s="3"/>
      <c r="S78" s="3"/>
      <c r="T78" s="3"/>
      <c r="U78" s="3"/>
      <c r="V78" s="3"/>
      <c r="W78" s="3"/>
      <c r="X78" s="3"/>
      <c r="Y78" s="3"/>
      <c r="Z78" s="3"/>
    </row>
    <row r="79" ht="13.5" customHeight="1">
      <c r="A79" s="62"/>
      <c r="B79" s="89"/>
      <c r="C79" s="54"/>
      <c r="D79" s="79" t="s">
        <v>180</v>
      </c>
      <c r="E79" s="90" t="s">
        <v>225</v>
      </c>
      <c r="F79" s="91"/>
      <c r="I79" s="3"/>
      <c r="J79" s="3"/>
      <c r="K79" s="3"/>
      <c r="L79" s="3"/>
      <c r="M79" s="3"/>
      <c r="N79" s="3"/>
      <c r="O79" s="3"/>
      <c r="P79" s="3"/>
      <c r="Q79" s="3"/>
      <c r="R79" s="3"/>
      <c r="S79" s="3"/>
      <c r="T79" s="3"/>
      <c r="U79" s="3"/>
      <c r="V79" s="3"/>
      <c r="W79" s="3"/>
      <c r="X79" s="3"/>
      <c r="Y79" s="3"/>
      <c r="Z79" s="3"/>
    </row>
    <row r="80" ht="13.5" customHeight="1">
      <c r="A80" s="62"/>
      <c r="B80" s="82"/>
      <c r="C80" s="54"/>
      <c r="D80" s="79"/>
      <c r="E80" s="90" t="s">
        <v>182</v>
      </c>
      <c r="F80" s="8" t="s">
        <v>220</v>
      </c>
      <c r="I80" s="3"/>
      <c r="J80" s="3"/>
      <c r="K80" s="3"/>
      <c r="L80" s="17"/>
      <c r="O80" s="3"/>
      <c r="P80" s="3"/>
      <c r="Q80" s="3"/>
      <c r="R80" s="3"/>
      <c r="S80" s="3"/>
      <c r="T80" s="3"/>
      <c r="U80" s="3"/>
      <c r="V80" s="3"/>
      <c r="W80" s="3"/>
      <c r="X80" s="3"/>
      <c r="Y80" s="3"/>
      <c r="Z80" s="3"/>
    </row>
    <row r="81" ht="19.5" customHeight="1">
      <c r="A81" s="62"/>
      <c r="B81" s="82"/>
      <c r="C81" s="54"/>
      <c r="D81" s="79"/>
      <c r="E81" s="112" t="s">
        <v>184</v>
      </c>
      <c r="F81" s="113" t="s">
        <v>226</v>
      </c>
      <c r="G81" s="15"/>
      <c r="H81" s="15"/>
      <c r="I81" s="3"/>
      <c r="J81" s="3"/>
      <c r="K81" s="3"/>
      <c r="L81" s="3"/>
      <c r="M81" s="3"/>
      <c r="N81" s="3"/>
      <c r="O81" s="3"/>
      <c r="P81" s="3"/>
      <c r="Q81" s="3"/>
      <c r="R81" s="3"/>
      <c r="S81" s="3"/>
      <c r="T81" s="3"/>
      <c r="U81" s="3"/>
      <c r="V81" s="3"/>
      <c r="W81" s="3"/>
      <c r="X81" s="3"/>
      <c r="Y81" s="3"/>
      <c r="Z81" s="3"/>
    </row>
    <row r="82" ht="30.0" customHeight="1">
      <c r="A82" s="53"/>
      <c r="B82" s="10"/>
      <c r="C82" s="54"/>
      <c r="D82" s="63" t="s">
        <v>195</v>
      </c>
      <c r="E82" s="87" t="s">
        <v>227</v>
      </c>
      <c r="F82" s="88"/>
      <c r="G82" s="88"/>
      <c r="H82" s="88"/>
      <c r="I82" s="47"/>
      <c r="J82" s="3"/>
      <c r="K82" s="3"/>
      <c r="L82" s="3"/>
      <c r="M82" s="3"/>
      <c r="N82" s="3"/>
      <c r="O82" s="3"/>
      <c r="P82" s="3"/>
      <c r="Q82" s="3"/>
      <c r="R82" s="3"/>
      <c r="S82" s="3"/>
      <c r="T82" s="3"/>
      <c r="U82" s="3"/>
      <c r="V82" s="3"/>
      <c r="W82" s="3"/>
      <c r="X82" s="3"/>
      <c r="Y82" s="3"/>
      <c r="Z82" s="3"/>
    </row>
    <row r="83" ht="13.5" customHeight="1">
      <c r="A83" s="59" t="s">
        <v>228</v>
      </c>
      <c r="B83" s="60"/>
      <c r="C83" s="60" t="str">
        <f t="shared" ref="C83:D83" si="3">E27</f>
        <v>op=shift</v>
      </c>
      <c r="D83" s="95" t="str">
        <f t="shared" si="3"/>
        <v>Shifts the grid</v>
      </c>
      <c r="E83" s="58"/>
      <c r="F83" s="58"/>
      <c r="G83" s="58"/>
      <c r="H83" s="51"/>
      <c r="I83" s="3"/>
      <c r="J83" s="3"/>
      <c r="K83" s="3"/>
      <c r="L83" s="3"/>
      <c r="M83" s="3"/>
      <c r="N83" s="3"/>
      <c r="O83" s="3"/>
      <c r="P83" s="3"/>
      <c r="Q83" s="3"/>
      <c r="R83" s="3"/>
      <c r="S83" s="3"/>
      <c r="T83" s="3"/>
      <c r="U83" s="3"/>
      <c r="V83" s="3"/>
      <c r="W83" s="3"/>
      <c r="X83" s="3"/>
      <c r="Y83" s="3"/>
      <c r="Z83" s="3"/>
    </row>
    <row r="84" ht="27.0" customHeight="1">
      <c r="A84" s="62"/>
      <c r="B84" s="3"/>
      <c r="C84" s="3"/>
      <c r="D84" s="68" t="s">
        <v>156</v>
      </c>
      <c r="E84" s="87" t="s">
        <v>229</v>
      </c>
      <c r="F84" s="88"/>
      <c r="G84" s="88"/>
      <c r="H84" s="88"/>
      <c r="I84" s="3"/>
      <c r="J84" s="3"/>
      <c r="K84" s="3"/>
      <c r="L84" s="3"/>
      <c r="M84" s="3"/>
      <c r="N84" s="3"/>
      <c r="O84" s="3"/>
      <c r="P84" s="3"/>
      <c r="Q84" s="3"/>
      <c r="R84" s="3"/>
      <c r="S84" s="3"/>
      <c r="T84" s="3"/>
      <c r="U84" s="3"/>
      <c r="V84" s="3"/>
      <c r="W84" s="3"/>
      <c r="X84" s="3"/>
      <c r="Y84" s="3"/>
      <c r="Z84" s="3"/>
    </row>
    <row r="85" ht="13.5" customHeight="1">
      <c r="A85" s="59" t="s">
        <v>228</v>
      </c>
      <c r="B85" s="60"/>
      <c r="C85" s="60" t="str">
        <f t="shared" ref="C85:D85" si="4">E28</f>
        <v>op=status</v>
      </c>
      <c r="D85" s="95" t="str">
        <f t="shared" si="4"/>
        <v>Determines whether the grid has been solved or not</v>
      </c>
      <c r="E85" s="58"/>
      <c r="F85" s="58"/>
      <c r="G85" s="58"/>
      <c r="H85" s="51"/>
      <c r="I85" s="3"/>
      <c r="J85" s="3"/>
      <c r="K85" s="3"/>
      <c r="L85" s="3"/>
      <c r="M85" s="3"/>
      <c r="N85" s="3"/>
      <c r="O85" s="3"/>
      <c r="P85" s="3"/>
      <c r="Q85" s="3"/>
      <c r="R85" s="3"/>
      <c r="S85" s="3"/>
      <c r="T85" s="3"/>
      <c r="U85" s="3"/>
      <c r="V85" s="3"/>
      <c r="W85" s="3"/>
      <c r="X85" s="3"/>
      <c r="Y85" s="3"/>
      <c r="Z85" s="3"/>
    </row>
    <row r="86" ht="25.5" customHeight="1">
      <c r="A86" s="62"/>
      <c r="B86" s="3"/>
      <c r="C86" s="3"/>
      <c r="D86" s="68" t="s">
        <v>156</v>
      </c>
      <c r="E86" s="87" t="s">
        <v>229</v>
      </c>
      <c r="F86" s="88"/>
      <c r="G86" s="88"/>
      <c r="H86" s="88"/>
      <c r="I86" s="3"/>
      <c r="J86" s="3"/>
      <c r="K86" s="3"/>
      <c r="L86" s="3"/>
      <c r="M86" s="3"/>
      <c r="N86" s="3"/>
      <c r="O86" s="3"/>
      <c r="P86" s="3"/>
      <c r="Q86" s="3"/>
      <c r="R86" s="3"/>
      <c r="S86" s="3"/>
      <c r="T86" s="3"/>
      <c r="U86" s="3"/>
      <c r="V86" s="3"/>
      <c r="W86" s="3"/>
      <c r="X86" s="3"/>
      <c r="Y86" s="3"/>
      <c r="Z86" s="3"/>
    </row>
    <row r="87" ht="13.5" customHeight="1">
      <c r="A87" s="59" t="s">
        <v>228</v>
      </c>
      <c r="B87" s="60"/>
      <c r="C87" s="60" t="str">
        <f t="shared" ref="C87:D87" si="5">E29</f>
        <v>op=recommend</v>
      </c>
      <c r="D87" s="95" t="str">
        <f t="shared" si="5"/>
        <v>Suggests which direction to shift the grid</v>
      </c>
      <c r="E87" s="58"/>
      <c r="F87" s="58"/>
      <c r="G87" s="58"/>
      <c r="H87" s="51"/>
      <c r="I87" s="3"/>
      <c r="J87" s="3"/>
      <c r="K87" s="3"/>
      <c r="L87" s="3"/>
      <c r="M87" s="3"/>
      <c r="N87" s="3"/>
      <c r="O87" s="3"/>
      <c r="P87" s="3"/>
      <c r="Q87" s="3"/>
      <c r="R87" s="3"/>
      <c r="S87" s="3"/>
      <c r="T87" s="3"/>
      <c r="U87" s="3"/>
      <c r="V87" s="3"/>
      <c r="W87" s="3"/>
      <c r="X87" s="3"/>
      <c r="Y87" s="3"/>
      <c r="Z87" s="3"/>
    </row>
    <row r="88" ht="25.5" customHeight="1">
      <c r="A88" s="62"/>
      <c r="B88" s="3"/>
      <c r="C88" s="3"/>
      <c r="D88" s="68" t="s">
        <v>156</v>
      </c>
      <c r="E88" s="87" t="s">
        <v>229</v>
      </c>
      <c r="F88" s="88"/>
      <c r="G88" s="88"/>
      <c r="H88" s="88"/>
      <c r="I88" s="3"/>
      <c r="J88" s="3"/>
      <c r="K88" s="3"/>
      <c r="L88" s="3"/>
      <c r="M88" s="3"/>
      <c r="N88" s="3"/>
      <c r="O88" s="3"/>
      <c r="P88" s="3"/>
      <c r="Q88" s="3"/>
      <c r="R88" s="3"/>
      <c r="S88" s="3"/>
      <c r="T88" s="3"/>
      <c r="U88" s="3"/>
      <c r="V88" s="3"/>
      <c r="W88" s="3"/>
      <c r="X88" s="3"/>
      <c r="Y88" s="3"/>
      <c r="Z88" s="3"/>
    </row>
    <row r="89" ht="12.75" customHeight="1">
      <c r="I89" s="47"/>
    </row>
    <row r="90" ht="12.75" customHeight="1">
      <c r="I90" s="47"/>
    </row>
    <row r="91" ht="12.75" customHeight="1">
      <c r="I91" s="47"/>
    </row>
    <row r="92" ht="12.75" customHeight="1">
      <c r="I92" s="47"/>
    </row>
    <row r="93" ht="12.75" customHeight="1">
      <c r="I93" s="47"/>
    </row>
    <row r="94" ht="12.75" customHeight="1">
      <c r="I94" s="47"/>
    </row>
    <row r="95" ht="12.75" customHeight="1">
      <c r="I95" s="47"/>
    </row>
    <row r="96" ht="12.75" customHeight="1">
      <c r="I96" s="47"/>
    </row>
    <row r="97" ht="12.75" customHeight="1">
      <c r="I97" s="47"/>
    </row>
    <row r="98" ht="12.75" customHeight="1">
      <c r="I98" s="47"/>
    </row>
    <row r="99" ht="12.75" customHeight="1">
      <c r="I99" s="47"/>
    </row>
    <row r="100" ht="12.75" customHeight="1">
      <c r="I100" s="47"/>
    </row>
    <row r="101" ht="12.75" customHeight="1">
      <c r="I101" s="47"/>
    </row>
    <row r="102" ht="12.75" customHeight="1">
      <c r="I102" s="47"/>
    </row>
    <row r="103" ht="12.75" customHeight="1">
      <c r="I103" s="47"/>
    </row>
    <row r="104" ht="12.75" customHeight="1">
      <c r="I104" s="47"/>
    </row>
    <row r="105" ht="12.75" customHeight="1">
      <c r="I105" s="47"/>
    </row>
    <row r="106" ht="12.75" customHeight="1">
      <c r="I106" s="47"/>
    </row>
    <row r="107" ht="12.75" customHeight="1">
      <c r="I107" s="47"/>
    </row>
    <row r="108" ht="12.75" customHeight="1">
      <c r="I108" s="47"/>
    </row>
    <row r="109" ht="12.75" customHeight="1">
      <c r="I109" s="47"/>
    </row>
    <row r="110" ht="12.75" customHeight="1">
      <c r="I110" s="47"/>
    </row>
    <row r="111" ht="12.75" customHeight="1">
      <c r="I111" s="47"/>
    </row>
    <row r="112" ht="12.75" customHeight="1">
      <c r="I112" s="47"/>
    </row>
    <row r="113" ht="12.75" customHeight="1">
      <c r="I113" s="47"/>
    </row>
    <row r="114" ht="12.75" customHeight="1">
      <c r="I114" s="47"/>
    </row>
    <row r="115" ht="12.75" customHeight="1">
      <c r="I115" s="47"/>
    </row>
    <row r="116" ht="12.75" customHeight="1">
      <c r="I116" s="47"/>
    </row>
    <row r="117" ht="12.75" customHeight="1">
      <c r="I117" s="47"/>
    </row>
    <row r="118" ht="12.75" customHeight="1">
      <c r="I118" s="47"/>
    </row>
    <row r="119" ht="12.75" customHeight="1">
      <c r="I119" s="47"/>
    </row>
    <row r="120" ht="12.75" customHeight="1">
      <c r="I120" s="47"/>
    </row>
    <row r="121" ht="12.75" customHeight="1">
      <c r="I121" s="47"/>
    </row>
    <row r="122" ht="12.75" customHeight="1">
      <c r="I122" s="47"/>
    </row>
    <row r="123" ht="12.75" customHeight="1">
      <c r="I123" s="47"/>
    </row>
    <row r="124" ht="12.75" customHeight="1">
      <c r="I124" s="47"/>
    </row>
    <row r="125" ht="12.75" customHeight="1">
      <c r="I125" s="47"/>
    </row>
    <row r="126" ht="12.75" customHeight="1">
      <c r="I126" s="47"/>
    </row>
    <row r="127" ht="12.75" customHeight="1">
      <c r="I127" s="47"/>
    </row>
    <row r="128" ht="12.75" customHeight="1">
      <c r="I128" s="47"/>
    </row>
    <row r="129" ht="12.75" customHeight="1">
      <c r="I129" s="47"/>
    </row>
    <row r="130" ht="12.75" customHeight="1">
      <c r="I130" s="47"/>
    </row>
    <row r="131" ht="12.75" customHeight="1">
      <c r="I131" s="47"/>
    </row>
    <row r="132" ht="12.75" customHeight="1">
      <c r="I132" s="47"/>
    </row>
    <row r="133" ht="12.75" customHeight="1">
      <c r="I133" s="47"/>
    </row>
    <row r="134" ht="12.75" customHeight="1">
      <c r="I134" s="47"/>
    </row>
    <row r="135" ht="12.75" customHeight="1">
      <c r="I135" s="47"/>
    </row>
    <row r="136" ht="12.75" customHeight="1">
      <c r="I136" s="47"/>
    </row>
    <row r="137" ht="12.75" customHeight="1">
      <c r="I137" s="47"/>
    </row>
    <row r="138" ht="12.75" customHeight="1">
      <c r="I138" s="47"/>
    </row>
    <row r="139" ht="12.75" customHeight="1">
      <c r="I139" s="47"/>
    </row>
    <row r="140" ht="12.75" customHeight="1">
      <c r="I140" s="47"/>
    </row>
    <row r="141" ht="12.75" customHeight="1">
      <c r="I141" s="47"/>
    </row>
    <row r="142" ht="12.75" customHeight="1">
      <c r="I142" s="47"/>
    </row>
    <row r="143" ht="12.75" customHeight="1">
      <c r="I143" s="47"/>
    </row>
    <row r="144" ht="12.75" customHeight="1">
      <c r="I144" s="47"/>
    </row>
    <row r="145" ht="12.75" customHeight="1">
      <c r="I145" s="47"/>
    </row>
    <row r="146" ht="12.75" customHeight="1">
      <c r="I146" s="47"/>
    </row>
    <row r="147" ht="12.75" customHeight="1">
      <c r="I147" s="47"/>
    </row>
    <row r="148" ht="12.75" customHeight="1">
      <c r="I148" s="47"/>
    </row>
    <row r="149" ht="12.75" customHeight="1">
      <c r="I149" s="47"/>
    </row>
    <row r="150" ht="12.75" customHeight="1">
      <c r="I150" s="47"/>
    </row>
    <row r="151" ht="12.75" customHeight="1">
      <c r="I151" s="47"/>
    </row>
    <row r="152" ht="12.75" customHeight="1">
      <c r="I152" s="47"/>
    </row>
    <row r="153" ht="12.75" customHeight="1">
      <c r="I153" s="47"/>
    </row>
    <row r="154" ht="12.75" customHeight="1">
      <c r="I154" s="47"/>
    </row>
    <row r="155" ht="12.75" customHeight="1">
      <c r="I155" s="47"/>
    </row>
    <row r="156" ht="12.75" customHeight="1">
      <c r="I156" s="47"/>
    </row>
    <row r="157" ht="12.75" customHeight="1">
      <c r="I157" s="47"/>
    </row>
    <row r="158" ht="12.75" customHeight="1">
      <c r="I158" s="47"/>
    </row>
    <row r="159" ht="12.75" customHeight="1">
      <c r="I159" s="47"/>
    </row>
    <row r="160" ht="12.75" customHeight="1">
      <c r="I160" s="47"/>
    </row>
    <row r="161" ht="12.75" customHeight="1">
      <c r="I161" s="47"/>
    </row>
    <row r="162" ht="12.75" customHeight="1">
      <c r="I162" s="47"/>
    </row>
    <row r="163" ht="12.75" customHeight="1">
      <c r="I163" s="47"/>
    </row>
    <row r="164" ht="12.75" customHeight="1">
      <c r="I164" s="47"/>
    </row>
    <row r="165" ht="12.75" customHeight="1">
      <c r="I165" s="47"/>
    </row>
    <row r="166" ht="12.75" customHeight="1">
      <c r="I166" s="47"/>
    </row>
    <row r="167" ht="12.75" customHeight="1">
      <c r="I167" s="47"/>
    </row>
    <row r="168" ht="12.75" customHeight="1">
      <c r="I168" s="47"/>
    </row>
    <row r="169" ht="12.75" customHeight="1">
      <c r="I169" s="47"/>
    </row>
    <row r="170" ht="12.75" customHeight="1">
      <c r="I170" s="47"/>
    </row>
    <row r="171" ht="12.75" customHeight="1">
      <c r="I171" s="47"/>
    </row>
    <row r="172" ht="12.75" customHeight="1">
      <c r="I172" s="47"/>
    </row>
    <row r="173" ht="12.75" customHeight="1">
      <c r="I173" s="47"/>
    </row>
    <row r="174" ht="12.75" customHeight="1">
      <c r="I174" s="47"/>
    </row>
    <row r="175" ht="12.75" customHeight="1">
      <c r="I175" s="47"/>
    </row>
    <row r="176" ht="12.75" customHeight="1">
      <c r="I176" s="47"/>
    </row>
    <row r="177" ht="12.75" customHeight="1">
      <c r="I177" s="47"/>
    </row>
    <row r="178" ht="12.75" customHeight="1">
      <c r="I178" s="47"/>
    </row>
    <row r="179" ht="12.75" customHeight="1">
      <c r="I179" s="47"/>
    </row>
    <row r="180" ht="12.75" customHeight="1">
      <c r="I180" s="47"/>
    </row>
    <row r="181" ht="12.75" customHeight="1">
      <c r="I181" s="47"/>
    </row>
    <row r="182" ht="12.75" customHeight="1">
      <c r="I182" s="47"/>
    </row>
    <row r="183" ht="12.75" customHeight="1">
      <c r="I183" s="47"/>
    </row>
    <row r="184" ht="12.75" customHeight="1">
      <c r="I184" s="47"/>
    </row>
    <row r="185" ht="12.75" customHeight="1">
      <c r="I185" s="47"/>
    </row>
    <row r="186" ht="12.75" customHeight="1">
      <c r="I186" s="47"/>
    </row>
    <row r="187" ht="12.75" customHeight="1">
      <c r="I187" s="47"/>
    </row>
    <row r="188" ht="12.75" customHeight="1">
      <c r="I188" s="47"/>
    </row>
    <row r="189" ht="12.75" customHeight="1">
      <c r="I189" s="47"/>
    </row>
    <row r="190" ht="12.75" customHeight="1">
      <c r="I190" s="47"/>
    </row>
    <row r="191" ht="12.75" customHeight="1">
      <c r="I191" s="47"/>
    </row>
    <row r="192" ht="12.75" customHeight="1">
      <c r="I192" s="47"/>
    </row>
    <row r="193" ht="12.75" customHeight="1">
      <c r="I193" s="47"/>
    </row>
    <row r="194" ht="12.75" customHeight="1">
      <c r="I194" s="47"/>
    </row>
    <row r="195" ht="12.75" customHeight="1">
      <c r="I195" s="47"/>
    </row>
    <row r="196" ht="12.75" customHeight="1">
      <c r="I196" s="47"/>
    </row>
    <row r="197" ht="12.75" customHeight="1">
      <c r="I197" s="47"/>
    </row>
    <row r="198" ht="12.75" customHeight="1">
      <c r="I198" s="47"/>
    </row>
    <row r="199" ht="12.75" customHeight="1">
      <c r="I199" s="47"/>
    </row>
    <row r="200" ht="12.75" customHeight="1">
      <c r="I200" s="47"/>
    </row>
    <row r="201" ht="12.75" customHeight="1">
      <c r="I201" s="47"/>
    </row>
    <row r="202" ht="12.75" customHeight="1">
      <c r="I202" s="47"/>
    </row>
    <row r="203" ht="12.75" customHeight="1">
      <c r="I203" s="47"/>
    </row>
    <row r="204" ht="12.75" customHeight="1">
      <c r="I204" s="47"/>
    </row>
    <row r="205" ht="12.75" customHeight="1">
      <c r="I205" s="47"/>
    </row>
    <row r="206" ht="12.75" customHeight="1">
      <c r="I206" s="47"/>
    </row>
    <row r="207" ht="12.75" customHeight="1">
      <c r="I207" s="47"/>
    </row>
    <row r="208" ht="12.75" customHeight="1">
      <c r="I208" s="47"/>
    </row>
    <row r="209" ht="12.75" customHeight="1">
      <c r="I209" s="47"/>
    </row>
    <row r="210" ht="12.75" customHeight="1">
      <c r="I210" s="47"/>
    </row>
    <row r="211" ht="12.75" customHeight="1">
      <c r="I211" s="47"/>
    </row>
    <row r="212" ht="12.75" customHeight="1">
      <c r="I212" s="47"/>
    </row>
    <row r="213" ht="12.75" customHeight="1">
      <c r="I213" s="47"/>
    </row>
    <row r="214" ht="12.75" customHeight="1">
      <c r="I214" s="47"/>
    </row>
    <row r="215" ht="12.75" customHeight="1">
      <c r="I215" s="47"/>
    </row>
    <row r="216" ht="12.75" customHeight="1">
      <c r="I216" s="47"/>
    </row>
    <row r="217" ht="12.75" customHeight="1">
      <c r="I217" s="47"/>
    </row>
    <row r="218" ht="12.75" customHeight="1">
      <c r="I218" s="47"/>
    </row>
    <row r="219" ht="12.75" customHeight="1">
      <c r="I219" s="47"/>
    </row>
    <row r="220" ht="12.75" customHeight="1">
      <c r="I220" s="47"/>
    </row>
    <row r="221" ht="12.75" customHeight="1">
      <c r="I221" s="47"/>
    </row>
    <row r="222" ht="12.75" customHeight="1">
      <c r="I222" s="47"/>
    </row>
    <row r="223" ht="12.75" customHeight="1">
      <c r="I223" s="47"/>
    </row>
    <row r="224" ht="12.75" customHeight="1">
      <c r="I224" s="47"/>
    </row>
    <row r="225" ht="12.75" customHeight="1">
      <c r="I225" s="47"/>
    </row>
    <row r="226" ht="12.75" customHeight="1">
      <c r="I226" s="47"/>
    </row>
    <row r="227" ht="12.75" customHeight="1">
      <c r="I227" s="47"/>
    </row>
    <row r="228" ht="12.75" customHeight="1">
      <c r="I228" s="47"/>
    </row>
    <row r="229" ht="12.75" customHeight="1">
      <c r="I229" s="47"/>
    </row>
    <row r="230" ht="12.75" customHeight="1">
      <c r="I230" s="47"/>
    </row>
    <row r="231" ht="12.75" customHeight="1">
      <c r="I231" s="47"/>
    </row>
    <row r="232" ht="12.75" customHeight="1">
      <c r="I232" s="47"/>
    </row>
    <row r="233" ht="12.75" customHeight="1">
      <c r="I233" s="47"/>
    </row>
    <row r="234" ht="12.75" customHeight="1">
      <c r="I234" s="47"/>
    </row>
    <row r="235" ht="12.75" customHeight="1">
      <c r="I235" s="47"/>
    </row>
    <row r="236" ht="12.75" customHeight="1">
      <c r="I236" s="47"/>
    </row>
    <row r="237" ht="12.75" customHeight="1">
      <c r="I237" s="47"/>
    </row>
    <row r="238" ht="12.75" customHeight="1">
      <c r="I238" s="47"/>
    </row>
    <row r="239" ht="12.75" customHeight="1">
      <c r="I239" s="47"/>
    </row>
    <row r="240" ht="12.75" customHeight="1">
      <c r="I240" s="47"/>
    </row>
    <row r="241" ht="12.75" customHeight="1">
      <c r="I241" s="47"/>
    </row>
    <row r="242" ht="12.75" customHeight="1">
      <c r="I242" s="47"/>
    </row>
    <row r="243" ht="12.75" customHeight="1">
      <c r="I243" s="47"/>
    </row>
    <row r="244" ht="12.75" customHeight="1">
      <c r="I244" s="47"/>
    </row>
    <row r="245" ht="12.75" customHeight="1">
      <c r="I245" s="47"/>
    </row>
    <row r="246" ht="12.75" customHeight="1">
      <c r="I246" s="47"/>
    </row>
    <row r="247" ht="12.75" customHeight="1">
      <c r="I247" s="47"/>
    </row>
    <row r="248" ht="12.75" customHeight="1">
      <c r="I248" s="47"/>
    </row>
    <row r="249" ht="12.75" customHeight="1">
      <c r="I249" s="47"/>
    </row>
    <row r="250" ht="12.75" customHeight="1">
      <c r="I250" s="47"/>
    </row>
    <row r="251" ht="12.75" customHeight="1">
      <c r="I251" s="47"/>
    </row>
    <row r="252" ht="12.75" customHeight="1">
      <c r="I252" s="47"/>
    </row>
    <row r="253" ht="12.75" customHeight="1">
      <c r="I253" s="47"/>
    </row>
    <row r="254" ht="12.75" customHeight="1">
      <c r="I254" s="47"/>
    </row>
    <row r="255" ht="12.75" customHeight="1">
      <c r="I255" s="47"/>
    </row>
    <row r="256" ht="12.75" customHeight="1">
      <c r="I256" s="47"/>
    </row>
    <row r="257" ht="12.75" customHeight="1">
      <c r="I257" s="47"/>
    </row>
    <row r="258" ht="12.75" customHeight="1">
      <c r="I258" s="47"/>
    </row>
    <row r="259" ht="12.75" customHeight="1">
      <c r="I259" s="47"/>
    </row>
    <row r="260" ht="12.75" customHeight="1">
      <c r="I260" s="47"/>
    </row>
    <row r="261" ht="12.75" customHeight="1">
      <c r="I261" s="47"/>
    </row>
    <row r="262" ht="12.75" customHeight="1">
      <c r="I262" s="47"/>
    </row>
    <row r="263" ht="12.75" customHeight="1">
      <c r="I263" s="47"/>
    </row>
    <row r="264" ht="12.75" customHeight="1">
      <c r="I264" s="47"/>
    </row>
    <row r="265" ht="12.75" customHeight="1">
      <c r="I265" s="47"/>
    </row>
    <row r="266" ht="12.75" customHeight="1">
      <c r="I266" s="47"/>
    </row>
    <row r="267" ht="12.75" customHeight="1">
      <c r="I267" s="47"/>
    </row>
    <row r="268" ht="12.75" customHeight="1">
      <c r="I268" s="47"/>
    </row>
    <row r="269" ht="12.75" customHeight="1">
      <c r="I269" s="47"/>
    </row>
    <row r="270" ht="12.75" customHeight="1">
      <c r="I270" s="47"/>
    </row>
    <row r="271" ht="12.75" customHeight="1">
      <c r="I271" s="47"/>
    </row>
    <row r="272" ht="12.75" customHeight="1">
      <c r="I272" s="47"/>
    </row>
    <row r="273" ht="12.75" customHeight="1">
      <c r="I273" s="47"/>
    </row>
    <row r="274" ht="12.75" customHeight="1">
      <c r="I274" s="47"/>
    </row>
    <row r="275" ht="12.75" customHeight="1">
      <c r="I275" s="47"/>
    </row>
    <row r="276" ht="12.75" customHeight="1">
      <c r="I276" s="47"/>
    </row>
    <row r="277" ht="12.75" customHeight="1">
      <c r="I277" s="47"/>
    </row>
    <row r="278" ht="12.75" customHeight="1">
      <c r="I278" s="47"/>
    </row>
    <row r="279" ht="12.75" customHeight="1">
      <c r="I279" s="47"/>
    </row>
    <row r="280" ht="12.75" customHeight="1">
      <c r="I280" s="47"/>
    </row>
    <row r="281" ht="12.75" customHeight="1">
      <c r="I281" s="47"/>
    </row>
    <row r="282" ht="12.75" customHeight="1">
      <c r="I282" s="47"/>
    </row>
    <row r="283" ht="12.75" customHeight="1">
      <c r="I283" s="47"/>
    </row>
    <row r="284" ht="12.75" customHeight="1">
      <c r="I284" s="47"/>
    </row>
    <row r="285" ht="12.75" customHeight="1">
      <c r="I285" s="47"/>
    </row>
    <row r="286" ht="12.75" customHeight="1">
      <c r="I286" s="47"/>
    </row>
    <row r="287" ht="12.75" customHeight="1">
      <c r="I287" s="47"/>
    </row>
    <row r="288" ht="12.75" customHeight="1">
      <c r="I288" s="47"/>
    </row>
    <row r="289" ht="12.75" customHeight="1">
      <c r="I289" s="47"/>
    </row>
    <row r="290" ht="12.75" customHeight="1">
      <c r="I290" s="47"/>
    </row>
    <row r="291" ht="12.75" customHeight="1">
      <c r="I291" s="47"/>
    </row>
    <row r="292" ht="12.75" customHeight="1">
      <c r="I292" s="47"/>
    </row>
    <row r="293" ht="12.75" customHeight="1">
      <c r="I293" s="47"/>
    </row>
    <row r="294" ht="12.75" customHeight="1">
      <c r="I294" s="47"/>
    </row>
    <row r="295" ht="12.75" customHeight="1">
      <c r="I295" s="47"/>
    </row>
    <row r="296" ht="12.75" customHeight="1">
      <c r="I296" s="47"/>
    </row>
    <row r="297" ht="12.75" customHeight="1">
      <c r="I297" s="47"/>
    </row>
    <row r="298" ht="12.75" customHeight="1">
      <c r="I298" s="47"/>
    </row>
    <row r="299" ht="12.75" customHeight="1">
      <c r="I299" s="47"/>
    </row>
    <row r="300" ht="12.75" customHeight="1">
      <c r="I300" s="47"/>
    </row>
    <row r="301" ht="12.75" customHeight="1">
      <c r="I301" s="47"/>
    </row>
    <row r="302" ht="12.75" customHeight="1">
      <c r="I302" s="47"/>
    </row>
    <row r="303" ht="12.75" customHeight="1">
      <c r="I303" s="47"/>
    </row>
    <row r="304" ht="12.75" customHeight="1">
      <c r="I304" s="47"/>
    </row>
    <row r="305" ht="12.75" customHeight="1">
      <c r="I305" s="47"/>
    </row>
    <row r="306" ht="12.75" customHeight="1">
      <c r="I306" s="47"/>
    </row>
    <row r="307" ht="12.75" customHeight="1">
      <c r="I307" s="47"/>
    </row>
    <row r="308" ht="12.75" customHeight="1">
      <c r="I308" s="47"/>
    </row>
    <row r="309" ht="12.75" customHeight="1">
      <c r="I309" s="47"/>
    </row>
    <row r="310" ht="12.75" customHeight="1">
      <c r="I310" s="47"/>
    </row>
    <row r="311" ht="12.75" customHeight="1">
      <c r="I311" s="47"/>
    </row>
    <row r="312" ht="12.75" customHeight="1">
      <c r="I312" s="47"/>
    </row>
    <row r="313" ht="12.75" customHeight="1">
      <c r="I313" s="47"/>
    </row>
    <row r="314" ht="12.75" customHeight="1">
      <c r="I314" s="47"/>
    </row>
    <row r="315" ht="12.75" customHeight="1">
      <c r="I315" s="47"/>
    </row>
    <row r="316" ht="12.75" customHeight="1">
      <c r="I316" s="47"/>
    </row>
    <row r="317" ht="12.75" customHeight="1">
      <c r="I317" s="47"/>
    </row>
    <row r="318" ht="12.75" customHeight="1">
      <c r="I318" s="47"/>
    </row>
    <row r="319" ht="12.75" customHeight="1">
      <c r="I319" s="47"/>
    </row>
    <row r="320" ht="12.75" customHeight="1">
      <c r="I320" s="47"/>
    </row>
    <row r="321" ht="12.75" customHeight="1">
      <c r="I321" s="47"/>
    </row>
    <row r="322" ht="12.75" customHeight="1">
      <c r="I322" s="47"/>
    </row>
    <row r="323" ht="12.75" customHeight="1">
      <c r="I323" s="47"/>
    </row>
    <row r="324" ht="12.75" customHeight="1">
      <c r="I324" s="47"/>
    </row>
    <row r="325" ht="12.75" customHeight="1">
      <c r="I325" s="47"/>
    </row>
    <row r="326" ht="12.75" customHeight="1">
      <c r="I326" s="47"/>
    </row>
    <row r="327" ht="12.75" customHeight="1">
      <c r="I327" s="47"/>
    </row>
    <row r="328" ht="12.75" customHeight="1">
      <c r="I328" s="47"/>
    </row>
    <row r="329" ht="12.75" customHeight="1">
      <c r="I329" s="47"/>
    </row>
    <row r="330" ht="12.75" customHeight="1">
      <c r="I330" s="47"/>
    </row>
    <row r="331" ht="12.75" customHeight="1">
      <c r="I331" s="47"/>
    </row>
    <row r="332" ht="12.75" customHeight="1">
      <c r="I332" s="47"/>
    </row>
    <row r="333" ht="12.75" customHeight="1">
      <c r="I333" s="47"/>
    </row>
    <row r="334" ht="12.75" customHeight="1">
      <c r="I334" s="47"/>
    </row>
    <row r="335" ht="12.75" customHeight="1">
      <c r="I335" s="47"/>
    </row>
    <row r="336" ht="12.75" customHeight="1">
      <c r="I336" s="47"/>
    </row>
    <row r="337" ht="12.75" customHeight="1">
      <c r="I337" s="47"/>
    </row>
    <row r="338" ht="12.75" customHeight="1">
      <c r="I338" s="47"/>
    </row>
    <row r="339" ht="12.75" customHeight="1">
      <c r="I339" s="47"/>
    </row>
    <row r="340" ht="12.75" customHeight="1">
      <c r="I340" s="47"/>
    </row>
    <row r="341" ht="12.75" customHeight="1">
      <c r="I341" s="47"/>
    </row>
    <row r="342" ht="12.75" customHeight="1">
      <c r="I342" s="47"/>
    </row>
    <row r="343" ht="12.75" customHeight="1">
      <c r="I343" s="47"/>
    </row>
    <row r="344" ht="12.75" customHeight="1">
      <c r="I344" s="47"/>
    </row>
    <row r="345" ht="12.75" customHeight="1">
      <c r="I345" s="47"/>
    </row>
    <row r="346" ht="12.75" customHeight="1">
      <c r="I346" s="47"/>
    </row>
    <row r="347" ht="12.75" customHeight="1">
      <c r="I347" s="47"/>
    </row>
    <row r="348" ht="12.75" customHeight="1">
      <c r="I348" s="47"/>
    </row>
    <row r="349" ht="12.75" customHeight="1">
      <c r="I349" s="47"/>
    </row>
    <row r="350" ht="12.75" customHeight="1">
      <c r="I350" s="47"/>
    </row>
    <row r="351" ht="12.75" customHeight="1">
      <c r="I351" s="47"/>
    </row>
    <row r="352" ht="12.75" customHeight="1">
      <c r="I352" s="47"/>
    </row>
    <row r="353" ht="12.75" customHeight="1">
      <c r="I353" s="47"/>
    </row>
    <row r="354" ht="12.75" customHeight="1">
      <c r="I354" s="47"/>
    </row>
    <row r="355" ht="12.75" customHeight="1">
      <c r="I355" s="47"/>
    </row>
    <row r="356" ht="12.75" customHeight="1">
      <c r="I356" s="47"/>
    </row>
    <row r="357" ht="12.75" customHeight="1">
      <c r="I357" s="47"/>
    </row>
    <row r="358" ht="12.75" customHeight="1">
      <c r="I358" s="47"/>
    </row>
    <row r="359" ht="12.75" customHeight="1">
      <c r="I359" s="47"/>
    </row>
    <row r="360" ht="12.75" customHeight="1">
      <c r="I360" s="47"/>
    </row>
    <row r="361" ht="12.75" customHeight="1">
      <c r="I361" s="47"/>
    </row>
    <row r="362" ht="12.75" customHeight="1">
      <c r="I362" s="47"/>
    </row>
    <row r="363" ht="12.75" customHeight="1">
      <c r="I363" s="47"/>
    </row>
    <row r="364" ht="12.75" customHeight="1">
      <c r="I364" s="47"/>
    </row>
    <row r="365" ht="12.75" customHeight="1">
      <c r="I365" s="47"/>
    </row>
    <row r="366" ht="12.75" customHeight="1">
      <c r="I366" s="47"/>
    </row>
    <row r="367" ht="12.75" customHeight="1">
      <c r="I367" s="47"/>
    </row>
    <row r="368" ht="12.75" customHeight="1">
      <c r="I368" s="47"/>
    </row>
    <row r="369" ht="12.75" customHeight="1">
      <c r="I369" s="47"/>
    </row>
    <row r="370" ht="12.75" customHeight="1">
      <c r="I370" s="47"/>
    </row>
    <row r="371" ht="12.75" customHeight="1">
      <c r="I371" s="47"/>
    </row>
    <row r="372" ht="12.75" customHeight="1">
      <c r="I372" s="47"/>
    </row>
    <row r="373" ht="12.75" customHeight="1">
      <c r="I373" s="47"/>
    </row>
    <row r="374" ht="12.75" customHeight="1">
      <c r="I374" s="47"/>
    </row>
    <row r="375" ht="12.75" customHeight="1">
      <c r="I375" s="47"/>
    </row>
    <row r="376" ht="12.75" customHeight="1">
      <c r="I376" s="47"/>
    </row>
    <row r="377" ht="12.75" customHeight="1">
      <c r="I377" s="47"/>
    </row>
    <row r="378" ht="12.75" customHeight="1">
      <c r="I378" s="47"/>
    </row>
    <row r="379" ht="12.75" customHeight="1">
      <c r="I379" s="47"/>
    </row>
    <row r="380" ht="12.75" customHeight="1">
      <c r="I380" s="47"/>
    </row>
    <row r="381" ht="12.75" customHeight="1">
      <c r="I381" s="47"/>
    </row>
    <row r="382" ht="12.75" customHeight="1">
      <c r="I382" s="47"/>
    </row>
    <row r="383" ht="12.75" customHeight="1">
      <c r="I383" s="47"/>
    </row>
    <row r="384" ht="12.75" customHeight="1">
      <c r="I384" s="47"/>
    </row>
    <row r="385" ht="12.75" customHeight="1">
      <c r="I385" s="47"/>
    </row>
    <row r="386" ht="12.75" customHeight="1">
      <c r="I386" s="47"/>
    </row>
    <row r="387" ht="12.75" customHeight="1">
      <c r="I387" s="47"/>
    </row>
    <row r="388" ht="12.75" customHeight="1">
      <c r="I388" s="47"/>
    </row>
    <row r="389" ht="12.75" customHeight="1">
      <c r="I389" s="47"/>
    </row>
    <row r="390" ht="12.75" customHeight="1">
      <c r="I390" s="47"/>
    </row>
    <row r="391" ht="12.75" customHeight="1">
      <c r="I391" s="47"/>
    </row>
    <row r="392" ht="12.75" customHeight="1">
      <c r="I392" s="47"/>
    </row>
    <row r="393" ht="12.75" customHeight="1">
      <c r="I393" s="47"/>
    </row>
    <row r="394" ht="12.75" customHeight="1">
      <c r="I394" s="47"/>
    </row>
    <row r="395" ht="12.75" customHeight="1">
      <c r="I395" s="47"/>
    </row>
    <row r="396" ht="12.75" customHeight="1">
      <c r="I396" s="47"/>
    </row>
    <row r="397" ht="12.75" customHeight="1">
      <c r="I397" s="47"/>
    </row>
    <row r="398" ht="12.75" customHeight="1">
      <c r="I398" s="47"/>
    </row>
    <row r="399" ht="12.75" customHeight="1">
      <c r="I399" s="47"/>
    </row>
    <row r="400" ht="12.75" customHeight="1">
      <c r="I400" s="47"/>
    </row>
    <row r="401" ht="12.75" customHeight="1">
      <c r="I401" s="47"/>
    </row>
    <row r="402" ht="12.75" customHeight="1">
      <c r="I402" s="47"/>
    </row>
    <row r="403" ht="12.75" customHeight="1">
      <c r="I403" s="47"/>
    </row>
    <row r="404" ht="12.75" customHeight="1">
      <c r="I404" s="47"/>
    </row>
    <row r="405" ht="12.75" customHeight="1">
      <c r="I405" s="47"/>
    </row>
    <row r="406" ht="12.75" customHeight="1">
      <c r="I406" s="47"/>
    </row>
    <row r="407" ht="12.75" customHeight="1">
      <c r="I407" s="47"/>
    </row>
    <row r="408" ht="12.75" customHeight="1">
      <c r="I408" s="47"/>
    </row>
    <row r="409" ht="12.75" customHeight="1">
      <c r="I409" s="47"/>
    </row>
    <row r="410" ht="12.75" customHeight="1">
      <c r="I410" s="47"/>
    </row>
    <row r="411" ht="12.75" customHeight="1">
      <c r="I411" s="47"/>
    </row>
    <row r="412" ht="12.75" customHeight="1">
      <c r="I412" s="47"/>
    </row>
    <row r="413" ht="12.75" customHeight="1">
      <c r="I413" s="47"/>
    </row>
    <row r="414" ht="12.75" customHeight="1">
      <c r="I414" s="47"/>
    </row>
    <row r="415" ht="12.75" customHeight="1">
      <c r="I415" s="47"/>
    </row>
    <row r="416" ht="12.75" customHeight="1">
      <c r="I416" s="47"/>
    </row>
    <row r="417" ht="12.75" customHeight="1">
      <c r="I417" s="47"/>
    </row>
    <row r="418" ht="12.75" customHeight="1">
      <c r="I418" s="47"/>
    </row>
    <row r="419" ht="12.75" customHeight="1">
      <c r="I419" s="47"/>
    </row>
    <row r="420" ht="12.75" customHeight="1">
      <c r="I420" s="47"/>
    </row>
    <row r="421" ht="12.75" customHeight="1">
      <c r="I421" s="47"/>
    </row>
    <row r="422" ht="12.75" customHeight="1">
      <c r="I422" s="47"/>
    </row>
    <row r="423" ht="12.75" customHeight="1">
      <c r="I423" s="47"/>
    </row>
    <row r="424" ht="12.75" customHeight="1">
      <c r="I424" s="47"/>
    </row>
    <row r="425" ht="12.75" customHeight="1">
      <c r="I425" s="47"/>
    </row>
    <row r="426" ht="12.75" customHeight="1">
      <c r="I426" s="47"/>
    </row>
    <row r="427" ht="12.75" customHeight="1">
      <c r="I427" s="47"/>
    </row>
    <row r="428" ht="12.75" customHeight="1">
      <c r="I428" s="47"/>
    </row>
    <row r="429" ht="12.75" customHeight="1">
      <c r="I429" s="47"/>
    </row>
    <row r="430" ht="12.75" customHeight="1">
      <c r="I430" s="47"/>
    </row>
    <row r="431" ht="12.75" customHeight="1">
      <c r="I431" s="47"/>
    </row>
    <row r="432" ht="12.75" customHeight="1">
      <c r="I432" s="47"/>
    </row>
    <row r="433" ht="12.75" customHeight="1">
      <c r="I433" s="47"/>
    </row>
    <row r="434" ht="12.75" customHeight="1">
      <c r="I434" s="47"/>
    </row>
    <row r="435" ht="12.75" customHeight="1">
      <c r="I435" s="47"/>
    </row>
    <row r="436" ht="12.75" customHeight="1">
      <c r="I436" s="47"/>
    </row>
    <row r="437" ht="12.75" customHeight="1">
      <c r="I437" s="47"/>
    </row>
    <row r="438" ht="12.75" customHeight="1">
      <c r="I438" s="47"/>
    </row>
    <row r="439" ht="12.75" customHeight="1">
      <c r="I439" s="47"/>
    </row>
    <row r="440" ht="12.75" customHeight="1">
      <c r="I440" s="47"/>
    </row>
    <row r="441" ht="12.75" customHeight="1">
      <c r="I441" s="47"/>
    </row>
    <row r="442" ht="12.75" customHeight="1">
      <c r="I442" s="47"/>
    </row>
    <row r="443" ht="12.75" customHeight="1">
      <c r="I443" s="47"/>
    </row>
    <row r="444" ht="12.75" customHeight="1">
      <c r="I444" s="47"/>
    </row>
    <row r="445" ht="12.75" customHeight="1">
      <c r="I445" s="47"/>
    </row>
    <row r="446" ht="12.75" customHeight="1">
      <c r="I446" s="47"/>
    </row>
    <row r="447" ht="12.75" customHeight="1">
      <c r="I447" s="47"/>
    </row>
    <row r="448" ht="12.75" customHeight="1">
      <c r="I448" s="47"/>
    </row>
    <row r="449" ht="12.75" customHeight="1">
      <c r="I449" s="47"/>
    </row>
    <row r="450" ht="12.75" customHeight="1">
      <c r="I450" s="47"/>
    </row>
    <row r="451" ht="12.75" customHeight="1">
      <c r="I451" s="47"/>
    </row>
    <row r="452" ht="12.75" customHeight="1">
      <c r="I452" s="47"/>
    </row>
    <row r="453" ht="12.75" customHeight="1">
      <c r="I453" s="47"/>
    </row>
    <row r="454" ht="12.75" customHeight="1">
      <c r="I454" s="47"/>
    </row>
    <row r="455" ht="12.75" customHeight="1">
      <c r="I455" s="47"/>
    </row>
    <row r="456" ht="12.75" customHeight="1">
      <c r="I456" s="47"/>
    </row>
    <row r="457" ht="12.75" customHeight="1">
      <c r="I457" s="47"/>
    </row>
    <row r="458" ht="12.75" customHeight="1">
      <c r="I458" s="47"/>
    </row>
    <row r="459" ht="12.75" customHeight="1">
      <c r="I459" s="47"/>
    </row>
    <row r="460" ht="12.75" customHeight="1">
      <c r="I460" s="47"/>
    </row>
    <row r="461" ht="12.75" customHeight="1">
      <c r="I461" s="47"/>
    </row>
    <row r="462" ht="12.75" customHeight="1">
      <c r="I462" s="47"/>
    </row>
    <row r="463" ht="12.75" customHeight="1">
      <c r="I463" s="47"/>
    </row>
    <row r="464" ht="12.75" customHeight="1">
      <c r="I464" s="47"/>
    </row>
    <row r="465" ht="12.75" customHeight="1">
      <c r="I465" s="47"/>
    </row>
    <row r="466" ht="12.75" customHeight="1">
      <c r="I466" s="47"/>
    </row>
    <row r="467" ht="12.75" customHeight="1">
      <c r="I467" s="47"/>
    </row>
    <row r="468" ht="12.75" customHeight="1">
      <c r="I468" s="47"/>
    </row>
    <row r="469" ht="12.75" customHeight="1">
      <c r="I469" s="47"/>
    </row>
    <row r="470" ht="12.75" customHeight="1">
      <c r="I470" s="47"/>
    </row>
    <row r="471" ht="12.75" customHeight="1">
      <c r="I471" s="47"/>
    </row>
    <row r="472" ht="12.75" customHeight="1">
      <c r="I472" s="47"/>
    </row>
    <row r="473" ht="12.75" customHeight="1">
      <c r="I473" s="47"/>
    </row>
    <row r="474" ht="12.75" customHeight="1">
      <c r="I474" s="47"/>
    </row>
    <row r="475" ht="12.75" customHeight="1">
      <c r="I475" s="47"/>
    </row>
    <row r="476" ht="12.75" customHeight="1">
      <c r="I476" s="47"/>
    </row>
    <row r="477" ht="12.75" customHeight="1">
      <c r="I477" s="47"/>
    </row>
    <row r="478" ht="12.75" customHeight="1">
      <c r="I478" s="47"/>
    </row>
    <row r="479" ht="12.75" customHeight="1">
      <c r="I479" s="47"/>
    </row>
    <row r="480" ht="12.75" customHeight="1">
      <c r="I480" s="47"/>
    </row>
    <row r="481" ht="12.75" customHeight="1">
      <c r="I481" s="47"/>
    </row>
    <row r="482" ht="12.75" customHeight="1">
      <c r="I482" s="47"/>
    </row>
    <row r="483" ht="12.75" customHeight="1">
      <c r="I483" s="47"/>
    </row>
    <row r="484" ht="12.75" customHeight="1">
      <c r="I484" s="47"/>
    </row>
    <row r="485" ht="12.75" customHeight="1">
      <c r="I485" s="47"/>
    </row>
    <row r="486" ht="12.75" customHeight="1">
      <c r="I486" s="47"/>
    </row>
    <row r="487" ht="12.75" customHeight="1">
      <c r="I487" s="47"/>
    </row>
    <row r="488" ht="12.75" customHeight="1">
      <c r="I488" s="47"/>
    </row>
    <row r="489" ht="12.75" customHeight="1">
      <c r="I489" s="47"/>
    </row>
    <row r="490" ht="12.75" customHeight="1">
      <c r="I490" s="47"/>
    </row>
    <row r="491" ht="12.75" customHeight="1">
      <c r="I491" s="47"/>
    </row>
    <row r="492" ht="12.75" customHeight="1">
      <c r="I492" s="47"/>
    </row>
    <row r="493" ht="12.75" customHeight="1">
      <c r="I493" s="47"/>
    </row>
    <row r="494" ht="12.75" customHeight="1">
      <c r="I494" s="47"/>
    </row>
    <row r="495" ht="12.75" customHeight="1">
      <c r="I495" s="47"/>
    </row>
    <row r="496" ht="12.75" customHeight="1">
      <c r="I496" s="47"/>
    </row>
    <row r="497" ht="12.75" customHeight="1">
      <c r="I497" s="47"/>
    </row>
    <row r="498" ht="12.75" customHeight="1">
      <c r="I498" s="47"/>
    </row>
    <row r="499" ht="12.75" customHeight="1">
      <c r="I499" s="47"/>
    </row>
    <row r="500" ht="12.75" customHeight="1">
      <c r="I500" s="47"/>
    </row>
    <row r="501" ht="12.75" customHeight="1">
      <c r="I501" s="47"/>
    </row>
    <row r="502" ht="12.75" customHeight="1">
      <c r="I502" s="47"/>
    </row>
    <row r="503" ht="12.75" customHeight="1">
      <c r="I503" s="47"/>
    </row>
    <row r="504" ht="12.75" customHeight="1">
      <c r="I504" s="47"/>
    </row>
    <row r="505" ht="12.75" customHeight="1">
      <c r="I505" s="47"/>
    </row>
    <row r="506" ht="12.75" customHeight="1">
      <c r="I506" s="47"/>
    </row>
    <row r="507" ht="12.75" customHeight="1">
      <c r="I507" s="47"/>
    </row>
    <row r="508" ht="12.75" customHeight="1">
      <c r="I508" s="47"/>
    </row>
    <row r="509" ht="12.75" customHeight="1">
      <c r="I509" s="47"/>
    </row>
    <row r="510" ht="12.75" customHeight="1">
      <c r="I510" s="47"/>
    </row>
    <row r="511" ht="12.75" customHeight="1">
      <c r="I511" s="47"/>
    </row>
    <row r="512" ht="12.75" customHeight="1">
      <c r="I512" s="47"/>
    </row>
    <row r="513" ht="12.75" customHeight="1">
      <c r="I513" s="47"/>
    </row>
    <row r="514" ht="12.75" customHeight="1">
      <c r="I514" s="47"/>
    </row>
    <row r="515" ht="12.75" customHeight="1">
      <c r="I515" s="47"/>
    </row>
    <row r="516" ht="12.75" customHeight="1">
      <c r="I516" s="47"/>
    </row>
    <row r="517" ht="12.75" customHeight="1">
      <c r="I517" s="47"/>
    </row>
    <row r="518" ht="12.75" customHeight="1">
      <c r="I518" s="47"/>
    </row>
    <row r="519" ht="12.75" customHeight="1">
      <c r="I519" s="47"/>
    </row>
    <row r="520" ht="12.75" customHeight="1">
      <c r="I520" s="47"/>
    </row>
    <row r="521" ht="12.75" customHeight="1">
      <c r="I521" s="47"/>
    </row>
    <row r="522" ht="12.75" customHeight="1">
      <c r="I522" s="47"/>
    </row>
    <row r="523" ht="12.75" customHeight="1">
      <c r="I523" s="47"/>
    </row>
    <row r="524" ht="12.75" customHeight="1">
      <c r="I524" s="47"/>
    </row>
    <row r="525" ht="12.75" customHeight="1">
      <c r="I525" s="47"/>
    </row>
    <row r="526" ht="12.75" customHeight="1">
      <c r="I526" s="47"/>
    </row>
    <row r="527" ht="12.75" customHeight="1">
      <c r="I527" s="47"/>
    </row>
    <row r="528" ht="12.75" customHeight="1">
      <c r="I528" s="47"/>
    </row>
    <row r="529" ht="12.75" customHeight="1">
      <c r="I529" s="47"/>
    </row>
    <row r="530" ht="12.75" customHeight="1">
      <c r="I530" s="47"/>
    </row>
    <row r="531" ht="12.75" customHeight="1">
      <c r="I531" s="47"/>
    </row>
    <row r="532" ht="12.75" customHeight="1">
      <c r="I532" s="47"/>
    </row>
    <row r="533" ht="12.75" customHeight="1">
      <c r="I533" s="47"/>
    </row>
    <row r="534" ht="12.75" customHeight="1">
      <c r="I534" s="47"/>
    </row>
    <row r="535" ht="12.75" customHeight="1">
      <c r="I535" s="47"/>
    </row>
    <row r="536" ht="12.75" customHeight="1">
      <c r="I536" s="47"/>
    </row>
    <row r="537" ht="12.75" customHeight="1">
      <c r="I537" s="47"/>
    </row>
    <row r="538" ht="12.75" customHeight="1">
      <c r="I538" s="47"/>
    </row>
    <row r="539" ht="12.75" customHeight="1">
      <c r="I539" s="47"/>
    </row>
    <row r="540" ht="12.75" customHeight="1">
      <c r="I540" s="47"/>
    </row>
    <row r="541" ht="12.75" customHeight="1">
      <c r="I541" s="47"/>
    </row>
    <row r="542" ht="12.75" customHeight="1">
      <c r="I542" s="47"/>
    </row>
    <row r="543" ht="12.75" customHeight="1">
      <c r="I543" s="47"/>
    </row>
    <row r="544" ht="12.75" customHeight="1">
      <c r="I544" s="47"/>
    </row>
    <row r="545" ht="12.75" customHeight="1">
      <c r="I545" s="47"/>
    </row>
    <row r="546" ht="12.75" customHeight="1">
      <c r="I546" s="47"/>
    </row>
    <row r="547" ht="12.75" customHeight="1">
      <c r="I547" s="47"/>
    </row>
    <row r="548" ht="12.75" customHeight="1">
      <c r="I548" s="47"/>
    </row>
    <row r="549" ht="12.75" customHeight="1">
      <c r="I549" s="47"/>
    </row>
    <row r="550" ht="12.75" customHeight="1">
      <c r="I550" s="47"/>
    </row>
    <row r="551" ht="12.75" customHeight="1">
      <c r="I551" s="47"/>
    </row>
    <row r="552" ht="12.75" customHeight="1">
      <c r="I552" s="47"/>
    </row>
    <row r="553" ht="12.75" customHeight="1">
      <c r="I553" s="47"/>
    </row>
    <row r="554" ht="12.75" customHeight="1">
      <c r="I554" s="47"/>
    </row>
    <row r="555" ht="12.75" customHeight="1">
      <c r="I555" s="47"/>
    </row>
    <row r="556" ht="12.75" customHeight="1">
      <c r="I556" s="47"/>
    </row>
    <row r="557" ht="12.75" customHeight="1">
      <c r="I557" s="47"/>
    </row>
    <row r="558" ht="12.75" customHeight="1">
      <c r="I558" s="47"/>
    </row>
    <row r="559" ht="12.75" customHeight="1">
      <c r="I559" s="47"/>
    </row>
    <row r="560" ht="12.75" customHeight="1">
      <c r="I560" s="47"/>
    </row>
    <row r="561" ht="12.75" customHeight="1">
      <c r="I561" s="47"/>
    </row>
    <row r="562" ht="12.75" customHeight="1">
      <c r="I562" s="47"/>
    </row>
    <row r="563" ht="12.75" customHeight="1">
      <c r="I563" s="47"/>
    </row>
    <row r="564" ht="12.75" customHeight="1">
      <c r="I564" s="47"/>
    </row>
    <row r="565" ht="12.75" customHeight="1">
      <c r="I565" s="47"/>
    </row>
    <row r="566" ht="12.75" customHeight="1">
      <c r="I566" s="47"/>
    </row>
    <row r="567" ht="12.75" customHeight="1">
      <c r="I567" s="47"/>
    </row>
    <row r="568" ht="12.75" customHeight="1">
      <c r="I568" s="47"/>
    </row>
    <row r="569" ht="12.75" customHeight="1">
      <c r="I569" s="47"/>
    </row>
    <row r="570" ht="12.75" customHeight="1">
      <c r="I570" s="47"/>
    </row>
    <row r="571" ht="12.75" customHeight="1">
      <c r="I571" s="47"/>
    </row>
    <row r="572" ht="12.75" customHeight="1">
      <c r="I572" s="47"/>
    </row>
    <row r="573" ht="12.75" customHeight="1">
      <c r="I573" s="47"/>
    </row>
    <row r="574" ht="12.75" customHeight="1">
      <c r="I574" s="47"/>
    </row>
    <row r="575" ht="12.75" customHeight="1">
      <c r="I575" s="47"/>
    </row>
    <row r="576" ht="12.75" customHeight="1">
      <c r="I576" s="47"/>
    </row>
    <row r="577" ht="12.75" customHeight="1">
      <c r="I577" s="47"/>
    </row>
    <row r="578" ht="12.75" customHeight="1">
      <c r="I578" s="47"/>
    </row>
    <row r="579" ht="12.75" customHeight="1">
      <c r="I579" s="47"/>
    </row>
    <row r="580" ht="12.75" customHeight="1">
      <c r="I580" s="47"/>
    </row>
    <row r="581" ht="12.75" customHeight="1">
      <c r="I581" s="47"/>
    </row>
    <row r="582" ht="12.75" customHeight="1">
      <c r="I582" s="47"/>
    </row>
    <row r="583" ht="12.75" customHeight="1">
      <c r="I583" s="47"/>
    </row>
    <row r="584" ht="12.75" customHeight="1">
      <c r="I584" s="47"/>
    </row>
    <row r="585" ht="12.75" customHeight="1">
      <c r="I585" s="47"/>
    </row>
    <row r="586" ht="12.75" customHeight="1">
      <c r="I586" s="47"/>
    </row>
    <row r="587" ht="12.75" customHeight="1">
      <c r="I587" s="47"/>
    </row>
    <row r="588" ht="12.75" customHeight="1">
      <c r="I588" s="47"/>
    </row>
    <row r="589" ht="12.75" customHeight="1">
      <c r="I589" s="47"/>
    </row>
    <row r="590" ht="12.75" customHeight="1">
      <c r="I590" s="47"/>
    </row>
    <row r="591" ht="12.75" customHeight="1">
      <c r="I591" s="47"/>
    </row>
    <row r="592" ht="12.75" customHeight="1">
      <c r="I592" s="47"/>
    </row>
    <row r="593" ht="12.75" customHeight="1">
      <c r="I593" s="47"/>
    </row>
    <row r="594" ht="12.75" customHeight="1">
      <c r="I594" s="47"/>
    </row>
    <row r="595" ht="12.75" customHeight="1">
      <c r="I595" s="47"/>
    </row>
    <row r="596" ht="12.75" customHeight="1">
      <c r="I596" s="47"/>
    </row>
    <row r="597" ht="12.75" customHeight="1">
      <c r="I597" s="47"/>
    </row>
    <row r="598" ht="12.75" customHeight="1">
      <c r="I598" s="47"/>
    </row>
    <row r="599" ht="12.75" customHeight="1">
      <c r="I599" s="47"/>
    </row>
    <row r="600" ht="12.75" customHeight="1">
      <c r="I600" s="47"/>
    </row>
    <row r="601" ht="12.75" customHeight="1">
      <c r="I601" s="47"/>
    </row>
    <row r="602" ht="12.75" customHeight="1">
      <c r="I602" s="47"/>
    </row>
    <row r="603" ht="12.75" customHeight="1">
      <c r="I603" s="47"/>
    </row>
    <row r="604" ht="12.75" customHeight="1">
      <c r="I604" s="47"/>
    </row>
    <row r="605" ht="12.75" customHeight="1">
      <c r="I605" s="47"/>
    </row>
    <row r="606" ht="12.75" customHeight="1">
      <c r="I606" s="47"/>
    </row>
    <row r="607" ht="12.75" customHeight="1">
      <c r="I607" s="47"/>
    </row>
    <row r="608" ht="12.75" customHeight="1">
      <c r="I608" s="47"/>
    </row>
    <row r="609" ht="12.75" customHeight="1">
      <c r="I609" s="47"/>
    </row>
    <row r="610" ht="12.75" customHeight="1">
      <c r="I610" s="47"/>
    </row>
    <row r="611" ht="12.75" customHeight="1">
      <c r="I611" s="47"/>
    </row>
    <row r="612" ht="12.75" customHeight="1">
      <c r="I612" s="47"/>
    </row>
    <row r="613" ht="12.75" customHeight="1">
      <c r="I613" s="47"/>
    </row>
    <row r="614" ht="12.75" customHeight="1">
      <c r="I614" s="47"/>
    </row>
    <row r="615" ht="12.75" customHeight="1">
      <c r="I615" s="47"/>
    </row>
    <row r="616" ht="12.75" customHeight="1">
      <c r="I616" s="47"/>
    </row>
    <row r="617" ht="12.75" customHeight="1">
      <c r="I617" s="47"/>
    </row>
    <row r="618" ht="12.75" customHeight="1">
      <c r="I618" s="47"/>
    </row>
    <row r="619" ht="12.75" customHeight="1">
      <c r="I619" s="47"/>
    </row>
    <row r="620" ht="12.75" customHeight="1">
      <c r="I620" s="47"/>
    </row>
    <row r="621" ht="12.75" customHeight="1">
      <c r="I621" s="47"/>
    </row>
    <row r="622" ht="12.75" customHeight="1">
      <c r="I622" s="47"/>
    </row>
    <row r="623" ht="12.75" customHeight="1">
      <c r="I623" s="47"/>
    </row>
    <row r="624" ht="12.75" customHeight="1">
      <c r="I624" s="47"/>
    </row>
    <row r="625" ht="12.75" customHeight="1">
      <c r="I625" s="47"/>
    </row>
    <row r="626" ht="12.75" customHeight="1">
      <c r="I626" s="47"/>
    </row>
    <row r="627" ht="12.75" customHeight="1">
      <c r="I627" s="47"/>
    </row>
    <row r="628" ht="12.75" customHeight="1">
      <c r="I628" s="47"/>
    </row>
    <row r="629" ht="12.75" customHeight="1">
      <c r="I629" s="47"/>
    </row>
    <row r="630" ht="12.75" customHeight="1">
      <c r="I630" s="47"/>
    </row>
    <row r="631" ht="12.75" customHeight="1">
      <c r="I631" s="47"/>
    </row>
    <row r="632" ht="12.75" customHeight="1">
      <c r="I632" s="47"/>
    </row>
    <row r="633" ht="12.75" customHeight="1">
      <c r="I633" s="47"/>
    </row>
    <row r="634" ht="12.75" customHeight="1">
      <c r="I634" s="47"/>
    </row>
    <row r="635" ht="12.75" customHeight="1">
      <c r="I635" s="47"/>
    </row>
    <row r="636" ht="12.75" customHeight="1">
      <c r="I636" s="47"/>
    </row>
    <row r="637" ht="12.75" customHeight="1">
      <c r="I637" s="47"/>
    </row>
    <row r="638" ht="12.75" customHeight="1">
      <c r="I638" s="47"/>
    </row>
    <row r="639" ht="12.75" customHeight="1">
      <c r="I639" s="47"/>
    </row>
    <row r="640" ht="12.75" customHeight="1">
      <c r="I640" s="47"/>
    </row>
    <row r="641" ht="12.75" customHeight="1">
      <c r="I641" s="47"/>
    </row>
    <row r="642" ht="12.75" customHeight="1">
      <c r="I642" s="47"/>
    </row>
    <row r="643" ht="12.75" customHeight="1">
      <c r="I643" s="47"/>
    </row>
    <row r="644" ht="12.75" customHeight="1">
      <c r="I644" s="47"/>
    </row>
    <row r="645" ht="12.75" customHeight="1">
      <c r="I645" s="47"/>
    </row>
    <row r="646" ht="12.75" customHeight="1">
      <c r="I646" s="47"/>
    </row>
    <row r="647" ht="12.75" customHeight="1">
      <c r="I647" s="47"/>
    </row>
    <row r="648" ht="12.75" customHeight="1">
      <c r="I648" s="47"/>
    </row>
    <row r="649" ht="12.75" customHeight="1">
      <c r="I649" s="47"/>
    </row>
    <row r="650" ht="12.75" customHeight="1">
      <c r="I650" s="47"/>
    </row>
    <row r="651" ht="12.75" customHeight="1">
      <c r="I651" s="47"/>
    </row>
    <row r="652" ht="12.75" customHeight="1">
      <c r="I652" s="47"/>
    </row>
    <row r="653" ht="12.75" customHeight="1">
      <c r="I653" s="47"/>
    </row>
    <row r="654" ht="12.75" customHeight="1">
      <c r="I654" s="47"/>
    </row>
    <row r="655" ht="12.75" customHeight="1">
      <c r="I655" s="47"/>
    </row>
    <row r="656" ht="12.75" customHeight="1">
      <c r="I656" s="47"/>
    </row>
    <row r="657" ht="12.75" customHeight="1">
      <c r="I657" s="47"/>
    </row>
    <row r="658" ht="12.75" customHeight="1">
      <c r="I658" s="47"/>
    </row>
    <row r="659" ht="12.75" customHeight="1">
      <c r="I659" s="47"/>
    </row>
    <row r="660" ht="12.75" customHeight="1">
      <c r="I660" s="47"/>
    </row>
    <row r="661" ht="12.75" customHeight="1">
      <c r="I661" s="47"/>
    </row>
    <row r="662" ht="12.75" customHeight="1">
      <c r="I662" s="47"/>
    </row>
    <row r="663" ht="12.75" customHeight="1">
      <c r="I663" s="47"/>
    </row>
    <row r="664" ht="12.75" customHeight="1">
      <c r="I664" s="47"/>
    </row>
    <row r="665" ht="12.75" customHeight="1">
      <c r="I665" s="47"/>
    </row>
    <row r="666" ht="12.75" customHeight="1">
      <c r="I666" s="47"/>
    </row>
    <row r="667" ht="12.75" customHeight="1">
      <c r="I667" s="47"/>
    </row>
    <row r="668" ht="12.75" customHeight="1">
      <c r="I668" s="47"/>
    </row>
    <row r="669" ht="12.75" customHeight="1">
      <c r="I669" s="47"/>
    </row>
    <row r="670" ht="12.75" customHeight="1">
      <c r="I670" s="47"/>
    </row>
    <row r="671" ht="12.75" customHeight="1">
      <c r="I671" s="47"/>
    </row>
    <row r="672" ht="12.75" customHeight="1">
      <c r="I672" s="47"/>
    </row>
    <row r="673" ht="12.75" customHeight="1">
      <c r="I673" s="47"/>
    </row>
    <row r="674" ht="12.75" customHeight="1">
      <c r="I674" s="47"/>
    </row>
    <row r="675" ht="12.75" customHeight="1">
      <c r="I675" s="47"/>
    </row>
    <row r="676" ht="12.75" customHeight="1">
      <c r="I676" s="47"/>
    </row>
    <row r="677" ht="12.75" customHeight="1">
      <c r="I677" s="47"/>
    </row>
    <row r="678" ht="12.75" customHeight="1">
      <c r="I678" s="47"/>
    </row>
    <row r="679" ht="12.75" customHeight="1">
      <c r="I679" s="47"/>
    </row>
    <row r="680" ht="12.75" customHeight="1">
      <c r="I680" s="47"/>
    </row>
    <row r="681" ht="12.75" customHeight="1">
      <c r="I681" s="47"/>
    </row>
    <row r="682" ht="12.75" customHeight="1">
      <c r="I682" s="47"/>
    </row>
    <row r="683" ht="12.75" customHeight="1">
      <c r="I683" s="47"/>
    </row>
    <row r="684" ht="12.75" customHeight="1">
      <c r="I684" s="47"/>
    </row>
    <row r="685" ht="12.75" customHeight="1">
      <c r="I685" s="47"/>
    </row>
    <row r="686" ht="12.75" customHeight="1">
      <c r="I686" s="47"/>
    </row>
    <row r="687" ht="12.75" customHeight="1">
      <c r="I687" s="47"/>
    </row>
    <row r="688" ht="12.75" customHeight="1">
      <c r="I688" s="47"/>
    </row>
    <row r="689" ht="12.75" customHeight="1">
      <c r="I689" s="47"/>
    </row>
    <row r="690" ht="12.75" customHeight="1">
      <c r="I690" s="47"/>
    </row>
    <row r="691" ht="12.75" customHeight="1">
      <c r="I691" s="47"/>
    </row>
    <row r="692" ht="12.75" customHeight="1">
      <c r="I692" s="47"/>
    </row>
    <row r="693" ht="12.75" customHeight="1">
      <c r="I693" s="47"/>
    </row>
    <row r="694" ht="12.75" customHeight="1">
      <c r="I694" s="47"/>
    </row>
    <row r="695" ht="12.75" customHeight="1">
      <c r="I695" s="47"/>
    </row>
    <row r="696" ht="12.75" customHeight="1">
      <c r="I696" s="47"/>
    </row>
    <row r="697" ht="12.75" customHeight="1">
      <c r="I697" s="47"/>
    </row>
    <row r="698" ht="12.75" customHeight="1">
      <c r="I698" s="47"/>
    </row>
    <row r="699" ht="12.75" customHeight="1">
      <c r="I699" s="47"/>
    </row>
    <row r="700" ht="12.75" customHeight="1">
      <c r="I700" s="47"/>
    </row>
    <row r="701" ht="12.75" customHeight="1">
      <c r="I701" s="47"/>
    </row>
    <row r="702" ht="12.75" customHeight="1">
      <c r="I702" s="47"/>
    </row>
    <row r="703" ht="12.75" customHeight="1">
      <c r="I703" s="47"/>
    </row>
    <row r="704" ht="12.75" customHeight="1">
      <c r="I704" s="47"/>
    </row>
    <row r="705" ht="12.75" customHeight="1">
      <c r="I705" s="47"/>
    </row>
    <row r="706" ht="12.75" customHeight="1">
      <c r="I706" s="47"/>
    </row>
    <row r="707" ht="12.75" customHeight="1">
      <c r="I707" s="47"/>
    </row>
    <row r="708" ht="12.75" customHeight="1">
      <c r="I708" s="47"/>
    </row>
    <row r="709" ht="12.75" customHeight="1">
      <c r="I709" s="47"/>
    </row>
    <row r="710" ht="12.75" customHeight="1">
      <c r="I710" s="47"/>
    </row>
    <row r="711" ht="12.75" customHeight="1">
      <c r="I711" s="47"/>
    </row>
    <row r="712" ht="12.75" customHeight="1">
      <c r="I712" s="47"/>
    </row>
    <row r="713" ht="12.75" customHeight="1">
      <c r="I713" s="47"/>
    </row>
    <row r="714" ht="12.75" customHeight="1">
      <c r="I714" s="47"/>
    </row>
    <row r="715" ht="12.75" customHeight="1">
      <c r="I715" s="47"/>
    </row>
    <row r="716" ht="12.75" customHeight="1">
      <c r="I716" s="47"/>
    </row>
    <row r="717" ht="12.75" customHeight="1">
      <c r="I717" s="47"/>
    </row>
    <row r="718" ht="12.75" customHeight="1">
      <c r="I718" s="47"/>
    </row>
    <row r="719" ht="12.75" customHeight="1">
      <c r="I719" s="47"/>
    </row>
    <row r="720" ht="12.75" customHeight="1">
      <c r="I720" s="47"/>
    </row>
    <row r="721" ht="12.75" customHeight="1">
      <c r="I721" s="47"/>
    </row>
    <row r="722" ht="12.75" customHeight="1">
      <c r="I722" s="47"/>
    </row>
    <row r="723" ht="12.75" customHeight="1">
      <c r="I723" s="47"/>
    </row>
    <row r="724" ht="12.75" customHeight="1">
      <c r="I724" s="47"/>
    </row>
    <row r="725" ht="12.75" customHeight="1">
      <c r="I725" s="47"/>
    </row>
    <row r="726" ht="12.75" customHeight="1">
      <c r="I726" s="47"/>
    </row>
    <row r="727" ht="12.75" customHeight="1">
      <c r="I727" s="47"/>
    </row>
    <row r="728" ht="12.75" customHeight="1">
      <c r="I728" s="47"/>
    </row>
    <row r="729" ht="12.75" customHeight="1">
      <c r="I729" s="47"/>
    </row>
    <row r="730" ht="12.75" customHeight="1">
      <c r="I730" s="47"/>
    </row>
    <row r="731" ht="12.75" customHeight="1">
      <c r="I731" s="47"/>
    </row>
    <row r="732" ht="12.75" customHeight="1">
      <c r="I732" s="47"/>
    </row>
    <row r="733" ht="12.75" customHeight="1">
      <c r="I733" s="47"/>
    </row>
    <row r="734" ht="12.75" customHeight="1">
      <c r="I734" s="47"/>
    </row>
    <row r="735" ht="12.75" customHeight="1">
      <c r="I735" s="47"/>
    </row>
    <row r="736" ht="12.75" customHeight="1">
      <c r="I736" s="47"/>
    </row>
    <row r="737" ht="12.75" customHeight="1">
      <c r="I737" s="47"/>
    </row>
    <row r="738" ht="12.75" customHeight="1">
      <c r="I738" s="47"/>
    </row>
    <row r="739" ht="12.75" customHeight="1">
      <c r="I739" s="47"/>
    </row>
    <row r="740" ht="12.75" customHeight="1">
      <c r="I740" s="47"/>
    </row>
    <row r="741" ht="12.75" customHeight="1">
      <c r="I741" s="47"/>
    </row>
    <row r="742" ht="12.75" customHeight="1">
      <c r="I742" s="47"/>
    </row>
    <row r="743" ht="12.75" customHeight="1">
      <c r="I743" s="47"/>
    </row>
    <row r="744" ht="12.75" customHeight="1">
      <c r="I744" s="47"/>
    </row>
    <row r="745" ht="12.75" customHeight="1">
      <c r="I745" s="47"/>
    </row>
    <row r="746" ht="12.75" customHeight="1">
      <c r="I746" s="47"/>
    </row>
    <row r="747" ht="12.75" customHeight="1">
      <c r="I747" s="47"/>
    </row>
    <row r="748" ht="12.75" customHeight="1">
      <c r="I748" s="47"/>
    </row>
    <row r="749" ht="12.75" customHeight="1">
      <c r="I749" s="47"/>
    </row>
    <row r="750" ht="12.75" customHeight="1">
      <c r="I750" s="47"/>
    </row>
    <row r="751" ht="12.75" customHeight="1">
      <c r="I751" s="47"/>
    </row>
    <row r="752" ht="12.75" customHeight="1">
      <c r="I752" s="47"/>
    </row>
    <row r="753" ht="12.75" customHeight="1">
      <c r="I753" s="47"/>
    </row>
    <row r="754" ht="12.75" customHeight="1">
      <c r="I754" s="47"/>
    </row>
    <row r="755" ht="12.75" customHeight="1">
      <c r="I755" s="47"/>
    </row>
    <row r="756" ht="12.75" customHeight="1">
      <c r="I756" s="47"/>
    </row>
    <row r="757" ht="12.75" customHeight="1">
      <c r="I757" s="47"/>
    </row>
    <row r="758" ht="12.75" customHeight="1">
      <c r="I758" s="47"/>
    </row>
    <row r="759" ht="12.75" customHeight="1">
      <c r="I759" s="47"/>
    </row>
    <row r="760" ht="12.75" customHeight="1">
      <c r="I760" s="47"/>
    </row>
    <row r="761" ht="12.75" customHeight="1">
      <c r="I761" s="47"/>
    </row>
    <row r="762" ht="12.75" customHeight="1">
      <c r="I762" s="47"/>
    </row>
    <row r="763" ht="12.75" customHeight="1">
      <c r="I763" s="47"/>
    </row>
    <row r="764" ht="12.75" customHeight="1">
      <c r="I764" s="47"/>
    </row>
    <row r="765" ht="12.75" customHeight="1">
      <c r="I765" s="47"/>
    </row>
    <row r="766" ht="12.75" customHeight="1">
      <c r="I766" s="47"/>
    </row>
    <row r="767" ht="12.75" customHeight="1">
      <c r="I767" s="47"/>
    </row>
    <row r="768" ht="12.75" customHeight="1">
      <c r="I768" s="47"/>
    </row>
    <row r="769" ht="12.75" customHeight="1">
      <c r="I769" s="47"/>
    </row>
    <row r="770" ht="12.75" customHeight="1">
      <c r="I770" s="47"/>
    </row>
    <row r="771" ht="12.75" customHeight="1">
      <c r="I771" s="47"/>
    </row>
    <row r="772" ht="12.75" customHeight="1">
      <c r="I772" s="47"/>
    </row>
    <row r="773" ht="12.75" customHeight="1">
      <c r="I773" s="47"/>
    </row>
    <row r="774" ht="12.75" customHeight="1">
      <c r="I774" s="47"/>
    </row>
    <row r="775" ht="12.75" customHeight="1">
      <c r="I775" s="47"/>
    </row>
    <row r="776" ht="12.75" customHeight="1">
      <c r="I776" s="47"/>
    </row>
    <row r="777" ht="12.75" customHeight="1">
      <c r="I777" s="47"/>
    </row>
    <row r="778" ht="12.75" customHeight="1">
      <c r="I778" s="47"/>
    </row>
    <row r="779" ht="12.75" customHeight="1">
      <c r="I779" s="47"/>
    </row>
    <row r="780" ht="12.75" customHeight="1">
      <c r="I780" s="47"/>
    </row>
    <row r="781" ht="12.75" customHeight="1">
      <c r="I781" s="47"/>
    </row>
    <row r="782" ht="12.75" customHeight="1">
      <c r="I782" s="47"/>
    </row>
    <row r="783" ht="12.75" customHeight="1">
      <c r="I783" s="47"/>
    </row>
    <row r="784" ht="12.75" customHeight="1">
      <c r="I784" s="47"/>
    </row>
    <row r="785" ht="12.75" customHeight="1">
      <c r="I785" s="47"/>
    </row>
    <row r="786" ht="12.75" customHeight="1">
      <c r="I786" s="47"/>
    </row>
    <row r="787" ht="12.75" customHeight="1">
      <c r="I787" s="47"/>
    </row>
    <row r="788" ht="12.75" customHeight="1">
      <c r="I788" s="47"/>
    </row>
    <row r="789" ht="12.75" customHeight="1">
      <c r="I789" s="47"/>
    </row>
    <row r="790" ht="12.75" customHeight="1">
      <c r="I790" s="47"/>
    </row>
    <row r="791" ht="12.75" customHeight="1">
      <c r="I791" s="47"/>
    </row>
    <row r="792" ht="12.75" customHeight="1">
      <c r="I792" s="47"/>
    </row>
    <row r="793" ht="12.75" customHeight="1">
      <c r="I793" s="47"/>
    </row>
    <row r="794" ht="12.75" customHeight="1">
      <c r="I794" s="47"/>
    </row>
    <row r="795" ht="12.75" customHeight="1">
      <c r="I795" s="47"/>
    </row>
    <row r="796" ht="12.75" customHeight="1">
      <c r="I796" s="47"/>
    </row>
    <row r="797" ht="12.75" customHeight="1">
      <c r="I797" s="47"/>
    </row>
    <row r="798" ht="12.75" customHeight="1">
      <c r="I798" s="47"/>
    </row>
    <row r="799" ht="12.75" customHeight="1">
      <c r="I799" s="47"/>
    </row>
    <row r="800" ht="12.75" customHeight="1">
      <c r="I800" s="47"/>
    </row>
    <row r="801" ht="12.75" customHeight="1">
      <c r="I801" s="47"/>
    </row>
    <row r="802" ht="12.75" customHeight="1">
      <c r="I802" s="47"/>
    </row>
    <row r="803" ht="12.75" customHeight="1">
      <c r="I803" s="47"/>
    </row>
    <row r="804" ht="12.75" customHeight="1">
      <c r="I804" s="47"/>
    </row>
    <row r="805" ht="12.75" customHeight="1">
      <c r="I805" s="47"/>
    </row>
    <row r="806" ht="12.75" customHeight="1">
      <c r="I806" s="47"/>
    </row>
    <row r="807" ht="12.75" customHeight="1">
      <c r="I807" s="47"/>
    </row>
    <row r="808" ht="12.75" customHeight="1">
      <c r="I808" s="47"/>
    </row>
    <row r="809" ht="12.75" customHeight="1">
      <c r="I809" s="47"/>
    </row>
    <row r="810" ht="12.75" customHeight="1">
      <c r="I810" s="47"/>
    </row>
    <row r="811" ht="12.75" customHeight="1">
      <c r="I811" s="47"/>
    </row>
    <row r="812" ht="12.75" customHeight="1">
      <c r="I812" s="47"/>
    </row>
    <row r="813" ht="12.75" customHeight="1">
      <c r="I813" s="47"/>
    </row>
    <row r="814" ht="12.75" customHeight="1">
      <c r="I814" s="47"/>
    </row>
    <row r="815" ht="12.75" customHeight="1">
      <c r="I815" s="47"/>
    </row>
    <row r="816" ht="12.75" customHeight="1">
      <c r="I816" s="47"/>
    </row>
    <row r="817" ht="12.75" customHeight="1">
      <c r="I817" s="47"/>
    </row>
    <row r="818" ht="12.75" customHeight="1">
      <c r="I818" s="47"/>
    </row>
    <row r="819" ht="12.75" customHeight="1">
      <c r="I819" s="47"/>
    </row>
    <row r="820" ht="12.75" customHeight="1">
      <c r="I820" s="47"/>
    </row>
    <row r="821" ht="12.75" customHeight="1">
      <c r="I821" s="47"/>
    </row>
    <row r="822" ht="12.75" customHeight="1">
      <c r="I822" s="47"/>
    </row>
    <row r="823" ht="12.75" customHeight="1">
      <c r="I823" s="47"/>
    </row>
    <row r="824" ht="12.75" customHeight="1">
      <c r="I824" s="47"/>
    </row>
    <row r="825" ht="12.75" customHeight="1">
      <c r="I825" s="47"/>
    </row>
    <row r="826" ht="12.75" customHeight="1">
      <c r="I826" s="47"/>
    </row>
    <row r="827" ht="12.75" customHeight="1">
      <c r="I827" s="47"/>
    </row>
    <row r="828" ht="12.75" customHeight="1">
      <c r="I828" s="47"/>
    </row>
    <row r="829" ht="12.75" customHeight="1">
      <c r="I829" s="47"/>
    </row>
    <row r="830" ht="12.75" customHeight="1">
      <c r="I830" s="47"/>
    </row>
    <row r="831" ht="12.75" customHeight="1">
      <c r="I831" s="47"/>
    </row>
    <row r="832" ht="12.75" customHeight="1">
      <c r="I832" s="47"/>
    </row>
    <row r="833" ht="12.75" customHeight="1">
      <c r="I833" s="47"/>
    </row>
    <row r="834" ht="12.75" customHeight="1">
      <c r="I834" s="47"/>
    </row>
    <row r="835" ht="12.75" customHeight="1">
      <c r="I835" s="47"/>
    </row>
    <row r="836" ht="12.75" customHeight="1">
      <c r="I836" s="47"/>
    </row>
    <row r="837" ht="12.75" customHeight="1">
      <c r="I837" s="47"/>
    </row>
    <row r="838" ht="12.75" customHeight="1">
      <c r="I838" s="47"/>
    </row>
    <row r="839" ht="12.75" customHeight="1">
      <c r="I839" s="47"/>
    </row>
    <row r="840" ht="12.75" customHeight="1">
      <c r="I840" s="47"/>
    </row>
    <row r="841" ht="12.75" customHeight="1">
      <c r="I841" s="47"/>
    </row>
    <row r="842" ht="12.75" customHeight="1">
      <c r="I842" s="47"/>
    </row>
    <row r="843" ht="12.75" customHeight="1">
      <c r="I843" s="47"/>
    </row>
    <row r="844" ht="12.75" customHeight="1">
      <c r="I844" s="47"/>
    </row>
    <row r="845" ht="12.75" customHeight="1">
      <c r="I845" s="47"/>
    </row>
    <row r="846" ht="12.75" customHeight="1">
      <c r="I846" s="47"/>
    </row>
    <row r="847" ht="12.75" customHeight="1">
      <c r="I847" s="47"/>
    </row>
    <row r="848" ht="12.75" customHeight="1">
      <c r="I848" s="47"/>
    </row>
    <row r="849" ht="12.75" customHeight="1">
      <c r="I849" s="47"/>
    </row>
    <row r="850" ht="12.75" customHeight="1">
      <c r="I850" s="47"/>
    </row>
    <row r="851" ht="12.75" customHeight="1">
      <c r="I851" s="47"/>
    </row>
    <row r="852" ht="12.75" customHeight="1">
      <c r="I852" s="47"/>
    </row>
    <row r="853" ht="12.75" customHeight="1">
      <c r="I853" s="47"/>
    </row>
    <row r="854" ht="12.75" customHeight="1">
      <c r="I854" s="47"/>
    </row>
    <row r="855" ht="12.75" customHeight="1">
      <c r="I855" s="47"/>
    </row>
    <row r="856" ht="12.75" customHeight="1">
      <c r="I856" s="47"/>
    </row>
    <row r="857" ht="12.75" customHeight="1">
      <c r="I857" s="47"/>
    </row>
    <row r="858" ht="12.75" customHeight="1">
      <c r="I858" s="47"/>
    </row>
    <row r="859" ht="12.75" customHeight="1">
      <c r="I859" s="47"/>
    </row>
    <row r="860" ht="12.75" customHeight="1">
      <c r="I860" s="47"/>
    </row>
    <row r="861" ht="12.75" customHeight="1">
      <c r="I861" s="47"/>
    </row>
    <row r="862" ht="12.75" customHeight="1">
      <c r="I862" s="47"/>
    </row>
    <row r="863" ht="12.75" customHeight="1">
      <c r="I863" s="47"/>
    </row>
    <row r="864" ht="12.75" customHeight="1">
      <c r="I864" s="47"/>
    </row>
    <row r="865" ht="12.75" customHeight="1">
      <c r="I865" s="47"/>
    </row>
    <row r="866" ht="12.75" customHeight="1">
      <c r="I866" s="47"/>
    </row>
    <row r="867" ht="12.75" customHeight="1">
      <c r="I867" s="47"/>
    </row>
    <row r="868" ht="12.75" customHeight="1">
      <c r="I868" s="47"/>
    </row>
    <row r="869" ht="12.75" customHeight="1">
      <c r="I869" s="47"/>
    </row>
    <row r="870" ht="12.75" customHeight="1">
      <c r="I870" s="47"/>
    </row>
    <row r="871" ht="12.75" customHeight="1">
      <c r="I871" s="47"/>
    </row>
    <row r="872" ht="12.75" customHeight="1">
      <c r="I872" s="47"/>
    </row>
    <row r="873" ht="12.75" customHeight="1">
      <c r="I873" s="47"/>
    </row>
    <row r="874" ht="12.75" customHeight="1">
      <c r="I874" s="47"/>
    </row>
    <row r="875" ht="12.75" customHeight="1">
      <c r="I875" s="47"/>
    </row>
    <row r="876" ht="12.75" customHeight="1">
      <c r="I876" s="47"/>
    </row>
    <row r="877" ht="12.75" customHeight="1">
      <c r="I877" s="47"/>
    </row>
    <row r="878" ht="12.75" customHeight="1">
      <c r="I878" s="47"/>
    </row>
    <row r="879" ht="12.75" customHeight="1">
      <c r="I879" s="47"/>
    </row>
    <row r="880" ht="12.75" customHeight="1">
      <c r="I880" s="47"/>
    </row>
    <row r="881" ht="12.75" customHeight="1">
      <c r="I881" s="47"/>
    </row>
    <row r="882" ht="12.75" customHeight="1">
      <c r="I882" s="47"/>
    </row>
    <row r="883" ht="12.75" customHeight="1">
      <c r="I883" s="47"/>
    </row>
    <row r="884" ht="12.75" customHeight="1">
      <c r="I884" s="47"/>
    </row>
    <row r="885" ht="12.75" customHeight="1">
      <c r="I885" s="47"/>
    </row>
    <row r="886" ht="12.75" customHeight="1">
      <c r="I886" s="47"/>
    </row>
    <row r="887" ht="12.75" customHeight="1">
      <c r="I887" s="47"/>
    </row>
    <row r="888" ht="12.75" customHeight="1">
      <c r="I888" s="47"/>
    </row>
    <row r="889" ht="12.75" customHeight="1">
      <c r="I889" s="47"/>
    </row>
    <row r="890" ht="12.75" customHeight="1">
      <c r="I890" s="47"/>
    </row>
    <row r="891" ht="12.75" customHeight="1">
      <c r="I891" s="47"/>
    </row>
    <row r="892" ht="12.75" customHeight="1">
      <c r="I892" s="47"/>
    </row>
    <row r="893" ht="12.75" customHeight="1">
      <c r="I893" s="47"/>
    </row>
    <row r="894" ht="12.75" customHeight="1">
      <c r="I894" s="47"/>
    </row>
    <row r="895" ht="12.75" customHeight="1">
      <c r="I895" s="47"/>
    </row>
    <row r="896" ht="12.75" customHeight="1">
      <c r="I896" s="47"/>
    </row>
    <row r="897" ht="12.75" customHeight="1">
      <c r="I897" s="47"/>
    </row>
    <row r="898" ht="12.75" customHeight="1">
      <c r="I898" s="47"/>
    </row>
    <row r="899" ht="12.75" customHeight="1">
      <c r="I899" s="47"/>
    </row>
    <row r="900" ht="12.75" customHeight="1">
      <c r="I900" s="47"/>
    </row>
    <row r="901" ht="12.75" customHeight="1">
      <c r="I901" s="47"/>
    </row>
    <row r="902" ht="12.75" customHeight="1">
      <c r="I902" s="47"/>
    </row>
    <row r="903" ht="12.75" customHeight="1">
      <c r="I903" s="47"/>
    </row>
    <row r="904" ht="12.75" customHeight="1">
      <c r="I904" s="47"/>
    </row>
    <row r="905" ht="12.75" customHeight="1">
      <c r="I905" s="47"/>
    </row>
    <row r="906" ht="12.75" customHeight="1">
      <c r="I906" s="47"/>
    </row>
    <row r="907" ht="12.75" customHeight="1">
      <c r="I907" s="47"/>
    </row>
    <row r="908" ht="12.75" customHeight="1">
      <c r="I908" s="47"/>
    </row>
    <row r="909" ht="12.75" customHeight="1">
      <c r="I909" s="47"/>
    </row>
    <row r="910" ht="12.75" customHeight="1">
      <c r="I910" s="47"/>
    </row>
    <row r="911" ht="12.75" customHeight="1">
      <c r="I911" s="47"/>
    </row>
    <row r="912" ht="12.75" customHeight="1">
      <c r="I912" s="47"/>
    </row>
    <row r="913" ht="12.75" customHeight="1">
      <c r="I913" s="47"/>
    </row>
    <row r="914" ht="12.75" customHeight="1">
      <c r="I914" s="47"/>
    </row>
    <row r="915" ht="12.75" customHeight="1">
      <c r="I915" s="47"/>
    </row>
    <row r="916" ht="12.75" customHeight="1">
      <c r="I916" s="47"/>
    </row>
    <row r="917" ht="12.75" customHeight="1">
      <c r="I917" s="47"/>
    </row>
    <row r="918" ht="12.75" customHeight="1">
      <c r="I918" s="47"/>
    </row>
    <row r="919" ht="12.75" customHeight="1">
      <c r="I919" s="47"/>
    </row>
    <row r="920" ht="12.75" customHeight="1">
      <c r="I920" s="47"/>
    </row>
    <row r="921" ht="12.75" customHeight="1">
      <c r="I921" s="47"/>
    </row>
    <row r="922" ht="12.75" customHeight="1">
      <c r="I922" s="47"/>
    </row>
    <row r="923" ht="12.75" customHeight="1">
      <c r="I923" s="47"/>
    </row>
    <row r="924" ht="12.75" customHeight="1">
      <c r="I924" s="47"/>
    </row>
    <row r="925" ht="12.75" customHeight="1">
      <c r="I925" s="47"/>
    </row>
    <row r="926" ht="12.75" customHeight="1">
      <c r="I926" s="47"/>
    </row>
    <row r="927" ht="12.75" customHeight="1">
      <c r="I927" s="47"/>
    </row>
    <row r="928" ht="12.75" customHeight="1">
      <c r="I928" s="47"/>
    </row>
    <row r="929" ht="12.75" customHeight="1">
      <c r="I929" s="47"/>
    </row>
    <row r="930" ht="12.75" customHeight="1">
      <c r="I930" s="47"/>
    </row>
    <row r="931" ht="12.75" customHeight="1">
      <c r="I931" s="47"/>
    </row>
    <row r="932" ht="12.75" customHeight="1">
      <c r="I932" s="47"/>
    </row>
    <row r="933" ht="12.75" customHeight="1">
      <c r="I933" s="47"/>
    </row>
    <row r="934" ht="12.75" customHeight="1">
      <c r="I934" s="47"/>
    </row>
    <row r="935" ht="12.75" customHeight="1">
      <c r="I935" s="47"/>
    </row>
    <row r="936" ht="12.75" customHeight="1">
      <c r="I936" s="47"/>
    </row>
    <row r="937" ht="12.75" customHeight="1">
      <c r="I937" s="47"/>
    </row>
    <row r="938" ht="12.75" customHeight="1">
      <c r="I938" s="47"/>
    </row>
    <row r="939" ht="12.75" customHeight="1">
      <c r="I939" s="47"/>
    </row>
    <row r="940" ht="12.75" customHeight="1">
      <c r="I940" s="47"/>
    </row>
    <row r="941" ht="12.75" customHeight="1">
      <c r="I941" s="47"/>
    </row>
    <row r="942" ht="12.75" customHeight="1">
      <c r="I942" s="47"/>
    </row>
    <row r="943" ht="12.75" customHeight="1">
      <c r="I943" s="47"/>
    </row>
    <row r="944" ht="12.75" customHeight="1">
      <c r="I944" s="47"/>
    </row>
    <row r="945" ht="12.75" customHeight="1">
      <c r="I945" s="47"/>
    </row>
    <row r="946" ht="12.75" customHeight="1">
      <c r="I946" s="47"/>
    </row>
    <row r="947" ht="12.75" customHeight="1">
      <c r="I947" s="47"/>
    </row>
    <row r="948" ht="12.75" customHeight="1">
      <c r="I948" s="47"/>
    </row>
    <row r="949" ht="12.75" customHeight="1">
      <c r="I949" s="47"/>
    </row>
    <row r="950" ht="12.75" customHeight="1">
      <c r="I950" s="47"/>
    </row>
    <row r="951" ht="12.75" customHeight="1">
      <c r="I951" s="47"/>
    </row>
    <row r="952" ht="12.75" customHeight="1">
      <c r="I952" s="47"/>
    </row>
    <row r="953" ht="12.75" customHeight="1">
      <c r="I953" s="47"/>
    </row>
    <row r="954" ht="12.75" customHeight="1">
      <c r="I954" s="47"/>
    </row>
    <row r="955" ht="12.75" customHeight="1">
      <c r="I955" s="47"/>
    </row>
    <row r="956" ht="12.75" customHeight="1">
      <c r="I956" s="47"/>
    </row>
    <row r="957" ht="12.75" customHeight="1">
      <c r="I957" s="47"/>
    </row>
    <row r="958" ht="12.75" customHeight="1">
      <c r="I958" s="47"/>
    </row>
    <row r="959" ht="12.75" customHeight="1">
      <c r="I959" s="47"/>
    </row>
    <row r="960" ht="12.75" customHeight="1">
      <c r="I960" s="47"/>
    </row>
    <row r="961" ht="12.75" customHeight="1">
      <c r="I961" s="47"/>
    </row>
    <row r="962" ht="12.75" customHeight="1">
      <c r="I962" s="47"/>
    </row>
    <row r="963" ht="12.75" customHeight="1">
      <c r="I963" s="47"/>
    </row>
    <row r="964" ht="12.75" customHeight="1">
      <c r="I964" s="47"/>
    </row>
    <row r="965" ht="12.75" customHeight="1">
      <c r="I965" s="47"/>
    </row>
    <row r="966" ht="12.75" customHeight="1">
      <c r="I966" s="47"/>
    </row>
    <row r="967" ht="12.75" customHeight="1">
      <c r="I967" s="47"/>
    </row>
    <row r="968" ht="12.75" customHeight="1">
      <c r="I968" s="47"/>
    </row>
    <row r="969" ht="12.75" customHeight="1">
      <c r="I969" s="47"/>
    </row>
    <row r="970" ht="12.75" customHeight="1">
      <c r="I970" s="47"/>
    </row>
    <row r="971" ht="12.75" customHeight="1">
      <c r="I971" s="47"/>
    </row>
    <row r="972" ht="12.75" customHeight="1">
      <c r="I972" s="47"/>
    </row>
    <row r="973" ht="12.75" customHeight="1">
      <c r="I973" s="47"/>
    </row>
    <row r="974" ht="12.75" customHeight="1">
      <c r="I974" s="47"/>
    </row>
    <row r="975" ht="12.75" customHeight="1">
      <c r="I975" s="47"/>
    </row>
    <row r="976" ht="12.75" customHeight="1">
      <c r="I976" s="47"/>
    </row>
    <row r="977" ht="12.75" customHeight="1">
      <c r="I977" s="47"/>
    </row>
    <row r="978" ht="12.75" customHeight="1">
      <c r="I978" s="47"/>
    </row>
    <row r="979" ht="12.75" customHeight="1">
      <c r="I979" s="47"/>
    </row>
    <row r="980" ht="12.75" customHeight="1">
      <c r="I980" s="47"/>
    </row>
    <row r="981" ht="12.75" customHeight="1">
      <c r="I981" s="47"/>
    </row>
    <row r="982" ht="12.75" customHeight="1">
      <c r="I982" s="47"/>
    </row>
    <row r="983" ht="12.75" customHeight="1">
      <c r="I983" s="47"/>
    </row>
    <row r="984" ht="12.75" customHeight="1">
      <c r="I984" s="47"/>
    </row>
    <row r="985" ht="12.75" customHeight="1">
      <c r="I985" s="47"/>
    </row>
    <row r="986" ht="12.75" customHeight="1">
      <c r="I986" s="47"/>
    </row>
    <row r="987" ht="12.75" customHeight="1">
      <c r="I987" s="47"/>
    </row>
    <row r="988" ht="12.75" customHeight="1">
      <c r="I988" s="47"/>
    </row>
    <row r="989" ht="12.75" customHeight="1">
      <c r="I989" s="47"/>
    </row>
    <row r="990" ht="12.75" customHeight="1">
      <c r="I990" s="47"/>
    </row>
    <row r="991" ht="12.75" customHeight="1">
      <c r="I991" s="47"/>
    </row>
    <row r="992" ht="12.75" customHeight="1">
      <c r="I992" s="47"/>
    </row>
    <row r="993" ht="12.75" customHeight="1">
      <c r="I993" s="47"/>
    </row>
    <row r="994" ht="12.75" customHeight="1">
      <c r="I994" s="47"/>
    </row>
    <row r="995" ht="12.75" customHeight="1">
      <c r="I995" s="47"/>
    </row>
    <row r="996" ht="12.75" customHeight="1">
      <c r="I996" s="47"/>
    </row>
    <row r="997" ht="12.75" customHeight="1">
      <c r="I997" s="47"/>
    </row>
    <row r="998" ht="12.75" customHeight="1">
      <c r="I998" s="47"/>
    </row>
    <row r="999" ht="12.75" customHeight="1">
      <c r="I999" s="47"/>
    </row>
    <row r="1000" ht="12.75" customHeight="1">
      <c r="I1000" s="47"/>
    </row>
  </sheetData>
  <mergeCells count="86">
    <mergeCell ref="D52:H52"/>
    <mergeCell ref="E53:H53"/>
    <mergeCell ref="E54:H54"/>
    <mergeCell ref="E55:H55"/>
    <mergeCell ref="E56:H56"/>
    <mergeCell ref="F58:H58"/>
    <mergeCell ref="F59:H59"/>
    <mergeCell ref="F60:H60"/>
    <mergeCell ref="F61:H61"/>
    <mergeCell ref="F62:H62"/>
    <mergeCell ref="E63:H63"/>
    <mergeCell ref="F64:H64"/>
    <mergeCell ref="F65:H65"/>
    <mergeCell ref="L65:N65"/>
    <mergeCell ref="F66:H66"/>
    <mergeCell ref="F67:H67"/>
    <mergeCell ref="F68:H68"/>
    <mergeCell ref="E69:H69"/>
    <mergeCell ref="E70:H70"/>
    <mergeCell ref="D71:H71"/>
    <mergeCell ref="E72:H72"/>
    <mergeCell ref="E73:H73"/>
    <mergeCell ref="E74:H74"/>
    <mergeCell ref="E75:H75"/>
    <mergeCell ref="F77:H77"/>
    <mergeCell ref="F78:H78"/>
    <mergeCell ref="F79:H79"/>
    <mergeCell ref="L80:N80"/>
    <mergeCell ref="D87:H87"/>
    <mergeCell ref="E88:H88"/>
    <mergeCell ref="F80:H80"/>
    <mergeCell ref="F81:H81"/>
    <mergeCell ref="E82:H82"/>
    <mergeCell ref="D83:H83"/>
    <mergeCell ref="E84:H84"/>
    <mergeCell ref="D85:H85"/>
    <mergeCell ref="E86:H86"/>
    <mergeCell ref="A1:G1"/>
    <mergeCell ref="B2:H2"/>
    <mergeCell ref="B3:H3"/>
    <mergeCell ref="B4:H4"/>
    <mergeCell ref="B5:C5"/>
    <mergeCell ref="D6:H6"/>
    <mergeCell ref="B7:C7"/>
    <mergeCell ref="D7:H7"/>
    <mergeCell ref="D8:H8"/>
    <mergeCell ref="E9:H9"/>
    <mergeCell ref="F11:H11"/>
    <mergeCell ref="F12:H12"/>
    <mergeCell ref="F13:H13"/>
    <mergeCell ref="F14:H14"/>
    <mergeCell ref="E15:H15"/>
    <mergeCell ref="F16:H16"/>
    <mergeCell ref="G19:H19"/>
    <mergeCell ref="F20:H20"/>
    <mergeCell ref="G23:H23"/>
    <mergeCell ref="E24:H24"/>
    <mergeCell ref="F25:H25"/>
    <mergeCell ref="F26:H26"/>
    <mergeCell ref="F27:H27"/>
    <mergeCell ref="F28:H28"/>
    <mergeCell ref="F29:H29"/>
    <mergeCell ref="F30:H30"/>
    <mergeCell ref="E31:H31"/>
    <mergeCell ref="F32:H32"/>
    <mergeCell ref="F33:H33"/>
    <mergeCell ref="F34:H34"/>
    <mergeCell ref="E35:H35"/>
    <mergeCell ref="F36:H36"/>
    <mergeCell ref="F37:H37"/>
    <mergeCell ref="L37:N37"/>
    <mergeCell ref="F38:H38"/>
    <mergeCell ref="F39:H39"/>
    <mergeCell ref="F40:H40"/>
    <mergeCell ref="F41:H41"/>
    <mergeCell ref="F42:H42"/>
    <mergeCell ref="F43:H43"/>
    <mergeCell ref="F44:H44"/>
    <mergeCell ref="F45:H45"/>
    <mergeCell ref="F46:H46"/>
    <mergeCell ref="F47:H47"/>
    <mergeCell ref="F48:H48"/>
    <mergeCell ref="F49:H49"/>
    <mergeCell ref="E50:H50"/>
    <mergeCell ref="B51:C51"/>
    <mergeCell ref="D51:H51"/>
  </mergeCells>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0.71"/>
    <col customWidth="1" min="2" max="2" width="13.71"/>
    <col customWidth="1" min="3" max="3" width="8.14"/>
    <col customWidth="1" min="4" max="4" width="8.71"/>
    <col customWidth="1" min="5" max="5" width="7.71"/>
    <col customWidth="1" min="6" max="6" width="9.29"/>
    <col customWidth="1" min="7" max="26" width="10.71"/>
  </cols>
  <sheetData>
    <row r="1" ht="12.75" customHeight="1">
      <c r="A1" s="1" t="s">
        <v>230</v>
      </c>
    </row>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F1"/>
  </mergeCells>
  <printOptions/>
  <pageMargins bottom="1.0" footer="0.0" header="0.0" left="0.75" right="0.75" top="1.0"/>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1" width="10.86"/>
    <col customWidth="1" min="12" max="26" width="10.71"/>
  </cols>
  <sheetData>
    <row r="1" ht="40.5" customHeight="1">
      <c r="A1" s="114" t="s">
        <v>231</v>
      </c>
      <c r="G1" s="3"/>
      <c r="H1" s="3"/>
      <c r="I1" s="3"/>
      <c r="J1" s="3"/>
      <c r="K1" s="3"/>
      <c r="L1" s="3"/>
      <c r="M1" s="3"/>
      <c r="N1" s="3"/>
      <c r="O1" s="3"/>
      <c r="P1" s="3"/>
      <c r="Q1" s="3"/>
      <c r="R1" s="3"/>
      <c r="S1" s="3"/>
      <c r="T1" s="3"/>
      <c r="U1" s="3"/>
      <c r="V1" s="3"/>
      <c r="W1" s="3"/>
      <c r="X1" s="3"/>
      <c r="Y1" s="3"/>
      <c r="Z1" s="3"/>
    </row>
    <row r="2" ht="85.5" customHeight="1">
      <c r="A2" s="115" t="s">
        <v>232</v>
      </c>
      <c r="K2" s="3"/>
      <c r="L2" s="3"/>
      <c r="M2" s="3"/>
      <c r="N2" s="3"/>
      <c r="O2" s="3"/>
      <c r="P2" s="3"/>
      <c r="Q2" s="3"/>
      <c r="R2" s="3"/>
      <c r="S2" s="3"/>
      <c r="T2" s="3"/>
      <c r="U2" s="3"/>
      <c r="V2" s="3"/>
      <c r="W2" s="3"/>
      <c r="X2" s="3"/>
      <c r="Y2" s="3"/>
      <c r="Z2" s="3"/>
    </row>
    <row r="3" ht="24.75" customHeight="1">
      <c r="A3" s="3" t="s">
        <v>233</v>
      </c>
      <c r="B3" s="116" t="s">
        <v>234</v>
      </c>
      <c r="C3" s="3"/>
      <c r="D3" s="3"/>
      <c r="E3" s="3"/>
      <c r="F3" s="3"/>
      <c r="G3" s="3"/>
      <c r="H3" s="3"/>
      <c r="I3" s="3"/>
      <c r="J3" s="3"/>
      <c r="K3" s="3"/>
      <c r="L3" s="3"/>
      <c r="M3" s="3"/>
      <c r="N3" s="3"/>
      <c r="O3" s="3"/>
      <c r="P3" s="3"/>
      <c r="Q3" s="3"/>
      <c r="R3" s="3"/>
      <c r="S3" s="3"/>
      <c r="T3" s="3"/>
      <c r="U3" s="3"/>
      <c r="V3" s="3"/>
      <c r="W3" s="3"/>
      <c r="X3" s="3"/>
      <c r="Y3" s="3"/>
      <c r="Z3" s="3"/>
    </row>
    <row r="4" ht="21.75" customHeight="1">
      <c r="A4" s="3"/>
      <c r="B4" s="117" t="s">
        <v>235</v>
      </c>
      <c r="E4" s="3"/>
      <c r="F4" s="3"/>
      <c r="G4" s="3"/>
      <c r="H4" s="3"/>
      <c r="I4" s="3"/>
      <c r="J4" s="3"/>
      <c r="K4" s="3"/>
      <c r="L4" s="3"/>
      <c r="M4" s="3"/>
      <c r="N4" s="3"/>
      <c r="O4" s="3"/>
      <c r="P4" s="3"/>
      <c r="Q4" s="3"/>
      <c r="R4" s="3"/>
      <c r="S4" s="3"/>
      <c r="T4" s="3"/>
      <c r="U4" s="3"/>
      <c r="V4" s="3"/>
      <c r="W4" s="3"/>
      <c r="X4" s="3"/>
      <c r="Y4" s="3"/>
      <c r="Z4" s="3"/>
    </row>
    <row r="5" ht="12.75" customHeight="1">
      <c r="A5" s="118" t="s">
        <v>236</v>
      </c>
      <c r="B5" s="3"/>
      <c r="C5" s="3"/>
      <c r="D5" s="3"/>
      <c r="E5" s="3"/>
      <c r="F5" s="3"/>
      <c r="G5" s="3"/>
      <c r="H5" s="3"/>
      <c r="I5" s="3"/>
      <c r="J5" s="3"/>
      <c r="K5" s="3"/>
      <c r="L5" s="3"/>
      <c r="M5" s="3"/>
      <c r="N5" s="3"/>
      <c r="O5" s="3"/>
      <c r="P5" s="3"/>
      <c r="Q5" s="3"/>
      <c r="R5" s="3"/>
      <c r="S5" s="3"/>
      <c r="T5" s="3"/>
      <c r="U5" s="3"/>
      <c r="V5" s="3"/>
      <c r="W5" s="3"/>
      <c r="X5" s="3"/>
      <c r="Y5" s="3"/>
      <c r="Z5" s="3"/>
    </row>
    <row r="6" ht="12.75" customHeight="1">
      <c r="A6" s="3" t="s">
        <v>237</v>
      </c>
      <c r="B6" s="3"/>
      <c r="C6" s="3"/>
      <c r="D6" s="3"/>
      <c r="E6" s="3"/>
      <c r="F6" s="3"/>
      <c r="G6" s="3"/>
      <c r="H6" s="3"/>
      <c r="I6" s="3"/>
      <c r="J6" s="3"/>
      <c r="K6" s="3"/>
      <c r="L6" s="3"/>
      <c r="M6" s="3"/>
      <c r="N6" s="3"/>
      <c r="O6" s="3"/>
      <c r="P6" s="3"/>
      <c r="Q6" s="3"/>
      <c r="R6" s="3"/>
      <c r="S6" s="3"/>
      <c r="T6" s="3"/>
      <c r="U6" s="3"/>
      <c r="V6" s="3"/>
      <c r="W6" s="3"/>
      <c r="X6" s="3"/>
      <c r="Y6" s="3"/>
      <c r="Z6" s="3"/>
    </row>
    <row r="7" ht="12.75" customHeight="1">
      <c r="A7" s="3"/>
      <c r="B7" s="3"/>
      <c r="C7" s="3"/>
      <c r="D7" s="3"/>
      <c r="E7" s="3"/>
      <c r="F7" s="3"/>
      <c r="G7" s="3"/>
      <c r="H7" s="3"/>
      <c r="I7" s="3"/>
      <c r="J7" s="3"/>
      <c r="K7" s="3"/>
      <c r="L7" s="3"/>
      <c r="M7" s="3"/>
      <c r="N7" s="3"/>
      <c r="O7" s="3"/>
      <c r="P7" s="3"/>
      <c r="Q7" s="3"/>
      <c r="R7" s="3"/>
      <c r="S7" s="3"/>
      <c r="T7" s="3"/>
      <c r="U7" s="3"/>
      <c r="V7" s="3"/>
      <c r="W7" s="3"/>
      <c r="X7" s="3"/>
      <c r="Y7" s="3"/>
      <c r="Z7" s="3"/>
    </row>
    <row r="8" ht="40.5" customHeight="1">
      <c r="A8" s="3"/>
      <c r="B8" s="119" t="s">
        <v>238</v>
      </c>
      <c r="C8" s="119" t="s">
        <v>239</v>
      </c>
      <c r="D8" s="119" t="s">
        <v>240</v>
      </c>
      <c r="E8" s="119" t="s">
        <v>241</v>
      </c>
      <c r="F8" s="3"/>
      <c r="G8" s="3"/>
      <c r="H8" s="3"/>
      <c r="I8" s="3"/>
      <c r="J8" s="3"/>
      <c r="K8" s="3"/>
      <c r="L8" s="3"/>
      <c r="M8" s="3"/>
      <c r="N8" s="3"/>
      <c r="O8" s="3"/>
      <c r="P8" s="3"/>
      <c r="Q8" s="3"/>
      <c r="R8" s="3"/>
      <c r="S8" s="3"/>
      <c r="T8" s="3"/>
      <c r="U8" s="3"/>
      <c r="V8" s="3"/>
      <c r="W8" s="3"/>
      <c r="X8" s="3"/>
      <c r="Y8" s="3"/>
      <c r="Z8" s="3"/>
    </row>
    <row r="9" ht="40.5" customHeight="1">
      <c r="A9" s="3"/>
      <c r="B9" s="119" t="s">
        <v>242</v>
      </c>
      <c r="C9" s="119" t="s">
        <v>243</v>
      </c>
      <c r="D9" s="119" t="s">
        <v>244</v>
      </c>
      <c r="E9" s="119" t="s">
        <v>245</v>
      </c>
      <c r="F9" s="3"/>
      <c r="G9" s="3"/>
      <c r="H9" s="3"/>
      <c r="I9" s="3"/>
      <c r="J9" s="3"/>
      <c r="K9" s="3"/>
      <c r="L9" s="3"/>
      <c r="M9" s="3"/>
      <c r="N9" s="3"/>
      <c r="O9" s="3"/>
      <c r="P9" s="3"/>
      <c r="Q9" s="3"/>
      <c r="R9" s="3"/>
      <c r="S9" s="3"/>
      <c r="T9" s="3"/>
      <c r="U9" s="3"/>
      <c r="V9" s="3"/>
      <c r="W9" s="3"/>
      <c r="X9" s="3"/>
      <c r="Y9" s="3"/>
      <c r="Z9" s="3"/>
    </row>
    <row r="10" ht="40.5" customHeight="1">
      <c r="A10" s="3"/>
      <c r="B10" s="119" t="s">
        <v>246</v>
      </c>
      <c r="C10" s="119" t="s">
        <v>247</v>
      </c>
      <c r="D10" s="119" t="s">
        <v>248</v>
      </c>
      <c r="E10" s="119" t="s">
        <v>249</v>
      </c>
      <c r="F10" s="3"/>
      <c r="G10" s="3"/>
      <c r="H10" s="3"/>
      <c r="I10" s="3"/>
      <c r="J10" s="3"/>
      <c r="K10" s="3"/>
      <c r="L10" s="3"/>
      <c r="M10" s="3"/>
      <c r="N10" s="3"/>
      <c r="O10" s="3"/>
      <c r="P10" s="3"/>
      <c r="Q10" s="3"/>
      <c r="R10" s="3"/>
      <c r="S10" s="3"/>
      <c r="T10" s="3"/>
      <c r="U10" s="3"/>
      <c r="V10" s="3"/>
      <c r="W10" s="3"/>
      <c r="X10" s="3"/>
      <c r="Y10" s="3"/>
      <c r="Z10" s="3"/>
    </row>
    <row r="11" ht="40.5" customHeight="1">
      <c r="A11" s="3"/>
      <c r="B11" s="119" t="s">
        <v>250</v>
      </c>
      <c r="C11" s="119" t="s">
        <v>251</v>
      </c>
      <c r="D11" s="119" t="s">
        <v>252</v>
      </c>
      <c r="E11" s="119" t="s">
        <v>253</v>
      </c>
      <c r="F11" s="3"/>
      <c r="G11" s="3"/>
      <c r="H11" s="3"/>
      <c r="I11" s="3"/>
      <c r="J11" s="3"/>
      <c r="K11" s="3"/>
      <c r="L11" s="3"/>
      <c r="M11" s="3"/>
      <c r="N11" s="3"/>
      <c r="O11" s="3"/>
      <c r="P11" s="3"/>
      <c r="Q11" s="3"/>
      <c r="R11" s="3"/>
      <c r="S11" s="3"/>
      <c r="T11" s="3"/>
      <c r="U11" s="3"/>
      <c r="V11" s="3"/>
      <c r="W11" s="3"/>
      <c r="X11" s="3"/>
      <c r="Y11" s="3"/>
      <c r="Z11" s="3"/>
    </row>
    <row r="12" ht="12.7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2.75" customHeight="1">
      <c r="A13" s="118" t="s">
        <v>254</v>
      </c>
      <c r="B13" s="3"/>
      <c r="C13" s="3"/>
      <c r="D13" s="3"/>
      <c r="E13" s="3"/>
      <c r="F13" s="3"/>
      <c r="G13" s="3"/>
      <c r="H13" s="3"/>
      <c r="I13" s="3"/>
      <c r="J13" s="3"/>
      <c r="K13" s="3"/>
      <c r="L13" s="3"/>
      <c r="M13" s="3"/>
      <c r="N13" s="3"/>
      <c r="O13" s="3"/>
      <c r="P13" s="3"/>
      <c r="Q13" s="3"/>
      <c r="R13" s="3"/>
      <c r="S13" s="3"/>
      <c r="T13" s="3"/>
      <c r="U13" s="3"/>
      <c r="V13" s="3"/>
      <c r="W13" s="3"/>
      <c r="X13" s="3"/>
      <c r="Y13" s="3"/>
      <c r="Z13" s="3"/>
    </row>
    <row r="14" ht="12.75" customHeight="1">
      <c r="A14" s="10" t="s">
        <v>255</v>
      </c>
      <c r="L14" s="3"/>
      <c r="M14" s="3"/>
      <c r="N14" s="3"/>
      <c r="O14" s="3"/>
      <c r="P14" s="3"/>
      <c r="Q14" s="3"/>
      <c r="R14" s="3"/>
      <c r="S14" s="3"/>
      <c r="T14" s="3"/>
      <c r="U14" s="3"/>
      <c r="V14" s="3"/>
      <c r="W14" s="3"/>
      <c r="X14" s="3"/>
      <c r="Y14" s="3"/>
      <c r="Z14" s="3"/>
    </row>
    <row r="15" ht="12.75" customHeight="1">
      <c r="L15" s="3"/>
      <c r="M15" s="3"/>
      <c r="N15" s="3"/>
      <c r="O15" s="3"/>
      <c r="P15" s="3"/>
      <c r="Q15" s="3"/>
      <c r="R15" s="3"/>
      <c r="S15" s="3"/>
      <c r="T15" s="3"/>
      <c r="U15" s="3"/>
      <c r="V15" s="3"/>
      <c r="W15" s="3"/>
      <c r="X15" s="3"/>
      <c r="Y15" s="3"/>
      <c r="Z15" s="3"/>
    </row>
    <row r="16" ht="12.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40.5" customHeight="1">
      <c r="A17" s="3"/>
      <c r="B17" s="119" t="s">
        <v>256</v>
      </c>
      <c r="C17" s="119" t="s">
        <v>256</v>
      </c>
      <c r="D17" s="119">
        <v>2.0</v>
      </c>
      <c r="E17" s="119" t="s">
        <v>256</v>
      </c>
      <c r="F17" s="3"/>
      <c r="G17" s="3"/>
      <c r="H17" s="3"/>
      <c r="I17" s="3"/>
      <c r="J17" s="3"/>
      <c r="K17" s="3"/>
      <c r="L17" s="3"/>
      <c r="M17" s="3"/>
      <c r="N17" s="3"/>
      <c r="O17" s="3"/>
      <c r="P17" s="3"/>
      <c r="Q17" s="3"/>
      <c r="R17" s="3"/>
      <c r="S17" s="3"/>
      <c r="T17" s="3"/>
      <c r="U17" s="3"/>
      <c r="V17" s="3"/>
      <c r="W17" s="3"/>
      <c r="X17" s="3"/>
      <c r="Y17" s="3"/>
      <c r="Z17" s="3"/>
    </row>
    <row r="18" ht="40.5" customHeight="1">
      <c r="A18" s="3"/>
      <c r="B18" s="119">
        <v>2.0</v>
      </c>
      <c r="C18" s="119" t="s">
        <v>256</v>
      </c>
      <c r="D18" s="119" t="s">
        <v>256</v>
      </c>
      <c r="E18" s="119" t="s">
        <v>256</v>
      </c>
      <c r="F18" s="3"/>
      <c r="G18" s="3"/>
      <c r="H18" s="3"/>
      <c r="I18" s="3"/>
      <c r="J18" s="3"/>
      <c r="K18" s="3"/>
      <c r="L18" s="3"/>
      <c r="M18" s="3"/>
      <c r="N18" s="3"/>
      <c r="O18" s="3"/>
      <c r="P18" s="3"/>
      <c r="Q18" s="3"/>
      <c r="R18" s="3"/>
      <c r="S18" s="3"/>
      <c r="T18" s="3"/>
      <c r="U18" s="3"/>
      <c r="V18" s="3"/>
      <c r="W18" s="3"/>
      <c r="X18" s="3"/>
      <c r="Y18" s="3"/>
      <c r="Z18" s="3"/>
    </row>
    <row r="19" ht="40.5" customHeight="1">
      <c r="A19" s="3"/>
      <c r="B19" s="119" t="s">
        <v>256</v>
      </c>
      <c r="C19" s="119" t="s">
        <v>256</v>
      </c>
      <c r="D19" s="119" t="s">
        <v>256</v>
      </c>
      <c r="E19" s="119" t="s">
        <v>256</v>
      </c>
      <c r="F19" s="3"/>
      <c r="G19" s="3"/>
      <c r="H19" s="3"/>
      <c r="I19" s="3"/>
      <c r="J19" s="3"/>
      <c r="K19" s="3"/>
      <c r="L19" s="3"/>
      <c r="M19" s="3"/>
      <c r="N19" s="3"/>
      <c r="O19" s="3"/>
      <c r="P19" s="3"/>
      <c r="Q19" s="3"/>
      <c r="R19" s="3"/>
      <c r="S19" s="3"/>
      <c r="T19" s="3"/>
      <c r="U19" s="3"/>
      <c r="V19" s="3"/>
      <c r="W19" s="3"/>
      <c r="X19" s="3"/>
      <c r="Y19" s="3"/>
      <c r="Z19" s="3"/>
    </row>
    <row r="20" ht="40.5" customHeight="1">
      <c r="A20" s="3"/>
      <c r="B20" s="119" t="s">
        <v>256</v>
      </c>
      <c r="C20" s="119" t="s">
        <v>256</v>
      </c>
      <c r="D20" s="119" t="s">
        <v>256</v>
      </c>
      <c r="E20" s="119" t="s">
        <v>256</v>
      </c>
      <c r="F20" s="3"/>
      <c r="G20" s="3"/>
      <c r="H20" s="3"/>
      <c r="I20" s="3"/>
      <c r="J20" s="3"/>
      <c r="K20" s="3"/>
      <c r="L20" s="3"/>
      <c r="M20" s="3"/>
      <c r="N20" s="3"/>
      <c r="O20" s="3"/>
      <c r="P20" s="3"/>
      <c r="Q20" s="3"/>
      <c r="R20" s="3"/>
      <c r="S20" s="3"/>
      <c r="T20" s="3"/>
      <c r="U20" s="3"/>
      <c r="V20" s="3"/>
      <c r="W20" s="3"/>
      <c r="X20" s="3"/>
      <c r="Y20" s="3"/>
      <c r="Z20" s="3"/>
    </row>
    <row r="21" ht="12.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30.75" customHeight="1">
      <c r="A22" s="3"/>
      <c r="B22" s="10" t="s">
        <v>257</v>
      </c>
      <c r="L22" s="3"/>
      <c r="M22" s="3"/>
      <c r="N22" s="3"/>
      <c r="O22" s="3"/>
      <c r="P22" s="3"/>
      <c r="Q22" s="3"/>
      <c r="R22" s="3"/>
      <c r="S22" s="3"/>
      <c r="T22" s="3"/>
      <c r="U22" s="3"/>
      <c r="V22" s="3"/>
      <c r="W22" s="3"/>
      <c r="X22" s="3"/>
      <c r="Y22" s="3"/>
      <c r="Z22" s="3"/>
    </row>
    <row r="23" ht="12.75" customHeight="1">
      <c r="A23" s="3"/>
      <c r="B23" s="3"/>
      <c r="C23" s="3"/>
      <c r="D23" s="120" t="s">
        <v>258</v>
      </c>
      <c r="E23" s="3"/>
      <c r="F23" s="3"/>
      <c r="G23" s="3"/>
      <c r="H23" s="3"/>
      <c r="I23" s="3"/>
      <c r="J23" s="3"/>
      <c r="K23" s="3"/>
      <c r="L23" s="3"/>
      <c r="M23" s="3"/>
      <c r="N23" s="3"/>
      <c r="O23" s="3"/>
      <c r="P23" s="3"/>
      <c r="Q23" s="3"/>
      <c r="R23" s="3"/>
      <c r="S23" s="3"/>
      <c r="T23" s="3"/>
      <c r="U23" s="3"/>
      <c r="V23" s="3"/>
      <c r="W23" s="3"/>
      <c r="X23" s="3"/>
      <c r="Y23" s="3"/>
      <c r="Z23" s="3"/>
    </row>
    <row r="24" ht="12.75" customHeight="1">
      <c r="A24" s="3"/>
      <c r="B24" s="3" t="str">
        <f>CONCATENATE("Given that the initial score is 0, the integrity value is the sha256 hash digest of ",D23,".0, which is")</f>
        <v>Given that the initial score is 0, the integrity value is the sha256 hash digest of 0020200000000000.0, which is</v>
      </c>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3"/>
      <c r="B25" s="3"/>
      <c r="C25" s="3"/>
      <c r="D25" s="3" t="s">
        <v>259</v>
      </c>
      <c r="E25" s="3"/>
      <c r="F25" s="3"/>
      <c r="G25" s="3"/>
      <c r="H25" s="3"/>
      <c r="I25" s="3"/>
      <c r="J25" s="3"/>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118" t="s">
        <v>260</v>
      </c>
      <c r="B27" s="3"/>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t="s">
        <v>261</v>
      </c>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120" t="s">
        <v>262</v>
      </c>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t="s">
        <v>263</v>
      </c>
      <c r="B30" s="3"/>
      <c r="C30" s="3"/>
      <c r="D30" s="3"/>
      <c r="E30" s="3"/>
      <c r="F30" s="3"/>
      <c r="G30" s="3"/>
      <c r="H30" s="3"/>
      <c r="I30" s="3"/>
      <c r="J30" s="3"/>
      <c r="K30" s="3"/>
      <c r="L30" s="3"/>
      <c r="M30" s="3"/>
      <c r="N30" s="3"/>
      <c r="O30" s="3"/>
      <c r="P30" s="3"/>
      <c r="Q30" s="3"/>
      <c r="R30" s="3"/>
      <c r="S30" s="3"/>
      <c r="T30" s="3"/>
      <c r="U30" s="3"/>
      <c r="V30" s="3"/>
      <c r="W30" s="3"/>
      <c r="X30" s="3"/>
      <c r="Y30" s="3"/>
      <c r="Z30" s="3"/>
    </row>
    <row r="31" ht="40.5" customHeight="1">
      <c r="A31" s="3"/>
      <c r="B31" s="119">
        <v>2.0</v>
      </c>
      <c r="C31" s="119">
        <v>2.0</v>
      </c>
      <c r="D31" s="119">
        <v>4.0</v>
      </c>
      <c r="E31" s="119">
        <v>8.0</v>
      </c>
      <c r="F31" s="3"/>
      <c r="G31" s="3"/>
      <c r="H31" s="3"/>
      <c r="I31" s="3"/>
      <c r="J31" s="3"/>
      <c r="K31" s="3"/>
      <c r="L31" s="3"/>
      <c r="M31" s="3"/>
      <c r="N31" s="3"/>
      <c r="O31" s="3"/>
      <c r="P31" s="3"/>
      <c r="Q31" s="3"/>
      <c r="R31" s="3"/>
      <c r="S31" s="3"/>
      <c r="T31" s="3"/>
      <c r="U31" s="3"/>
      <c r="V31" s="3"/>
      <c r="W31" s="3"/>
      <c r="X31" s="3"/>
      <c r="Y31" s="3"/>
      <c r="Z31" s="3"/>
    </row>
    <row r="32" ht="40.5" customHeight="1">
      <c r="A32" s="3"/>
      <c r="B32" s="119">
        <v>16.0</v>
      </c>
      <c r="C32" s="119">
        <v>16.0</v>
      </c>
      <c r="D32" s="119">
        <v>32.0</v>
      </c>
      <c r="E32" s="119" t="s">
        <v>256</v>
      </c>
      <c r="F32" s="3"/>
      <c r="G32" s="3"/>
      <c r="H32" s="3"/>
      <c r="I32" s="3"/>
      <c r="J32" s="3"/>
      <c r="K32" s="3"/>
      <c r="L32" s="3"/>
      <c r="M32" s="3"/>
      <c r="N32" s="3"/>
      <c r="O32" s="3"/>
      <c r="P32" s="3"/>
      <c r="Q32" s="3"/>
      <c r="R32" s="3"/>
      <c r="S32" s="3"/>
      <c r="T32" s="3"/>
      <c r="U32" s="3"/>
      <c r="V32" s="3"/>
      <c r="W32" s="3"/>
      <c r="X32" s="3"/>
      <c r="Y32" s="3"/>
      <c r="Z32" s="3"/>
    </row>
    <row r="33" ht="40.5" customHeight="1">
      <c r="A33" s="3"/>
      <c r="B33" s="119">
        <v>1024.0</v>
      </c>
      <c r="C33" s="119">
        <v>512.0</v>
      </c>
      <c r="D33" s="119" t="s">
        <v>256</v>
      </c>
      <c r="E33" s="119" t="s">
        <v>256</v>
      </c>
      <c r="F33" s="3"/>
      <c r="G33" s="3"/>
      <c r="H33" s="3"/>
      <c r="I33" s="3"/>
      <c r="J33" s="3"/>
      <c r="K33" s="3"/>
      <c r="L33" s="3"/>
      <c r="M33" s="3"/>
      <c r="N33" s="3"/>
      <c r="O33" s="3"/>
      <c r="P33" s="3"/>
      <c r="Q33" s="3"/>
      <c r="R33" s="3"/>
      <c r="S33" s="3"/>
      <c r="T33" s="3"/>
      <c r="U33" s="3"/>
      <c r="V33" s="3"/>
      <c r="W33" s="3"/>
      <c r="X33" s="3"/>
      <c r="Y33" s="3"/>
      <c r="Z33" s="3"/>
    </row>
    <row r="34" ht="40.5" customHeight="1">
      <c r="A34" s="3"/>
      <c r="B34" s="119" t="s">
        <v>256</v>
      </c>
      <c r="C34" s="119" t="s">
        <v>256</v>
      </c>
      <c r="D34" s="119" t="s">
        <v>256</v>
      </c>
      <c r="E34" s="119" t="s">
        <v>256</v>
      </c>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
    <mergeCell ref="A1:F1"/>
    <mergeCell ref="A2:J2"/>
    <mergeCell ref="B4:D4"/>
    <mergeCell ref="A14:K15"/>
    <mergeCell ref="B22:K22"/>
  </mergeCells>
  <hyperlinks>
    <hyperlink r:id="rId1" ref="B3"/>
  </hyperlinks>
  <printOptions/>
  <pageMargins bottom="0.75" footer="0.0" header="0.0" left="0.7" right="0.7" top="0.75"/>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86"/>
    <col customWidth="1" min="2" max="2" width="8.29"/>
    <col customWidth="1" min="3" max="3" width="8.71"/>
    <col customWidth="1" min="4" max="4" width="41.0"/>
    <col customWidth="1" min="5" max="5" width="84.29"/>
    <col customWidth="1" min="6" max="26" width="6.29"/>
  </cols>
  <sheetData>
    <row r="1" ht="12.75" hidden="1" customHeight="1">
      <c r="A1" s="3" t="str">
        <f>Constants!A1</f>
        <v>Constants</v>
      </c>
      <c r="B1" s="3" t="str">
        <f>Constants!B1</f>
        <v> </v>
      </c>
      <c r="C1" s="3" t="str">
        <f>Constants!D1</f>
        <v> </v>
      </c>
      <c r="D1" s="3" t="str">
        <f>Constants!E1</f>
        <v> </v>
      </c>
      <c r="E1" s="3" t="str">
        <f>Constants!F1</f>
        <v> </v>
      </c>
      <c r="F1" s="3" t="str">
        <f>Constants!G1</f>
        <v/>
      </c>
      <c r="G1" s="3" t="s">
        <v>264</v>
      </c>
      <c r="H1" s="3" t="s">
        <v>264</v>
      </c>
      <c r="I1" s="3" t="s">
        <v>264</v>
      </c>
      <c r="J1" s="3"/>
      <c r="K1" s="3"/>
      <c r="L1" s="3"/>
      <c r="M1" s="3"/>
      <c r="N1" s="3"/>
      <c r="O1" s="3"/>
      <c r="P1" s="3"/>
      <c r="Q1" s="3"/>
      <c r="R1" s="3"/>
      <c r="S1" s="3"/>
      <c r="T1" s="3"/>
      <c r="U1" s="3"/>
      <c r="V1" s="3"/>
      <c r="W1" s="3"/>
      <c r="X1" s="3"/>
      <c r="Y1" s="3"/>
      <c r="Z1" s="3"/>
    </row>
    <row r="2" ht="12.75" hidden="1" customHeight="1">
      <c r="A2" s="3" t="str">
        <f>Constants!A2</f>
        <v>Start date:</v>
      </c>
      <c r="B2" s="18">
        <f>Constants!B2</f>
        <v>36526</v>
      </c>
      <c r="C2" s="3" t="str">
        <f>Constants!D2</f>
        <v> </v>
      </c>
      <c r="D2" s="3" t="str">
        <f>Constants!E2</f>
        <v>Grades:</v>
      </c>
      <c r="E2" s="3" t="str">
        <f>Constants!F2</f>
        <v>AA</v>
      </c>
      <c r="F2" s="19">
        <f>Constants!G2</f>
        <v>1</v>
      </c>
      <c r="G2" s="3"/>
      <c r="H2" s="3"/>
      <c r="I2" s="3"/>
      <c r="J2" s="3"/>
      <c r="K2" s="3"/>
      <c r="L2" s="3"/>
      <c r="M2" s="3"/>
      <c r="N2" s="3"/>
      <c r="O2" s="3"/>
      <c r="P2" s="3"/>
      <c r="Q2" s="3"/>
      <c r="R2" s="3"/>
      <c r="S2" s="3"/>
      <c r="T2" s="3"/>
      <c r="U2" s="3"/>
      <c r="V2" s="3"/>
      <c r="W2" s="3"/>
      <c r="X2" s="3"/>
      <c r="Y2" s="3"/>
      <c r="Z2" s="3"/>
    </row>
    <row r="3" ht="12.75" hidden="1" customHeight="1">
      <c r="A3" s="3" t="str">
        <f>Constants!A3</f>
        <v>End date:</v>
      </c>
      <c r="B3" s="18">
        <f>Constants!B3</f>
        <v>73051</v>
      </c>
      <c r="C3" s="3" t="str">
        <f>Constants!D3</f>
        <v> </v>
      </c>
      <c r="D3" s="3" t="str">
        <f>Constants!E3</f>
        <v> </v>
      </c>
      <c r="E3" s="3" t="str">
        <f>Constants!F3</f>
        <v>A</v>
      </c>
      <c r="F3" s="19">
        <f>Constants!G3</f>
        <v>0.95</v>
      </c>
      <c r="G3" s="3"/>
      <c r="H3" s="3"/>
      <c r="I3" s="3"/>
      <c r="J3" s="3"/>
      <c r="K3" s="3"/>
      <c r="L3" s="3"/>
      <c r="M3" s="3"/>
      <c r="N3" s="3"/>
      <c r="O3" s="3"/>
      <c r="P3" s="3"/>
      <c r="Q3" s="3"/>
      <c r="R3" s="3"/>
      <c r="S3" s="3"/>
      <c r="T3" s="3"/>
      <c r="U3" s="3"/>
      <c r="V3" s="3"/>
      <c r="W3" s="3"/>
      <c r="X3" s="3"/>
      <c r="Y3" s="3"/>
      <c r="Z3" s="3"/>
    </row>
    <row r="4" ht="12.75" hidden="1" customHeight="1">
      <c r="A4" s="3" t="str">
        <f>Constants!A4</f>
        <v>Phases:</v>
      </c>
      <c r="B4" s="3" t="str">
        <f>Constants!B4</f>
        <v>Analyze</v>
      </c>
      <c r="C4" s="3" t="str">
        <f>Constants!D4</f>
        <v>Identifying customer needs</v>
      </c>
      <c r="D4" s="3" t="str">
        <f>Constants!E4</f>
        <v> </v>
      </c>
      <c r="E4" s="3" t="str">
        <f>Constants!F4</f>
        <v>AB</v>
      </c>
      <c r="F4" s="19">
        <f>Constants!G4</f>
        <v>0.9</v>
      </c>
      <c r="G4" s="3"/>
      <c r="H4" s="3"/>
      <c r="I4" s="3"/>
      <c r="J4" s="3"/>
      <c r="K4" s="3"/>
      <c r="L4" s="3"/>
      <c r="M4" s="3"/>
      <c r="N4" s="3"/>
      <c r="O4" s="3"/>
      <c r="P4" s="3"/>
      <c r="Q4" s="3"/>
      <c r="R4" s="3"/>
      <c r="S4" s="3"/>
      <c r="T4" s="3"/>
      <c r="U4" s="3"/>
      <c r="V4" s="3"/>
      <c r="W4" s="3"/>
      <c r="X4" s="3"/>
      <c r="Y4" s="3"/>
      <c r="Z4" s="3"/>
    </row>
    <row r="5" ht="12.75" hidden="1" customHeight="1">
      <c r="A5" s="3" t="str">
        <f>Constants!A5</f>
        <v> </v>
      </c>
      <c r="B5" s="3" t="str">
        <f>Constants!B5</f>
        <v>Architect</v>
      </c>
      <c r="C5" s="3" t="str">
        <f>Constants!D5</f>
        <v>High-level design</v>
      </c>
      <c r="D5" s="3" t="str">
        <f>Constants!E5</f>
        <v> </v>
      </c>
      <c r="E5" s="3" t="str">
        <f>Constants!F5</f>
        <v>B</v>
      </c>
      <c r="F5" s="19">
        <f>Constants!G5</f>
        <v>0.85</v>
      </c>
      <c r="G5" s="3"/>
      <c r="H5" s="3"/>
      <c r="I5" s="3"/>
      <c r="J5" s="3"/>
      <c r="K5" s="3"/>
      <c r="L5" s="3"/>
      <c r="M5" s="3"/>
      <c r="N5" s="3"/>
      <c r="O5" s="3"/>
      <c r="P5" s="3"/>
      <c r="Q5" s="3"/>
      <c r="R5" s="3"/>
      <c r="S5" s="3"/>
      <c r="T5" s="3"/>
      <c r="U5" s="3"/>
      <c r="V5" s="3"/>
      <c r="W5" s="3"/>
      <c r="X5" s="3"/>
      <c r="Y5" s="3"/>
      <c r="Z5" s="3"/>
    </row>
    <row r="6" ht="12.75" hidden="1" customHeight="1">
      <c r="A6" s="3" t="str">
        <f>Constants!A6</f>
        <v> </v>
      </c>
      <c r="B6" s="3" t="str">
        <f>Constants!B6</f>
        <v>Plan project</v>
      </c>
      <c r="C6" s="3" t="str">
        <f>Constants!D6</f>
        <v>Determine actions/effort for project duration</v>
      </c>
      <c r="D6" s="3" t="str">
        <f>Constants!E6</f>
        <v> </v>
      </c>
      <c r="E6" s="3" t="str">
        <f>Constants!F6</f>
        <v>BC</v>
      </c>
      <c r="F6" s="19">
        <f>Constants!G6</f>
        <v>0.8</v>
      </c>
      <c r="G6" s="3"/>
      <c r="H6" s="3"/>
      <c r="I6" s="3"/>
      <c r="J6" s="3"/>
      <c r="K6" s="3"/>
      <c r="L6" s="3"/>
      <c r="M6" s="3"/>
      <c r="N6" s="3"/>
      <c r="O6" s="3"/>
      <c r="P6" s="3"/>
      <c r="Q6" s="3"/>
      <c r="R6" s="3"/>
      <c r="S6" s="3"/>
      <c r="T6" s="3"/>
      <c r="U6" s="3"/>
      <c r="V6" s="3"/>
      <c r="W6" s="3"/>
      <c r="X6" s="3"/>
      <c r="Y6" s="3"/>
      <c r="Z6" s="3"/>
    </row>
    <row r="7" ht="12.75" hidden="1" customHeight="1">
      <c r="A7" s="3" t="str">
        <f>Constants!A7</f>
        <v> </v>
      </c>
      <c r="B7" s="3" t="str">
        <f>Constants!B7</f>
        <v>Plan iteration</v>
      </c>
      <c r="C7" s="3" t="str">
        <f>Constants!D7</f>
        <v>Determine actions/effort this iteration</v>
      </c>
      <c r="D7" s="3" t="str">
        <f>Constants!E7</f>
        <v> </v>
      </c>
      <c r="E7" s="3" t="str">
        <f>Constants!F7</f>
        <v>C</v>
      </c>
      <c r="F7" s="19">
        <f>Constants!G7</f>
        <v>0.75</v>
      </c>
      <c r="G7" s="3"/>
      <c r="H7" s="3"/>
      <c r="I7" s="3"/>
      <c r="J7" s="3"/>
      <c r="K7" s="3"/>
      <c r="L7" s="3"/>
      <c r="M7" s="3"/>
      <c r="N7" s="3"/>
      <c r="O7" s="3"/>
      <c r="P7" s="3"/>
      <c r="Q7" s="3"/>
      <c r="R7" s="3"/>
      <c r="S7" s="3"/>
      <c r="T7" s="3"/>
      <c r="U7" s="3"/>
      <c r="V7" s="3"/>
      <c r="W7" s="3"/>
      <c r="X7" s="3"/>
      <c r="Y7" s="3"/>
      <c r="Z7" s="3"/>
    </row>
    <row r="8" ht="12.75" hidden="1" customHeight="1">
      <c r="A8" s="3" t="str">
        <f>Constants!A8</f>
        <v> </v>
      </c>
      <c r="B8" s="3" t="str">
        <f>Constants!B8</f>
        <v>Construct</v>
      </c>
      <c r="C8" s="3" t="str">
        <f>Constants!D8</f>
        <v>Low-level design, coding, unit testing</v>
      </c>
      <c r="D8" s="3" t="str">
        <f>Constants!E8</f>
        <v> </v>
      </c>
      <c r="E8" s="3" t="str">
        <f>Constants!F8</f>
        <v>CD</v>
      </c>
      <c r="F8" s="19">
        <f>Constants!G8</f>
        <v>0.7</v>
      </c>
      <c r="G8" s="3"/>
      <c r="H8" s="3"/>
      <c r="I8" s="3"/>
      <c r="J8" s="3"/>
      <c r="K8" s="3"/>
      <c r="L8" s="3"/>
      <c r="M8" s="3"/>
      <c r="N8" s="3"/>
      <c r="O8" s="3"/>
      <c r="P8" s="3"/>
      <c r="Q8" s="3"/>
      <c r="R8" s="3"/>
      <c r="S8" s="3"/>
      <c r="T8" s="3"/>
      <c r="U8" s="3"/>
      <c r="V8" s="3"/>
      <c r="W8" s="3"/>
      <c r="X8" s="3"/>
      <c r="Y8" s="3"/>
      <c r="Z8" s="3"/>
    </row>
    <row r="9" ht="12.75" hidden="1" customHeight="1">
      <c r="A9" s="3" t="str">
        <f>Constants!A9</f>
        <v> </v>
      </c>
      <c r="B9" s="3" t="str">
        <f>Constants!B9</f>
        <v>Refactor</v>
      </c>
      <c r="C9" s="3" t="str">
        <f>Constants!D9</f>
        <v>Restructure internal design</v>
      </c>
      <c r="D9" s="3" t="str">
        <f>Constants!E9</f>
        <v> </v>
      </c>
      <c r="E9" s="3" t="str">
        <f>Constants!F9</f>
        <v>D</v>
      </c>
      <c r="F9" s="19">
        <f>Constants!G9</f>
        <v>0.65</v>
      </c>
      <c r="G9" s="3"/>
      <c r="H9" s="3"/>
      <c r="I9" s="3"/>
      <c r="J9" s="3"/>
      <c r="K9" s="3"/>
      <c r="L9" s="3"/>
      <c r="M9" s="3"/>
      <c r="N9" s="3"/>
      <c r="O9" s="3"/>
      <c r="P9" s="3"/>
      <c r="Q9" s="3"/>
      <c r="R9" s="3"/>
      <c r="S9" s="3"/>
      <c r="T9" s="3"/>
      <c r="U9" s="3"/>
      <c r="V9" s="3"/>
      <c r="W9" s="3"/>
      <c r="X9" s="3"/>
      <c r="Y9" s="3"/>
      <c r="Z9" s="3"/>
    </row>
    <row r="10" ht="12.75" hidden="1" customHeight="1">
      <c r="A10" s="3" t="str">
        <f>Constants!A10</f>
        <v> </v>
      </c>
      <c r="B10" s="3" t="str">
        <f>Constants!B10</f>
        <v>Review</v>
      </c>
      <c r="C10" s="3" t="str">
        <f>Constants!D10</f>
        <v>Examine test code for risk mitigation</v>
      </c>
      <c r="D10" s="3" t="str">
        <f>Constants!E10</f>
        <v> </v>
      </c>
      <c r="E10" s="3" t="str">
        <f>Constants!F10</f>
        <v>F</v>
      </c>
      <c r="F10" s="19">
        <f>Constants!G10</f>
        <v>0.5</v>
      </c>
      <c r="G10" s="3"/>
      <c r="H10" s="3"/>
      <c r="I10" s="3"/>
      <c r="J10" s="3"/>
      <c r="K10" s="3"/>
      <c r="L10" s="3"/>
      <c r="M10" s="3"/>
      <c r="N10" s="3"/>
      <c r="O10" s="3"/>
      <c r="P10" s="3"/>
      <c r="Q10" s="3"/>
      <c r="R10" s="3"/>
      <c r="S10" s="3"/>
      <c r="T10" s="3"/>
      <c r="U10" s="3"/>
      <c r="V10" s="3"/>
      <c r="W10" s="3"/>
      <c r="X10" s="3"/>
      <c r="Y10" s="3"/>
      <c r="Z10" s="3"/>
    </row>
    <row r="11" ht="12.75" hidden="1" customHeight="1">
      <c r="A11" s="3" t="str">
        <f>Constants!A11</f>
        <v> </v>
      </c>
      <c r="B11" s="3" t="str">
        <f>Constants!B11</f>
        <v>Integration test</v>
      </c>
      <c r="C11" s="3" t="str">
        <f>Constants!D11</f>
        <v>End-to-end test of components to date</v>
      </c>
      <c r="D11" s="3" t="str">
        <f>Constants!E11</f>
        <v> </v>
      </c>
      <c r="E11" s="3" t="str">
        <f>Constants!F11</f>
        <v> </v>
      </c>
      <c r="F11" s="19" t="str">
        <f>Constants!G11</f>
        <v> </v>
      </c>
      <c r="G11" s="3"/>
      <c r="H11" s="3"/>
      <c r="I11" s="3"/>
      <c r="J11" s="3"/>
      <c r="K11" s="3"/>
      <c r="L11" s="3"/>
      <c r="M11" s="3"/>
      <c r="N11" s="3"/>
      <c r="O11" s="3"/>
      <c r="P11" s="3"/>
      <c r="Q11" s="3"/>
      <c r="R11" s="3"/>
      <c r="S11" s="3"/>
      <c r="T11" s="3"/>
      <c r="U11" s="3"/>
      <c r="V11" s="3"/>
      <c r="W11" s="3"/>
      <c r="X11" s="3"/>
      <c r="Y11" s="3"/>
      <c r="Z11" s="3"/>
    </row>
    <row r="12" ht="12.75" hidden="1" customHeight="1">
      <c r="A12" s="3" t="str">
        <f>Constants!A12</f>
        <v> </v>
      </c>
      <c r="B12" s="3" t="str">
        <f>Constants!B12</f>
        <v>Repattern</v>
      </c>
      <c r="C12" s="3" t="str">
        <f>Constants!D12</f>
        <v>Restructure external design</v>
      </c>
      <c r="D12" s="3" t="str">
        <f>Constants!E12</f>
        <v> </v>
      </c>
      <c r="E12" s="3" t="str">
        <f>Constants!F12</f>
        <v> </v>
      </c>
      <c r="F12" s="3" t="str">
        <f>Constants!G12</f>
        <v> </v>
      </c>
      <c r="G12" s="3"/>
      <c r="H12" s="3"/>
      <c r="I12" s="3"/>
      <c r="J12" s="3"/>
      <c r="K12" s="3"/>
      <c r="L12" s="3"/>
      <c r="M12" s="3"/>
      <c r="N12" s="3"/>
      <c r="O12" s="3"/>
      <c r="P12" s="3"/>
      <c r="Q12" s="3"/>
      <c r="R12" s="3"/>
      <c r="S12" s="3"/>
      <c r="T12" s="3"/>
      <c r="U12" s="3"/>
      <c r="V12" s="3"/>
      <c r="W12" s="3"/>
      <c r="X12" s="3"/>
      <c r="Y12" s="3"/>
      <c r="Z12" s="3"/>
    </row>
    <row r="13" ht="12.75" hidden="1" customHeight="1">
      <c r="A13" s="3" t="str">
        <f>Constants!A13</f>
        <v> </v>
      </c>
      <c r="B13" s="3" t="str">
        <f>Constants!B13</f>
        <v>Postmortem</v>
      </c>
      <c r="C13" s="3" t="str">
        <f>Constants!D13</f>
        <v>Capture post-development statistics</v>
      </c>
      <c r="D13" s="3" t="str">
        <f>Constants!E13</f>
        <v> </v>
      </c>
      <c r="E13" s="3" t="str">
        <f>Constants!F13</f>
        <v> </v>
      </c>
      <c r="F13" s="3" t="str">
        <f>Constants!G13</f>
        <v> </v>
      </c>
      <c r="G13" s="3"/>
      <c r="H13" s="3"/>
      <c r="I13" s="3"/>
      <c r="J13" s="3"/>
      <c r="K13" s="3"/>
      <c r="L13" s="3"/>
      <c r="M13" s="3"/>
      <c r="N13" s="3"/>
      <c r="O13" s="3"/>
      <c r="P13" s="3"/>
      <c r="Q13" s="3"/>
      <c r="R13" s="3"/>
      <c r="S13" s="3"/>
      <c r="T13" s="3"/>
      <c r="U13" s="3"/>
      <c r="V13" s="3"/>
      <c r="W13" s="3"/>
      <c r="X13" s="3"/>
      <c r="Y13" s="3"/>
      <c r="Z13" s="3"/>
    </row>
    <row r="14" ht="12.75" hidden="1" customHeight="1">
      <c r="A14" s="3" t="str">
        <f>Constants!A14</f>
        <v> </v>
      </c>
      <c r="B14" s="3" t="str">
        <f>Constants!B14</f>
        <v>Sandbox</v>
      </c>
      <c r="C14" s="3" t="str">
        <f>Constants!D14</f>
        <v>Prove ideas, try concepts</v>
      </c>
      <c r="D14" s="3" t="str">
        <f>Constants!E14</f>
        <v> </v>
      </c>
      <c r="E14" s="3" t="str">
        <f>Constants!F14</f>
        <v> </v>
      </c>
      <c r="F14" s="19" t="str">
        <f>Constants!G14</f>
        <v> </v>
      </c>
      <c r="G14" s="3"/>
      <c r="H14" s="3"/>
      <c r="I14" s="3"/>
      <c r="J14" s="3"/>
      <c r="K14" s="3"/>
      <c r="L14" s="3"/>
      <c r="M14" s="3"/>
      <c r="N14" s="3"/>
      <c r="O14" s="3"/>
      <c r="P14" s="3"/>
      <c r="Q14" s="3"/>
      <c r="R14" s="3"/>
      <c r="S14" s="3"/>
      <c r="T14" s="3"/>
      <c r="U14" s="3"/>
      <c r="V14" s="3"/>
      <c r="W14" s="3"/>
      <c r="X14" s="3"/>
      <c r="Y14" s="3"/>
      <c r="Z14" s="3"/>
    </row>
    <row r="15" ht="12.75" hidden="1" customHeight="1">
      <c r="A15" s="3" t="str">
        <f>Constants!A15</f>
        <v> </v>
      </c>
      <c r="B15" s="3" t="str">
        <f>Constants!B15</f>
        <v> </v>
      </c>
      <c r="C15" s="3" t="str">
        <f>Constants!C15</f>
        <v> </v>
      </c>
      <c r="D15" s="3" t="str">
        <f>Constants!D15</f>
        <v> </v>
      </c>
      <c r="E15" s="3" t="str">
        <f>Constants!E15</f>
        <v> </v>
      </c>
      <c r="F15" s="19" t="str">
        <f>Constants!F15</f>
        <v> </v>
      </c>
      <c r="G15" s="3"/>
      <c r="H15" s="3"/>
      <c r="I15" s="3"/>
      <c r="J15" s="3"/>
      <c r="K15" s="3"/>
      <c r="L15" s="3"/>
      <c r="M15" s="3"/>
      <c r="N15" s="3"/>
      <c r="O15" s="3"/>
      <c r="P15" s="3"/>
      <c r="Q15" s="3"/>
      <c r="R15" s="3"/>
      <c r="S15" s="3"/>
      <c r="T15" s="3"/>
      <c r="U15" s="3"/>
      <c r="V15" s="3"/>
      <c r="W15" s="3"/>
      <c r="X15" s="3"/>
      <c r="Y15" s="3"/>
      <c r="Z15" s="3"/>
    </row>
    <row r="16" ht="12.75" hidden="1" customHeight="1">
      <c r="A16" s="3" t="str">
        <f>Constants!A16</f>
        <v> </v>
      </c>
      <c r="B16" s="3" t="str">
        <f>Constants!B16</f>
        <v> </v>
      </c>
      <c r="C16" s="3" t="str">
        <f>Constants!C16</f>
        <v> </v>
      </c>
      <c r="D16" s="3" t="str">
        <f>Constants!D16</f>
        <v> </v>
      </c>
      <c r="E16" s="3" t="str">
        <f>Constants!E16</f>
        <v> </v>
      </c>
      <c r="F16" s="19" t="str">
        <f>Constants!F16</f>
        <v> </v>
      </c>
      <c r="G16" s="3"/>
      <c r="H16" s="3"/>
      <c r="I16" s="3"/>
      <c r="J16" s="3"/>
      <c r="K16" s="3"/>
      <c r="L16" s="3"/>
      <c r="M16" s="3"/>
      <c r="N16" s="3"/>
      <c r="O16" s="3"/>
      <c r="P16" s="3"/>
      <c r="Q16" s="3"/>
      <c r="R16" s="3"/>
      <c r="S16" s="3"/>
      <c r="T16" s="3"/>
      <c r="U16" s="3"/>
      <c r="V16" s="3"/>
      <c r="W16" s="3"/>
      <c r="X16" s="3"/>
      <c r="Y16" s="3"/>
      <c r="Z16" s="3"/>
    </row>
    <row r="17" ht="12.75" hidden="1" customHeight="1">
      <c r="A17" s="3" t="str">
        <f>Constants!A17</f>
        <v> </v>
      </c>
      <c r="B17" s="3" t="str">
        <f>Constants!B17</f>
        <v> </v>
      </c>
      <c r="C17" s="3" t="str">
        <f>Constants!C17</f>
        <v> </v>
      </c>
      <c r="D17" s="3" t="str">
        <f>Constants!D17</f>
        <v> </v>
      </c>
      <c r="E17" s="3" t="str">
        <f>Constants!E17</f>
        <v> </v>
      </c>
      <c r="F17" s="19" t="str">
        <f>Constants!F17</f>
        <v> </v>
      </c>
      <c r="G17" s="3"/>
      <c r="H17" s="3"/>
      <c r="I17" s="3"/>
      <c r="J17" s="3"/>
      <c r="K17" s="3"/>
      <c r="L17" s="3"/>
      <c r="M17" s="3"/>
      <c r="N17" s="3"/>
      <c r="O17" s="3"/>
      <c r="P17" s="3"/>
      <c r="Q17" s="3"/>
      <c r="R17" s="3"/>
      <c r="S17" s="3"/>
      <c r="T17" s="3"/>
      <c r="U17" s="3"/>
      <c r="V17" s="3"/>
      <c r="W17" s="3"/>
      <c r="X17" s="3"/>
      <c r="Y17" s="3"/>
      <c r="Z17" s="3"/>
    </row>
    <row r="18" ht="12.75" hidden="1" customHeight="1">
      <c r="A18" s="3" t="str">
        <f>Constants!A18</f>
        <v> </v>
      </c>
      <c r="B18" s="3" t="str">
        <f>Constants!B18</f>
        <v> </v>
      </c>
      <c r="C18" s="3" t="str">
        <f>Constants!C18</f>
        <v> </v>
      </c>
      <c r="D18" s="3" t="str">
        <f>Constants!D18</f>
        <v> </v>
      </c>
      <c r="E18" s="3" t="str">
        <f>Constants!E18</f>
        <v> </v>
      </c>
      <c r="F18" s="19" t="str">
        <f>Constants!F18</f>
        <v> </v>
      </c>
      <c r="G18" s="3"/>
      <c r="H18" s="3"/>
      <c r="I18" s="3"/>
      <c r="J18" s="3"/>
      <c r="K18" s="3"/>
      <c r="L18" s="3"/>
      <c r="M18" s="3"/>
      <c r="N18" s="3"/>
      <c r="O18" s="3"/>
      <c r="P18" s="3"/>
      <c r="Q18" s="3"/>
      <c r="R18" s="3"/>
      <c r="S18" s="3"/>
      <c r="T18" s="3"/>
      <c r="U18" s="3"/>
      <c r="V18" s="3"/>
      <c r="W18" s="3"/>
      <c r="X18" s="3"/>
      <c r="Y18" s="3"/>
      <c r="Z18" s="3"/>
    </row>
    <row r="19" ht="12.75" hidden="1" customHeight="1">
      <c r="A19" s="3" t="str">
        <f>Constants!A19</f>
        <v>Defect Types:</v>
      </c>
      <c r="B19" s="3" t="str">
        <f>Constants!B19</f>
        <v>Requirements Change</v>
      </c>
      <c r="C19" s="3" t="str">
        <f>Constants!C19</f>
        <v>Changes to requirements</v>
      </c>
      <c r="D19" s="3" t="str">
        <f>Constants!D19</f>
        <v>Iteration</v>
      </c>
      <c r="E19" s="3" t="str">
        <f>Constants!E19</f>
        <v>NA</v>
      </c>
      <c r="F19" s="19" t="str">
        <f>Constants!F19</f>
        <v>did not follow </v>
      </c>
      <c r="G19" s="3"/>
      <c r="H19" s="3"/>
      <c r="I19" s="3"/>
      <c r="J19" s="3"/>
      <c r="K19" s="3"/>
      <c r="L19" s="3"/>
      <c r="M19" s="3"/>
      <c r="N19" s="3"/>
      <c r="O19" s="3"/>
      <c r="P19" s="3"/>
      <c r="Q19" s="3"/>
      <c r="R19" s="3"/>
      <c r="S19" s="3"/>
      <c r="T19" s="3"/>
      <c r="U19" s="3"/>
      <c r="V19" s="3"/>
      <c r="W19" s="3"/>
      <c r="X19" s="3"/>
      <c r="Y19" s="3"/>
      <c r="Z19" s="3"/>
    </row>
    <row r="20" ht="12.75" hidden="1" customHeight="1">
      <c r="A20" s="3" t="str">
        <f>Constants!A20</f>
        <v> </v>
      </c>
      <c r="B20" s="3" t="str">
        <f>Constants!B20</f>
        <v>Requirements Clarification</v>
      </c>
      <c r="C20" s="3" t="str">
        <f>Constants!C20</f>
        <v>Clarifications to requirements</v>
      </c>
      <c r="D20" s="3" t="str">
        <f>Constants!D20</f>
        <v> </v>
      </c>
      <c r="E20" s="3">
        <f>Constants!E20</f>
        <v>1</v>
      </c>
      <c r="F20" s="19" t="str">
        <f>Constants!F20</f>
        <v>very painful</v>
      </c>
      <c r="G20" s="3"/>
      <c r="H20" s="3"/>
      <c r="I20" s="3"/>
      <c r="J20" s="3"/>
      <c r="K20" s="3"/>
      <c r="L20" s="3"/>
      <c r="M20" s="3"/>
      <c r="N20" s="3"/>
      <c r="O20" s="3"/>
      <c r="P20" s="3"/>
      <c r="Q20" s="3"/>
      <c r="R20" s="3"/>
      <c r="S20" s="3"/>
      <c r="T20" s="3"/>
      <c r="U20" s="3"/>
      <c r="V20" s="3"/>
      <c r="W20" s="3"/>
      <c r="X20" s="3"/>
      <c r="Y20" s="3"/>
      <c r="Z20" s="3"/>
    </row>
    <row r="21" ht="12.75" hidden="1" customHeight="1">
      <c r="A21" s="3" t="str">
        <f>Constants!A21</f>
        <v> </v>
      </c>
      <c r="B21" s="3" t="str">
        <f>Constants!B21</f>
        <v>Product syntax</v>
      </c>
      <c r="C21" s="3" t="str">
        <f>Constants!C21</f>
        <v>Syntax flaws in the deliverable product</v>
      </c>
      <c r="D21" s="3" t="str">
        <f>Constants!D21</f>
        <v> </v>
      </c>
      <c r="E21" s="3">
        <f>Constants!E21</f>
        <v>2</v>
      </c>
      <c r="F21" s="19" t="str">
        <f>Constants!F21</f>
        <v>painful</v>
      </c>
      <c r="G21" s="3"/>
      <c r="H21" s="3"/>
      <c r="I21" s="3"/>
      <c r="J21" s="3"/>
      <c r="K21" s="3"/>
      <c r="L21" s="3"/>
      <c r="M21" s="3"/>
      <c r="N21" s="3"/>
      <c r="O21" s="3"/>
      <c r="P21" s="3"/>
      <c r="Q21" s="3"/>
      <c r="R21" s="3"/>
      <c r="S21" s="3"/>
      <c r="T21" s="3"/>
      <c r="U21" s="3"/>
      <c r="V21" s="3"/>
      <c r="W21" s="3"/>
      <c r="X21" s="3"/>
      <c r="Y21" s="3"/>
      <c r="Z21" s="3"/>
    </row>
    <row r="22" ht="12.75" hidden="1" customHeight="1">
      <c r="A22" s="3" t="str">
        <f>Constants!A22</f>
        <v> </v>
      </c>
      <c r="B22" s="3" t="str">
        <f>Constants!B22</f>
        <v>Product logic</v>
      </c>
      <c r="C22" s="3" t="str">
        <f>Constants!C22</f>
        <v>Logic flaws in the deliverable product</v>
      </c>
      <c r="D22" s="3" t="str">
        <f>Constants!D22</f>
        <v> </v>
      </c>
      <c r="E22" s="3">
        <f>Constants!E22</f>
        <v>3</v>
      </c>
      <c r="F22" s="19" t="str">
        <f>Constants!F22</f>
        <v>neutral</v>
      </c>
      <c r="G22" s="3"/>
      <c r="H22" s="3"/>
      <c r="I22" s="3"/>
      <c r="J22" s="3"/>
      <c r="K22" s="3"/>
      <c r="L22" s="3"/>
      <c r="M22" s="3"/>
      <c r="N22" s="3"/>
      <c r="O22" s="3"/>
      <c r="P22" s="3"/>
      <c r="Q22" s="3"/>
      <c r="R22" s="3"/>
      <c r="S22" s="3"/>
      <c r="T22" s="3"/>
      <c r="U22" s="3"/>
      <c r="V22" s="3"/>
      <c r="W22" s="3"/>
      <c r="X22" s="3"/>
      <c r="Y22" s="3"/>
      <c r="Z22" s="3"/>
    </row>
    <row r="23" ht="12.75" hidden="1" customHeight="1">
      <c r="A23" s="3" t="str">
        <f>Constants!A23</f>
        <v> </v>
      </c>
      <c r="B23" s="3" t="str">
        <f>Constants!B23</f>
        <v>Product interface</v>
      </c>
      <c r="C23" s="3" t="str">
        <f>Constants!C23</f>
        <v>Flaws in the interface of a component of the deliverable product</v>
      </c>
      <c r="D23" s="3" t="str">
        <f>Constants!D23</f>
        <v> </v>
      </c>
      <c r="E23" s="3">
        <f>Constants!E23</f>
        <v>4</v>
      </c>
      <c r="F23" s="19" t="str">
        <f>Constants!F23</f>
        <v>helpful</v>
      </c>
      <c r="G23" s="3"/>
      <c r="H23" s="3"/>
      <c r="I23" s="3"/>
      <c r="J23" s="3"/>
      <c r="K23" s="3"/>
      <c r="L23" s="3"/>
      <c r="M23" s="3"/>
      <c r="N23" s="3"/>
      <c r="O23" s="3"/>
      <c r="P23" s="3"/>
      <c r="Q23" s="3"/>
      <c r="R23" s="3"/>
      <c r="S23" s="3"/>
      <c r="T23" s="3"/>
      <c r="U23" s="3"/>
      <c r="V23" s="3"/>
      <c r="W23" s="3"/>
      <c r="X23" s="3"/>
      <c r="Y23" s="3"/>
      <c r="Z23" s="3"/>
    </row>
    <row r="24" ht="12.75" hidden="1" customHeight="1">
      <c r="A24" s="3" t="str">
        <f>Constants!A24</f>
        <v> </v>
      </c>
      <c r="B24" s="3" t="str">
        <f>Constants!B24</f>
        <v>Product checking</v>
      </c>
      <c r="C24" s="3" t="str">
        <f>Constants!C24</f>
        <v>Flaws with boundary/type checking within a component of the deliverable product</v>
      </c>
      <c r="D24" s="3" t="str">
        <f>Constants!D24</f>
        <v> </v>
      </c>
      <c r="E24" s="3">
        <f>Constants!E24</f>
        <v>5</v>
      </c>
      <c r="F24" s="19" t="str">
        <f>Constants!F24</f>
        <v>very helpful</v>
      </c>
      <c r="G24" s="3"/>
      <c r="H24" s="3"/>
      <c r="I24" s="3"/>
      <c r="J24" s="3"/>
      <c r="K24" s="3"/>
      <c r="L24" s="3"/>
      <c r="M24" s="3"/>
      <c r="N24" s="3"/>
      <c r="O24" s="3"/>
      <c r="P24" s="3"/>
      <c r="Q24" s="3"/>
      <c r="R24" s="3"/>
      <c r="S24" s="3"/>
      <c r="T24" s="3"/>
      <c r="U24" s="3"/>
      <c r="V24" s="3"/>
      <c r="W24" s="3"/>
      <c r="X24" s="3"/>
      <c r="Y24" s="3"/>
      <c r="Z24" s="3"/>
    </row>
    <row r="25" ht="12.75" hidden="1" customHeight="1">
      <c r="A25" s="3" t="str">
        <f>Constants!A25</f>
        <v> </v>
      </c>
      <c r="B25" s="3" t="str">
        <f>Constants!B25</f>
        <v>Test syntax</v>
      </c>
      <c r="C25" s="3" t="str">
        <f>Constants!C25</f>
        <v>Syntax flaws in the test code </v>
      </c>
      <c r="D25" s="3" t="str">
        <f>Constants!D25</f>
        <v> </v>
      </c>
      <c r="E25" s="3">
        <f>Constants!E25</f>
        <v>6</v>
      </c>
      <c r="F25" s="19" t="str">
        <f>Constants!F25</f>
        <v> </v>
      </c>
      <c r="G25" s="3"/>
      <c r="H25" s="3"/>
      <c r="I25" s="3"/>
      <c r="J25" s="3"/>
      <c r="K25" s="3"/>
      <c r="L25" s="3"/>
      <c r="M25" s="3"/>
      <c r="N25" s="3"/>
      <c r="O25" s="3"/>
      <c r="P25" s="3"/>
      <c r="Q25" s="3"/>
      <c r="R25" s="3"/>
      <c r="S25" s="3"/>
      <c r="T25" s="3"/>
      <c r="U25" s="3"/>
      <c r="V25" s="3"/>
      <c r="W25" s="3"/>
      <c r="X25" s="3"/>
      <c r="Y25" s="3"/>
      <c r="Z25" s="3"/>
    </row>
    <row r="26" ht="12.75" hidden="1" customHeight="1">
      <c r="A26" s="3" t="str">
        <f>Constants!A26</f>
        <v> </v>
      </c>
      <c r="B26" s="3" t="str">
        <f>Constants!B26</f>
        <v>Test logic</v>
      </c>
      <c r="C26" s="3" t="str">
        <f>Constants!C26</f>
        <v>Logic flaws in the test code</v>
      </c>
      <c r="D26" s="3" t="str">
        <f>Constants!D26</f>
        <v> </v>
      </c>
      <c r="E26" s="3">
        <f>Constants!E26</f>
        <v>7</v>
      </c>
      <c r="F26" s="19" t="str">
        <f>Constants!F26</f>
        <v> </v>
      </c>
      <c r="G26" s="3"/>
      <c r="H26" s="3"/>
      <c r="I26" s="3"/>
      <c r="J26" s="3"/>
      <c r="K26" s="3"/>
      <c r="L26" s="3"/>
      <c r="M26" s="3"/>
      <c r="N26" s="3"/>
      <c r="O26" s="3"/>
      <c r="P26" s="3"/>
      <c r="Q26" s="3"/>
      <c r="R26" s="3"/>
      <c r="S26" s="3"/>
      <c r="T26" s="3"/>
      <c r="U26" s="3"/>
      <c r="V26" s="3"/>
      <c r="W26" s="3"/>
      <c r="X26" s="3"/>
      <c r="Y26" s="3"/>
      <c r="Z26" s="3"/>
    </row>
    <row r="27" ht="12.75" hidden="1" customHeight="1">
      <c r="A27" s="3" t="str">
        <f>Constants!A27</f>
        <v> </v>
      </c>
      <c r="B27" s="3" t="str">
        <f>Constants!B27</f>
        <v>Test interface</v>
      </c>
      <c r="C27" s="3" t="str">
        <f>Constants!C27</f>
        <v>Flaws in the interface of a component of the test code</v>
      </c>
      <c r="D27" s="3" t="str">
        <f>Constants!D27</f>
        <v> </v>
      </c>
      <c r="E27" s="3">
        <f>Constants!E27</f>
        <v>8</v>
      </c>
      <c r="F27" s="19" t="str">
        <f>Constants!F27</f>
        <v> </v>
      </c>
      <c r="G27" s="3"/>
      <c r="H27" s="3"/>
      <c r="I27" s="3"/>
      <c r="J27" s="3"/>
      <c r="K27" s="3"/>
      <c r="L27" s="3"/>
      <c r="M27" s="3"/>
      <c r="N27" s="3"/>
      <c r="O27" s="3"/>
      <c r="P27" s="3"/>
      <c r="Q27" s="3"/>
      <c r="R27" s="3"/>
      <c r="S27" s="3"/>
      <c r="T27" s="3"/>
      <c r="U27" s="3"/>
      <c r="V27" s="3"/>
      <c r="W27" s="3"/>
      <c r="X27" s="3"/>
      <c r="Y27" s="3"/>
      <c r="Z27" s="3"/>
    </row>
    <row r="28" ht="12.75" hidden="1" customHeight="1">
      <c r="A28" s="3" t="str">
        <f>Constants!A28</f>
        <v> </v>
      </c>
      <c r="B28" s="3" t="str">
        <f>Constants!B28</f>
        <v>Test checking</v>
      </c>
      <c r="C28" s="3" t="str">
        <f>Constants!C28</f>
        <v>Flaws with boundary/type checking within a component of the test code</v>
      </c>
      <c r="D28" s="3" t="str">
        <f>Constants!D28</f>
        <v> </v>
      </c>
      <c r="E28" s="3">
        <f>Constants!E28</f>
        <v>9</v>
      </c>
      <c r="F28" s="19" t="str">
        <f>Constants!F28</f>
        <v> </v>
      </c>
      <c r="G28" s="3"/>
      <c r="H28" s="3"/>
      <c r="I28" s="3"/>
      <c r="J28" s="3"/>
      <c r="K28" s="3"/>
      <c r="L28" s="3"/>
      <c r="M28" s="3"/>
      <c r="N28" s="3"/>
      <c r="O28" s="3"/>
      <c r="P28" s="3"/>
      <c r="Q28" s="3"/>
      <c r="R28" s="3"/>
      <c r="S28" s="3"/>
      <c r="T28" s="3"/>
      <c r="U28" s="3"/>
      <c r="V28" s="3"/>
      <c r="W28" s="3"/>
      <c r="X28" s="3"/>
      <c r="Y28" s="3"/>
      <c r="Z28" s="3"/>
    </row>
    <row r="29" ht="12.75" hidden="1" customHeight="1">
      <c r="A29" s="3" t="str">
        <f>Constants!A29</f>
        <v> </v>
      </c>
      <c r="B29" s="3" t="str">
        <f>Constants!B29</f>
        <v>Bad Smell</v>
      </c>
      <c r="C29" s="3" t="str">
        <f>Constants!C29</f>
        <v>Refactoring changes (please note the bad smell in the defect description)</v>
      </c>
      <c r="D29" s="3" t="str">
        <f>Constants!D29</f>
        <v> </v>
      </c>
      <c r="E29" s="3">
        <f>Constants!E29</f>
        <v>10</v>
      </c>
      <c r="F29" s="19" t="str">
        <f>Constants!F29</f>
        <v/>
      </c>
      <c r="G29" s="3"/>
      <c r="H29" s="3"/>
      <c r="I29" s="3"/>
      <c r="J29" s="3"/>
      <c r="K29" s="3"/>
      <c r="L29" s="3"/>
      <c r="M29" s="3"/>
      <c r="N29" s="3"/>
      <c r="O29" s="3"/>
      <c r="P29" s="3"/>
      <c r="Q29" s="3"/>
      <c r="R29" s="3"/>
      <c r="S29" s="3"/>
      <c r="T29" s="3"/>
      <c r="U29" s="3"/>
      <c r="V29" s="3"/>
      <c r="W29" s="3"/>
      <c r="X29" s="3"/>
      <c r="Y29" s="3"/>
      <c r="Z29" s="3"/>
    </row>
    <row r="30" ht="12.75" hidden="1" customHeight="1">
      <c r="A30" s="3" t="str">
        <f>Constants!A30</f>
        <v>Y/N:</v>
      </c>
      <c r="B30" s="3" t="str">
        <f>Constants!B30</f>
        <v>Yes</v>
      </c>
      <c r="C30" s="3" t="str">
        <f>Constants!C30</f>
        <v> </v>
      </c>
      <c r="D30" s="3" t="str">
        <f>Constants!D30</f>
        <v> </v>
      </c>
      <c r="E30" s="3" t="str">
        <f>Constants!E30</f>
        <v>Passed</v>
      </c>
      <c r="F30" s="19" t="str">
        <f>Constants!F30</f>
        <v/>
      </c>
      <c r="G30" s="3"/>
      <c r="H30" s="3"/>
      <c r="I30" s="3"/>
      <c r="J30" s="3"/>
      <c r="K30" s="3"/>
      <c r="L30" s="3"/>
      <c r="M30" s="3"/>
      <c r="N30" s="3"/>
      <c r="O30" s="3"/>
      <c r="P30" s="3"/>
      <c r="Q30" s="3"/>
      <c r="R30" s="3"/>
      <c r="S30" s="3"/>
      <c r="T30" s="3"/>
      <c r="U30" s="3"/>
      <c r="V30" s="3"/>
      <c r="W30" s="3"/>
      <c r="X30" s="3"/>
      <c r="Y30" s="3"/>
      <c r="Z30" s="3"/>
    </row>
    <row r="31" ht="12.75" hidden="1" customHeight="1">
      <c r="A31" s="3" t="str">
        <f>Constants!A31</f>
        <v> </v>
      </c>
      <c r="B31" s="3" t="str">
        <f>Constants!B31</f>
        <v>No</v>
      </c>
      <c r="C31" s="3" t="str">
        <f>Constants!C31</f>
        <v> </v>
      </c>
      <c r="D31" s="3" t="str">
        <f>Constants!D31</f>
        <v> </v>
      </c>
      <c r="E31" s="3" t="str">
        <f>Constants!E31</f>
        <v>Passed with issues</v>
      </c>
      <c r="F31" s="19" t="str">
        <f>Constants!F31</f>
        <v/>
      </c>
      <c r="G31" s="3"/>
      <c r="H31" s="3"/>
      <c r="I31" s="3"/>
      <c r="J31" s="3"/>
      <c r="K31" s="3"/>
      <c r="L31" s="3"/>
      <c r="M31" s="3"/>
      <c r="N31" s="3"/>
      <c r="O31" s="3"/>
      <c r="P31" s="3"/>
      <c r="Q31" s="3"/>
      <c r="R31" s="3"/>
      <c r="S31" s="3"/>
      <c r="T31" s="3"/>
      <c r="U31" s="3"/>
      <c r="V31" s="3"/>
      <c r="W31" s="3"/>
      <c r="X31" s="3"/>
      <c r="Y31" s="3"/>
      <c r="Z31" s="3"/>
    </row>
    <row r="32" ht="12.75" hidden="1" customHeight="1">
      <c r="A32" s="3" t="str">
        <f>Constants!A32</f>
        <v>Proxy Types:</v>
      </c>
      <c r="B32" s="3" t="str">
        <f>Constants!B32</f>
        <v>-</v>
      </c>
      <c r="C32" s="3" t="str">
        <f>Constants!C32</f>
        <v> </v>
      </c>
      <c r="D32" s="3" t="str">
        <f>Constants!D32</f>
        <v> </v>
      </c>
      <c r="E32" s="3" t="str">
        <f>Constants!E32</f>
        <v>Failed</v>
      </c>
      <c r="F32" s="19" t="str">
        <f>Constants!F32</f>
        <v>Base</v>
      </c>
      <c r="G32" s="3"/>
      <c r="H32" s="3"/>
      <c r="I32" s="3"/>
      <c r="J32" s="3"/>
      <c r="K32" s="3"/>
      <c r="L32" s="3"/>
      <c r="M32" s="3"/>
      <c r="N32" s="3"/>
      <c r="O32" s="3"/>
      <c r="P32" s="3"/>
      <c r="Q32" s="3"/>
      <c r="R32" s="3"/>
      <c r="S32" s="3"/>
      <c r="T32" s="3"/>
      <c r="U32" s="3"/>
      <c r="V32" s="3"/>
      <c r="W32" s="3"/>
      <c r="X32" s="3"/>
      <c r="Y32" s="3"/>
      <c r="Z32" s="3"/>
    </row>
    <row r="33" ht="12.75" hidden="1" customHeight="1">
      <c r="A33" s="3" t="str">
        <f>Constants!A33</f>
        <v> </v>
      </c>
      <c r="B33" s="3" t="str">
        <f>Constants!B33</f>
        <v>Calculation</v>
      </c>
      <c r="C33" s="3" t="str">
        <f>Constants!C33</f>
        <v> </v>
      </c>
      <c r="D33" s="3" t="str">
        <f>Constants!D33</f>
        <v> </v>
      </c>
      <c r="E33" s="3" t="str">
        <f>Constants!E33</f>
        <v>Not tested</v>
      </c>
      <c r="F33" s="19" t="str">
        <f>Constants!F33</f>
        <v>New</v>
      </c>
      <c r="G33" s="3"/>
      <c r="H33" s="3"/>
      <c r="I33" s="3"/>
      <c r="J33" s="3"/>
      <c r="K33" s="3"/>
      <c r="L33" s="3"/>
      <c r="M33" s="3"/>
      <c r="N33" s="3"/>
      <c r="O33" s="3"/>
      <c r="P33" s="3"/>
      <c r="Q33" s="3"/>
      <c r="R33" s="3"/>
      <c r="S33" s="3"/>
      <c r="T33" s="3"/>
      <c r="U33" s="3"/>
      <c r="V33" s="3"/>
      <c r="W33" s="3"/>
      <c r="X33" s="3"/>
      <c r="Y33" s="3"/>
      <c r="Z33" s="3"/>
    </row>
    <row r="34" ht="12.75" hidden="1" customHeight="1">
      <c r="A34" s="3" t="str">
        <f>Constants!A34</f>
        <v> </v>
      </c>
      <c r="B34" s="3" t="str">
        <f>Constants!B34</f>
        <v>Data</v>
      </c>
      <c r="C34" s="3" t="str">
        <f>Constants!C34</f>
        <v> </v>
      </c>
      <c r="D34" s="3" t="str">
        <f>Constants!D34</f>
        <v> </v>
      </c>
      <c r="E34" s="3" t="str">
        <f>Constants!E34</f>
        <v>Not applicable</v>
      </c>
      <c r="F34" s="19" t="str">
        <f>Constants!F34</f>
        <v>Reusable</v>
      </c>
      <c r="G34" s="3"/>
      <c r="H34" s="3"/>
      <c r="I34" s="3"/>
      <c r="J34" s="3"/>
      <c r="K34" s="3"/>
      <c r="L34" s="3"/>
      <c r="M34" s="3"/>
      <c r="N34" s="3"/>
      <c r="O34" s="3"/>
      <c r="P34" s="3"/>
      <c r="Q34" s="3"/>
      <c r="R34" s="3"/>
      <c r="S34" s="3"/>
      <c r="T34" s="3"/>
      <c r="U34" s="3"/>
      <c r="V34" s="3"/>
      <c r="W34" s="3"/>
      <c r="X34" s="3"/>
      <c r="Y34" s="3"/>
      <c r="Z34" s="3"/>
    </row>
    <row r="35" ht="12.75" hidden="1" customHeight="1">
      <c r="A35" s="3" t="str">
        <f>Constants!A35</f>
        <v> </v>
      </c>
      <c r="B35" s="3" t="str">
        <f>Constants!B35</f>
        <v>I/O</v>
      </c>
      <c r="C35" s="3" t="str">
        <f>Constants!C35</f>
        <v> </v>
      </c>
      <c r="D35" s="3" t="str">
        <f>Constants!D35</f>
        <v> </v>
      </c>
      <c r="E35" s="3" t="str">
        <f>Constants!E35</f>
        <v> </v>
      </c>
      <c r="F35" s="19" t="str">
        <f>Constants!F35</f>
        <v> </v>
      </c>
      <c r="G35" s="3"/>
      <c r="H35" s="3"/>
      <c r="I35" s="3"/>
      <c r="J35" s="3"/>
      <c r="K35" s="3"/>
      <c r="L35" s="3"/>
      <c r="M35" s="3"/>
      <c r="N35" s="3"/>
      <c r="O35" s="3"/>
      <c r="P35" s="3"/>
      <c r="Q35" s="3"/>
      <c r="R35" s="3"/>
      <c r="S35" s="3"/>
      <c r="T35" s="3"/>
      <c r="U35" s="3"/>
      <c r="V35" s="3"/>
      <c r="W35" s="3"/>
      <c r="X35" s="3"/>
      <c r="Y35" s="3"/>
      <c r="Z35" s="3"/>
    </row>
    <row r="36" ht="12.75" hidden="1" customHeight="1">
      <c r="A36" s="3" t="str">
        <f>Constants!A36</f>
        <v> </v>
      </c>
      <c r="B36" s="3" t="str">
        <f>Constants!B36</f>
        <v>Logic</v>
      </c>
      <c r="C36" s="3" t="str">
        <f>Constants!C36</f>
        <v> </v>
      </c>
      <c r="D36" s="3" t="str">
        <f>Constants!D36</f>
        <v> </v>
      </c>
      <c r="E36" s="3" t="str">
        <f>Constants!E36</f>
        <v> </v>
      </c>
      <c r="F36" s="19" t="str">
        <f>Constants!F36</f>
        <v> </v>
      </c>
      <c r="G36" s="3"/>
      <c r="H36" s="3"/>
      <c r="I36" s="3"/>
      <c r="J36" s="3"/>
      <c r="K36" s="3"/>
      <c r="L36" s="3"/>
      <c r="M36" s="3"/>
      <c r="N36" s="3"/>
      <c r="O36" s="3"/>
      <c r="P36" s="3"/>
      <c r="Q36" s="3"/>
      <c r="R36" s="3"/>
      <c r="S36" s="3"/>
      <c r="T36" s="3"/>
      <c r="U36" s="3"/>
      <c r="V36" s="3"/>
      <c r="W36" s="3"/>
      <c r="X36" s="3"/>
      <c r="Y36" s="3"/>
      <c r="Z36" s="3"/>
    </row>
    <row r="37" ht="12.75" hidden="1" customHeight="1">
      <c r="A37" s="3" t="str">
        <f>Constants!A37</f>
        <v> </v>
      </c>
      <c r="B37" s="3" t="str">
        <f>Constants!B37</f>
        <v> </v>
      </c>
      <c r="C37" s="3" t="str">
        <f>Constants!C37</f>
        <v> </v>
      </c>
      <c r="D37" s="3" t="str">
        <f>Constants!D37</f>
        <v> </v>
      </c>
      <c r="E37" s="3" t="str">
        <f>Constants!E37</f>
        <v> </v>
      </c>
      <c r="F37" s="19" t="str">
        <f>Constants!F37</f>
        <v> </v>
      </c>
      <c r="G37" s="3"/>
      <c r="H37" s="3"/>
      <c r="I37" s="3"/>
      <c r="J37" s="3"/>
      <c r="K37" s="3"/>
      <c r="L37" s="3"/>
      <c r="M37" s="3"/>
      <c r="N37" s="3"/>
      <c r="O37" s="3"/>
      <c r="P37" s="3"/>
      <c r="Q37" s="3"/>
      <c r="R37" s="3"/>
      <c r="S37" s="3"/>
      <c r="T37" s="3"/>
      <c r="U37" s="3"/>
      <c r="V37" s="3"/>
      <c r="W37" s="3"/>
      <c r="X37" s="3"/>
      <c r="Y37" s="3"/>
      <c r="Z37" s="3"/>
    </row>
    <row r="38" ht="12.75" hidden="1" customHeight="1">
      <c r="A38" s="3" t="str">
        <f>Constants!A38</f>
        <v>Sizes:</v>
      </c>
      <c r="B38" s="3" t="str">
        <f>Constants!B38</f>
        <v>VS</v>
      </c>
      <c r="C38" s="3" t="str">
        <f>Constants!C38</f>
        <v>S</v>
      </c>
      <c r="D38" s="3" t="str">
        <f>Constants!D38</f>
        <v>M</v>
      </c>
      <c r="E38" s="3" t="str">
        <f>Constants!E38</f>
        <v>L</v>
      </c>
      <c r="F38" s="19" t="str">
        <f>Constants!F38</f>
        <v>VL</v>
      </c>
      <c r="G38" s="3"/>
      <c r="H38" s="3"/>
      <c r="I38" s="3"/>
      <c r="J38" s="3"/>
      <c r="K38" s="3"/>
      <c r="L38" s="3"/>
      <c r="M38" s="3"/>
      <c r="N38" s="3"/>
      <c r="O38" s="3"/>
      <c r="P38" s="3"/>
      <c r="Q38" s="3"/>
      <c r="R38" s="3"/>
      <c r="S38" s="3"/>
      <c r="T38" s="3"/>
      <c r="U38" s="3"/>
      <c r="V38" s="3"/>
      <c r="W38" s="3"/>
      <c r="X38" s="3"/>
      <c r="Y38" s="3"/>
      <c r="Z38" s="3"/>
    </row>
    <row r="39" ht="12.75" hidden="1" customHeight="1">
      <c r="A39" s="3" t="str">
        <f>Constants!A39</f>
        <v>upper</v>
      </c>
      <c r="B39" s="20">
        <f>Constants!B39</f>
        <v>-1.5</v>
      </c>
      <c r="C39" s="20">
        <f>Constants!C39</f>
        <v>-0.5</v>
      </c>
      <c r="D39" s="20">
        <f>Constants!D39</f>
        <v>0.5</v>
      </c>
      <c r="E39" s="20">
        <f>Constants!E39</f>
        <v>1.5</v>
      </c>
      <c r="F39" s="20">
        <f>Constants!F39</f>
        <v>99999</v>
      </c>
      <c r="G39" s="3"/>
      <c r="H39" s="3"/>
      <c r="I39" s="3"/>
      <c r="J39" s="3"/>
      <c r="K39" s="3"/>
      <c r="L39" s="3"/>
      <c r="M39" s="3"/>
      <c r="N39" s="3"/>
      <c r="O39" s="3"/>
      <c r="P39" s="3"/>
      <c r="Q39" s="3"/>
      <c r="R39" s="3"/>
      <c r="S39" s="3"/>
      <c r="T39" s="3"/>
      <c r="U39" s="3"/>
      <c r="V39" s="3"/>
      <c r="W39" s="3"/>
      <c r="X39" s="3"/>
      <c r="Y39" s="3"/>
      <c r="Z39" s="3"/>
    </row>
    <row r="40" ht="12.75" hidden="1" customHeight="1">
      <c r="A40" s="3" t="str">
        <f>Constants!A40</f>
        <v>mid</v>
      </c>
      <c r="B40" s="20">
        <f>Constants!B40</f>
        <v>-2</v>
      </c>
      <c r="C40" s="20">
        <f>Constants!C40</f>
        <v>-1</v>
      </c>
      <c r="D40" s="20">
        <f>Constants!D40</f>
        <v>0</v>
      </c>
      <c r="E40" s="20">
        <f>Constants!E40</f>
        <v>1</v>
      </c>
      <c r="F40" s="20">
        <f>Constants!F40</f>
        <v>2</v>
      </c>
      <c r="G40" s="3"/>
      <c r="H40" s="3"/>
      <c r="I40" s="3"/>
      <c r="J40" s="3"/>
      <c r="K40" s="3"/>
      <c r="L40" s="3"/>
      <c r="M40" s="3"/>
      <c r="N40" s="3"/>
      <c r="O40" s="3"/>
      <c r="P40" s="3"/>
      <c r="Q40" s="3"/>
      <c r="R40" s="3"/>
      <c r="S40" s="3"/>
      <c r="T40" s="3"/>
      <c r="U40" s="3"/>
      <c r="V40" s="3"/>
      <c r="W40" s="3"/>
      <c r="X40" s="3"/>
      <c r="Y40" s="3"/>
      <c r="Z40" s="3"/>
    </row>
    <row r="41" ht="12.75" hidden="1" customHeight="1">
      <c r="A41" s="3" t="str">
        <f>Constants!A41</f>
        <v>lower</v>
      </c>
      <c r="B41" s="20">
        <f>Constants!B41</f>
        <v>0</v>
      </c>
      <c r="C41" s="20">
        <f>Constants!C41</f>
        <v>-1.5</v>
      </c>
      <c r="D41" s="20">
        <f>Constants!D41</f>
        <v>-0.5</v>
      </c>
      <c r="E41" s="20">
        <f>Constants!E41</f>
        <v>0.5</v>
      </c>
      <c r="F41" s="20">
        <f>Constants!F41</f>
        <v>1.5</v>
      </c>
      <c r="G41" s="3"/>
      <c r="H41" s="3"/>
      <c r="I41" s="3"/>
      <c r="J41" s="3"/>
      <c r="K41" s="3"/>
      <c r="L41" s="3"/>
      <c r="M41" s="3"/>
      <c r="N41" s="3"/>
      <c r="O41" s="3"/>
      <c r="P41" s="3"/>
      <c r="Q41" s="3"/>
      <c r="R41" s="3"/>
      <c r="S41" s="3"/>
      <c r="T41" s="3"/>
      <c r="U41" s="3"/>
      <c r="V41" s="3"/>
      <c r="W41" s="3"/>
      <c r="X41" s="3"/>
      <c r="Y41" s="3"/>
      <c r="Z41" s="3"/>
    </row>
    <row r="42" ht="12.75" hidden="1" customHeight="1">
      <c r="A42" s="3" t="str">
        <f>Constants!A42</f>
        <v> </v>
      </c>
      <c r="B42" s="3" t="str">
        <f>Constants!B42</f>
        <v/>
      </c>
      <c r="C42" s="3" t="str">
        <f>Constants!C42</f>
        <v/>
      </c>
      <c r="D42" s="3" t="str">
        <f>Constants!D42</f>
        <v/>
      </c>
      <c r="E42" s="3" t="str">
        <f>Constants!E42</f>
        <v/>
      </c>
      <c r="F42" s="19" t="str">
        <f>Constants!F42</f>
        <v> </v>
      </c>
      <c r="G42" s="3"/>
      <c r="H42" s="3"/>
      <c r="I42" s="3"/>
      <c r="J42" s="3"/>
      <c r="K42" s="3"/>
      <c r="L42" s="3"/>
      <c r="M42" s="3"/>
      <c r="N42" s="3"/>
      <c r="O42" s="3"/>
      <c r="P42" s="3"/>
      <c r="Q42" s="3"/>
      <c r="R42" s="3"/>
      <c r="S42" s="3"/>
      <c r="T42" s="3"/>
      <c r="U42" s="3"/>
      <c r="V42" s="3"/>
      <c r="W42" s="3"/>
      <c r="X42" s="3"/>
      <c r="Y42" s="3"/>
      <c r="Z42" s="3"/>
    </row>
    <row r="43" ht="12.75" hidden="1" customHeight="1">
      <c r="A43" s="3" t="str">
        <f>Constants!A43</f>
        <v> </v>
      </c>
      <c r="B43" s="3" t="str">
        <f>Constants!B43</f>
        <v> </v>
      </c>
      <c r="C43" s="3" t="str">
        <f>Constants!C43</f>
        <v> </v>
      </c>
      <c r="D43" s="3" t="str">
        <f>Constants!D43</f>
        <v> </v>
      </c>
      <c r="E43" s="3" t="str">
        <f>Constants!E43</f>
        <v> </v>
      </c>
      <c r="F43" s="19" t="str">
        <f>Constants!F43</f>
        <v> </v>
      </c>
      <c r="G43" s="3"/>
      <c r="H43" s="3"/>
      <c r="I43" s="3"/>
      <c r="J43" s="3"/>
      <c r="K43" s="3"/>
      <c r="L43" s="3"/>
      <c r="M43" s="3"/>
      <c r="N43" s="3"/>
      <c r="O43" s="3"/>
      <c r="P43" s="3"/>
      <c r="Q43" s="3"/>
      <c r="R43" s="3"/>
      <c r="S43" s="3"/>
      <c r="T43" s="3"/>
      <c r="U43" s="3"/>
      <c r="V43" s="3"/>
      <c r="W43" s="3"/>
      <c r="X43" s="3"/>
      <c r="Y43" s="3"/>
      <c r="Z43" s="3"/>
    </row>
    <row r="44" ht="12.75" hidden="1" customHeight="1">
      <c r="A44" s="3" t="str">
        <f>Constants!A44</f>
        <v>&lt;-- Mandatory</v>
      </c>
      <c r="B44" s="3" t="str">
        <f>Constants!B44</f>
        <v> </v>
      </c>
      <c r="C44" s="3" t="str">
        <f>Constants!C44</f>
        <v>✔</v>
      </c>
      <c r="D44" s="3" t="str">
        <f>Constants!D44</f>
        <v> </v>
      </c>
      <c r="E44" s="3" t="str">
        <f>Constants!E44</f>
        <v> </v>
      </c>
      <c r="F44" s="19" t="str">
        <f>Constants!F44</f>
        <v> </v>
      </c>
      <c r="G44" s="3"/>
      <c r="H44" s="3"/>
      <c r="I44" s="3"/>
      <c r="J44" s="3"/>
      <c r="K44" s="3"/>
      <c r="L44" s="3"/>
      <c r="M44" s="3"/>
      <c r="N44" s="3"/>
      <c r="O44" s="3"/>
      <c r="P44" s="3"/>
      <c r="Q44" s="3"/>
      <c r="R44" s="3"/>
      <c r="S44" s="3"/>
      <c r="T44" s="3"/>
      <c r="U44" s="3"/>
      <c r="V44" s="3"/>
      <c r="W44" s="3"/>
      <c r="X44" s="3"/>
      <c r="Y44" s="3"/>
      <c r="Z44" s="3"/>
    </row>
    <row r="45" ht="12.75" hidden="1"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1" t="s">
        <v>265</v>
      </c>
      <c r="D46" s="3"/>
      <c r="E46" s="3"/>
      <c r="F46" s="3"/>
      <c r="G46" s="3"/>
      <c r="H46" s="3"/>
      <c r="I46" s="3"/>
      <c r="J46" s="3"/>
      <c r="K46" s="3"/>
      <c r="L46" s="3"/>
      <c r="M46" s="3"/>
      <c r="N46" s="3"/>
      <c r="O46" s="3"/>
      <c r="P46" s="3"/>
      <c r="Q46" s="3"/>
      <c r="R46" s="3"/>
      <c r="S46" s="3"/>
      <c r="T46" s="3"/>
      <c r="U46" s="3"/>
      <c r="V46" s="3"/>
      <c r="W46" s="3"/>
      <c r="X46" s="3"/>
      <c r="Y46" s="3"/>
      <c r="Z46" s="3"/>
    </row>
    <row r="47" ht="12.75" customHeight="1">
      <c r="A47" s="121"/>
      <c r="B47" s="121"/>
      <c r="C47" s="121"/>
      <c r="D47" s="3"/>
      <c r="E47" s="3"/>
      <c r="F47" s="3"/>
      <c r="G47" s="3"/>
      <c r="H47" s="3"/>
      <c r="I47" s="3"/>
      <c r="J47" s="3"/>
      <c r="K47" s="3"/>
      <c r="L47" s="3"/>
      <c r="M47" s="3"/>
      <c r="N47" s="3"/>
      <c r="O47" s="3"/>
      <c r="P47" s="3"/>
      <c r="Q47" s="3"/>
      <c r="R47" s="3"/>
      <c r="S47" s="3"/>
      <c r="T47" s="3"/>
      <c r="U47" s="3"/>
      <c r="V47" s="3"/>
      <c r="W47" s="3"/>
      <c r="X47" s="3"/>
      <c r="Y47" s="3"/>
      <c r="Z47" s="3"/>
    </row>
    <row r="48" ht="12.75" customHeight="1">
      <c r="A48" s="3" t="s">
        <v>266</v>
      </c>
      <c r="B48" s="32"/>
      <c r="C48" s="122" t="s">
        <v>267</v>
      </c>
      <c r="D48" s="123"/>
      <c r="E48" s="3"/>
      <c r="F48" s="3"/>
      <c r="G48" s="3"/>
      <c r="H48" s="3"/>
      <c r="I48" s="3"/>
      <c r="J48" s="3"/>
      <c r="K48" s="3"/>
      <c r="L48" s="3"/>
      <c r="M48" s="3"/>
      <c r="N48" s="3"/>
      <c r="O48" s="3"/>
      <c r="P48" s="3"/>
      <c r="Q48" s="3"/>
      <c r="R48" s="3"/>
      <c r="S48" s="3"/>
      <c r="T48" s="3"/>
      <c r="U48" s="3"/>
      <c r="V48" s="3"/>
      <c r="W48" s="3"/>
      <c r="X48" s="3"/>
      <c r="Y48" s="3"/>
      <c r="Z48" s="3"/>
    </row>
    <row r="49" ht="12.75" customHeight="1">
      <c r="A49" s="3" t="s">
        <v>268</v>
      </c>
      <c r="B49" s="32"/>
      <c r="C49" s="122" t="s">
        <v>269</v>
      </c>
      <c r="D49" s="123"/>
      <c r="E49" s="3"/>
      <c r="F49" s="3"/>
      <c r="G49" s="3"/>
      <c r="H49" s="3"/>
      <c r="I49" s="3"/>
      <c r="J49" s="3"/>
      <c r="K49" s="3"/>
      <c r="L49" s="3"/>
      <c r="M49" s="3"/>
      <c r="N49" s="3"/>
      <c r="O49" s="3"/>
      <c r="P49" s="3"/>
      <c r="Q49" s="3"/>
      <c r="R49" s="3"/>
      <c r="S49" s="3"/>
      <c r="T49" s="3"/>
      <c r="U49" s="3"/>
      <c r="V49" s="3"/>
      <c r="W49" s="3"/>
      <c r="X49" s="3"/>
      <c r="Y49" s="3"/>
      <c r="Z49" s="3"/>
    </row>
    <row r="50" ht="12.75" customHeight="1">
      <c r="A50" s="3" t="s">
        <v>270</v>
      </c>
      <c r="B50" s="32"/>
      <c r="C50" s="122" t="s">
        <v>269</v>
      </c>
      <c r="D50" s="123"/>
      <c r="E50" s="3"/>
      <c r="F50" s="3"/>
      <c r="G50" s="3"/>
      <c r="H50" s="3"/>
      <c r="I50" s="3"/>
      <c r="J50" s="3"/>
      <c r="K50" s="3"/>
      <c r="L50" s="3"/>
      <c r="M50" s="3"/>
      <c r="N50" s="3"/>
      <c r="O50" s="3"/>
      <c r="P50" s="3"/>
      <c r="Q50" s="3"/>
      <c r="R50" s="3"/>
      <c r="S50" s="3"/>
      <c r="T50" s="3"/>
      <c r="U50" s="3"/>
      <c r="V50" s="3"/>
      <c r="W50" s="3"/>
      <c r="X50" s="3"/>
      <c r="Y50" s="3"/>
      <c r="Z50" s="3"/>
    </row>
    <row r="51" ht="12.75" customHeight="1">
      <c r="A51" s="3" t="s">
        <v>271</v>
      </c>
      <c r="B51" s="32"/>
      <c r="C51" s="124" t="s">
        <v>272</v>
      </c>
      <c r="D51" s="123"/>
      <c r="E51" s="3"/>
      <c r="F51" s="3"/>
      <c r="G51" s="3"/>
      <c r="H51" s="3"/>
      <c r="I51" s="3"/>
      <c r="J51" s="3"/>
      <c r="K51" s="3"/>
      <c r="L51" s="3"/>
      <c r="M51" s="3"/>
      <c r="N51" s="3"/>
      <c r="O51" s="3"/>
      <c r="P51" s="3"/>
      <c r="Q51" s="3"/>
      <c r="R51" s="3"/>
      <c r="S51" s="3"/>
      <c r="T51" s="3"/>
      <c r="U51" s="3"/>
      <c r="V51" s="3"/>
      <c r="W51" s="3"/>
      <c r="X51" s="3"/>
      <c r="Y51" s="3"/>
      <c r="Z51" s="3"/>
    </row>
    <row r="52" ht="12.75" customHeight="1">
      <c r="A52" s="125"/>
      <c r="B52" s="125"/>
      <c r="C52" s="125"/>
      <c r="D52" s="125"/>
      <c r="E52" s="125"/>
      <c r="F52" s="3"/>
      <c r="G52" s="3"/>
      <c r="H52" s="3"/>
      <c r="I52" s="3"/>
      <c r="J52" s="3"/>
      <c r="K52" s="3"/>
      <c r="L52" s="3"/>
      <c r="M52" s="3"/>
      <c r="N52" s="3"/>
      <c r="O52" s="3"/>
      <c r="P52" s="3"/>
      <c r="Q52" s="3"/>
      <c r="R52" s="3"/>
      <c r="S52" s="3"/>
      <c r="T52" s="3"/>
      <c r="U52" s="3"/>
      <c r="V52" s="3"/>
      <c r="W52" s="3"/>
      <c r="X52" s="3"/>
      <c r="Y52" s="3"/>
      <c r="Z52" s="3"/>
    </row>
    <row r="53" ht="12.75" customHeight="1">
      <c r="A53" s="1" t="s">
        <v>273</v>
      </c>
      <c r="B53" s="1"/>
      <c r="C53" s="1"/>
      <c r="D53" s="1"/>
      <c r="E53" s="1"/>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t="s">
        <v>274</v>
      </c>
      <c r="B56" s="126"/>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t="s">
        <v>275</v>
      </c>
      <c r="B57" s="126"/>
      <c r="C57" s="3"/>
      <c r="D57" s="3"/>
      <c r="E57" s="3"/>
      <c r="F57" s="3"/>
      <c r="G57" s="3"/>
      <c r="H57" s="3"/>
      <c r="I57" s="3"/>
      <c r="J57" s="3"/>
      <c r="K57" s="3"/>
      <c r="L57" s="3"/>
      <c r="M57" s="3"/>
      <c r="N57" s="3"/>
      <c r="O57" s="3"/>
      <c r="P57" s="3"/>
      <c r="Q57" s="3"/>
      <c r="R57" s="3"/>
      <c r="S57" s="3"/>
      <c r="T57" s="3"/>
      <c r="U57" s="3"/>
      <c r="V57" s="3"/>
      <c r="W57" s="3"/>
      <c r="X57" s="3"/>
      <c r="Y57" s="3"/>
      <c r="Z57" s="3"/>
    </row>
    <row r="58" ht="15.0" customHeight="1">
      <c r="A58" s="3" t="s">
        <v>276</v>
      </c>
      <c r="B58" s="127" t="str">
        <f>IF(OR(ISBLANK(B56),ISBLANK(B57)),"",MIN(VLOOKUP(B56,B62:C70,2,FALSE),VLOOKUP(B57,B72:C80,2,FALSE)))</f>
        <v/>
      </c>
      <c r="C58" s="5" t="s">
        <v>277</v>
      </c>
      <c r="D58" s="3">
        <v>100.0</v>
      </c>
      <c r="E58" s="3"/>
      <c r="F58" s="3"/>
      <c r="G58" s="3"/>
      <c r="H58" s="3"/>
      <c r="I58" s="3"/>
      <c r="J58" s="3"/>
      <c r="K58" s="3"/>
      <c r="L58" s="3"/>
      <c r="M58" s="3"/>
      <c r="N58" s="3"/>
      <c r="O58" s="3"/>
      <c r="P58" s="3"/>
      <c r="Q58" s="3"/>
      <c r="R58" s="3"/>
      <c r="S58" s="3"/>
      <c r="T58" s="3"/>
      <c r="U58" s="3"/>
      <c r="V58" s="3"/>
      <c r="W58" s="3"/>
      <c r="X58" s="3"/>
      <c r="Y58" s="3"/>
      <c r="Z58" s="3"/>
    </row>
    <row r="59" ht="12.75" customHeight="1">
      <c r="A59" s="3"/>
      <c r="B59" s="128"/>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t="s">
        <v>278</v>
      </c>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23" t="str">
        <f t="shared" ref="B62:B70" si="1">E2</f>
        <v>AA</v>
      </c>
      <c r="C62" s="5">
        <f t="shared" ref="C62:C70" si="2">$D$58*F2</f>
        <v>100</v>
      </c>
      <c r="D62" s="3" t="s">
        <v>279</v>
      </c>
      <c r="F62" s="3"/>
      <c r="G62" s="3"/>
      <c r="H62" s="3"/>
      <c r="I62" s="3"/>
      <c r="J62" s="3"/>
      <c r="K62" s="3"/>
      <c r="L62" s="3"/>
      <c r="M62" s="3"/>
      <c r="N62" s="3"/>
      <c r="O62" s="3"/>
      <c r="P62" s="3"/>
      <c r="Q62" s="3"/>
      <c r="R62" s="3"/>
      <c r="S62" s="3"/>
      <c r="T62" s="3"/>
      <c r="U62" s="3"/>
      <c r="V62" s="3"/>
      <c r="W62" s="3"/>
      <c r="X62" s="3"/>
      <c r="Y62" s="3"/>
      <c r="Z62" s="3"/>
    </row>
    <row r="63" ht="12.75" customHeight="1">
      <c r="A63" s="3"/>
      <c r="B63" s="23" t="str">
        <f t="shared" si="1"/>
        <v>A</v>
      </c>
      <c r="C63" s="5">
        <f t="shared" si="2"/>
        <v>95</v>
      </c>
      <c r="D63" s="3" t="s">
        <v>280</v>
      </c>
      <c r="F63" s="3"/>
      <c r="G63" s="3"/>
      <c r="H63" s="3"/>
      <c r="I63" s="3"/>
      <c r="J63" s="3"/>
      <c r="K63" s="3"/>
      <c r="L63" s="3"/>
      <c r="M63" s="3"/>
      <c r="N63" s="3"/>
      <c r="O63" s="3"/>
      <c r="P63" s="3"/>
      <c r="Q63" s="3"/>
      <c r="R63" s="3"/>
      <c r="S63" s="3"/>
      <c r="T63" s="3"/>
      <c r="U63" s="3"/>
      <c r="V63" s="3"/>
      <c r="W63" s="3"/>
      <c r="X63" s="3"/>
      <c r="Y63" s="3"/>
      <c r="Z63" s="3"/>
    </row>
    <row r="64" ht="12.75" customHeight="1">
      <c r="A64" s="3"/>
      <c r="B64" s="23" t="str">
        <f t="shared" si="1"/>
        <v>AB</v>
      </c>
      <c r="C64" s="5">
        <f t="shared" si="2"/>
        <v>90</v>
      </c>
      <c r="D64" s="3" t="s">
        <v>281</v>
      </c>
      <c r="F64" s="3"/>
      <c r="G64" s="3"/>
      <c r="H64" s="3"/>
      <c r="I64" s="3"/>
      <c r="J64" s="3"/>
      <c r="K64" s="3"/>
      <c r="L64" s="3"/>
      <c r="M64" s="3"/>
      <c r="N64" s="3"/>
      <c r="O64" s="3"/>
      <c r="P64" s="3"/>
      <c r="Q64" s="3"/>
      <c r="R64" s="3"/>
      <c r="S64" s="3"/>
      <c r="T64" s="3"/>
      <c r="U64" s="3"/>
      <c r="V64" s="3"/>
      <c r="W64" s="3"/>
      <c r="X64" s="3"/>
      <c r="Y64" s="3"/>
      <c r="Z64" s="3"/>
    </row>
    <row r="65" ht="12.75" customHeight="1">
      <c r="A65" s="3"/>
      <c r="B65" s="23" t="str">
        <f t="shared" si="1"/>
        <v>B</v>
      </c>
      <c r="C65" s="5">
        <f t="shared" si="2"/>
        <v>85</v>
      </c>
      <c r="D65" s="3" t="s">
        <v>282</v>
      </c>
      <c r="F65" s="3"/>
      <c r="G65" s="3"/>
      <c r="H65" s="3"/>
      <c r="I65" s="3"/>
      <c r="J65" s="3"/>
      <c r="K65" s="3"/>
      <c r="L65" s="3"/>
      <c r="M65" s="3"/>
      <c r="N65" s="3"/>
      <c r="O65" s="3"/>
      <c r="P65" s="3"/>
      <c r="Q65" s="3"/>
      <c r="R65" s="3"/>
      <c r="S65" s="3"/>
      <c r="T65" s="3"/>
      <c r="U65" s="3"/>
      <c r="V65" s="3"/>
      <c r="W65" s="3"/>
      <c r="X65" s="3"/>
      <c r="Y65" s="3"/>
      <c r="Z65" s="3"/>
    </row>
    <row r="66" ht="12.75" customHeight="1">
      <c r="A66" s="3"/>
      <c r="B66" s="23" t="str">
        <f t="shared" si="1"/>
        <v>BC</v>
      </c>
      <c r="C66" s="5">
        <f t="shared" si="2"/>
        <v>80</v>
      </c>
      <c r="D66" s="3" t="s">
        <v>283</v>
      </c>
      <c r="F66" s="3"/>
      <c r="G66" s="3"/>
      <c r="H66" s="3"/>
      <c r="I66" s="3"/>
      <c r="J66" s="3"/>
      <c r="K66" s="3"/>
      <c r="L66" s="3"/>
      <c r="M66" s="3"/>
      <c r="N66" s="3"/>
      <c r="O66" s="3"/>
      <c r="P66" s="3"/>
      <c r="Q66" s="3"/>
      <c r="R66" s="3"/>
      <c r="S66" s="3"/>
      <c r="T66" s="3"/>
      <c r="U66" s="3"/>
      <c r="V66" s="3"/>
      <c r="W66" s="3"/>
      <c r="X66" s="3"/>
      <c r="Y66" s="3"/>
      <c r="Z66" s="3"/>
    </row>
    <row r="67" ht="12.75" customHeight="1">
      <c r="A67" s="3"/>
      <c r="B67" s="23" t="str">
        <f t="shared" si="1"/>
        <v>C</v>
      </c>
      <c r="C67" s="5">
        <f t="shared" si="2"/>
        <v>75</v>
      </c>
      <c r="D67" s="3" t="s">
        <v>284</v>
      </c>
      <c r="F67" s="3"/>
      <c r="G67" s="3"/>
      <c r="H67" s="3"/>
      <c r="I67" s="3"/>
      <c r="J67" s="3"/>
      <c r="K67" s="3"/>
      <c r="L67" s="3"/>
      <c r="M67" s="3"/>
      <c r="N67" s="3"/>
      <c r="O67" s="3"/>
      <c r="P67" s="3"/>
      <c r="Q67" s="3"/>
      <c r="R67" s="3"/>
      <c r="S67" s="3"/>
      <c r="T67" s="3"/>
      <c r="U67" s="3"/>
      <c r="V67" s="3"/>
      <c r="W67" s="3"/>
      <c r="X67" s="3"/>
      <c r="Y67" s="3"/>
      <c r="Z67" s="3"/>
    </row>
    <row r="68" ht="12.75" customHeight="1">
      <c r="A68" s="3"/>
      <c r="B68" s="23" t="str">
        <f t="shared" si="1"/>
        <v>CD</v>
      </c>
      <c r="C68" s="5">
        <f t="shared" si="2"/>
        <v>70</v>
      </c>
      <c r="D68" s="3" t="s">
        <v>285</v>
      </c>
      <c r="F68" s="3"/>
      <c r="G68" s="3"/>
      <c r="H68" s="3"/>
      <c r="I68" s="3"/>
      <c r="J68" s="3"/>
      <c r="K68" s="3"/>
      <c r="L68" s="3"/>
      <c r="M68" s="3"/>
      <c r="N68" s="3"/>
      <c r="O68" s="3"/>
      <c r="P68" s="3"/>
      <c r="Q68" s="3"/>
      <c r="R68" s="3"/>
      <c r="S68" s="3"/>
      <c r="T68" s="3"/>
      <c r="U68" s="3"/>
      <c r="V68" s="3"/>
      <c r="W68" s="3"/>
      <c r="X68" s="3"/>
      <c r="Y68" s="3"/>
      <c r="Z68" s="3"/>
    </row>
    <row r="69" ht="12.75" customHeight="1">
      <c r="A69" s="3"/>
      <c r="B69" s="23" t="str">
        <f t="shared" si="1"/>
        <v>D</v>
      </c>
      <c r="C69" s="5">
        <f t="shared" si="2"/>
        <v>65</v>
      </c>
      <c r="D69" s="32" t="s">
        <v>286</v>
      </c>
      <c r="F69" s="3"/>
      <c r="G69" s="3"/>
      <c r="H69" s="3"/>
      <c r="I69" s="3"/>
      <c r="J69" s="3"/>
      <c r="K69" s="3"/>
      <c r="L69" s="3"/>
      <c r="M69" s="3"/>
      <c r="N69" s="3"/>
      <c r="O69" s="3"/>
      <c r="P69" s="3"/>
      <c r="Q69" s="3"/>
      <c r="R69" s="3"/>
      <c r="S69" s="3"/>
      <c r="T69" s="3"/>
      <c r="U69" s="3"/>
      <c r="V69" s="3"/>
      <c r="W69" s="3"/>
      <c r="X69" s="3"/>
      <c r="Y69" s="3"/>
      <c r="Z69" s="3"/>
    </row>
    <row r="70" ht="12.75" customHeight="1">
      <c r="A70" s="3"/>
      <c r="B70" s="23" t="str">
        <f t="shared" si="1"/>
        <v>F</v>
      </c>
      <c r="C70" s="5">
        <f t="shared" si="2"/>
        <v>50</v>
      </c>
      <c r="D70" s="3" t="s">
        <v>287</v>
      </c>
      <c r="F70" s="3"/>
      <c r="G70" s="3"/>
      <c r="H70" s="3"/>
      <c r="I70" s="3"/>
      <c r="J70" s="3"/>
      <c r="K70" s="3"/>
      <c r="L70" s="3"/>
      <c r="M70" s="3"/>
      <c r="N70" s="3"/>
      <c r="O70" s="3"/>
      <c r="P70" s="3"/>
      <c r="Q70" s="3"/>
      <c r="R70" s="3"/>
      <c r="S70" s="3"/>
      <c r="T70" s="3"/>
      <c r="U70" s="3"/>
      <c r="V70" s="3"/>
      <c r="W70" s="3"/>
      <c r="X70" s="3"/>
      <c r="Y70" s="3"/>
      <c r="Z70" s="3"/>
    </row>
    <row r="71" ht="12.75" customHeight="1">
      <c r="A71" s="3" t="s">
        <v>288</v>
      </c>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23" t="str">
        <f t="shared" ref="B72:B80" si="3">E2</f>
        <v>AA</v>
      </c>
      <c r="C72" s="5">
        <f t="shared" ref="C72:C80" si="4">$D$58*F2</f>
        <v>100</v>
      </c>
      <c r="D72" s="3" t="s">
        <v>279</v>
      </c>
      <c r="F72" s="3"/>
      <c r="G72" s="3"/>
      <c r="H72" s="3"/>
      <c r="I72" s="3"/>
      <c r="J72" s="3"/>
      <c r="K72" s="3"/>
      <c r="L72" s="3"/>
      <c r="M72" s="3"/>
      <c r="N72" s="3"/>
      <c r="O72" s="3"/>
      <c r="P72" s="3"/>
      <c r="Q72" s="3"/>
      <c r="R72" s="3"/>
      <c r="S72" s="3"/>
      <c r="T72" s="3"/>
      <c r="U72" s="3"/>
      <c r="V72" s="3"/>
      <c r="W72" s="3"/>
      <c r="X72" s="3"/>
      <c r="Y72" s="3"/>
      <c r="Z72" s="3"/>
    </row>
    <row r="73" ht="12.75" customHeight="1">
      <c r="A73" s="3"/>
      <c r="B73" s="23" t="str">
        <f t="shared" si="3"/>
        <v>A</v>
      </c>
      <c r="C73" s="5">
        <f t="shared" si="4"/>
        <v>95</v>
      </c>
      <c r="D73" s="3" t="s">
        <v>289</v>
      </c>
      <c r="F73" s="3"/>
      <c r="G73" s="3"/>
      <c r="H73" s="3"/>
      <c r="I73" s="3"/>
      <c r="J73" s="3"/>
      <c r="K73" s="3"/>
      <c r="L73" s="3"/>
      <c r="M73" s="3"/>
      <c r="N73" s="3"/>
      <c r="O73" s="3"/>
      <c r="P73" s="3"/>
      <c r="Q73" s="3"/>
      <c r="R73" s="3"/>
      <c r="S73" s="3"/>
      <c r="T73" s="3"/>
      <c r="U73" s="3"/>
      <c r="V73" s="3"/>
      <c r="W73" s="3"/>
      <c r="X73" s="3"/>
      <c r="Y73" s="3"/>
      <c r="Z73" s="3"/>
    </row>
    <row r="74" ht="12.75" customHeight="1">
      <c r="A74" s="3"/>
      <c r="B74" s="23" t="str">
        <f t="shared" si="3"/>
        <v>AB</v>
      </c>
      <c r="C74" s="5">
        <f t="shared" si="4"/>
        <v>90</v>
      </c>
      <c r="D74" s="3" t="s">
        <v>290</v>
      </c>
      <c r="F74" s="3"/>
      <c r="G74" s="3"/>
      <c r="H74" s="3"/>
      <c r="I74" s="3"/>
      <c r="J74" s="3"/>
      <c r="K74" s="3"/>
      <c r="L74" s="3"/>
      <c r="M74" s="3"/>
      <c r="N74" s="3"/>
      <c r="O74" s="3"/>
      <c r="P74" s="3"/>
      <c r="Q74" s="3"/>
      <c r="R74" s="3"/>
      <c r="S74" s="3"/>
      <c r="T74" s="3"/>
      <c r="U74" s="3"/>
      <c r="V74" s="3"/>
      <c r="W74" s="3"/>
      <c r="X74" s="3"/>
      <c r="Y74" s="3"/>
      <c r="Z74" s="3"/>
    </row>
    <row r="75" ht="12.75" customHeight="1">
      <c r="A75" s="3"/>
      <c r="B75" s="23" t="str">
        <f t="shared" si="3"/>
        <v>B</v>
      </c>
      <c r="C75" s="5">
        <f t="shared" si="4"/>
        <v>85</v>
      </c>
      <c r="D75" s="3" t="s">
        <v>291</v>
      </c>
      <c r="F75" s="3"/>
      <c r="G75" s="3"/>
      <c r="H75" s="3"/>
      <c r="I75" s="3"/>
      <c r="J75" s="3"/>
      <c r="K75" s="3"/>
      <c r="L75" s="3"/>
      <c r="M75" s="3"/>
      <c r="N75" s="3"/>
      <c r="O75" s="3"/>
      <c r="P75" s="3"/>
      <c r="Q75" s="3"/>
      <c r="R75" s="3"/>
      <c r="S75" s="3"/>
      <c r="T75" s="3"/>
      <c r="U75" s="3"/>
      <c r="V75" s="3"/>
      <c r="W75" s="3"/>
      <c r="X75" s="3"/>
      <c r="Y75" s="3"/>
      <c r="Z75" s="3"/>
    </row>
    <row r="76" ht="12.75" customHeight="1">
      <c r="A76" s="3"/>
      <c r="B76" s="23" t="str">
        <f t="shared" si="3"/>
        <v>BC</v>
      </c>
      <c r="C76" s="5">
        <f t="shared" si="4"/>
        <v>80</v>
      </c>
      <c r="D76" s="3" t="s">
        <v>292</v>
      </c>
      <c r="F76" s="3"/>
      <c r="G76" s="3"/>
      <c r="H76" s="3"/>
      <c r="I76" s="3"/>
      <c r="J76" s="3"/>
      <c r="K76" s="3"/>
      <c r="L76" s="3"/>
      <c r="M76" s="3"/>
      <c r="N76" s="3"/>
      <c r="O76" s="3"/>
      <c r="P76" s="3"/>
      <c r="Q76" s="3"/>
      <c r="R76" s="3"/>
      <c r="S76" s="3"/>
      <c r="T76" s="3"/>
      <c r="U76" s="3"/>
      <c r="V76" s="3"/>
      <c r="W76" s="3"/>
      <c r="X76" s="3"/>
      <c r="Y76" s="3"/>
      <c r="Z76" s="3"/>
    </row>
    <row r="77" ht="12.75" customHeight="1">
      <c r="A77" s="3"/>
      <c r="B77" s="23" t="str">
        <f t="shared" si="3"/>
        <v>C</v>
      </c>
      <c r="C77" s="5">
        <f t="shared" si="4"/>
        <v>75</v>
      </c>
      <c r="D77" s="3" t="s">
        <v>293</v>
      </c>
      <c r="F77" s="3"/>
      <c r="G77" s="3"/>
      <c r="H77" s="3"/>
      <c r="I77" s="3"/>
      <c r="J77" s="3"/>
      <c r="K77" s="3"/>
      <c r="L77" s="3"/>
      <c r="M77" s="3"/>
      <c r="N77" s="3"/>
      <c r="O77" s="3"/>
      <c r="P77" s="3"/>
      <c r="Q77" s="3"/>
      <c r="R77" s="3"/>
      <c r="S77" s="3"/>
      <c r="T77" s="3"/>
      <c r="U77" s="3"/>
      <c r="V77" s="3"/>
      <c r="W77" s="3"/>
      <c r="X77" s="3"/>
      <c r="Y77" s="3"/>
      <c r="Z77" s="3"/>
    </row>
    <row r="78" ht="12.75" customHeight="1">
      <c r="A78" s="3"/>
      <c r="B78" s="23" t="str">
        <f t="shared" si="3"/>
        <v>CD</v>
      </c>
      <c r="C78" s="5">
        <f t="shared" si="4"/>
        <v>70</v>
      </c>
      <c r="D78" s="3" t="s">
        <v>294</v>
      </c>
      <c r="F78" s="3"/>
      <c r="G78" s="3"/>
      <c r="H78" s="3"/>
      <c r="I78" s="3"/>
      <c r="J78" s="3"/>
      <c r="K78" s="3"/>
      <c r="L78" s="3"/>
      <c r="M78" s="3"/>
      <c r="N78" s="3"/>
      <c r="O78" s="3"/>
      <c r="P78" s="3"/>
      <c r="Q78" s="3"/>
      <c r="R78" s="3"/>
      <c r="S78" s="3"/>
      <c r="T78" s="3"/>
      <c r="U78" s="3"/>
      <c r="V78" s="3"/>
      <c r="W78" s="3"/>
      <c r="X78" s="3"/>
      <c r="Y78" s="3"/>
      <c r="Z78" s="3"/>
    </row>
    <row r="79" ht="12.75" customHeight="1">
      <c r="A79" s="3"/>
      <c r="B79" s="23" t="str">
        <f t="shared" si="3"/>
        <v>D</v>
      </c>
      <c r="C79" s="5">
        <f t="shared" si="4"/>
        <v>65</v>
      </c>
      <c r="D79" s="3" t="s">
        <v>295</v>
      </c>
      <c r="F79" s="3"/>
      <c r="G79" s="3"/>
      <c r="H79" s="3"/>
      <c r="I79" s="3"/>
      <c r="J79" s="3"/>
      <c r="K79" s="3"/>
      <c r="L79" s="3"/>
      <c r="M79" s="3"/>
      <c r="N79" s="3"/>
      <c r="O79" s="3"/>
      <c r="P79" s="3"/>
      <c r="Q79" s="3"/>
      <c r="R79" s="3"/>
      <c r="S79" s="3"/>
      <c r="T79" s="3"/>
      <c r="U79" s="3"/>
      <c r="V79" s="3"/>
      <c r="W79" s="3"/>
      <c r="X79" s="3"/>
      <c r="Y79" s="3"/>
      <c r="Z79" s="3"/>
    </row>
    <row r="80" ht="12.75" customHeight="1">
      <c r="A80" s="3"/>
      <c r="B80" s="23" t="str">
        <f t="shared" si="3"/>
        <v>F</v>
      </c>
      <c r="C80" s="5">
        <f t="shared" si="4"/>
        <v>50</v>
      </c>
      <c r="D80" s="3" t="s">
        <v>296</v>
      </c>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129" t="s">
        <v>297</v>
      </c>
      <c r="B83" s="65"/>
      <c r="C83" s="129"/>
      <c r="D83" s="130" t="s">
        <v>298</v>
      </c>
      <c r="E83" s="131"/>
      <c r="F83" s="3"/>
      <c r="G83" s="3"/>
      <c r="H83" s="3"/>
      <c r="I83" s="3"/>
      <c r="J83" s="3"/>
      <c r="K83" s="3"/>
      <c r="L83" s="3"/>
      <c r="M83" s="3"/>
      <c r="N83" s="3"/>
      <c r="O83" s="3"/>
      <c r="P83" s="3"/>
      <c r="Q83" s="3"/>
      <c r="R83" s="3"/>
      <c r="S83" s="3"/>
      <c r="T83" s="3"/>
      <c r="U83" s="3"/>
      <c r="V83" s="3"/>
      <c r="W83" s="3"/>
      <c r="X83" s="3"/>
      <c r="Y83" s="3"/>
      <c r="Z83" s="3"/>
    </row>
    <row r="84" ht="12.75" customHeight="1">
      <c r="A84" s="132" t="s">
        <v>299</v>
      </c>
      <c r="M84" s="3"/>
      <c r="N84" s="3"/>
      <c r="O84" s="3"/>
      <c r="P84" s="3"/>
      <c r="Q84" s="3"/>
      <c r="R84" s="3"/>
      <c r="S84" s="3"/>
      <c r="T84" s="3"/>
      <c r="U84" s="3"/>
      <c r="V84" s="3"/>
      <c r="W84" s="3"/>
      <c r="X84" s="3"/>
      <c r="Y84" s="3"/>
      <c r="Z84" s="3"/>
    </row>
    <row r="85" ht="12.75" customHeight="1">
      <c r="A85" s="3"/>
      <c r="B85" s="32" t="s">
        <v>300</v>
      </c>
      <c r="M85" s="3"/>
      <c r="N85" s="3"/>
      <c r="O85" s="3"/>
      <c r="P85" s="3"/>
      <c r="Q85" s="3"/>
      <c r="R85" s="3"/>
      <c r="S85" s="3"/>
      <c r="T85" s="3"/>
      <c r="U85" s="3"/>
      <c r="V85" s="3"/>
      <c r="W85" s="3"/>
      <c r="X85" s="3"/>
      <c r="Y85" s="3"/>
      <c r="Z85" s="3"/>
    </row>
    <row r="86" ht="12.75" customHeight="1">
      <c r="A86" s="3"/>
      <c r="B86" s="32" t="s">
        <v>301</v>
      </c>
      <c r="M86" s="3"/>
      <c r="N86" s="3"/>
      <c r="O86" s="3"/>
      <c r="P86" s="3"/>
      <c r="Q86" s="3"/>
      <c r="R86" s="3"/>
      <c r="S86" s="3"/>
      <c r="T86" s="3"/>
      <c r="U86" s="3"/>
      <c r="V86" s="3"/>
      <c r="W86" s="3"/>
      <c r="X86" s="3"/>
      <c r="Y86" s="3"/>
      <c r="Z86" s="3"/>
    </row>
    <row r="87" ht="12.75" customHeight="1">
      <c r="A87" s="3"/>
      <c r="B87" s="32" t="s">
        <v>302</v>
      </c>
      <c r="M87" s="3"/>
      <c r="N87" s="3"/>
      <c r="O87" s="3"/>
      <c r="P87" s="3"/>
      <c r="Q87" s="3"/>
      <c r="R87" s="3"/>
      <c r="S87" s="3"/>
      <c r="T87" s="3"/>
      <c r="U87" s="3"/>
      <c r="V87" s="3"/>
      <c r="W87" s="3"/>
      <c r="X87" s="3"/>
      <c r="Y87" s="3"/>
      <c r="Z87" s="3"/>
    </row>
    <row r="88" ht="12.75" customHeight="1">
      <c r="A88" s="132" t="s">
        <v>303</v>
      </c>
      <c r="M88" s="3"/>
      <c r="N88" s="3"/>
      <c r="O88" s="3"/>
      <c r="P88" s="3"/>
      <c r="Q88" s="3"/>
      <c r="R88" s="3"/>
      <c r="S88" s="3"/>
      <c r="T88" s="3"/>
      <c r="U88" s="3"/>
      <c r="V88" s="3"/>
      <c r="W88" s="3"/>
      <c r="X88" s="3"/>
      <c r="Y88" s="3"/>
      <c r="Z88" s="3"/>
    </row>
    <row r="89" ht="12.75" customHeight="1">
      <c r="A89" s="3"/>
      <c r="B89" s="32" t="s">
        <v>304</v>
      </c>
      <c r="M89" s="3"/>
      <c r="N89" s="3"/>
      <c r="O89" s="3"/>
      <c r="P89" s="3"/>
      <c r="Q89" s="3"/>
      <c r="R89" s="3"/>
      <c r="S89" s="3"/>
      <c r="T89" s="3"/>
      <c r="U89" s="3"/>
      <c r="V89" s="3"/>
      <c r="W89" s="3"/>
      <c r="X89" s="3"/>
      <c r="Y89" s="3"/>
      <c r="Z89" s="3"/>
    </row>
    <row r="90" ht="12.75" customHeight="1">
      <c r="A90" s="3"/>
      <c r="B90" s="32" t="s">
        <v>305</v>
      </c>
      <c r="M90" s="3"/>
      <c r="N90" s="3"/>
      <c r="O90" s="3"/>
      <c r="P90" s="3"/>
      <c r="Q90" s="3"/>
      <c r="R90" s="3"/>
      <c r="S90" s="3"/>
      <c r="T90" s="3"/>
      <c r="U90" s="3"/>
      <c r="V90" s="3"/>
      <c r="W90" s="3"/>
      <c r="X90" s="3"/>
      <c r="Y90" s="3"/>
      <c r="Z90" s="3"/>
    </row>
    <row r="91" ht="12.75" customHeight="1">
      <c r="A91" s="118"/>
      <c r="B91" s="32" t="s">
        <v>306</v>
      </c>
      <c r="M91" s="118"/>
      <c r="N91" s="118"/>
      <c r="O91" s="118"/>
      <c r="P91" s="118"/>
      <c r="Q91" s="118"/>
      <c r="R91" s="118"/>
      <c r="S91" s="118"/>
      <c r="T91" s="118"/>
      <c r="U91" s="118"/>
      <c r="V91" s="118"/>
      <c r="W91" s="118"/>
      <c r="X91" s="118"/>
      <c r="Y91" s="118"/>
      <c r="Z91" s="118"/>
    </row>
    <row r="92" ht="12.75" customHeight="1">
      <c r="A92" s="3"/>
      <c r="B92" s="32" t="s">
        <v>307</v>
      </c>
      <c r="M92" s="3"/>
      <c r="N92" s="3"/>
      <c r="O92" s="3"/>
      <c r="P92" s="3"/>
      <c r="Q92" s="3"/>
      <c r="R92" s="3"/>
      <c r="S92" s="3"/>
      <c r="T92" s="3"/>
      <c r="U92" s="3"/>
      <c r="V92" s="3"/>
      <c r="W92" s="3"/>
      <c r="X92" s="3"/>
      <c r="Y92" s="3"/>
      <c r="Z92" s="3"/>
    </row>
    <row r="93" ht="12.75" customHeight="1">
      <c r="A93" s="132" t="s">
        <v>308</v>
      </c>
      <c r="M93" s="3"/>
      <c r="N93" s="3"/>
      <c r="O93" s="3"/>
      <c r="P93" s="3"/>
      <c r="Q93" s="3"/>
      <c r="R93" s="3"/>
      <c r="S93" s="3"/>
      <c r="T93" s="3"/>
      <c r="U93" s="3"/>
      <c r="V93" s="3"/>
      <c r="W93" s="3"/>
      <c r="X93" s="3"/>
      <c r="Y93" s="3"/>
      <c r="Z93" s="3"/>
    </row>
    <row r="94" ht="12.75" customHeight="1">
      <c r="A94" s="3"/>
      <c r="B94" s="32" t="s">
        <v>309</v>
      </c>
      <c r="M94" s="3"/>
      <c r="N94" s="3"/>
      <c r="O94" s="3"/>
      <c r="P94" s="3"/>
      <c r="Q94" s="3"/>
      <c r="R94" s="3"/>
      <c r="S94" s="3"/>
      <c r="T94" s="3"/>
      <c r="U94" s="3"/>
      <c r="V94" s="3"/>
      <c r="W94" s="3"/>
      <c r="X94" s="3"/>
      <c r="Y94" s="3"/>
      <c r="Z94" s="3"/>
    </row>
    <row r="95" ht="12.75" customHeight="1">
      <c r="A95" s="3"/>
      <c r="B95" s="32" t="s">
        <v>310</v>
      </c>
      <c r="M95" s="3"/>
      <c r="N95" s="3"/>
      <c r="O95" s="3"/>
      <c r="P95" s="3"/>
      <c r="Q95" s="3"/>
      <c r="R95" s="3"/>
      <c r="S95" s="3"/>
      <c r="T95" s="3"/>
      <c r="U95" s="3"/>
      <c r="V95" s="3"/>
      <c r="W95" s="3"/>
      <c r="X95" s="3"/>
      <c r="Y95" s="3"/>
      <c r="Z95" s="3"/>
    </row>
    <row r="96" ht="12.75" customHeight="1">
      <c r="A96" s="3"/>
      <c r="B96" s="32" t="s">
        <v>311</v>
      </c>
      <c r="M96" s="3"/>
      <c r="N96" s="3"/>
      <c r="O96" s="3"/>
      <c r="P96" s="3"/>
      <c r="Q96" s="3"/>
      <c r="R96" s="3"/>
      <c r="S96" s="3"/>
      <c r="T96" s="3"/>
      <c r="U96" s="3"/>
      <c r="V96" s="3"/>
      <c r="W96" s="3"/>
      <c r="X96" s="3"/>
      <c r="Y96" s="3"/>
      <c r="Z96" s="3"/>
    </row>
    <row r="97" ht="12.75" customHeight="1">
      <c r="A97" s="3"/>
      <c r="B97" s="32" t="s">
        <v>312</v>
      </c>
      <c r="M97" s="3"/>
      <c r="N97" s="3"/>
      <c r="O97" s="3"/>
      <c r="P97" s="3"/>
      <c r="Q97" s="3"/>
      <c r="R97" s="3"/>
      <c r="S97" s="3"/>
      <c r="T97" s="3"/>
      <c r="U97" s="3"/>
      <c r="V97" s="3"/>
      <c r="W97" s="3"/>
      <c r="X97" s="3"/>
      <c r="Y97" s="3"/>
      <c r="Z97" s="3"/>
    </row>
    <row r="98" ht="12.75" customHeight="1">
      <c r="A98" s="3"/>
      <c r="B98" s="32" t="s">
        <v>313</v>
      </c>
      <c r="M98" s="3"/>
      <c r="N98" s="3"/>
      <c r="O98" s="3"/>
      <c r="P98" s="3"/>
      <c r="Q98" s="3"/>
      <c r="R98" s="3"/>
      <c r="S98" s="3"/>
      <c r="T98" s="3"/>
      <c r="U98" s="3"/>
      <c r="V98" s="3"/>
      <c r="W98" s="3"/>
      <c r="X98" s="3"/>
      <c r="Y98" s="3"/>
      <c r="Z98" s="3"/>
    </row>
    <row r="99" ht="12.75" customHeight="1">
      <c r="A99" s="132" t="s">
        <v>25</v>
      </c>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2" t="s">
        <v>314</v>
      </c>
      <c r="M100" s="3"/>
      <c r="N100" s="3"/>
      <c r="O100" s="3"/>
      <c r="P100" s="3"/>
      <c r="Q100" s="3"/>
      <c r="R100" s="3"/>
      <c r="S100" s="3"/>
      <c r="T100" s="3"/>
      <c r="U100" s="3"/>
      <c r="V100" s="3"/>
      <c r="W100" s="3"/>
      <c r="X100" s="3"/>
      <c r="Y100" s="3"/>
      <c r="Z100" s="3"/>
    </row>
    <row r="101" ht="12.75" customHeight="1">
      <c r="A101" s="3"/>
      <c r="B101" s="32" t="s">
        <v>315</v>
      </c>
      <c r="M101" s="3"/>
      <c r="N101" s="3"/>
      <c r="O101" s="3"/>
      <c r="P101" s="3"/>
      <c r="Q101" s="3"/>
      <c r="R101" s="3"/>
      <c r="S101" s="3"/>
      <c r="T101" s="3"/>
      <c r="U101" s="3"/>
      <c r="V101" s="3"/>
      <c r="W101" s="3"/>
      <c r="X101" s="3"/>
      <c r="Y101" s="3"/>
      <c r="Z101" s="3"/>
    </row>
    <row r="102" ht="12.75" customHeight="1">
      <c r="A102" s="3"/>
      <c r="B102" s="32" t="s">
        <v>316</v>
      </c>
      <c r="M102" s="3"/>
      <c r="N102" s="3"/>
      <c r="O102" s="3"/>
      <c r="P102" s="3"/>
      <c r="Q102" s="3"/>
      <c r="R102" s="3"/>
      <c r="S102" s="3"/>
      <c r="T102" s="3"/>
      <c r="U102" s="3"/>
      <c r="V102" s="3"/>
      <c r="W102" s="3"/>
      <c r="X102" s="3"/>
      <c r="Y102" s="3"/>
      <c r="Z102" s="3"/>
    </row>
    <row r="103" ht="12.75" customHeight="1">
      <c r="A103" s="3"/>
      <c r="B103" s="32" t="s">
        <v>317</v>
      </c>
      <c r="M103" s="3"/>
      <c r="N103" s="3"/>
      <c r="O103" s="3"/>
      <c r="P103" s="3"/>
      <c r="Q103" s="3"/>
      <c r="R103" s="3"/>
      <c r="S103" s="3"/>
      <c r="T103" s="3"/>
      <c r="U103" s="3"/>
      <c r="V103" s="3"/>
      <c r="W103" s="3"/>
      <c r="X103" s="3"/>
      <c r="Y103" s="3"/>
      <c r="Z103" s="3"/>
    </row>
    <row r="104" ht="12.75" customHeight="1">
      <c r="A104" s="132" t="s">
        <v>318</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2" t="s">
        <v>319</v>
      </c>
      <c r="M105" s="3"/>
      <c r="N105" s="3"/>
      <c r="O105" s="3"/>
      <c r="P105" s="3"/>
      <c r="Q105" s="3"/>
      <c r="R105" s="3"/>
      <c r="S105" s="3"/>
      <c r="T105" s="3"/>
      <c r="U105" s="3"/>
      <c r="V105" s="3"/>
      <c r="W105" s="3"/>
      <c r="X105" s="3"/>
      <c r="Y105" s="3"/>
      <c r="Z105" s="3"/>
    </row>
    <row r="106" ht="12.75" customHeight="1">
      <c r="A106" s="3"/>
      <c r="B106" s="32" t="s">
        <v>320</v>
      </c>
      <c r="M106" s="3"/>
      <c r="N106" s="3"/>
      <c r="O106" s="3"/>
      <c r="P106" s="3"/>
      <c r="Q106" s="3"/>
      <c r="R106" s="3"/>
      <c r="S106" s="3"/>
      <c r="T106" s="3"/>
      <c r="U106" s="3"/>
      <c r="V106" s="3"/>
      <c r="W106" s="3"/>
      <c r="X106" s="3"/>
      <c r="Y106" s="3"/>
      <c r="Z106" s="3"/>
    </row>
    <row r="107" ht="12.75" customHeight="1">
      <c r="A107" s="132" t="s">
        <v>321</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2" t="s">
        <v>322</v>
      </c>
      <c r="M108" s="3"/>
      <c r="N108" s="3"/>
      <c r="O108" s="3"/>
      <c r="P108" s="3"/>
      <c r="Q108" s="3"/>
      <c r="R108" s="3"/>
      <c r="S108" s="3"/>
      <c r="T108" s="3"/>
      <c r="U108" s="3"/>
      <c r="V108" s="3"/>
      <c r="W108" s="3"/>
      <c r="X108" s="3"/>
      <c r="Y108" s="3"/>
      <c r="Z108" s="3"/>
    </row>
    <row r="109" ht="12.75" customHeight="1">
      <c r="A109" s="3"/>
      <c r="B109" s="32" t="s">
        <v>323</v>
      </c>
      <c r="M109" s="3"/>
      <c r="N109" s="3"/>
      <c r="O109" s="3"/>
      <c r="P109" s="3"/>
      <c r="Q109" s="3"/>
      <c r="R109" s="3"/>
      <c r="S109" s="3"/>
      <c r="T109" s="3"/>
      <c r="U109" s="3"/>
      <c r="V109" s="3"/>
      <c r="W109" s="3"/>
      <c r="X109" s="3"/>
      <c r="Y109" s="3"/>
      <c r="Z109" s="3"/>
    </row>
    <row r="110" ht="12.75" customHeight="1">
      <c r="A110" s="3"/>
      <c r="B110" s="32" t="s">
        <v>324</v>
      </c>
      <c r="M110" s="3"/>
      <c r="N110" s="3"/>
      <c r="O110" s="3"/>
      <c r="P110" s="3"/>
      <c r="Q110" s="3"/>
      <c r="R110" s="3"/>
      <c r="S110" s="3"/>
      <c r="T110" s="3"/>
      <c r="U110" s="3"/>
      <c r="V110" s="3"/>
      <c r="W110" s="3"/>
      <c r="X110" s="3"/>
      <c r="Y110" s="3"/>
      <c r="Z110" s="3"/>
    </row>
    <row r="111" ht="12.75" customHeight="1">
      <c r="A111" s="3"/>
      <c r="B111" s="32" t="s">
        <v>325</v>
      </c>
      <c r="M111" s="3"/>
      <c r="N111" s="3"/>
      <c r="O111" s="3"/>
      <c r="P111" s="3"/>
      <c r="Q111" s="3"/>
      <c r="R111" s="3"/>
      <c r="S111" s="3"/>
      <c r="T111" s="3"/>
      <c r="U111" s="3"/>
      <c r="V111" s="3"/>
      <c r="W111" s="3"/>
      <c r="X111" s="3"/>
      <c r="Y111" s="3"/>
      <c r="Z111" s="3"/>
    </row>
    <row r="112" ht="12.75" customHeight="1">
      <c r="A112" s="3"/>
      <c r="B112" s="32" t="s">
        <v>326</v>
      </c>
      <c r="M112" s="3"/>
      <c r="N112" s="3"/>
      <c r="O112" s="3"/>
      <c r="P112" s="3"/>
      <c r="Q112" s="3"/>
      <c r="R112" s="3"/>
      <c r="S112" s="3"/>
      <c r="T112" s="3"/>
      <c r="U112" s="3"/>
      <c r="V112" s="3"/>
      <c r="W112" s="3"/>
      <c r="X112" s="3"/>
      <c r="Y112" s="3"/>
      <c r="Z112" s="3"/>
    </row>
    <row r="113" ht="12.75" customHeight="1">
      <c r="A113" s="3"/>
      <c r="B113" s="32" t="s">
        <v>327</v>
      </c>
      <c r="M113" s="3"/>
      <c r="N113" s="3"/>
      <c r="O113" s="3"/>
      <c r="P113" s="3"/>
      <c r="Q113" s="3"/>
      <c r="R113" s="3"/>
      <c r="S113" s="3"/>
      <c r="T113" s="3"/>
      <c r="U113" s="3"/>
      <c r="V113" s="3"/>
      <c r="W113" s="3"/>
      <c r="X113" s="3"/>
      <c r="Y113" s="3"/>
      <c r="Z113" s="3"/>
    </row>
    <row r="114" ht="12.75" hidden="1" customHeight="1">
      <c r="A114" s="132" t="s">
        <v>27</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hidden="1" customHeight="1">
      <c r="A115" s="3"/>
      <c r="B115" s="32" t="s">
        <v>328</v>
      </c>
      <c r="M115" s="3"/>
      <c r="N115" s="3"/>
      <c r="O115" s="3"/>
      <c r="P115" s="3"/>
      <c r="Q115" s="3"/>
      <c r="R115" s="3"/>
      <c r="S115" s="3"/>
      <c r="T115" s="3"/>
      <c r="U115" s="3"/>
      <c r="V115" s="3"/>
      <c r="W115" s="3"/>
      <c r="X115" s="3"/>
      <c r="Y115" s="3"/>
      <c r="Z115" s="3"/>
    </row>
    <row r="116" ht="12.75" hidden="1" customHeight="1">
      <c r="A116" s="3"/>
      <c r="B116" s="32" t="s">
        <v>329</v>
      </c>
      <c r="M116" s="3"/>
      <c r="N116" s="3"/>
      <c r="O116" s="3"/>
      <c r="P116" s="3"/>
      <c r="Q116" s="3"/>
      <c r="R116" s="3"/>
      <c r="S116" s="3"/>
      <c r="T116" s="3"/>
      <c r="U116" s="3"/>
      <c r="V116" s="3"/>
      <c r="W116" s="3"/>
      <c r="X116" s="3"/>
      <c r="Y116" s="3"/>
      <c r="Z116" s="3"/>
    </row>
    <row r="117" ht="12.75" customHeight="1">
      <c r="A117" s="133" t="s">
        <v>330</v>
      </c>
      <c r="B117" s="32"/>
      <c r="C117" s="32"/>
      <c r="D117" s="32"/>
      <c r="E117" s="32"/>
      <c r="F117" s="32"/>
      <c r="G117" s="32"/>
      <c r="H117" s="32"/>
      <c r="I117" s="32"/>
      <c r="J117" s="32"/>
      <c r="K117" s="32"/>
      <c r="L117" s="32"/>
      <c r="M117" s="3"/>
      <c r="N117" s="3"/>
      <c r="O117" s="3"/>
      <c r="P117" s="3"/>
      <c r="Q117" s="3"/>
      <c r="R117" s="3"/>
      <c r="S117" s="3"/>
      <c r="T117" s="3"/>
      <c r="U117" s="3"/>
      <c r="V117" s="3"/>
      <c r="W117" s="3"/>
      <c r="X117" s="3"/>
      <c r="Y117" s="3"/>
      <c r="Z117" s="3"/>
    </row>
    <row r="118" ht="12.75" customHeight="1">
      <c r="A118" s="3"/>
      <c r="B118" s="32" t="s">
        <v>331</v>
      </c>
      <c r="M118" s="3"/>
      <c r="N118" s="3"/>
      <c r="O118" s="3"/>
      <c r="P118" s="3"/>
      <c r="Q118" s="3"/>
      <c r="R118" s="3"/>
      <c r="S118" s="3"/>
      <c r="T118" s="3"/>
      <c r="U118" s="3"/>
      <c r="V118" s="3"/>
      <c r="W118" s="3"/>
      <c r="X118" s="3"/>
      <c r="Y118" s="3"/>
      <c r="Z118" s="3"/>
    </row>
    <row r="119" ht="12.75" customHeight="1">
      <c r="A119" s="3"/>
      <c r="B119" s="32" t="s">
        <v>332</v>
      </c>
      <c r="M119" s="3"/>
      <c r="N119" s="3"/>
      <c r="O119" s="3"/>
      <c r="P119" s="3"/>
      <c r="Q119" s="3"/>
      <c r="R119" s="3"/>
      <c r="S119" s="3"/>
      <c r="T119" s="3"/>
      <c r="U119" s="3"/>
      <c r="V119" s="3"/>
      <c r="W119" s="3"/>
      <c r="X119" s="3"/>
      <c r="Y119" s="3"/>
      <c r="Z119" s="3"/>
    </row>
    <row r="120" ht="12.75" customHeight="1">
      <c r="A120" s="3"/>
      <c r="B120" s="32" t="s">
        <v>333</v>
      </c>
      <c r="M120" s="3"/>
      <c r="N120" s="3"/>
      <c r="O120" s="3"/>
      <c r="P120" s="3"/>
      <c r="Q120" s="3"/>
      <c r="R120" s="3"/>
      <c r="S120" s="3"/>
      <c r="T120" s="3"/>
      <c r="U120" s="3"/>
      <c r="V120" s="3"/>
      <c r="W120" s="3"/>
      <c r="X120" s="3"/>
      <c r="Y120" s="3"/>
      <c r="Z120" s="3"/>
    </row>
    <row r="121" ht="12.75" customHeight="1">
      <c r="A121" s="3"/>
      <c r="B121" s="32" t="s">
        <v>334</v>
      </c>
      <c r="M121" s="3"/>
      <c r="N121" s="3"/>
      <c r="O121" s="3"/>
      <c r="P121" s="3"/>
      <c r="Q121" s="3"/>
      <c r="R121" s="3"/>
      <c r="S121" s="3"/>
      <c r="T121" s="3"/>
      <c r="U121" s="3"/>
      <c r="V121" s="3"/>
      <c r="W121" s="3"/>
      <c r="X121" s="3"/>
      <c r="Y121" s="3"/>
      <c r="Z121" s="3"/>
    </row>
    <row r="122" ht="12.75" customHeight="1">
      <c r="A122" s="3"/>
      <c r="B122" s="32" t="s">
        <v>335</v>
      </c>
      <c r="M122" s="3"/>
      <c r="N122" s="3"/>
      <c r="O122" s="3"/>
      <c r="P122" s="3"/>
      <c r="Q122" s="3"/>
      <c r="R122" s="3"/>
      <c r="S122" s="3"/>
      <c r="T122" s="3"/>
      <c r="U122" s="3"/>
      <c r="V122" s="3"/>
      <c r="W122" s="3"/>
      <c r="X122" s="3"/>
      <c r="Y122" s="3"/>
      <c r="Z122" s="3"/>
    </row>
    <row r="123" ht="12.75" customHeight="1">
      <c r="A123" s="3"/>
      <c r="B123" s="32" t="s">
        <v>336</v>
      </c>
      <c r="M123" s="3"/>
      <c r="N123" s="3"/>
      <c r="O123" s="3"/>
      <c r="P123" s="3"/>
      <c r="Q123" s="3"/>
      <c r="R123" s="3"/>
      <c r="S123" s="3"/>
      <c r="T123" s="3"/>
      <c r="U123" s="3"/>
      <c r="V123" s="3"/>
      <c r="W123" s="3"/>
      <c r="X123" s="3"/>
      <c r="Y123" s="3"/>
      <c r="Z123" s="3"/>
    </row>
    <row r="124" ht="12.75" hidden="1" customHeight="1">
      <c r="A124" s="133" t="s">
        <v>29</v>
      </c>
      <c r="B124" s="32"/>
      <c r="C124" s="32"/>
      <c r="D124" s="32"/>
      <c r="E124" s="32"/>
      <c r="F124" s="32"/>
      <c r="G124" s="32"/>
      <c r="H124" s="32"/>
      <c r="I124" s="32"/>
      <c r="J124" s="32"/>
      <c r="K124" s="32"/>
      <c r="L124" s="32"/>
      <c r="M124" s="3"/>
      <c r="N124" s="3"/>
      <c r="O124" s="3"/>
      <c r="P124" s="3"/>
      <c r="Q124" s="3"/>
      <c r="R124" s="3"/>
      <c r="S124" s="3"/>
      <c r="T124" s="3"/>
      <c r="U124" s="3"/>
      <c r="V124" s="3"/>
      <c r="W124" s="3"/>
      <c r="X124" s="3"/>
      <c r="Y124" s="3"/>
      <c r="Z124" s="3"/>
    </row>
    <row r="125" ht="12.75" hidden="1" customHeight="1">
      <c r="A125" s="3"/>
      <c r="B125" s="32" t="s">
        <v>337</v>
      </c>
      <c r="M125" s="3"/>
      <c r="N125" s="3"/>
      <c r="O125" s="3"/>
      <c r="P125" s="3"/>
      <c r="Q125" s="3"/>
      <c r="R125" s="3"/>
      <c r="S125" s="3"/>
      <c r="T125" s="3"/>
      <c r="U125" s="3"/>
      <c r="V125" s="3"/>
      <c r="W125" s="3"/>
      <c r="X125" s="3"/>
      <c r="Y125" s="3"/>
      <c r="Z125" s="3"/>
    </row>
    <row r="126" ht="12.75" hidden="1" customHeight="1">
      <c r="A126" s="3"/>
      <c r="B126" s="32" t="s">
        <v>338</v>
      </c>
      <c r="M126" s="3"/>
      <c r="N126" s="3"/>
      <c r="O126" s="3"/>
      <c r="P126" s="3"/>
      <c r="Q126" s="3"/>
      <c r="R126" s="3"/>
      <c r="S126" s="3"/>
      <c r="T126" s="3"/>
      <c r="U126" s="3"/>
      <c r="V126" s="3"/>
      <c r="W126" s="3"/>
      <c r="X126" s="3"/>
      <c r="Y126" s="3"/>
      <c r="Z126" s="3"/>
    </row>
    <row r="127" ht="12.75" hidden="1" customHeight="1">
      <c r="A127" s="3"/>
      <c r="B127" s="32" t="s">
        <v>339</v>
      </c>
      <c r="M127" s="3"/>
      <c r="N127" s="3"/>
      <c r="O127" s="3"/>
      <c r="P127" s="3"/>
      <c r="Q127" s="3"/>
      <c r="R127" s="3"/>
      <c r="S127" s="3"/>
      <c r="T127" s="3"/>
      <c r="U127" s="3"/>
      <c r="V127" s="3"/>
      <c r="W127" s="3"/>
      <c r="X127" s="3"/>
      <c r="Y127" s="3"/>
      <c r="Z127" s="3"/>
    </row>
    <row r="128" ht="12.75" hidden="1" customHeight="1">
      <c r="A128" s="3"/>
      <c r="B128" s="32" t="s">
        <v>340</v>
      </c>
      <c r="M128" s="3"/>
      <c r="N128" s="3"/>
      <c r="O128" s="3"/>
      <c r="P128" s="3"/>
      <c r="Q128" s="3"/>
      <c r="R128" s="3"/>
      <c r="S128" s="3"/>
      <c r="T128" s="3"/>
      <c r="U128" s="3"/>
      <c r="V128" s="3"/>
      <c r="W128" s="3"/>
      <c r="X128" s="3"/>
      <c r="Y128" s="3"/>
      <c r="Z128" s="3"/>
    </row>
    <row r="129" ht="12.75" hidden="1" customHeight="1">
      <c r="A129" s="3"/>
      <c r="B129" s="32" t="s">
        <v>341</v>
      </c>
      <c r="M129" s="3"/>
      <c r="N129" s="3"/>
      <c r="O129" s="3"/>
      <c r="P129" s="3"/>
      <c r="Q129" s="3"/>
      <c r="R129" s="3"/>
      <c r="S129" s="3"/>
      <c r="T129" s="3"/>
      <c r="U129" s="3"/>
      <c r="V129" s="3"/>
      <c r="W129" s="3"/>
      <c r="X129" s="3"/>
      <c r="Y129" s="3"/>
      <c r="Z129" s="3"/>
    </row>
    <row r="130" ht="12.75" customHeight="1">
      <c r="A130" s="133" t="s">
        <v>105</v>
      </c>
      <c r="B130" s="32"/>
      <c r="C130" s="32"/>
      <c r="D130" s="32"/>
      <c r="E130" s="32"/>
      <c r="F130" s="32"/>
      <c r="G130" s="32"/>
      <c r="H130" s="32"/>
      <c r="I130" s="32"/>
      <c r="J130" s="32"/>
      <c r="K130" s="32"/>
      <c r="L130" s="32"/>
      <c r="M130" s="3"/>
      <c r="N130" s="3"/>
      <c r="O130" s="3"/>
      <c r="P130" s="3"/>
      <c r="Q130" s="3"/>
      <c r="R130" s="3"/>
      <c r="S130" s="3"/>
      <c r="T130" s="3"/>
      <c r="U130" s="3"/>
      <c r="V130" s="3"/>
      <c r="W130" s="3"/>
      <c r="X130" s="3"/>
      <c r="Y130" s="3"/>
      <c r="Z130" s="3"/>
    </row>
    <row r="131" ht="12.75" customHeight="1">
      <c r="A131" s="133"/>
      <c r="B131" s="32" t="s">
        <v>342</v>
      </c>
      <c r="M131" s="3"/>
      <c r="N131" s="3"/>
      <c r="O131" s="3"/>
      <c r="P131" s="3"/>
      <c r="Q131" s="3"/>
      <c r="R131" s="3"/>
      <c r="S131" s="3"/>
      <c r="T131" s="3"/>
      <c r="U131" s="3"/>
      <c r="V131" s="3"/>
      <c r="W131" s="3"/>
      <c r="X131" s="3"/>
      <c r="Y131" s="3"/>
      <c r="Z131" s="3"/>
    </row>
    <row r="132" ht="12.75" customHeight="1">
      <c r="A132" s="133"/>
      <c r="B132" s="32" t="s">
        <v>343</v>
      </c>
      <c r="M132" s="3"/>
      <c r="N132" s="3"/>
      <c r="O132" s="3"/>
      <c r="P132" s="3"/>
      <c r="Q132" s="3"/>
      <c r="R132" s="3"/>
      <c r="S132" s="3"/>
      <c r="T132" s="3"/>
      <c r="U132" s="3"/>
      <c r="V132" s="3"/>
      <c r="W132" s="3"/>
      <c r="X132" s="3"/>
      <c r="Y132" s="3"/>
      <c r="Z132" s="3"/>
    </row>
    <row r="133" ht="12.75" hidden="1" customHeight="1">
      <c r="A133" s="133" t="s">
        <v>344</v>
      </c>
      <c r="B133" s="13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hidden="1" customHeight="1">
      <c r="A134" s="133"/>
      <c r="B134" s="32" t="s">
        <v>345</v>
      </c>
      <c r="M134" s="3"/>
      <c r="N134" s="3"/>
      <c r="O134" s="3"/>
      <c r="P134" s="3"/>
      <c r="Q134" s="3"/>
      <c r="R134" s="3"/>
      <c r="S134" s="3"/>
      <c r="T134" s="3"/>
      <c r="U134" s="3"/>
      <c r="V134" s="3"/>
      <c r="W134" s="3"/>
      <c r="X134" s="3"/>
      <c r="Y134" s="3"/>
      <c r="Z134" s="3"/>
    </row>
    <row r="135" ht="12.75" hidden="1" customHeight="1">
      <c r="A135" s="133"/>
      <c r="B135" s="32" t="s">
        <v>346</v>
      </c>
      <c r="M135" s="3"/>
      <c r="N135" s="3"/>
      <c r="O135" s="3"/>
      <c r="P135" s="3"/>
      <c r="Q135" s="3"/>
      <c r="R135" s="3"/>
      <c r="S135" s="3"/>
      <c r="T135" s="3"/>
      <c r="U135" s="3"/>
      <c r="V135" s="3"/>
      <c r="W135" s="3"/>
      <c r="X135" s="3"/>
      <c r="Y135" s="3"/>
      <c r="Z135" s="3"/>
    </row>
    <row r="136" ht="12.75" hidden="1" customHeight="1">
      <c r="A136" s="133"/>
      <c r="B136" s="32" t="s">
        <v>347</v>
      </c>
      <c r="M136" s="3"/>
      <c r="N136" s="3"/>
      <c r="O136" s="3"/>
      <c r="P136" s="3"/>
      <c r="Q136" s="3"/>
      <c r="R136" s="3"/>
      <c r="S136" s="3"/>
      <c r="T136" s="3"/>
      <c r="U136" s="3"/>
      <c r="V136" s="3"/>
      <c r="W136" s="3"/>
      <c r="X136" s="3"/>
      <c r="Y136" s="3"/>
      <c r="Z136" s="3"/>
    </row>
    <row r="137" ht="12.75" hidden="1" customHeight="1">
      <c r="A137" s="3"/>
      <c r="B137" s="32" t="s">
        <v>348</v>
      </c>
      <c r="M137" s="3"/>
      <c r="N137" s="3"/>
      <c r="O137" s="3"/>
      <c r="P137" s="3"/>
      <c r="Q137" s="3"/>
      <c r="R137" s="3"/>
      <c r="S137" s="3"/>
      <c r="T137" s="3"/>
      <c r="U137" s="3"/>
      <c r="V137" s="3"/>
      <c r="W137" s="3"/>
      <c r="X137" s="3"/>
      <c r="Y137" s="3"/>
      <c r="Z137" s="3"/>
    </row>
    <row r="138" ht="12.75" hidden="1" customHeight="1">
      <c r="A138" s="3"/>
      <c r="B138" s="32" t="s">
        <v>349</v>
      </c>
      <c r="M138" s="3"/>
      <c r="N138" s="3"/>
      <c r="O138" s="3"/>
      <c r="P138" s="3"/>
      <c r="Q138" s="3"/>
      <c r="R138" s="3"/>
      <c r="S138" s="3"/>
      <c r="T138" s="3"/>
      <c r="U138" s="3"/>
      <c r="V138" s="3"/>
      <c r="W138" s="3"/>
      <c r="X138" s="3"/>
      <c r="Y138" s="3"/>
      <c r="Z138" s="3"/>
    </row>
    <row r="139" ht="12.75" hidden="1" customHeight="1">
      <c r="A139" s="132" t="s">
        <v>35</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hidden="1" customHeight="1">
      <c r="A140" s="3"/>
      <c r="B140" s="32" t="s">
        <v>350</v>
      </c>
      <c r="M140" s="3"/>
      <c r="N140" s="3"/>
      <c r="O140" s="3"/>
      <c r="P140" s="3"/>
      <c r="Q140" s="3"/>
      <c r="R140" s="3"/>
      <c r="S140" s="3"/>
      <c r="T140" s="3"/>
      <c r="U140" s="3"/>
      <c r="V140" s="3"/>
      <c r="W140" s="3"/>
      <c r="X140" s="3"/>
      <c r="Y140" s="3"/>
      <c r="Z140" s="3"/>
    </row>
    <row r="141" ht="12.75" hidden="1" customHeight="1">
      <c r="A141" s="3"/>
      <c r="B141" s="32" t="s">
        <v>351</v>
      </c>
      <c r="M141" s="3"/>
      <c r="N141" s="3"/>
      <c r="O141" s="3"/>
      <c r="P141" s="3"/>
      <c r="Q141" s="3"/>
      <c r="R141" s="3"/>
      <c r="S141" s="3"/>
      <c r="T141" s="3"/>
      <c r="U141" s="3"/>
      <c r="V141" s="3"/>
      <c r="W141" s="3"/>
      <c r="X141" s="3"/>
      <c r="Y141" s="3"/>
      <c r="Z141" s="3"/>
    </row>
    <row r="142" ht="12.75" hidden="1" customHeight="1">
      <c r="A142" s="3"/>
      <c r="B142" s="32" t="s">
        <v>352</v>
      </c>
      <c r="M142" s="3"/>
      <c r="N142" s="3"/>
      <c r="O142" s="3"/>
      <c r="P142" s="3"/>
      <c r="Q142" s="3"/>
      <c r="R142" s="3"/>
      <c r="S142" s="3"/>
      <c r="T142" s="3"/>
      <c r="U142" s="3"/>
      <c r="V142" s="3"/>
      <c r="W142" s="3"/>
      <c r="X142" s="3"/>
      <c r="Y142" s="3"/>
      <c r="Z142" s="3"/>
    </row>
    <row r="143" ht="12.75" hidden="1" customHeight="1">
      <c r="A143" s="3"/>
      <c r="B143" s="32" t="s">
        <v>353</v>
      </c>
      <c r="M143" s="3"/>
      <c r="N143" s="3"/>
      <c r="O143" s="3"/>
      <c r="P143" s="3"/>
      <c r="Q143" s="3"/>
      <c r="R143" s="3"/>
      <c r="S143" s="3"/>
      <c r="T143" s="3"/>
      <c r="U143" s="3"/>
      <c r="V143" s="3"/>
      <c r="W143" s="3"/>
      <c r="X143" s="3"/>
      <c r="Y143" s="3"/>
      <c r="Z143" s="3"/>
    </row>
    <row r="144" ht="12.75" hidden="1" customHeight="1">
      <c r="A144" s="3"/>
      <c r="B144" s="32" t="s">
        <v>354</v>
      </c>
      <c r="M144" s="3"/>
      <c r="N144" s="3"/>
      <c r="O144" s="3"/>
      <c r="P144" s="3"/>
      <c r="Q144" s="3"/>
      <c r="R144" s="3"/>
      <c r="S144" s="3"/>
      <c r="T144" s="3"/>
      <c r="U144" s="3"/>
      <c r="V144" s="3"/>
      <c r="W144" s="3"/>
      <c r="X144" s="3"/>
      <c r="Y144" s="3"/>
      <c r="Z144" s="3"/>
    </row>
    <row r="145" ht="12.75" hidden="1" customHeight="1">
      <c r="A145" s="3"/>
      <c r="B145" s="32" t="s">
        <v>355</v>
      </c>
      <c r="M145" s="3"/>
      <c r="N145" s="3"/>
      <c r="O145" s="3"/>
      <c r="P145" s="3"/>
      <c r="Q145" s="3"/>
      <c r="R145" s="3"/>
      <c r="S145" s="3"/>
      <c r="T145" s="3"/>
      <c r="U145" s="3"/>
      <c r="V145" s="3"/>
      <c r="W145" s="3"/>
      <c r="X145" s="3"/>
      <c r="Y145" s="3"/>
      <c r="Z145" s="3"/>
    </row>
    <row r="146" ht="12.75" hidden="1" customHeight="1">
      <c r="A146" s="3"/>
      <c r="B146" s="32" t="s">
        <v>356</v>
      </c>
      <c r="M146" s="3"/>
      <c r="N146" s="3"/>
      <c r="O146" s="3"/>
      <c r="P146" s="3"/>
      <c r="Q146" s="3"/>
      <c r="R146" s="3"/>
      <c r="S146" s="3"/>
      <c r="T146" s="3"/>
      <c r="U146" s="3"/>
      <c r="V146" s="3"/>
      <c r="W146" s="3"/>
      <c r="X146" s="3"/>
      <c r="Y146" s="3"/>
      <c r="Z146" s="3"/>
    </row>
    <row r="147" ht="12.75" hidden="1" customHeight="1">
      <c r="A147" s="134" t="s">
        <v>37</v>
      </c>
      <c r="B147" s="134"/>
      <c r="C147" s="135"/>
      <c r="D147" s="135"/>
      <c r="E147" s="135"/>
      <c r="F147" s="135"/>
      <c r="G147" s="135"/>
      <c r="H147" s="135"/>
      <c r="I147" s="135"/>
      <c r="J147" s="135"/>
      <c r="K147" s="135"/>
      <c r="L147" s="3"/>
      <c r="M147" s="3"/>
      <c r="N147" s="3"/>
      <c r="O147" s="3"/>
      <c r="P147" s="3"/>
      <c r="Q147" s="3"/>
      <c r="R147" s="3"/>
      <c r="S147" s="3"/>
      <c r="T147" s="3"/>
      <c r="U147" s="3"/>
      <c r="V147" s="3"/>
      <c r="W147" s="3"/>
      <c r="X147" s="3"/>
      <c r="Y147" s="3"/>
      <c r="Z147" s="3"/>
    </row>
    <row r="148" ht="12.75" hidden="1" customHeight="1">
      <c r="A148" s="135"/>
      <c r="B148" s="136" t="s">
        <v>357</v>
      </c>
      <c r="L148" s="3"/>
      <c r="M148" s="3"/>
      <c r="N148" s="3"/>
      <c r="O148" s="3"/>
      <c r="P148" s="3"/>
      <c r="Q148" s="3"/>
      <c r="R148" s="3"/>
      <c r="S148" s="3"/>
      <c r="T148" s="3"/>
      <c r="U148" s="3"/>
      <c r="V148" s="3"/>
      <c r="W148" s="3"/>
      <c r="X148" s="3"/>
      <c r="Y148" s="3"/>
      <c r="Z148" s="3"/>
    </row>
    <row r="149" ht="12.75" hidden="1" customHeight="1">
      <c r="A149" s="135"/>
      <c r="B149" s="136" t="s">
        <v>358</v>
      </c>
      <c r="L149" s="3"/>
      <c r="M149" s="3"/>
      <c r="N149" s="3"/>
      <c r="O149" s="3"/>
      <c r="P149" s="3"/>
      <c r="Q149" s="3"/>
      <c r="R149" s="3"/>
      <c r="S149" s="3"/>
      <c r="T149" s="3"/>
      <c r="U149" s="3"/>
      <c r="V149" s="3"/>
      <c r="W149" s="3"/>
      <c r="X149" s="3"/>
      <c r="Y149" s="3"/>
      <c r="Z149" s="3"/>
    </row>
    <row r="150" ht="12.75" hidden="1" customHeight="1">
      <c r="A150" s="135"/>
      <c r="B150" s="136" t="s">
        <v>359</v>
      </c>
      <c r="L150" s="3"/>
      <c r="M150" s="3"/>
      <c r="N150" s="3"/>
      <c r="O150" s="3"/>
      <c r="P150" s="3"/>
      <c r="Q150" s="3"/>
      <c r="R150" s="3"/>
      <c r="S150" s="3"/>
      <c r="T150" s="3"/>
      <c r="U150" s="3"/>
      <c r="V150" s="3"/>
      <c r="W150" s="3"/>
      <c r="X150" s="3"/>
      <c r="Y150" s="3"/>
      <c r="Z150" s="3"/>
    </row>
    <row r="151" ht="12.75" hidden="1" customHeight="1">
      <c r="A151" s="135"/>
      <c r="B151" s="136" t="s">
        <v>360</v>
      </c>
      <c r="L151" s="3"/>
      <c r="M151" s="3"/>
      <c r="N151" s="3"/>
      <c r="O151" s="3"/>
      <c r="P151" s="3"/>
      <c r="Q151" s="3"/>
      <c r="R151" s="3"/>
      <c r="S151" s="3"/>
      <c r="T151" s="3"/>
      <c r="U151" s="3"/>
      <c r="V151" s="3"/>
      <c r="W151" s="3"/>
      <c r="X151" s="3"/>
      <c r="Y151" s="3"/>
      <c r="Z151" s="3"/>
    </row>
    <row r="152" ht="12.75" hidden="1" customHeight="1">
      <c r="A152" s="135"/>
      <c r="B152" s="136" t="s">
        <v>361</v>
      </c>
      <c r="L152" s="3"/>
      <c r="M152" s="3"/>
      <c r="N152" s="3"/>
      <c r="O152" s="3"/>
      <c r="P152" s="3"/>
      <c r="Q152" s="3"/>
      <c r="R152" s="3"/>
      <c r="S152" s="3"/>
      <c r="T152" s="3"/>
      <c r="U152" s="3"/>
      <c r="V152" s="3"/>
      <c r="W152" s="3"/>
      <c r="X152" s="3"/>
      <c r="Y152" s="3"/>
      <c r="Z152" s="3"/>
    </row>
    <row r="153" ht="12.75" hidden="1" customHeight="1">
      <c r="A153" s="135"/>
      <c r="B153" s="136" t="s">
        <v>362</v>
      </c>
      <c r="L153" s="3"/>
      <c r="M153" s="3"/>
      <c r="N153" s="3"/>
      <c r="O153" s="3"/>
      <c r="P153" s="3"/>
      <c r="Q153" s="3"/>
      <c r="R153" s="3"/>
      <c r="S153" s="3"/>
      <c r="T153" s="3"/>
      <c r="U153" s="3"/>
      <c r="V153" s="3"/>
      <c r="W153" s="3"/>
      <c r="X153" s="3"/>
      <c r="Y153" s="3"/>
      <c r="Z153" s="3"/>
    </row>
    <row r="154" ht="12.75" hidden="1" customHeight="1">
      <c r="A154" s="135"/>
      <c r="B154" s="136" t="s">
        <v>363</v>
      </c>
      <c r="L154" s="3"/>
      <c r="M154" s="3"/>
      <c r="N154" s="3"/>
      <c r="O154" s="3"/>
      <c r="P154" s="3"/>
      <c r="Q154" s="3"/>
      <c r="R154" s="3"/>
      <c r="S154" s="3"/>
      <c r="T154" s="3"/>
      <c r="U154" s="3"/>
      <c r="V154" s="3"/>
      <c r="W154" s="3"/>
      <c r="X154" s="3"/>
      <c r="Y154" s="3"/>
      <c r="Z154" s="3"/>
    </row>
    <row r="155" ht="12.75" hidden="1" customHeight="1">
      <c r="A155" s="133" t="s">
        <v>39</v>
      </c>
      <c r="B155" s="32"/>
      <c r="C155" s="32"/>
      <c r="D155" s="32"/>
      <c r="E155" s="32"/>
      <c r="F155" s="32"/>
      <c r="G155" s="32"/>
      <c r="H155" s="32"/>
      <c r="I155" s="32"/>
      <c r="J155" s="32"/>
      <c r="K155" s="32"/>
      <c r="L155" s="32"/>
      <c r="M155" s="3"/>
      <c r="N155" s="3"/>
      <c r="O155" s="3"/>
      <c r="P155" s="3"/>
      <c r="Q155" s="3"/>
      <c r="R155" s="3"/>
      <c r="S155" s="3"/>
      <c r="T155" s="3"/>
      <c r="U155" s="3"/>
      <c r="V155" s="3"/>
      <c r="W155" s="3"/>
      <c r="X155" s="3"/>
      <c r="Y155" s="3"/>
      <c r="Z155" s="3"/>
    </row>
    <row r="156" ht="12.75" hidden="1" customHeight="1">
      <c r="A156" s="3"/>
      <c r="B156" s="32" t="s">
        <v>364</v>
      </c>
      <c r="M156" s="3"/>
      <c r="N156" s="3"/>
      <c r="O156" s="3"/>
      <c r="P156" s="3"/>
      <c r="Q156" s="3"/>
      <c r="R156" s="3"/>
      <c r="S156" s="3"/>
      <c r="T156" s="3"/>
      <c r="U156" s="3"/>
      <c r="V156" s="3"/>
      <c r="W156" s="3"/>
      <c r="X156" s="3"/>
      <c r="Y156" s="3"/>
      <c r="Z156" s="3"/>
    </row>
    <row r="157" ht="12.75" hidden="1" customHeight="1">
      <c r="A157" s="3"/>
      <c r="B157" s="32" t="s">
        <v>365</v>
      </c>
      <c r="M157" s="3"/>
      <c r="N157" s="3"/>
      <c r="O157" s="3"/>
      <c r="P157" s="3"/>
      <c r="Q157" s="3"/>
      <c r="R157" s="3"/>
      <c r="S157" s="3"/>
      <c r="T157" s="3"/>
      <c r="U157" s="3"/>
      <c r="V157" s="3"/>
      <c r="W157" s="3"/>
      <c r="X157" s="3"/>
      <c r="Y157" s="3"/>
      <c r="Z157" s="3"/>
    </row>
    <row r="158" ht="12.75" hidden="1" customHeight="1">
      <c r="A158" s="3"/>
      <c r="B158" s="32" t="s">
        <v>366</v>
      </c>
      <c r="M158" s="3"/>
      <c r="N158" s="3"/>
      <c r="O158" s="3"/>
      <c r="P158" s="3"/>
      <c r="Q158" s="3"/>
      <c r="R158" s="3"/>
      <c r="S158" s="3"/>
      <c r="T158" s="3"/>
      <c r="U158" s="3"/>
      <c r="V158" s="3"/>
      <c r="W158" s="3"/>
      <c r="X158" s="3"/>
      <c r="Y158" s="3"/>
      <c r="Z158" s="3"/>
    </row>
    <row r="159" ht="12.75" hidden="1" customHeight="1">
      <c r="A159" s="3"/>
      <c r="B159" s="32" t="s">
        <v>367</v>
      </c>
      <c r="M159" s="3"/>
      <c r="N159" s="3"/>
      <c r="O159" s="3"/>
      <c r="P159" s="3"/>
      <c r="Q159" s="3"/>
      <c r="R159" s="3"/>
      <c r="S159" s="3"/>
      <c r="T159" s="3"/>
      <c r="U159" s="3"/>
      <c r="V159" s="3"/>
      <c r="W159" s="3"/>
      <c r="X159" s="3"/>
      <c r="Y159" s="3"/>
      <c r="Z159" s="3"/>
    </row>
    <row r="160" ht="12.75" hidden="1" customHeight="1">
      <c r="A160" s="3"/>
      <c r="B160" s="32" t="s">
        <v>368</v>
      </c>
      <c r="M160" s="3"/>
      <c r="N160" s="3"/>
      <c r="O160" s="3"/>
      <c r="P160" s="3"/>
      <c r="Q160" s="3"/>
      <c r="R160" s="3"/>
      <c r="S160" s="3"/>
      <c r="T160" s="3"/>
      <c r="U160" s="3"/>
      <c r="V160" s="3"/>
      <c r="W160" s="3"/>
      <c r="X160" s="3"/>
      <c r="Y160" s="3"/>
      <c r="Z160" s="3"/>
    </row>
    <row r="161" ht="12.75" hidden="1" customHeight="1">
      <c r="A161" s="3"/>
      <c r="B161" s="32" t="s">
        <v>369</v>
      </c>
      <c r="M161" s="3"/>
      <c r="N161" s="3"/>
      <c r="O161" s="3"/>
      <c r="P161" s="3"/>
      <c r="Q161" s="3"/>
      <c r="R161" s="3"/>
      <c r="S161" s="3"/>
      <c r="T161" s="3"/>
      <c r="U161" s="3"/>
      <c r="V161" s="3"/>
      <c r="W161" s="3"/>
      <c r="X161" s="3"/>
      <c r="Y161" s="3"/>
      <c r="Z161" s="3"/>
    </row>
    <row r="162" ht="12.75" hidden="1" customHeight="1">
      <c r="A162" s="3"/>
      <c r="B162" s="32"/>
      <c r="C162" s="32"/>
      <c r="D162" s="32"/>
      <c r="E162" s="32"/>
      <c r="F162" s="32"/>
      <c r="G162" s="32"/>
      <c r="H162" s="32"/>
      <c r="I162" s="32"/>
      <c r="J162" s="32"/>
      <c r="K162" s="32"/>
      <c r="L162" s="32"/>
      <c r="M162" s="3"/>
      <c r="N162" s="3"/>
      <c r="O162" s="3"/>
      <c r="P162" s="3"/>
      <c r="Q162" s="3"/>
      <c r="R162" s="3"/>
      <c r="S162" s="3"/>
      <c r="T162" s="3"/>
      <c r="U162" s="3"/>
      <c r="V162" s="3"/>
      <c r="W162" s="3"/>
      <c r="X162" s="3"/>
      <c r="Y162" s="3"/>
      <c r="Z162" s="3"/>
    </row>
    <row r="163" ht="12.75" customHeight="1">
      <c r="A163" s="133" t="s">
        <v>84</v>
      </c>
      <c r="B163" s="32"/>
      <c r="C163" s="32"/>
      <c r="D163" s="32"/>
      <c r="E163" s="32"/>
      <c r="F163" s="32"/>
      <c r="G163" s="32"/>
      <c r="H163" s="32"/>
      <c r="I163" s="32"/>
      <c r="J163" s="32"/>
      <c r="K163" s="32"/>
      <c r="L163" s="32"/>
      <c r="M163" s="3"/>
      <c r="N163" s="3"/>
      <c r="O163" s="3"/>
      <c r="P163" s="3"/>
      <c r="Q163" s="3"/>
      <c r="R163" s="3"/>
      <c r="S163" s="3"/>
      <c r="T163" s="3"/>
      <c r="U163" s="3"/>
      <c r="V163" s="3"/>
      <c r="W163" s="3"/>
      <c r="X163" s="3"/>
      <c r="Y163" s="3"/>
      <c r="Z163" s="3"/>
    </row>
    <row r="164" ht="12.75" customHeight="1">
      <c r="A164" s="3"/>
      <c r="B164" s="32" t="s">
        <v>370</v>
      </c>
      <c r="M164" s="3"/>
      <c r="N164" s="3"/>
      <c r="O164" s="3"/>
      <c r="P164" s="3"/>
      <c r="Q164" s="3"/>
      <c r="R164" s="3"/>
      <c r="S164" s="3"/>
      <c r="T164" s="3"/>
      <c r="U164" s="3"/>
      <c r="V164" s="3"/>
      <c r="W164" s="3"/>
      <c r="X164" s="3"/>
      <c r="Y164" s="3"/>
      <c r="Z164" s="3"/>
    </row>
    <row r="165" ht="12.75" customHeight="1">
      <c r="A165" s="3"/>
      <c r="B165" s="32" t="s">
        <v>371</v>
      </c>
      <c r="M165" s="3"/>
      <c r="N165" s="3"/>
      <c r="O165" s="3"/>
      <c r="P165" s="3"/>
      <c r="Q165" s="3"/>
      <c r="R165" s="3"/>
      <c r="S165" s="3"/>
      <c r="T165" s="3"/>
      <c r="U165" s="3"/>
      <c r="V165" s="3"/>
      <c r="W165" s="3"/>
      <c r="X165" s="3"/>
      <c r="Y165" s="3"/>
      <c r="Z165" s="3"/>
    </row>
    <row r="166" ht="12.75" customHeight="1">
      <c r="A166" s="3"/>
      <c r="B166" s="32" t="s">
        <v>372</v>
      </c>
      <c r="M166" s="118"/>
      <c r="N166" s="118"/>
      <c r="O166" s="118"/>
      <c r="P166" s="118"/>
      <c r="Q166" s="118"/>
      <c r="R166" s="118"/>
      <c r="S166" s="118"/>
      <c r="T166" s="118"/>
      <c r="U166" s="118"/>
      <c r="V166" s="118"/>
      <c r="W166" s="118"/>
      <c r="X166" s="118"/>
      <c r="Y166" s="118"/>
      <c r="Z166" s="118"/>
    </row>
    <row r="167" ht="12.75" customHeight="1">
      <c r="A167" s="3"/>
      <c r="B167" s="32" t="s">
        <v>373</v>
      </c>
      <c r="M167" s="118"/>
      <c r="N167" s="118"/>
      <c r="O167" s="118"/>
      <c r="P167" s="118"/>
      <c r="Q167" s="118"/>
      <c r="R167" s="118"/>
      <c r="S167" s="118"/>
      <c r="T167" s="118"/>
      <c r="U167" s="118"/>
      <c r="V167" s="118"/>
      <c r="W167" s="118"/>
      <c r="X167" s="118"/>
      <c r="Y167" s="118"/>
      <c r="Z167" s="118"/>
    </row>
    <row r="168" ht="12.75" customHeight="1">
      <c r="A168" s="3"/>
      <c r="B168" s="32" t="s">
        <v>374</v>
      </c>
      <c r="M168" s="118"/>
      <c r="N168" s="118"/>
      <c r="O168" s="118"/>
      <c r="P168" s="118"/>
      <c r="Q168" s="118"/>
      <c r="R168" s="118"/>
      <c r="S168" s="118"/>
      <c r="T168" s="118"/>
      <c r="U168" s="118"/>
      <c r="V168" s="118"/>
      <c r="W168" s="118"/>
      <c r="X168" s="118"/>
      <c r="Y168" s="118"/>
      <c r="Z168" s="118"/>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1">
    <mergeCell ref="B102:L102"/>
    <mergeCell ref="B103:L103"/>
    <mergeCell ref="A104:B104"/>
    <mergeCell ref="B105:L105"/>
    <mergeCell ref="B106:L106"/>
    <mergeCell ref="A107:B107"/>
    <mergeCell ref="B108:L108"/>
    <mergeCell ref="B109:L109"/>
    <mergeCell ref="B110:L110"/>
    <mergeCell ref="B111:L111"/>
    <mergeCell ref="B112:L112"/>
    <mergeCell ref="B113:L113"/>
    <mergeCell ref="A114:B114"/>
    <mergeCell ref="B115:L115"/>
    <mergeCell ref="B125:L125"/>
    <mergeCell ref="B126:L126"/>
    <mergeCell ref="B127:L127"/>
    <mergeCell ref="B128:L128"/>
    <mergeCell ref="B129:L129"/>
    <mergeCell ref="B131:L131"/>
    <mergeCell ref="B132:L132"/>
    <mergeCell ref="B134:L134"/>
    <mergeCell ref="B135:L135"/>
    <mergeCell ref="B136:L136"/>
    <mergeCell ref="B137:L137"/>
    <mergeCell ref="B138:L138"/>
    <mergeCell ref="A139:B139"/>
    <mergeCell ref="B140:L140"/>
    <mergeCell ref="B141:L141"/>
    <mergeCell ref="B142:L142"/>
    <mergeCell ref="B143:L143"/>
    <mergeCell ref="B144:L144"/>
    <mergeCell ref="B145:L145"/>
    <mergeCell ref="B146:L146"/>
    <mergeCell ref="B148:K148"/>
    <mergeCell ref="B149:K149"/>
    <mergeCell ref="B150:K150"/>
    <mergeCell ref="B151:K151"/>
    <mergeCell ref="B152:K152"/>
    <mergeCell ref="B153:K153"/>
    <mergeCell ref="B154:K154"/>
    <mergeCell ref="B156:L156"/>
    <mergeCell ref="B166:L166"/>
    <mergeCell ref="B167:L167"/>
    <mergeCell ref="B168:L168"/>
    <mergeCell ref="B157:L157"/>
    <mergeCell ref="B158:L158"/>
    <mergeCell ref="B159:L159"/>
    <mergeCell ref="B160:L160"/>
    <mergeCell ref="B161:L161"/>
    <mergeCell ref="B164:L164"/>
    <mergeCell ref="B165:L165"/>
    <mergeCell ref="A46:C46"/>
    <mergeCell ref="C48:D48"/>
    <mergeCell ref="C49:D49"/>
    <mergeCell ref="C50:D50"/>
    <mergeCell ref="C51:D51"/>
    <mergeCell ref="D62:E62"/>
    <mergeCell ref="D63:E63"/>
    <mergeCell ref="D64:E64"/>
    <mergeCell ref="D65:E65"/>
    <mergeCell ref="D66:E66"/>
    <mergeCell ref="D67:E67"/>
    <mergeCell ref="D68:E68"/>
    <mergeCell ref="D69:E69"/>
    <mergeCell ref="D70:E70"/>
    <mergeCell ref="D72:E72"/>
    <mergeCell ref="D73:E73"/>
    <mergeCell ref="D74:E74"/>
    <mergeCell ref="D75:E75"/>
    <mergeCell ref="D76:E76"/>
    <mergeCell ref="D77:E77"/>
    <mergeCell ref="D78:E78"/>
    <mergeCell ref="D79:E79"/>
    <mergeCell ref="D80:E80"/>
    <mergeCell ref="A83:B83"/>
    <mergeCell ref="A84:L84"/>
    <mergeCell ref="B85:L85"/>
    <mergeCell ref="B86:L86"/>
    <mergeCell ref="B87:L87"/>
    <mergeCell ref="A88:L88"/>
    <mergeCell ref="B89:L89"/>
    <mergeCell ref="B90:L90"/>
    <mergeCell ref="B91:L91"/>
    <mergeCell ref="B92:L92"/>
    <mergeCell ref="A93:L93"/>
    <mergeCell ref="B94:L94"/>
    <mergeCell ref="B95:L95"/>
    <mergeCell ref="B96:L96"/>
    <mergeCell ref="B97:L97"/>
    <mergeCell ref="B98:L98"/>
    <mergeCell ref="A99:B99"/>
    <mergeCell ref="B100:L100"/>
    <mergeCell ref="B101:L101"/>
    <mergeCell ref="B116:L116"/>
    <mergeCell ref="B118:L118"/>
    <mergeCell ref="B119:L119"/>
    <mergeCell ref="B120:L120"/>
    <mergeCell ref="B121:L121"/>
    <mergeCell ref="B122:L122"/>
    <mergeCell ref="B123:L123"/>
  </mergeCells>
  <dataValidations>
    <dataValidation type="list" allowBlank="1" showErrorMessage="1" sqref="B56:B57">
      <formula1>$B$62:$B$70</formula1>
    </dataValidation>
  </dataValidations>
  <hyperlinks>
    <hyperlink r:id="rId1" ref="C51"/>
  </hyperlinks>
  <printOptions/>
  <pageMargins bottom="1.0" footer="0.0" header="0.0" left="0.75" right="0.75" top="1.0"/>
  <pageSetup orientation="landscape"/>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10.14"/>
    <col customWidth="1" min="2" max="2" width="23.29"/>
    <col customWidth="1" min="3" max="5" width="12.14"/>
    <col customWidth="1" min="6" max="6" width="9.86"/>
    <col customWidth="1" min="7" max="8" width="8.71"/>
    <col customWidth="1" min="9" max="26" width="6.29"/>
  </cols>
  <sheetData>
    <row r="1" ht="12.75" hidden="1" customHeight="1">
      <c r="A1" s="3" t="str">
        <f>Constants!A1</f>
        <v>Constants</v>
      </c>
      <c r="B1" s="3" t="str">
        <f>Constants!B1</f>
        <v> </v>
      </c>
      <c r="C1" s="3" t="str">
        <f>Constants!D1</f>
        <v> </v>
      </c>
      <c r="D1" s="3" t="str">
        <f>Constants!E1</f>
        <v> </v>
      </c>
      <c r="E1" s="3" t="str">
        <f>Constants!F1</f>
        <v> </v>
      </c>
      <c r="F1" s="3" t="str">
        <f>Constants!G1</f>
        <v/>
      </c>
      <c r="G1" s="3"/>
      <c r="H1" s="3"/>
      <c r="I1" s="3"/>
      <c r="J1" s="3"/>
      <c r="K1" s="3"/>
      <c r="L1" s="3"/>
      <c r="M1" s="3"/>
      <c r="N1" s="3"/>
      <c r="O1" s="3"/>
      <c r="P1" s="3"/>
      <c r="Q1" s="3"/>
      <c r="R1" s="3"/>
      <c r="S1" s="3"/>
      <c r="T1" s="3"/>
      <c r="U1" s="3"/>
      <c r="V1" s="3"/>
      <c r="W1" s="3"/>
      <c r="X1" s="3"/>
      <c r="Y1" s="3"/>
      <c r="Z1" s="3"/>
    </row>
    <row r="2" ht="12.75" hidden="1" customHeight="1">
      <c r="A2" s="3" t="str">
        <f>Constants!A2</f>
        <v>Start date:</v>
      </c>
      <c r="B2" s="18">
        <f>Constants!B2</f>
        <v>36526</v>
      </c>
      <c r="C2" s="3" t="str">
        <f>Constants!D2</f>
        <v> </v>
      </c>
      <c r="D2" s="3" t="str">
        <f>Constants!E2</f>
        <v>Grades:</v>
      </c>
      <c r="E2" s="3" t="str">
        <f>Constants!F2</f>
        <v>AA</v>
      </c>
      <c r="F2" s="19">
        <f>Constants!G2</f>
        <v>1</v>
      </c>
      <c r="G2" s="3"/>
      <c r="H2" s="3"/>
      <c r="I2" s="3"/>
      <c r="J2" s="3"/>
      <c r="K2" s="3"/>
      <c r="L2" s="3"/>
      <c r="M2" s="3"/>
      <c r="N2" s="3"/>
      <c r="O2" s="3"/>
      <c r="P2" s="3"/>
      <c r="Q2" s="3"/>
      <c r="R2" s="3"/>
      <c r="S2" s="3"/>
      <c r="T2" s="3"/>
      <c r="U2" s="3"/>
      <c r="V2" s="3"/>
      <c r="W2" s="3"/>
      <c r="X2" s="3"/>
      <c r="Y2" s="3"/>
      <c r="Z2" s="3"/>
    </row>
    <row r="3" ht="12.75" hidden="1" customHeight="1">
      <c r="A3" s="3" t="str">
        <f>Constants!A3</f>
        <v>End date:</v>
      </c>
      <c r="B3" s="18">
        <f>Constants!B3</f>
        <v>73051</v>
      </c>
      <c r="C3" s="3" t="str">
        <f>Constants!D3</f>
        <v> </v>
      </c>
      <c r="D3" s="3" t="str">
        <f>Constants!E3</f>
        <v> </v>
      </c>
      <c r="E3" s="3" t="str">
        <f>Constants!F3</f>
        <v>A</v>
      </c>
      <c r="F3" s="19">
        <f>Constants!G3</f>
        <v>0.95</v>
      </c>
      <c r="G3" s="3"/>
      <c r="H3" s="3"/>
      <c r="I3" s="3"/>
      <c r="J3" s="3"/>
      <c r="K3" s="3"/>
      <c r="L3" s="3"/>
      <c r="M3" s="3"/>
      <c r="N3" s="3"/>
      <c r="O3" s="3"/>
      <c r="P3" s="3"/>
      <c r="Q3" s="3"/>
      <c r="R3" s="3"/>
      <c r="S3" s="3"/>
      <c r="T3" s="3"/>
      <c r="U3" s="3"/>
      <c r="V3" s="3"/>
      <c r="W3" s="3"/>
      <c r="X3" s="3"/>
      <c r="Y3" s="3"/>
      <c r="Z3" s="3"/>
    </row>
    <row r="4" ht="12.75" hidden="1" customHeight="1">
      <c r="A4" s="3" t="str">
        <f>Constants!A4</f>
        <v>Phases:</v>
      </c>
      <c r="B4" s="3" t="str">
        <f>Constants!B4</f>
        <v>Analyze</v>
      </c>
      <c r="C4" s="3" t="str">
        <f>Constants!D4</f>
        <v>Identifying customer needs</v>
      </c>
      <c r="D4" s="3" t="str">
        <f>Constants!E4</f>
        <v> </v>
      </c>
      <c r="E4" s="3" t="str">
        <f>Constants!F4</f>
        <v>AB</v>
      </c>
      <c r="F4" s="19">
        <f>Constants!G4</f>
        <v>0.9</v>
      </c>
      <c r="G4" s="3"/>
      <c r="H4" s="3"/>
      <c r="I4" s="3"/>
      <c r="J4" s="3"/>
      <c r="K4" s="3"/>
      <c r="L4" s="3"/>
      <c r="M4" s="3"/>
      <c r="N4" s="3"/>
      <c r="O4" s="3"/>
      <c r="P4" s="3"/>
      <c r="Q4" s="3"/>
      <c r="R4" s="3"/>
      <c r="S4" s="3"/>
      <c r="T4" s="3"/>
      <c r="U4" s="3"/>
      <c r="V4" s="3"/>
      <c r="W4" s="3"/>
      <c r="X4" s="3"/>
      <c r="Y4" s="3"/>
      <c r="Z4" s="3"/>
    </row>
    <row r="5" ht="12.75" hidden="1" customHeight="1">
      <c r="A5" s="3" t="str">
        <f>Constants!A5</f>
        <v> </v>
      </c>
      <c r="B5" s="3" t="str">
        <f>Constants!B5</f>
        <v>Architect</v>
      </c>
      <c r="C5" s="3" t="str">
        <f>Constants!D5</f>
        <v>High-level design</v>
      </c>
      <c r="D5" s="3" t="str">
        <f>Constants!E5</f>
        <v> </v>
      </c>
      <c r="E5" s="3" t="str">
        <f>Constants!F5</f>
        <v>B</v>
      </c>
      <c r="F5" s="19">
        <f>Constants!G5</f>
        <v>0.85</v>
      </c>
      <c r="G5" s="3"/>
      <c r="H5" s="3"/>
      <c r="I5" s="3"/>
      <c r="J5" s="3"/>
      <c r="K5" s="3"/>
      <c r="L5" s="3"/>
      <c r="M5" s="3"/>
      <c r="N5" s="3"/>
      <c r="O5" s="3"/>
      <c r="P5" s="3"/>
      <c r="Q5" s="3"/>
      <c r="R5" s="3"/>
      <c r="S5" s="3"/>
      <c r="T5" s="3"/>
      <c r="U5" s="3"/>
      <c r="V5" s="3"/>
      <c r="W5" s="3"/>
      <c r="X5" s="3"/>
      <c r="Y5" s="3"/>
      <c r="Z5" s="3"/>
    </row>
    <row r="6" ht="12.75" hidden="1" customHeight="1">
      <c r="A6" s="3" t="str">
        <f>Constants!A6</f>
        <v> </v>
      </c>
      <c r="B6" s="3" t="str">
        <f>Constants!B6</f>
        <v>Plan project</v>
      </c>
      <c r="C6" s="3" t="str">
        <f>Constants!D6</f>
        <v>Determine actions/effort for project duration</v>
      </c>
      <c r="D6" s="3" t="str">
        <f>Constants!E6</f>
        <v> </v>
      </c>
      <c r="E6" s="3" t="str">
        <f>Constants!F6</f>
        <v>BC</v>
      </c>
      <c r="F6" s="19">
        <f>Constants!G6</f>
        <v>0.8</v>
      </c>
      <c r="G6" s="3"/>
      <c r="H6" s="3"/>
      <c r="I6" s="3"/>
      <c r="J6" s="3"/>
      <c r="K6" s="3"/>
      <c r="L6" s="3"/>
      <c r="M6" s="3"/>
      <c r="N6" s="3"/>
      <c r="O6" s="3"/>
      <c r="P6" s="3"/>
      <c r="Q6" s="3"/>
      <c r="R6" s="3"/>
      <c r="S6" s="3"/>
      <c r="T6" s="3"/>
      <c r="U6" s="3"/>
      <c r="V6" s="3"/>
      <c r="W6" s="3"/>
      <c r="X6" s="3"/>
      <c r="Y6" s="3"/>
      <c r="Z6" s="3"/>
    </row>
    <row r="7" ht="12.75" hidden="1" customHeight="1">
      <c r="A7" s="3" t="str">
        <f>Constants!A7</f>
        <v> </v>
      </c>
      <c r="B7" s="3" t="str">
        <f>Constants!B7</f>
        <v>Plan iteration</v>
      </c>
      <c r="C7" s="3" t="str">
        <f>Constants!D7</f>
        <v>Determine actions/effort this iteration</v>
      </c>
      <c r="D7" s="3" t="str">
        <f>Constants!E7</f>
        <v> </v>
      </c>
      <c r="E7" s="3" t="str">
        <f>Constants!F7</f>
        <v>C</v>
      </c>
      <c r="F7" s="19">
        <f>Constants!G7</f>
        <v>0.75</v>
      </c>
      <c r="G7" s="3"/>
      <c r="H7" s="3"/>
      <c r="I7" s="3"/>
      <c r="J7" s="3"/>
      <c r="K7" s="3"/>
      <c r="L7" s="3"/>
      <c r="M7" s="3"/>
      <c r="N7" s="3"/>
      <c r="O7" s="3"/>
      <c r="P7" s="3"/>
      <c r="Q7" s="3"/>
      <c r="R7" s="3"/>
      <c r="S7" s="3"/>
      <c r="T7" s="3"/>
      <c r="U7" s="3"/>
      <c r="V7" s="3"/>
      <c r="W7" s="3"/>
      <c r="X7" s="3"/>
      <c r="Y7" s="3"/>
      <c r="Z7" s="3"/>
    </row>
    <row r="8" ht="12.75" hidden="1" customHeight="1">
      <c r="A8" s="3" t="str">
        <f>Constants!A8</f>
        <v> </v>
      </c>
      <c r="B8" s="3" t="str">
        <f>Constants!B8</f>
        <v>Construct</v>
      </c>
      <c r="C8" s="3" t="str">
        <f>Constants!D8</f>
        <v>Low-level design, coding, unit testing</v>
      </c>
      <c r="D8" s="3" t="str">
        <f>Constants!E8</f>
        <v> </v>
      </c>
      <c r="E8" s="3" t="str">
        <f>Constants!F8</f>
        <v>CD</v>
      </c>
      <c r="F8" s="19">
        <f>Constants!G8</f>
        <v>0.7</v>
      </c>
      <c r="G8" s="3"/>
      <c r="H8" s="3"/>
      <c r="I8" s="3"/>
      <c r="J8" s="3"/>
      <c r="K8" s="3"/>
      <c r="L8" s="3"/>
      <c r="M8" s="3"/>
      <c r="N8" s="3"/>
      <c r="O8" s="3"/>
      <c r="P8" s="3"/>
      <c r="Q8" s="3"/>
      <c r="R8" s="3"/>
      <c r="S8" s="3"/>
      <c r="T8" s="3"/>
      <c r="U8" s="3"/>
      <c r="V8" s="3"/>
      <c r="W8" s="3"/>
      <c r="X8" s="3"/>
      <c r="Y8" s="3"/>
      <c r="Z8" s="3"/>
    </row>
    <row r="9" ht="12.75" hidden="1" customHeight="1">
      <c r="A9" s="3" t="str">
        <f>Constants!A9</f>
        <v> </v>
      </c>
      <c r="B9" s="3" t="str">
        <f>Constants!B9</f>
        <v>Refactor</v>
      </c>
      <c r="C9" s="3" t="str">
        <f>Constants!D9</f>
        <v>Restructure internal design</v>
      </c>
      <c r="D9" s="3" t="str">
        <f>Constants!E9</f>
        <v> </v>
      </c>
      <c r="E9" s="3" t="str">
        <f>Constants!F9</f>
        <v>D</v>
      </c>
      <c r="F9" s="19">
        <f>Constants!G9</f>
        <v>0.65</v>
      </c>
      <c r="G9" s="3"/>
      <c r="H9" s="3"/>
      <c r="I9" s="3"/>
      <c r="J9" s="3"/>
      <c r="K9" s="3"/>
      <c r="L9" s="3"/>
      <c r="M9" s="3"/>
      <c r="N9" s="3"/>
      <c r="O9" s="3"/>
      <c r="P9" s="3"/>
      <c r="Q9" s="3"/>
      <c r="R9" s="3"/>
      <c r="S9" s="3"/>
      <c r="T9" s="3"/>
      <c r="U9" s="3"/>
      <c r="V9" s="3"/>
      <c r="W9" s="3"/>
      <c r="X9" s="3"/>
      <c r="Y9" s="3"/>
      <c r="Z9" s="3"/>
    </row>
    <row r="10" ht="12.75" hidden="1" customHeight="1">
      <c r="A10" s="3" t="str">
        <f>Constants!A10</f>
        <v> </v>
      </c>
      <c r="B10" s="3" t="str">
        <f>Constants!B10</f>
        <v>Review</v>
      </c>
      <c r="C10" s="3" t="str">
        <f>Constants!D10</f>
        <v>Examine test code for risk mitigation</v>
      </c>
      <c r="D10" s="3" t="str">
        <f>Constants!E10</f>
        <v> </v>
      </c>
      <c r="E10" s="3" t="str">
        <f>Constants!F10</f>
        <v>F</v>
      </c>
      <c r="F10" s="19">
        <f>Constants!G10</f>
        <v>0.5</v>
      </c>
      <c r="G10" s="3"/>
      <c r="H10" s="3"/>
      <c r="I10" s="3"/>
      <c r="J10" s="3"/>
      <c r="K10" s="3"/>
      <c r="L10" s="3"/>
      <c r="M10" s="3"/>
      <c r="N10" s="3"/>
      <c r="O10" s="3"/>
      <c r="P10" s="3"/>
      <c r="Q10" s="3"/>
      <c r="R10" s="3"/>
      <c r="S10" s="3"/>
      <c r="T10" s="3"/>
      <c r="U10" s="3"/>
      <c r="V10" s="3"/>
      <c r="W10" s="3"/>
      <c r="X10" s="3"/>
      <c r="Y10" s="3"/>
      <c r="Z10" s="3"/>
    </row>
    <row r="11" ht="12.75" hidden="1" customHeight="1">
      <c r="A11" s="3" t="str">
        <f>Constants!A11</f>
        <v> </v>
      </c>
      <c r="B11" s="3" t="str">
        <f>Constants!B11</f>
        <v>Integration test</v>
      </c>
      <c r="C11" s="3" t="str">
        <f>Constants!D11</f>
        <v>End-to-end test of components to date</v>
      </c>
      <c r="D11" s="3" t="str">
        <f>Constants!E11</f>
        <v> </v>
      </c>
      <c r="E11" s="3" t="str">
        <f>Constants!F11</f>
        <v> </v>
      </c>
      <c r="F11" s="19" t="str">
        <f>Constants!G11</f>
        <v> </v>
      </c>
      <c r="G11" s="3"/>
      <c r="H11" s="3"/>
      <c r="I11" s="3"/>
      <c r="J11" s="3"/>
      <c r="K11" s="3"/>
      <c r="L11" s="3"/>
      <c r="M11" s="3"/>
      <c r="N11" s="3"/>
      <c r="O11" s="3"/>
      <c r="P11" s="3"/>
      <c r="Q11" s="3"/>
      <c r="R11" s="3"/>
      <c r="S11" s="3"/>
      <c r="T11" s="3"/>
      <c r="U11" s="3"/>
      <c r="V11" s="3"/>
      <c r="W11" s="3"/>
      <c r="X11" s="3"/>
      <c r="Y11" s="3"/>
      <c r="Z11" s="3"/>
    </row>
    <row r="12" ht="12.75" hidden="1" customHeight="1">
      <c r="A12" s="3" t="str">
        <f>Constants!A12</f>
        <v> </v>
      </c>
      <c r="B12" s="3" t="str">
        <f>Constants!B12</f>
        <v>Repattern</v>
      </c>
      <c r="C12" s="3" t="str">
        <f>Constants!D12</f>
        <v>Restructure external design</v>
      </c>
      <c r="D12" s="3" t="str">
        <f>Constants!E12</f>
        <v> </v>
      </c>
      <c r="E12" s="3" t="str">
        <f>Constants!F12</f>
        <v> </v>
      </c>
      <c r="F12" s="3" t="str">
        <f>Constants!G12</f>
        <v> </v>
      </c>
      <c r="G12" s="3"/>
      <c r="H12" s="3"/>
      <c r="I12" s="3"/>
      <c r="J12" s="3"/>
      <c r="K12" s="3"/>
      <c r="L12" s="3"/>
      <c r="M12" s="3"/>
      <c r="N12" s="3"/>
      <c r="O12" s="3"/>
      <c r="P12" s="3"/>
      <c r="Q12" s="3"/>
      <c r="R12" s="3"/>
      <c r="S12" s="3"/>
      <c r="T12" s="3"/>
      <c r="U12" s="3"/>
      <c r="V12" s="3"/>
      <c r="W12" s="3"/>
      <c r="X12" s="3"/>
      <c r="Y12" s="3"/>
      <c r="Z12" s="3"/>
    </row>
    <row r="13" ht="12.75" hidden="1" customHeight="1">
      <c r="A13" s="3" t="str">
        <f>Constants!A13</f>
        <v> </v>
      </c>
      <c r="B13" s="3" t="str">
        <f>Constants!B13</f>
        <v>Postmortem</v>
      </c>
      <c r="C13" s="3" t="str">
        <f>Constants!D13</f>
        <v>Capture post-development statistics</v>
      </c>
      <c r="D13" s="3" t="str">
        <f>Constants!E13</f>
        <v> </v>
      </c>
      <c r="E13" s="3" t="str">
        <f>Constants!F13</f>
        <v> </v>
      </c>
      <c r="F13" s="3" t="str">
        <f>Constants!G13</f>
        <v> </v>
      </c>
      <c r="G13" s="3"/>
      <c r="H13" s="3"/>
      <c r="I13" s="3"/>
      <c r="J13" s="3"/>
      <c r="K13" s="3"/>
      <c r="L13" s="3"/>
      <c r="M13" s="3"/>
      <c r="N13" s="3"/>
      <c r="O13" s="3"/>
      <c r="P13" s="3"/>
      <c r="Q13" s="3"/>
      <c r="R13" s="3"/>
      <c r="S13" s="3"/>
      <c r="T13" s="3"/>
      <c r="U13" s="3"/>
      <c r="V13" s="3"/>
      <c r="W13" s="3"/>
      <c r="X13" s="3"/>
      <c r="Y13" s="3"/>
      <c r="Z13" s="3"/>
    </row>
    <row r="14" ht="12.75" hidden="1" customHeight="1">
      <c r="A14" s="3" t="str">
        <f>Constants!A14</f>
        <v> </v>
      </c>
      <c r="B14" s="3" t="str">
        <f>Constants!B14</f>
        <v>Sandbox</v>
      </c>
      <c r="C14" s="3" t="str">
        <f>Constants!D14</f>
        <v>Prove ideas, try concepts</v>
      </c>
      <c r="D14" s="3" t="str">
        <f>Constants!E14</f>
        <v> </v>
      </c>
      <c r="E14" s="3" t="str">
        <f>Constants!F14</f>
        <v> </v>
      </c>
      <c r="F14" s="19" t="str">
        <f>Constants!G14</f>
        <v> </v>
      </c>
      <c r="G14" s="3"/>
      <c r="H14" s="3"/>
      <c r="I14" s="3"/>
      <c r="J14" s="3"/>
      <c r="K14" s="3"/>
      <c r="L14" s="3"/>
      <c r="M14" s="3"/>
      <c r="N14" s="3"/>
      <c r="O14" s="3"/>
      <c r="P14" s="3"/>
      <c r="Q14" s="3"/>
      <c r="R14" s="3"/>
      <c r="S14" s="3"/>
      <c r="T14" s="3"/>
      <c r="U14" s="3"/>
      <c r="V14" s="3"/>
      <c r="W14" s="3"/>
      <c r="X14" s="3"/>
      <c r="Y14" s="3"/>
      <c r="Z14" s="3"/>
    </row>
    <row r="15" ht="12.75" hidden="1" customHeight="1">
      <c r="A15" s="3" t="str">
        <f>Constants!A15</f>
        <v> </v>
      </c>
      <c r="B15" s="3" t="str">
        <f>Constants!B15</f>
        <v> </v>
      </c>
      <c r="C15" s="3" t="str">
        <f>Constants!C15</f>
        <v> </v>
      </c>
      <c r="D15" s="3" t="str">
        <f>Constants!D15</f>
        <v> </v>
      </c>
      <c r="E15" s="3" t="str">
        <f>Constants!E15</f>
        <v> </v>
      </c>
      <c r="F15" s="19" t="str">
        <f>Constants!F15</f>
        <v> </v>
      </c>
      <c r="G15" s="3"/>
      <c r="H15" s="3"/>
      <c r="I15" s="3"/>
      <c r="J15" s="3"/>
      <c r="K15" s="3"/>
      <c r="L15" s="3"/>
      <c r="M15" s="3"/>
      <c r="N15" s="3"/>
      <c r="O15" s="3"/>
      <c r="P15" s="3"/>
      <c r="Q15" s="3"/>
      <c r="R15" s="3"/>
      <c r="S15" s="3"/>
      <c r="T15" s="3"/>
      <c r="U15" s="3"/>
      <c r="V15" s="3"/>
      <c r="W15" s="3"/>
      <c r="X15" s="3"/>
      <c r="Y15" s="3"/>
      <c r="Z15" s="3"/>
    </row>
    <row r="16" ht="12.75" hidden="1" customHeight="1">
      <c r="A16" s="3" t="str">
        <f>Constants!A16</f>
        <v> </v>
      </c>
      <c r="B16" s="3" t="str">
        <f>Constants!B16</f>
        <v> </v>
      </c>
      <c r="C16" s="3" t="str">
        <f>Constants!C16</f>
        <v> </v>
      </c>
      <c r="D16" s="3" t="str">
        <f>Constants!D16</f>
        <v> </v>
      </c>
      <c r="E16" s="3" t="str">
        <f>Constants!E16</f>
        <v> </v>
      </c>
      <c r="F16" s="19" t="str">
        <f>Constants!F16</f>
        <v> </v>
      </c>
      <c r="G16" s="3"/>
      <c r="H16" s="3"/>
      <c r="I16" s="3"/>
      <c r="J16" s="3"/>
      <c r="K16" s="3"/>
      <c r="L16" s="3"/>
      <c r="M16" s="3"/>
      <c r="N16" s="3"/>
      <c r="O16" s="3"/>
      <c r="P16" s="3"/>
      <c r="Q16" s="3"/>
      <c r="R16" s="3"/>
      <c r="S16" s="3"/>
      <c r="T16" s="3"/>
      <c r="U16" s="3"/>
      <c r="V16" s="3"/>
      <c r="W16" s="3"/>
      <c r="X16" s="3"/>
      <c r="Y16" s="3"/>
      <c r="Z16" s="3"/>
    </row>
    <row r="17" ht="12.75" hidden="1" customHeight="1">
      <c r="A17" s="3" t="str">
        <f>Constants!A17</f>
        <v> </v>
      </c>
      <c r="B17" s="3" t="str">
        <f>Constants!B17</f>
        <v> </v>
      </c>
      <c r="C17" s="3" t="str">
        <f>Constants!C17</f>
        <v> </v>
      </c>
      <c r="D17" s="3" t="str">
        <f>Constants!D17</f>
        <v> </v>
      </c>
      <c r="E17" s="3" t="str">
        <f>Constants!E17</f>
        <v> </v>
      </c>
      <c r="F17" s="19" t="str">
        <f>Constants!F17</f>
        <v> </v>
      </c>
      <c r="G17" s="3"/>
      <c r="H17" s="3"/>
      <c r="I17" s="3"/>
      <c r="J17" s="3"/>
      <c r="K17" s="3"/>
      <c r="L17" s="3"/>
      <c r="M17" s="3"/>
      <c r="N17" s="3"/>
      <c r="O17" s="3"/>
      <c r="P17" s="3"/>
      <c r="Q17" s="3"/>
      <c r="R17" s="3"/>
      <c r="S17" s="3"/>
      <c r="T17" s="3"/>
      <c r="U17" s="3"/>
      <c r="V17" s="3"/>
      <c r="W17" s="3"/>
      <c r="X17" s="3"/>
      <c r="Y17" s="3"/>
      <c r="Z17" s="3"/>
    </row>
    <row r="18" ht="12.75" hidden="1" customHeight="1">
      <c r="A18" s="3" t="str">
        <f>Constants!A18</f>
        <v> </v>
      </c>
      <c r="B18" s="3" t="str">
        <f>Constants!B18</f>
        <v> </v>
      </c>
      <c r="C18" s="3" t="str">
        <f>Constants!C18</f>
        <v> </v>
      </c>
      <c r="D18" s="3" t="str">
        <f>Constants!D18</f>
        <v> </v>
      </c>
      <c r="E18" s="3" t="str">
        <f>Constants!E18</f>
        <v> </v>
      </c>
      <c r="F18" s="19" t="str">
        <f>Constants!F18</f>
        <v> </v>
      </c>
      <c r="G18" s="3"/>
      <c r="H18" s="3"/>
      <c r="I18" s="3"/>
      <c r="J18" s="3"/>
      <c r="K18" s="3"/>
      <c r="L18" s="3"/>
      <c r="M18" s="3"/>
      <c r="N18" s="3"/>
      <c r="O18" s="3"/>
      <c r="P18" s="3"/>
      <c r="Q18" s="3"/>
      <c r="R18" s="3"/>
      <c r="S18" s="3"/>
      <c r="T18" s="3"/>
      <c r="U18" s="3"/>
      <c r="V18" s="3"/>
      <c r="W18" s="3"/>
      <c r="X18" s="3"/>
      <c r="Y18" s="3"/>
      <c r="Z18" s="3"/>
    </row>
    <row r="19" ht="12.75" hidden="1" customHeight="1">
      <c r="A19" s="3" t="str">
        <f>Constants!A19</f>
        <v>Defect Types:</v>
      </c>
      <c r="B19" s="3" t="str">
        <f>Constants!B19</f>
        <v>Requirements Change</v>
      </c>
      <c r="C19" s="3" t="str">
        <f>Constants!C19</f>
        <v>Changes to requirements</v>
      </c>
      <c r="D19" s="3" t="str">
        <f>Constants!D19</f>
        <v>Iteration</v>
      </c>
      <c r="E19" s="3" t="str">
        <f>Constants!E19</f>
        <v>NA</v>
      </c>
      <c r="F19" s="19" t="str">
        <f>Constants!F19</f>
        <v>did not follow </v>
      </c>
      <c r="G19" s="3"/>
      <c r="H19" s="3"/>
      <c r="I19" s="3"/>
      <c r="J19" s="3"/>
      <c r="K19" s="3"/>
      <c r="L19" s="3"/>
      <c r="M19" s="3"/>
      <c r="N19" s="3"/>
      <c r="O19" s="3"/>
      <c r="P19" s="3"/>
      <c r="Q19" s="3"/>
      <c r="R19" s="3"/>
      <c r="S19" s="3"/>
      <c r="T19" s="3"/>
      <c r="U19" s="3"/>
      <c r="V19" s="3"/>
      <c r="W19" s="3"/>
      <c r="X19" s="3"/>
      <c r="Y19" s="3"/>
      <c r="Z19" s="3"/>
    </row>
    <row r="20" ht="12.75" hidden="1" customHeight="1">
      <c r="A20" s="3" t="str">
        <f>Constants!A20</f>
        <v> </v>
      </c>
      <c r="B20" s="3" t="str">
        <f>Constants!B20</f>
        <v>Requirements Clarification</v>
      </c>
      <c r="C20" s="3" t="str">
        <f>Constants!C20</f>
        <v>Clarifications to requirements</v>
      </c>
      <c r="D20" s="3" t="str">
        <f>Constants!D20</f>
        <v> </v>
      </c>
      <c r="E20" s="3">
        <f>Constants!E20</f>
        <v>1</v>
      </c>
      <c r="F20" s="19" t="str">
        <f>Constants!F20</f>
        <v>very painful</v>
      </c>
      <c r="G20" s="3"/>
      <c r="H20" s="3"/>
      <c r="I20" s="3"/>
      <c r="J20" s="3"/>
      <c r="K20" s="3"/>
      <c r="L20" s="3"/>
      <c r="M20" s="3"/>
      <c r="N20" s="3"/>
      <c r="O20" s="3"/>
      <c r="P20" s="3"/>
      <c r="Q20" s="3"/>
      <c r="R20" s="3"/>
      <c r="S20" s="3"/>
      <c r="T20" s="3"/>
      <c r="U20" s="3"/>
      <c r="V20" s="3"/>
      <c r="W20" s="3"/>
      <c r="X20" s="3"/>
      <c r="Y20" s="3"/>
      <c r="Z20" s="3"/>
    </row>
    <row r="21" ht="12.75" hidden="1" customHeight="1">
      <c r="A21" s="3" t="str">
        <f>Constants!A21</f>
        <v> </v>
      </c>
      <c r="B21" s="3" t="str">
        <f>Constants!B21</f>
        <v>Product syntax</v>
      </c>
      <c r="C21" s="3" t="str">
        <f>Constants!C21</f>
        <v>Syntax flaws in the deliverable product</v>
      </c>
      <c r="D21" s="3" t="str">
        <f>Constants!D21</f>
        <v> </v>
      </c>
      <c r="E21" s="3">
        <f>Constants!E21</f>
        <v>2</v>
      </c>
      <c r="F21" s="19" t="str">
        <f>Constants!F21</f>
        <v>painful</v>
      </c>
      <c r="G21" s="3"/>
      <c r="H21" s="3"/>
      <c r="I21" s="3"/>
      <c r="J21" s="3"/>
      <c r="K21" s="3"/>
      <c r="L21" s="3"/>
      <c r="M21" s="3"/>
      <c r="N21" s="3"/>
      <c r="O21" s="3"/>
      <c r="P21" s="3"/>
      <c r="Q21" s="3"/>
      <c r="R21" s="3"/>
      <c r="S21" s="3"/>
      <c r="T21" s="3"/>
      <c r="U21" s="3"/>
      <c r="V21" s="3"/>
      <c r="W21" s="3"/>
      <c r="X21" s="3"/>
      <c r="Y21" s="3"/>
      <c r="Z21" s="3"/>
    </row>
    <row r="22" ht="12.75" hidden="1" customHeight="1">
      <c r="A22" s="3" t="str">
        <f>Constants!A22</f>
        <v> </v>
      </c>
      <c r="B22" s="3" t="str">
        <f>Constants!B22</f>
        <v>Product logic</v>
      </c>
      <c r="C22" s="3" t="str">
        <f>Constants!C22</f>
        <v>Logic flaws in the deliverable product</v>
      </c>
      <c r="D22" s="3" t="str">
        <f>Constants!D22</f>
        <v> </v>
      </c>
      <c r="E22" s="3">
        <f>Constants!E22</f>
        <v>3</v>
      </c>
      <c r="F22" s="19" t="str">
        <f>Constants!F22</f>
        <v>neutral</v>
      </c>
      <c r="G22" s="3"/>
      <c r="H22" s="3"/>
      <c r="I22" s="3"/>
      <c r="J22" s="3"/>
      <c r="K22" s="3"/>
      <c r="L22" s="3"/>
      <c r="M22" s="3"/>
      <c r="N22" s="3"/>
      <c r="O22" s="3"/>
      <c r="P22" s="3"/>
      <c r="Q22" s="3"/>
      <c r="R22" s="3"/>
      <c r="S22" s="3"/>
      <c r="T22" s="3"/>
      <c r="U22" s="3"/>
      <c r="V22" s="3"/>
      <c r="W22" s="3"/>
      <c r="X22" s="3"/>
      <c r="Y22" s="3"/>
      <c r="Z22" s="3"/>
    </row>
    <row r="23" ht="12.75" hidden="1" customHeight="1">
      <c r="A23" s="3" t="str">
        <f>Constants!A23</f>
        <v> </v>
      </c>
      <c r="B23" s="3" t="str">
        <f>Constants!B23</f>
        <v>Product interface</v>
      </c>
      <c r="C23" s="3" t="str">
        <f>Constants!C23</f>
        <v>Flaws in the interface of a component of the deliverable product</v>
      </c>
      <c r="D23" s="3" t="str">
        <f>Constants!D23</f>
        <v> </v>
      </c>
      <c r="E23" s="3">
        <f>Constants!E23</f>
        <v>4</v>
      </c>
      <c r="F23" s="19" t="str">
        <f>Constants!F23</f>
        <v>helpful</v>
      </c>
      <c r="G23" s="3"/>
      <c r="H23" s="3"/>
      <c r="I23" s="3"/>
      <c r="J23" s="3"/>
      <c r="K23" s="3"/>
      <c r="L23" s="3"/>
      <c r="M23" s="3"/>
      <c r="N23" s="3"/>
      <c r="O23" s="3"/>
      <c r="P23" s="3"/>
      <c r="Q23" s="3"/>
      <c r="R23" s="3"/>
      <c r="S23" s="3"/>
      <c r="T23" s="3"/>
      <c r="U23" s="3"/>
      <c r="V23" s="3"/>
      <c r="W23" s="3"/>
      <c r="X23" s="3"/>
      <c r="Y23" s="3"/>
      <c r="Z23" s="3"/>
    </row>
    <row r="24" ht="12.75" hidden="1" customHeight="1">
      <c r="A24" s="3" t="str">
        <f>Constants!A24</f>
        <v> </v>
      </c>
      <c r="B24" s="3" t="str">
        <f>Constants!B24</f>
        <v>Product checking</v>
      </c>
      <c r="C24" s="3" t="str">
        <f>Constants!C24</f>
        <v>Flaws with boundary/type checking within a component of the deliverable product</v>
      </c>
      <c r="D24" s="3" t="str">
        <f>Constants!D24</f>
        <v> </v>
      </c>
      <c r="E24" s="3">
        <f>Constants!E24</f>
        <v>5</v>
      </c>
      <c r="F24" s="19" t="str">
        <f>Constants!F24</f>
        <v>very helpful</v>
      </c>
      <c r="G24" s="3"/>
      <c r="H24" s="3"/>
      <c r="I24" s="3"/>
      <c r="J24" s="3"/>
      <c r="K24" s="3"/>
      <c r="L24" s="3"/>
      <c r="M24" s="3"/>
      <c r="N24" s="3"/>
      <c r="O24" s="3"/>
      <c r="P24" s="3"/>
      <c r="Q24" s="3"/>
      <c r="R24" s="3"/>
      <c r="S24" s="3"/>
      <c r="T24" s="3"/>
      <c r="U24" s="3"/>
      <c r="V24" s="3"/>
      <c r="W24" s="3"/>
      <c r="X24" s="3"/>
      <c r="Y24" s="3"/>
      <c r="Z24" s="3"/>
    </row>
    <row r="25" ht="12.75" hidden="1" customHeight="1">
      <c r="A25" s="3" t="str">
        <f>Constants!A25</f>
        <v> </v>
      </c>
      <c r="B25" s="3" t="str">
        <f>Constants!B25</f>
        <v>Test syntax</v>
      </c>
      <c r="C25" s="3" t="str">
        <f>Constants!C25</f>
        <v>Syntax flaws in the test code </v>
      </c>
      <c r="D25" s="3" t="str">
        <f>Constants!D25</f>
        <v> </v>
      </c>
      <c r="E25" s="3">
        <f>Constants!E25</f>
        <v>6</v>
      </c>
      <c r="F25" s="19" t="str">
        <f>Constants!F25</f>
        <v> </v>
      </c>
      <c r="G25" s="3"/>
      <c r="H25" s="3"/>
      <c r="I25" s="3"/>
      <c r="J25" s="3"/>
      <c r="K25" s="3"/>
      <c r="L25" s="3"/>
      <c r="M25" s="3"/>
      <c r="N25" s="3"/>
      <c r="O25" s="3"/>
      <c r="P25" s="3"/>
      <c r="Q25" s="3"/>
      <c r="R25" s="3"/>
      <c r="S25" s="3"/>
      <c r="T25" s="3"/>
      <c r="U25" s="3"/>
      <c r="V25" s="3"/>
      <c r="W25" s="3"/>
      <c r="X25" s="3"/>
      <c r="Y25" s="3"/>
      <c r="Z25" s="3"/>
    </row>
    <row r="26" ht="12.75" hidden="1" customHeight="1">
      <c r="A26" s="3" t="str">
        <f>Constants!A26</f>
        <v> </v>
      </c>
      <c r="B26" s="3" t="str">
        <f>Constants!B26</f>
        <v>Test logic</v>
      </c>
      <c r="C26" s="3" t="str">
        <f>Constants!C26</f>
        <v>Logic flaws in the test code</v>
      </c>
      <c r="D26" s="3" t="str">
        <f>Constants!D26</f>
        <v> </v>
      </c>
      <c r="E26" s="3">
        <f>Constants!E26</f>
        <v>7</v>
      </c>
      <c r="F26" s="19" t="str">
        <f>Constants!F26</f>
        <v> </v>
      </c>
      <c r="G26" s="3"/>
      <c r="H26" s="3"/>
      <c r="I26" s="3"/>
      <c r="J26" s="3"/>
      <c r="K26" s="3"/>
      <c r="L26" s="3"/>
      <c r="M26" s="3"/>
      <c r="N26" s="3"/>
      <c r="O26" s="3"/>
      <c r="P26" s="3"/>
      <c r="Q26" s="3"/>
      <c r="R26" s="3"/>
      <c r="S26" s="3"/>
      <c r="T26" s="3"/>
      <c r="U26" s="3"/>
      <c r="V26" s="3"/>
      <c r="W26" s="3"/>
      <c r="X26" s="3"/>
      <c r="Y26" s="3"/>
      <c r="Z26" s="3"/>
    </row>
    <row r="27" ht="12.75" hidden="1" customHeight="1">
      <c r="A27" s="3" t="str">
        <f>Constants!A27</f>
        <v> </v>
      </c>
      <c r="B27" s="3" t="str">
        <f>Constants!B27</f>
        <v>Test interface</v>
      </c>
      <c r="C27" s="3" t="str">
        <f>Constants!C27</f>
        <v>Flaws in the interface of a component of the test code</v>
      </c>
      <c r="D27" s="3" t="str">
        <f>Constants!D27</f>
        <v> </v>
      </c>
      <c r="E27" s="3">
        <f>Constants!E27</f>
        <v>8</v>
      </c>
      <c r="F27" s="19" t="str">
        <f>Constants!F27</f>
        <v> </v>
      </c>
      <c r="G27" s="3"/>
      <c r="H27" s="3"/>
      <c r="I27" s="3"/>
      <c r="J27" s="3"/>
      <c r="K27" s="3"/>
      <c r="L27" s="3"/>
      <c r="M27" s="3"/>
      <c r="N27" s="3"/>
      <c r="O27" s="3"/>
      <c r="P27" s="3"/>
      <c r="Q27" s="3"/>
      <c r="R27" s="3"/>
      <c r="S27" s="3"/>
      <c r="T27" s="3"/>
      <c r="U27" s="3"/>
      <c r="V27" s="3"/>
      <c r="W27" s="3"/>
      <c r="X27" s="3"/>
      <c r="Y27" s="3"/>
      <c r="Z27" s="3"/>
    </row>
    <row r="28" ht="12.75" hidden="1" customHeight="1">
      <c r="A28" s="3" t="str">
        <f>Constants!A28</f>
        <v> </v>
      </c>
      <c r="B28" s="3" t="str">
        <f>Constants!B28</f>
        <v>Test checking</v>
      </c>
      <c r="C28" s="3" t="str">
        <f>Constants!C28</f>
        <v>Flaws with boundary/type checking within a component of the test code</v>
      </c>
      <c r="D28" s="3" t="str">
        <f>Constants!D28</f>
        <v> </v>
      </c>
      <c r="E28" s="3">
        <f>Constants!E28</f>
        <v>9</v>
      </c>
      <c r="F28" s="19" t="str">
        <f>Constants!F28</f>
        <v> </v>
      </c>
      <c r="G28" s="3"/>
      <c r="H28" s="3"/>
      <c r="I28" s="3"/>
      <c r="J28" s="3"/>
      <c r="K28" s="3"/>
      <c r="L28" s="3"/>
      <c r="M28" s="3"/>
      <c r="N28" s="3"/>
      <c r="O28" s="3"/>
      <c r="P28" s="3"/>
      <c r="Q28" s="3"/>
      <c r="R28" s="3"/>
      <c r="S28" s="3"/>
      <c r="T28" s="3"/>
      <c r="U28" s="3"/>
      <c r="V28" s="3"/>
      <c r="W28" s="3"/>
      <c r="X28" s="3"/>
      <c r="Y28" s="3"/>
      <c r="Z28" s="3"/>
    </row>
    <row r="29" ht="12.75" hidden="1" customHeight="1">
      <c r="A29" s="3" t="str">
        <f>Constants!A29</f>
        <v> </v>
      </c>
      <c r="B29" s="3" t="str">
        <f>Constants!B29</f>
        <v>Bad Smell</v>
      </c>
      <c r="C29" s="3" t="str">
        <f>Constants!C29</f>
        <v>Refactoring changes (please note the bad smell in the defect description)</v>
      </c>
      <c r="D29" s="3" t="str">
        <f>Constants!D29</f>
        <v> </v>
      </c>
      <c r="E29" s="3">
        <f>Constants!E29</f>
        <v>10</v>
      </c>
      <c r="F29" s="19" t="str">
        <f>Constants!F29</f>
        <v/>
      </c>
      <c r="G29" s="3"/>
      <c r="H29" s="3"/>
      <c r="I29" s="3"/>
      <c r="J29" s="3"/>
      <c r="K29" s="3"/>
      <c r="L29" s="3"/>
      <c r="M29" s="3"/>
      <c r="N29" s="3"/>
      <c r="O29" s="3"/>
      <c r="P29" s="3"/>
      <c r="Q29" s="3"/>
      <c r="R29" s="3"/>
      <c r="S29" s="3"/>
      <c r="T29" s="3"/>
      <c r="U29" s="3"/>
      <c r="V29" s="3"/>
      <c r="W29" s="3"/>
      <c r="X29" s="3"/>
      <c r="Y29" s="3"/>
      <c r="Z29" s="3"/>
    </row>
    <row r="30" ht="12.75" hidden="1" customHeight="1">
      <c r="A30" s="3" t="str">
        <f>Constants!A30</f>
        <v>Y/N:</v>
      </c>
      <c r="B30" s="3" t="str">
        <f>Constants!B30</f>
        <v>Yes</v>
      </c>
      <c r="C30" s="3" t="str">
        <f>Constants!C30</f>
        <v> </v>
      </c>
      <c r="D30" s="3" t="str">
        <f>Constants!D30</f>
        <v> </v>
      </c>
      <c r="E30" s="3" t="str">
        <f>Constants!E30</f>
        <v>Passed</v>
      </c>
      <c r="F30" s="19" t="str">
        <f>Constants!F30</f>
        <v/>
      </c>
      <c r="G30" s="3"/>
      <c r="H30" s="3"/>
      <c r="I30" s="3"/>
      <c r="J30" s="3"/>
      <c r="K30" s="3"/>
      <c r="L30" s="3"/>
      <c r="M30" s="3"/>
      <c r="N30" s="3"/>
      <c r="O30" s="3"/>
      <c r="P30" s="3"/>
      <c r="Q30" s="3"/>
      <c r="R30" s="3"/>
      <c r="S30" s="3"/>
      <c r="T30" s="3"/>
      <c r="U30" s="3"/>
      <c r="V30" s="3"/>
      <c r="W30" s="3"/>
      <c r="X30" s="3"/>
      <c r="Y30" s="3"/>
      <c r="Z30" s="3"/>
    </row>
    <row r="31" ht="12.75" hidden="1" customHeight="1">
      <c r="A31" s="3" t="str">
        <f>Constants!A31</f>
        <v> </v>
      </c>
      <c r="B31" s="3" t="str">
        <f>Constants!B31</f>
        <v>No</v>
      </c>
      <c r="C31" s="3" t="str">
        <f>Constants!C31</f>
        <v> </v>
      </c>
      <c r="D31" s="3" t="str">
        <f>Constants!D31</f>
        <v> </v>
      </c>
      <c r="E31" s="3" t="str">
        <f>Constants!E31</f>
        <v>Passed with issues</v>
      </c>
      <c r="F31" s="19" t="str">
        <f>Constants!F31</f>
        <v/>
      </c>
      <c r="G31" s="3"/>
      <c r="H31" s="3"/>
      <c r="I31" s="3"/>
      <c r="J31" s="3"/>
      <c r="K31" s="3"/>
      <c r="L31" s="3"/>
      <c r="M31" s="3"/>
      <c r="N31" s="3"/>
      <c r="O31" s="3"/>
      <c r="P31" s="3"/>
      <c r="Q31" s="3"/>
      <c r="R31" s="3"/>
      <c r="S31" s="3"/>
      <c r="T31" s="3"/>
      <c r="U31" s="3"/>
      <c r="V31" s="3"/>
      <c r="W31" s="3"/>
      <c r="X31" s="3"/>
      <c r="Y31" s="3"/>
      <c r="Z31" s="3"/>
    </row>
    <row r="32" ht="12.75" hidden="1" customHeight="1">
      <c r="A32" s="3" t="str">
        <f>Constants!A32</f>
        <v>Proxy Types:</v>
      </c>
      <c r="B32" s="3" t="s">
        <v>375</v>
      </c>
      <c r="C32" s="3" t="str">
        <f>Constants!C32</f>
        <v> </v>
      </c>
      <c r="D32" s="3" t="str">
        <f>Constants!D32</f>
        <v> </v>
      </c>
      <c r="E32" s="3" t="str">
        <f>Constants!E32</f>
        <v>Failed</v>
      </c>
      <c r="F32" s="19" t="str">
        <f>Constants!F32</f>
        <v>Base</v>
      </c>
      <c r="G32" s="3"/>
      <c r="H32" s="3"/>
      <c r="I32" s="3"/>
      <c r="J32" s="3"/>
      <c r="K32" s="3"/>
      <c r="L32" s="3"/>
      <c r="M32" s="3"/>
      <c r="N32" s="3"/>
      <c r="O32" s="3"/>
      <c r="P32" s="3"/>
      <c r="Q32" s="3"/>
      <c r="R32" s="3"/>
      <c r="S32" s="3"/>
      <c r="T32" s="3"/>
      <c r="U32" s="3"/>
      <c r="V32" s="3"/>
      <c r="W32" s="3"/>
      <c r="X32" s="3"/>
      <c r="Y32" s="3"/>
      <c r="Z32" s="3"/>
    </row>
    <row r="33" ht="12.75" hidden="1" customHeight="1">
      <c r="A33" s="3" t="str">
        <f>Constants!A33</f>
        <v> </v>
      </c>
      <c r="B33" s="3" t="str">
        <f>Constants!B33</f>
        <v>Calculation</v>
      </c>
      <c r="C33" s="3" t="str">
        <f>Constants!C33</f>
        <v> </v>
      </c>
      <c r="D33" s="3" t="str">
        <f>Constants!D33</f>
        <v> </v>
      </c>
      <c r="E33" s="3" t="str">
        <f>Constants!E33</f>
        <v>Not tested</v>
      </c>
      <c r="F33" s="19" t="str">
        <f>Constants!F33</f>
        <v>New</v>
      </c>
      <c r="G33" s="3"/>
      <c r="H33" s="3"/>
      <c r="I33" s="3"/>
      <c r="J33" s="3"/>
      <c r="K33" s="3"/>
      <c r="L33" s="3"/>
      <c r="M33" s="3"/>
      <c r="N33" s="3"/>
      <c r="O33" s="3"/>
      <c r="P33" s="3"/>
      <c r="Q33" s="3"/>
      <c r="R33" s="3"/>
      <c r="S33" s="3"/>
      <c r="T33" s="3"/>
      <c r="U33" s="3"/>
      <c r="V33" s="3"/>
      <c r="W33" s="3"/>
      <c r="X33" s="3"/>
      <c r="Y33" s="3"/>
      <c r="Z33" s="3"/>
    </row>
    <row r="34" ht="12.75" hidden="1" customHeight="1">
      <c r="A34" s="3" t="str">
        <f>Constants!A34</f>
        <v> </v>
      </c>
      <c r="B34" s="3" t="str">
        <f>Constants!B34</f>
        <v>Data</v>
      </c>
      <c r="C34" s="3" t="str">
        <f>Constants!C34</f>
        <v> </v>
      </c>
      <c r="D34" s="3" t="str">
        <f>Constants!D34</f>
        <v> </v>
      </c>
      <c r="E34" s="3" t="str">
        <f>Constants!E34</f>
        <v>Not applicable</v>
      </c>
      <c r="F34" s="19" t="str">
        <f>Constants!F34</f>
        <v>Reusable</v>
      </c>
      <c r="G34" s="3"/>
      <c r="H34" s="3"/>
      <c r="I34" s="3"/>
      <c r="J34" s="3"/>
      <c r="K34" s="3"/>
      <c r="L34" s="3"/>
      <c r="M34" s="3"/>
      <c r="N34" s="3"/>
      <c r="O34" s="3"/>
      <c r="P34" s="3"/>
      <c r="Q34" s="3"/>
      <c r="R34" s="3"/>
      <c r="S34" s="3"/>
      <c r="T34" s="3"/>
      <c r="U34" s="3"/>
      <c r="V34" s="3"/>
      <c r="W34" s="3"/>
      <c r="X34" s="3"/>
      <c r="Y34" s="3"/>
      <c r="Z34" s="3"/>
    </row>
    <row r="35" ht="12.75" hidden="1" customHeight="1">
      <c r="A35" s="3" t="str">
        <f>Constants!A35</f>
        <v> </v>
      </c>
      <c r="B35" s="3" t="str">
        <f>Constants!B35</f>
        <v>I/O</v>
      </c>
      <c r="C35" s="3" t="str">
        <f>Constants!C35</f>
        <v> </v>
      </c>
      <c r="D35" s="3" t="str">
        <f>Constants!D35</f>
        <v> </v>
      </c>
      <c r="E35" s="3" t="str">
        <f>Constants!E35</f>
        <v> </v>
      </c>
      <c r="F35" s="19" t="str">
        <f>Constants!F35</f>
        <v> </v>
      </c>
      <c r="G35" s="3"/>
      <c r="H35" s="3"/>
      <c r="I35" s="3"/>
      <c r="J35" s="3"/>
      <c r="K35" s="3"/>
      <c r="L35" s="3"/>
      <c r="M35" s="3"/>
      <c r="N35" s="3"/>
      <c r="O35" s="3"/>
      <c r="P35" s="3"/>
      <c r="Q35" s="3"/>
      <c r="R35" s="3"/>
      <c r="S35" s="3"/>
      <c r="T35" s="3"/>
      <c r="U35" s="3"/>
      <c r="V35" s="3"/>
      <c r="W35" s="3"/>
      <c r="X35" s="3"/>
      <c r="Y35" s="3"/>
      <c r="Z35" s="3"/>
    </row>
    <row r="36" ht="12.75" hidden="1" customHeight="1">
      <c r="A36" s="3" t="str">
        <f>Constants!A36</f>
        <v> </v>
      </c>
      <c r="B36" s="3" t="str">
        <f>Constants!B36</f>
        <v>Logic</v>
      </c>
      <c r="C36" s="3" t="str">
        <f>Constants!C36</f>
        <v> </v>
      </c>
      <c r="D36" s="3" t="str">
        <f>Constants!D36</f>
        <v> </v>
      </c>
      <c r="E36" s="3" t="str">
        <f>Constants!E36</f>
        <v> </v>
      </c>
      <c r="F36" s="19" t="str">
        <f>Constants!F36</f>
        <v> </v>
      </c>
      <c r="G36" s="3"/>
      <c r="H36" s="3"/>
      <c r="I36" s="3"/>
      <c r="J36" s="3"/>
      <c r="K36" s="3"/>
      <c r="L36" s="3"/>
      <c r="M36" s="3"/>
      <c r="N36" s="3"/>
      <c r="O36" s="3"/>
      <c r="P36" s="3"/>
      <c r="Q36" s="3"/>
      <c r="R36" s="3"/>
      <c r="S36" s="3"/>
      <c r="T36" s="3"/>
      <c r="U36" s="3"/>
      <c r="V36" s="3"/>
      <c r="W36" s="3"/>
      <c r="X36" s="3"/>
      <c r="Y36" s="3"/>
      <c r="Z36" s="3"/>
    </row>
    <row r="37" ht="12.75" hidden="1" customHeight="1">
      <c r="A37" s="3" t="str">
        <f>Constants!A37</f>
        <v> </v>
      </c>
      <c r="B37" s="3" t="str">
        <f>Constants!B37</f>
        <v> </v>
      </c>
      <c r="C37" s="3" t="str">
        <f>Constants!C37</f>
        <v> </v>
      </c>
      <c r="D37" s="3" t="str">
        <f>Constants!D37</f>
        <v> </v>
      </c>
      <c r="E37" s="3" t="str">
        <f>Constants!E37</f>
        <v> </v>
      </c>
      <c r="F37" s="19" t="str">
        <f>Constants!F37</f>
        <v> </v>
      </c>
      <c r="G37" s="3"/>
      <c r="H37" s="3"/>
      <c r="I37" s="3"/>
      <c r="J37" s="3"/>
      <c r="K37" s="3"/>
      <c r="L37" s="3"/>
      <c r="M37" s="3"/>
      <c r="N37" s="3"/>
      <c r="O37" s="3"/>
      <c r="P37" s="3"/>
      <c r="Q37" s="3"/>
      <c r="R37" s="3"/>
      <c r="S37" s="3"/>
      <c r="T37" s="3"/>
      <c r="U37" s="3"/>
      <c r="V37" s="3"/>
      <c r="W37" s="3"/>
      <c r="X37" s="3"/>
      <c r="Y37" s="3"/>
      <c r="Z37" s="3"/>
    </row>
    <row r="38" ht="12.75" hidden="1" customHeight="1">
      <c r="A38" s="3" t="str">
        <f>Constants!A38</f>
        <v>Sizes:</v>
      </c>
      <c r="B38" s="3" t="str">
        <f>Constants!B38</f>
        <v>VS</v>
      </c>
      <c r="C38" s="3" t="str">
        <f>Constants!C38</f>
        <v>S</v>
      </c>
      <c r="D38" s="3" t="str">
        <f>Constants!D38</f>
        <v>M</v>
      </c>
      <c r="E38" s="3" t="str">
        <f>Constants!E38</f>
        <v>L</v>
      </c>
      <c r="F38" s="19" t="str">
        <f>Constants!F38</f>
        <v>VL</v>
      </c>
      <c r="G38" s="3"/>
      <c r="H38" s="3"/>
      <c r="I38" s="3"/>
      <c r="J38" s="3"/>
      <c r="K38" s="3"/>
      <c r="L38" s="3"/>
      <c r="M38" s="3"/>
      <c r="N38" s="3"/>
      <c r="O38" s="3"/>
      <c r="P38" s="3"/>
      <c r="Q38" s="3"/>
      <c r="R38" s="3"/>
      <c r="S38" s="3"/>
      <c r="T38" s="3"/>
      <c r="U38" s="3"/>
      <c r="V38" s="3"/>
      <c r="W38" s="3"/>
      <c r="X38" s="3"/>
      <c r="Y38" s="3"/>
      <c r="Z38" s="3"/>
    </row>
    <row r="39" ht="12.75" hidden="1" customHeight="1">
      <c r="A39" s="3" t="str">
        <f>Constants!A39</f>
        <v>upper</v>
      </c>
      <c r="B39" s="20">
        <f>Constants!B39</f>
        <v>-1.5</v>
      </c>
      <c r="C39" s="20">
        <f>Constants!C39</f>
        <v>-0.5</v>
      </c>
      <c r="D39" s="20">
        <f>Constants!D39</f>
        <v>0.5</v>
      </c>
      <c r="E39" s="20">
        <f>Constants!E39</f>
        <v>1.5</v>
      </c>
      <c r="F39" s="20">
        <f>Constants!F39</f>
        <v>99999</v>
      </c>
      <c r="G39" s="3"/>
      <c r="H39" s="3"/>
      <c r="I39" s="3"/>
      <c r="J39" s="3"/>
      <c r="K39" s="3"/>
      <c r="L39" s="3"/>
      <c r="M39" s="3"/>
      <c r="N39" s="3"/>
      <c r="O39" s="3"/>
      <c r="P39" s="3"/>
      <c r="Q39" s="3"/>
      <c r="R39" s="3"/>
      <c r="S39" s="3"/>
      <c r="T39" s="3"/>
      <c r="U39" s="3"/>
      <c r="V39" s="3"/>
      <c r="W39" s="3"/>
      <c r="X39" s="3"/>
      <c r="Y39" s="3"/>
      <c r="Z39" s="3"/>
    </row>
    <row r="40" ht="12.75" hidden="1" customHeight="1">
      <c r="A40" s="3" t="str">
        <f>Constants!A40</f>
        <v>mid</v>
      </c>
      <c r="B40" s="20">
        <f>Constants!B40</f>
        <v>-2</v>
      </c>
      <c r="C40" s="20">
        <f>Constants!C40</f>
        <v>-1</v>
      </c>
      <c r="D40" s="20">
        <f>Constants!D40</f>
        <v>0</v>
      </c>
      <c r="E40" s="20">
        <f>Constants!E40</f>
        <v>1</v>
      </c>
      <c r="F40" s="20">
        <f>Constants!F40</f>
        <v>2</v>
      </c>
      <c r="G40" s="3"/>
      <c r="H40" s="3"/>
      <c r="I40" s="3"/>
      <c r="J40" s="3"/>
      <c r="K40" s="3"/>
      <c r="L40" s="3"/>
      <c r="M40" s="3"/>
      <c r="N40" s="3"/>
      <c r="O40" s="3"/>
      <c r="P40" s="3"/>
      <c r="Q40" s="3"/>
      <c r="R40" s="3"/>
      <c r="S40" s="3"/>
      <c r="T40" s="3"/>
      <c r="U40" s="3"/>
      <c r="V40" s="3"/>
      <c r="W40" s="3"/>
      <c r="X40" s="3"/>
      <c r="Y40" s="3"/>
      <c r="Z40" s="3"/>
    </row>
    <row r="41" ht="12.75" hidden="1" customHeight="1">
      <c r="A41" s="3" t="str">
        <f>Constants!A41</f>
        <v>lower</v>
      </c>
      <c r="B41" s="20">
        <f>Constants!B41</f>
        <v>0</v>
      </c>
      <c r="C41" s="20">
        <f>Constants!C41</f>
        <v>-1.5</v>
      </c>
      <c r="D41" s="20">
        <f>Constants!D41</f>
        <v>-0.5</v>
      </c>
      <c r="E41" s="20">
        <f>Constants!E41</f>
        <v>0.5</v>
      </c>
      <c r="F41" s="20">
        <f>Constants!F41</f>
        <v>1.5</v>
      </c>
      <c r="G41" s="3"/>
      <c r="H41" s="3"/>
      <c r="I41" s="3"/>
      <c r="J41" s="3"/>
      <c r="K41" s="3"/>
      <c r="L41" s="3"/>
      <c r="M41" s="3"/>
      <c r="N41" s="3"/>
      <c r="O41" s="3"/>
      <c r="P41" s="3"/>
      <c r="Q41" s="3"/>
      <c r="R41" s="3"/>
      <c r="S41" s="3"/>
      <c r="T41" s="3"/>
      <c r="U41" s="3"/>
      <c r="V41" s="3"/>
      <c r="W41" s="3"/>
      <c r="X41" s="3"/>
      <c r="Y41" s="3"/>
      <c r="Z41" s="3"/>
    </row>
    <row r="42" ht="12.75" hidden="1" customHeight="1">
      <c r="A42" s="3" t="str">
        <f>Constants!A42</f>
        <v> </v>
      </c>
      <c r="B42" s="3" t="str">
        <f>Constants!B42</f>
        <v/>
      </c>
      <c r="C42" s="3" t="str">
        <f>Constants!C42</f>
        <v/>
      </c>
      <c r="D42" s="3" t="str">
        <f>Constants!D42</f>
        <v/>
      </c>
      <c r="E42" s="3" t="str">
        <f>Constants!E42</f>
        <v/>
      </c>
      <c r="F42" s="19" t="str">
        <f>Constants!F42</f>
        <v> </v>
      </c>
      <c r="G42" s="3"/>
      <c r="H42" s="3"/>
      <c r="I42" s="3"/>
      <c r="J42" s="3"/>
      <c r="K42" s="3"/>
      <c r="L42" s="3"/>
      <c r="M42" s="3"/>
      <c r="N42" s="3"/>
      <c r="O42" s="3"/>
      <c r="P42" s="3"/>
      <c r="Q42" s="3"/>
      <c r="R42" s="3"/>
      <c r="S42" s="3"/>
      <c r="T42" s="3"/>
      <c r="U42" s="3"/>
      <c r="V42" s="3"/>
      <c r="W42" s="3"/>
      <c r="X42" s="3"/>
      <c r="Y42" s="3"/>
      <c r="Z42" s="3"/>
    </row>
    <row r="43" ht="12.75" hidden="1" customHeight="1">
      <c r="A43" s="3" t="str">
        <f>Constants!A43</f>
        <v> </v>
      </c>
      <c r="B43" s="3" t="str">
        <f>Constants!B43</f>
        <v> </v>
      </c>
      <c r="C43" s="3" t="str">
        <f>Constants!C43</f>
        <v> </v>
      </c>
      <c r="D43" s="3" t="str">
        <f>Constants!D43</f>
        <v> </v>
      </c>
      <c r="E43" s="3" t="str">
        <f>Constants!E43</f>
        <v> </v>
      </c>
      <c r="F43" s="19" t="str">
        <f>Constants!F43</f>
        <v> </v>
      </c>
      <c r="G43" s="3"/>
      <c r="H43" s="3"/>
      <c r="I43" s="3"/>
      <c r="J43" s="3"/>
      <c r="K43" s="3"/>
      <c r="L43" s="3"/>
      <c r="M43" s="3"/>
      <c r="N43" s="3"/>
      <c r="O43" s="3"/>
      <c r="P43" s="3"/>
      <c r="Q43" s="3"/>
      <c r="R43" s="3"/>
      <c r="S43" s="3"/>
      <c r="T43" s="3"/>
      <c r="U43" s="3"/>
      <c r="V43" s="3"/>
      <c r="W43" s="3"/>
      <c r="X43" s="3"/>
      <c r="Y43" s="3"/>
      <c r="Z43" s="3"/>
    </row>
    <row r="44" ht="12.75" hidden="1"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1" t="s">
        <v>27</v>
      </c>
      <c r="D45" s="1"/>
      <c r="E45" s="1"/>
      <c r="F45" s="1"/>
      <c r="G45" s="1"/>
      <c r="H45" s="1"/>
      <c r="I45" s="3"/>
      <c r="J45" s="3"/>
      <c r="K45" s="3"/>
      <c r="L45" s="3"/>
      <c r="M45" s="3"/>
      <c r="N45" s="3"/>
      <c r="O45" s="3"/>
      <c r="P45" s="3"/>
      <c r="Q45" s="3"/>
      <c r="R45" s="3"/>
      <c r="S45" s="3"/>
      <c r="T45" s="3"/>
      <c r="U45" s="3"/>
      <c r="V45" s="3"/>
      <c r="W45" s="3"/>
      <c r="X45" s="3"/>
      <c r="Y45" s="3"/>
      <c r="Z45" s="3"/>
    </row>
    <row r="46" ht="9.75" customHeight="1">
      <c r="A46" s="1"/>
      <c r="B46" s="1"/>
      <c r="C46" s="1"/>
      <c r="D46" s="1"/>
      <c r="E46" s="1"/>
      <c r="F46" s="1"/>
      <c r="G46" s="1"/>
      <c r="H46" s="1"/>
      <c r="I46" s="3"/>
      <c r="J46" s="3"/>
      <c r="K46" s="3"/>
      <c r="L46" s="3"/>
      <c r="M46" s="3"/>
      <c r="N46" s="3"/>
      <c r="O46" s="3"/>
      <c r="P46" s="3"/>
      <c r="Q46" s="3"/>
      <c r="R46" s="3"/>
      <c r="S46" s="3"/>
      <c r="T46" s="3"/>
      <c r="U46" s="3"/>
      <c r="V46" s="3"/>
      <c r="W46" s="3"/>
      <c r="X46" s="3"/>
      <c r="Y46" s="3"/>
      <c r="Z46" s="3"/>
    </row>
    <row r="47" ht="12.75" hidden="1" customHeight="1">
      <c r="A47" s="32" t="s">
        <v>376</v>
      </c>
      <c r="B47" s="32"/>
      <c r="C47" s="32" t="s">
        <v>377</v>
      </c>
      <c r="D47" s="32" t="str">
        <f>CONCATENATE("CA",C47,".xls")</f>
        <v>CAAssignment 6.xls</v>
      </c>
      <c r="E47" s="32"/>
      <c r="F47" s="32"/>
      <c r="G47" s="32"/>
      <c r="H47" s="32"/>
      <c r="I47" s="3"/>
      <c r="J47" s="3"/>
      <c r="K47" s="3"/>
      <c r="L47" s="3"/>
      <c r="M47" s="3"/>
      <c r="N47" s="3"/>
      <c r="O47" s="3"/>
      <c r="P47" s="3"/>
      <c r="Q47" s="3"/>
      <c r="R47" s="3"/>
      <c r="S47" s="3"/>
      <c r="T47" s="3"/>
      <c r="U47" s="3"/>
      <c r="V47" s="3"/>
      <c r="W47" s="3"/>
      <c r="X47" s="3"/>
      <c r="Y47" s="3"/>
      <c r="Z47" s="3"/>
    </row>
    <row r="48" ht="12.75" hidden="1" customHeight="1">
      <c r="A48" s="32" t="s">
        <v>378</v>
      </c>
      <c r="B48" s="32"/>
      <c r="C48" s="32" t="s">
        <v>379</v>
      </c>
      <c r="D48" s="32" t="str">
        <f>CONCATENATE(C48)</f>
        <v>Assignment6</v>
      </c>
      <c r="E48" s="32"/>
      <c r="F48" s="32"/>
      <c r="G48" s="32"/>
      <c r="H48" s="32"/>
      <c r="I48" s="3"/>
      <c r="J48" s="3"/>
      <c r="K48" s="3"/>
      <c r="L48" s="3"/>
      <c r="M48" s="3"/>
      <c r="N48" s="3"/>
      <c r="O48" s="3"/>
      <c r="P48" s="3"/>
      <c r="Q48" s="3"/>
      <c r="R48" s="3"/>
      <c r="S48" s="3"/>
      <c r="T48" s="3"/>
      <c r="U48" s="3"/>
      <c r="V48" s="3"/>
      <c r="W48" s="3"/>
      <c r="X48" s="3"/>
      <c r="Y48" s="3"/>
      <c r="Z48" s="3"/>
    </row>
    <row r="49" ht="9.75" hidden="1" customHeight="1">
      <c r="A49" s="1"/>
      <c r="B49" s="1"/>
      <c r="C49" s="1"/>
      <c r="D49" s="1"/>
      <c r="E49" s="1"/>
      <c r="F49" s="1"/>
      <c r="G49" s="1"/>
      <c r="H49" s="1"/>
      <c r="I49" s="3"/>
      <c r="J49" s="3"/>
      <c r="K49" s="3"/>
      <c r="L49" s="3"/>
      <c r="M49" s="3"/>
      <c r="N49" s="3"/>
      <c r="O49" s="3"/>
      <c r="P49" s="3"/>
      <c r="Q49" s="3"/>
      <c r="R49" s="3"/>
      <c r="S49" s="3"/>
      <c r="T49" s="3"/>
      <c r="U49" s="3"/>
      <c r="V49" s="3"/>
      <c r="W49" s="3"/>
      <c r="X49" s="3"/>
      <c r="Y49" s="3"/>
      <c r="Z49" s="3"/>
    </row>
    <row r="50" ht="12.75" customHeight="1">
      <c r="A50" s="137" t="s">
        <v>380</v>
      </c>
      <c r="D50" s="138" t="str">
        <f>D48</f>
        <v>Assignment6</v>
      </c>
      <c r="E50" s="121"/>
      <c r="F50" s="121"/>
      <c r="G50" s="121"/>
      <c r="H50" s="121"/>
      <c r="I50" s="139"/>
      <c r="J50" s="139"/>
      <c r="K50" s="139"/>
      <c r="L50" s="139"/>
      <c r="M50" s="139"/>
      <c r="N50" s="139"/>
      <c r="O50" s="139"/>
      <c r="P50" s="139"/>
      <c r="Q50" s="139"/>
      <c r="R50" s="139"/>
      <c r="S50" s="139"/>
      <c r="T50" s="139"/>
      <c r="U50" s="139"/>
      <c r="V50" s="139"/>
      <c r="W50" s="139"/>
      <c r="X50" s="139"/>
      <c r="Y50" s="139"/>
      <c r="Z50" s="139"/>
    </row>
    <row r="51" ht="12.75" customHeight="1">
      <c r="A51" s="140"/>
      <c r="B51" s="140"/>
      <c r="C51" s="141" t="str">
        <f>D50</f>
        <v>Assignment6</v>
      </c>
      <c r="D51" s="141" t="str">
        <f>D50</f>
        <v>Assignment6</v>
      </c>
      <c r="E51" s="141" t="s">
        <v>381</v>
      </c>
      <c r="F51" s="121"/>
      <c r="G51" s="121"/>
      <c r="H51" s="121"/>
      <c r="I51" s="139"/>
      <c r="J51" s="139"/>
      <c r="K51" s="139"/>
      <c r="L51" s="139"/>
      <c r="M51" s="139"/>
      <c r="N51" s="139"/>
      <c r="O51" s="139"/>
      <c r="P51" s="139"/>
      <c r="Q51" s="139"/>
      <c r="R51" s="139"/>
      <c r="S51" s="139"/>
      <c r="T51" s="139"/>
      <c r="U51" s="139"/>
      <c r="V51" s="139"/>
      <c r="W51" s="139"/>
      <c r="X51" s="139"/>
      <c r="Y51" s="139"/>
      <c r="Z51" s="139"/>
    </row>
    <row r="52" ht="12.75" customHeight="1">
      <c r="A52" s="118" t="s">
        <v>382</v>
      </c>
      <c r="B52" s="3"/>
      <c r="C52" s="141" t="s">
        <v>383</v>
      </c>
      <c r="D52" s="141" t="s">
        <v>384</v>
      </c>
      <c r="E52" s="141" t="s">
        <v>384</v>
      </c>
      <c r="F52" s="3"/>
      <c r="G52" s="3"/>
      <c r="H52" s="3"/>
      <c r="I52" s="3"/>
      <c r="J52" s="3"/>
      <c r="K52" s="3"/>
      <c r="L52" s="3"/>
      <c r="M52" s="3"/>
      <c r="N52" s="3"/>
      <c r="O52" s="3"/>
      <c r="P52" s="3"/>
      <c r="Q52" s="3"/>
      <c r="R52" s="3"/>
      <c r="S52" s="3"/>
      <c r="T52" s="3"/>
      <c r="U52" s="3"/>
      <c r="V52" s="3"/>
      <c r="W52" s="3"/>
      <c r="X52" s="3"/>
      <c r="Y52" s="3"/>
      <c r="Z52" s="3"/>
    </row>
    <row r="53" ht="12.75" customHeight="1">
      <c r="A53" s="3" t="s">
        <v>385</v>
      </c>
      <c r="B53" s="3"/>
      <c r="C53" s="142"/>
      <c r="D53" s="142"/>
      <c r="E53" s="3"/>
      <c r="F53" s="3"/>
      <c r="G53" s="3"/>
      <c r="H53" s="3"/>
      <c r="I53" s="3"/>
      <c r="J53" s="3"/>
      <c r="K53" s="3"/>
      <c r="L53" s="3"/>
      <c r="M53" s="3"/>
      <c r="N53" s="3"/>
      <c r="O53" s="3"/>
      <c r="P53" s="3"/>
      <c r="Q53" s="3"/>
      <c r="R53" s="3"/>
      <c r="S53" s="3"/>
      <c r="T53" s="3"/>
      <c r="U53" s="3"/>
      <c r="V53" s="3"/>
      <c r="W53" s="3"/>
      <c r="X53" s="3"/>
      <c r="Y53" s="3"/>
      <c r="Z53" s="3"/>
    </row>
    <row r="54" ht="12.75" customHeight="1">
      <c r="A54" s="3" t="s">
        <v>386</v>
      </c>
      <c r="B54" s="3"/>
      <c r="C54" s="142"/>
      <c r="D54" s="142"/>
      <c r="E54" s="142"/>
      <c r="F54" s="3"/>
      <c r="G54" s="3"/>
      <c r="H54" s="3"/>
      <c r="I54" s="3"/>
      <c r="J54" s="3"/>
      <c r="K54" s="3"/>
      <c r="L54" s="3"/>
      <c r="M54" s="3"/>
      <c r="N54" s="3"/>
      <c r="O54" s="3"/>
      <c r="P54" s="3"/>
      <c r="Q54" s="3"/>
      <c r="R54" s="3"/>
      <c r="S54" s="3"/>
      <c r="T54" s="3"/>
      <c r="U54" s="3"/>
      <c r="V54" s="3"/>
      <c r="W54" s="3"/>
      <c r="X54" s="3"/>
      <c r="Y54" s="3"/>
      <c r="Z54" s="3"/>
    </row>
    <row r="55" ht="12.75" customHeight="1">
      <c r="A55" s="3" t="s">
        <v>387</v>
      </c>
      <c r="B55" s="3"/>
      <c r="C55" s="142"/>
      <c r="D55" s="142"/>
      <c r="E55" s="142"/>
      <c r="F55" s="3"/>
      <c r="G55" s="3"/>
      <c r="H55" s="3"/>
      <c r="I55" s="3"/>
      <c r="J55" s="3"/>
      <c r="K55" s="3"/>
      <c r="L55" s="3"/>
      <c r="M55" s="3"/>
      <c r="N55" s="3"/>
      <c r="O55" s="3"/>
      <c r="P55" s="3"/>
      <c r="Q55" s="3"/>
      <c r="R55" s="3"/>
      <c r="S55" s="3"/>
      <c r="T55" s="3"/>
      <c r="U55" s="3"/>
      <c r="V55" s="3"/>
      <c r="W55" s="3"/>
      <c r="X55" s="3"/>
      <c r="Y55" s="3"/>
      <c r="Z55" s="3"/>
    </row>
    <row r="56" ht="12.75" customHeight="1">
      <c r="A56" s="3" t="s">
        <v>388</v>
      </c>
      <c r="B56" s="3"/>
      <c r="C56" s="142"/>
      <c r="D56" s="142"/>
      <c r="E56" s="142"/>
      <c r="F56" s="3"/>
      <c r="G56" s="3"/>
      <c r="H56" s="3"/>
      <c r="I56" s="3"/>
      <c r="J56" s="3"/>
      <c r="K56" s="3"/>
      <c r="L56" s="3"/>
      <c r="M56" s="3"/>
      <c r="N56" s="3"/>
      <c r="O56" s="3"/>
      <c r="P56" s="3"/>
      <c r="Q56" s="3"/>
      <c r="R56" s="3"/>
      <c r="S56" s="3"/>
      <c r="T56" s="3"/>
      <c r="U56" s="3"/>
      <c r="V56" s="3"/>
      <c r="W56" s="3"/>
      <c r="X56" s="3"/>
      <c r="Y56" s="3"/>
      <c r="Z56" s="3"/>
    </row>
    <row r="57" ht="12.75" hidden="1" customHeight="1">
      <c r="A57" s="3" t="s">
        <v>389</v>
      </c>
      <c r="B57" s="3"/>
      <c r="C57" s="142"/>
      <c r="D57" s="142"/>
      <c r="E57" s="142"/>
      <c r="F57" s="3"/>
      <c r="G57" s="3"/>
      <c r="H57" s="3"/>
      <c r="I57" s="3"/>
      <c r="J57" s="3"/>
      <c r="K57" s="3"/>
      <c r="L57" s="3"/>
      <c r="M57" s="3"/>
      <c r="N57" s="3"/>
      <c r="O57" s="3"/>
      <c r="P57" s="3"/>
      <c r="Q57" s="3"/>
      <c r="R57" s="3"/>
      <c r="S57" s="3"/>
      <c r="T57" s="3"/>
      <c r="U57" s="3"/>
      <c r="V57" s="3"/>
      <c r="W57" s="3"/>
      <c r="X57" s="3"/>
      <c r="Y57" s="3"/>
      <c r="Z57" s="3"/>
    </row>
    <row r="58" ht="12.75" customHeight="1">
      <c r="A58" s="3" t="s">
        <v>390</v>
      </c>
      <c r="B58" s="3"/>
      <c r="C58" s="142"/>
      <c r="D58" s="142"/>
      <c r="E58" s="143"/>
      <c r="F58" s="3"/>
      <c r="G58" s="3"/>
      <c r="H58" s="3"/>
      <c r="I58" s="3"/>
      <c r="J58" s="3"/>
      <c r="K58" s="3"/>
      <c r="L58" s="3"/>
      <c r="M58" s="3"/>
      <c r="N58" s="3"/>
      <c r="O58" s="3"/>
      <c r="P58" s="3"/>
      <c r="Q58" s="3"/>
      <c r="R58" s="3"/>
      <c r="S58" s="3"/>
      <c r="T58" s="3"/>
      <c r="U58" s="3"/>
      <c r="V58" s="3"/>
      <c r="W58" s="3"/>
      <c r="X58" s="3"/>
      <c r="Y58" s="3"/>
      <c r="Z58" s="3"/>
    </row>
    <row r="59" ht="12.75" hidden="1" customHeight="1">
      <c r="A59" s="3"/>
      <c r="B59" s="3"/>
      <c r="C59" s="118"/>
      <c r="D59" s="118"/>
      <c r="E59" s="118"/>
      <c r="F59" s="3"/>
      <c r="G59" s="3"/>
      <c r="H59" s="3"/>
      <c r="I59" s="3"/>
      <c r="J59" s="3"/>
      <c r="K59" s="3"/>
      <c r="L59" s="3"/>
      <c r="M59" s="3"/>
      <c r="N59" s="3"/>
      <c r="O59" s="3"/>
      <c r="P59" s="3"/>
      <c r="Q59" s="3"/>
      <c r="R59" s="3"/>
      <c r="S59" s="3"/>
      <c r="T59" s="3"/>
      <c r="U59" s="3"/>
      <c r="V59" s="3"/>
      <c r="W59" s="3"/>
      <c r="X59" s="3"/>
      <c r="Y59" s="3"/>
      <c r="Z59" s="3"/>
    </row>
    <row r="60" ht="12.75" hidden="1" customHeight="1">
      <c r="A60" s="3" t="s">
        <v>391</v>
      </c>
      <c r="B60" s="3"/>
      <c r="C60" s="118" t="s">
        <v>19</v>
      </c>
      <c r="D60" s="118" t="s">
        <v>392</v>
      </c>
      <c r="E60" s="118" t="s">
        <v>393</v>
      </c>
      <c r="F60" s="3"/>
      <c r="G60" s="3"/>
      <c r="H60" s="3"/>
      <c r="I60" s="3"/>
      <c r="J60" s="3"/>
      <c r="K60" s="3"/>
      <c r="L60" s="3"/>
      <c r="M60" s="3"/>
      <c r="N60" s="3"/>
      <c r="O60" s="3"/>
      <c r="P60" s="3"/>
      <c r="Q60" s="3"/>
      <c r="R60" s="3"/>
      <c r="S60" s="3"/>
      <c r="T60" s="3"/>
      <c r="U60" s="3"/>
      <c r="V60" s="3"/>
      <c r="W60" s="3"/>
      <c r="X60" s="3"/>
      <c r="Y60" s="3"/>
      <c r="Z60" s="3"/>
    </row>
    <row r="61" ht="12.75" hidden="1" customHeight="1">
      <c r="A61" s="3" t="s">
        <v>394</v>
      </c>
      <c r="B61" s="3"/>
      <c r="C61" s="142"/>
      <c r="D61" s="142"/>
      <c r="E61" s="142">
        <v>0.0</v>
      </c>
      <c r="F61" s="3"/>
      <c r="G61" s="3"/>
      <c r="H61" s="3"/>
      <c r="I61" s="3"/>
      <c r="J61" s="3"/>
      <c r="K61" s="3"/>
      <c r="L61" s="3"/>
      <c r="M61" s="3"/>
      <c r="N61" s="3"/>
      <c r="O61" s="3"/>
      <c r="P61" s="3"/>
      <c r="Q61" s="3"/>
      <c r="R61" s="3"/>
      <c r="S61" s="3"/>
      <c r="T61" s="3"/>
      <c r="U61" s="3"/>
      <c r="V61" s="3"/>
      <c r="W61" s="3"/>
      <c r="X61" s="3"/>
      <c r="Y61" s="3"/>
      <c r="Z61" s="3"/>
    </row>
    <row r="62" ht="12.75" hidden="1" customHeight="1">
      <c r="A62" s="3" t="s">
        <v>395</v>
      </c>
      <c r="B62" s="3"/>
      <c r="C62" s="142"/>
      <c r="D62" s="142"/>
      <c r="E62" s="142">
        <v>0.0</v>
      </c>
      <c r="F62" s="3"/>
      <c r="G62" s="3"/>
      <c r="H62" s="3"/>
      <c r="I62" s="3"/>
      <c r="J62" s="3"/>
      <c r="K62" s="3"/>
      <c r="L62" s="3"/>
      <c r="M62" s="3"/>
      <c r="N62" s="3"/>
      <c r="O62" s="3"/>
      <c r="P62" s="3"/>
      <c r="Q62" s="3"/>
      <c r="R62" s="3"/>
      <c r="S62" s="3"/>
      <c r="T62" s="3"/>
      <c r="U62" s="3"/>
      <c r="V62" s="3"/>
      <c r="W62" s="3"/>
      <c r="X62" s="3"/>
      <c r="Y62" s="3"/>
      <c r="Z62" s="3"/>
    </row>
    <row r="63" ht="12.75" hidden="1" customHeight="1">
      <c r="A63" s="3" t="s">
        <v>396</v>
      </c>
      <c r="B63" s="3"/>
      <c r="C63" s="142"/>
      <c r="D63" s="142"/>
      <c r="E63" s="143">
        <v>0.0</v>
      </c>
      <c r="F63" s="3"/>
      <c r="G63" s="3"/>
      <c r="H63" s="3"/>
      <c r="I63" s="3"/>
      <c r="J63" s="3"/>
      <c r="K63" s="3"/>
      <c r="L63" s="3"/>
      <c r="M63" s="3"/>
      <c r="N63" s="3"/>
      <c r="O63" s="3"/>
      <c r="P63" s="3"/>
      <c r="Q63" s="3"/>
      <c r="R63" s="3"/>
      <c r="S63" s="3"/>
      <c r="T63" s="3"/>
      <c r="U63" s="3"/>
      <c r="V63" s="3"/>
      <c r="W63" s="3"/>
      <c r="X63" s="3"/>
      <c r="Y63" s="3"/>
      <c r="Z63" s="3"/>
    </row>
    <row r="64" ht="12.75" customHeight="1">
      <c r="A64" s="3"/>
      <c r="B64" s="3"/>
      <c r="C64" s="118"/>
      <c r="D64" s="118"/>
      <c r="E64" s="118"/>
      <c r="F64" s="3"/>
      <c r="G64" s="3"/>
      <c r="H64" s="3"/>
      <c r="I64" s="3"/>
      <c r="J64" s="3"/>
      <c r="K64" s="3"/>
      <c r="L64" s="3"/>
      <c r="M64" s="3"/>
      <c r="N64" s="3"/>
      <c r="O64" s="3"/>
      <c r="P64" s="3"/>
      <c r="Q64" s="3"/>
      <c r="R64" s="3"/>
      <c r="S64" s="3"/>
      <c r="T64" s="3"/>
      <c r="U64" s="3"/>
      <c r="V64" s="3"/>
      <c r="W64" s="3"/>
      <c r="X64" s="3"/>
      <c r="Y64" s="3"/>
      <c r="Z64" s="3"/>
    </row>
    <row r="65" ht="12.75" customHeight="1">
      <c r="A65" s="3"/>
      <c r="B65" s="3"/>
      <c r="C65" s="118" t="str">
        <f>D50</f>
        <v>Assignment6</v>
      </c>
      <c r="D65" s="118" t="str">
        <f>D50</f>
        <v>Assignment6</v>
      </c>
      <c r="E65" s="118" t="str">
        <f>E51</f>
        <v>All previous</v>
      </c>
      <c r="F65" s="3"/>
      <c r="G65" s="3"/>
      <c r="H65" s="3"/>
      <c r="I65" s="3"/>
      <c r="J65" s="3"/>
      <c r="K65" s="3"/>
      <c r="L65" s="3"/>
      <c r="M65" s="3"/>
      <c r="N65" s="3"/>
      <c r="O65" s="3"/>
      <c r="P65" s="3"/>
      <c r="Q65" s="3"/>
      <c r="R65" s="3"/>
      <c r="S65" s="3"/>
      <c r="T65" s="3"/>
      <c r="U65" s="3"/>
      <c r="V65" s="3"/>
      <c r="W65" s="3"/>
      <c r="X65" s="3"/>
      <c r="Y65" s="3"/>
      <c r="Z65" s="3"/>
    </row>
    <row r="66" ht="12.75" customHeight="1">
      <c r="A66" s="118" t="s">
        <v>397</v>
      </c>
      <c r="B66" s="118"/>
      <c r="C66" s="141" t="s">
        <v>398</v>
      </c>
      <c r="D66" s="141" t="s">
        <v>399</v>
      </c>
      <c r="E66" s="141" t="s">
        <v>399</v>
      </c>
      <c r="F66" s="141" t="s">
        <v>400</v>
      </c>
      <c r="G66" s="3"/>
      <c r="H66" s="118"/>
      <c r="I66" s="144"/>
      <c r="J66" s="144"/>
      <c r="K66" s="144"/>
      <c r="L66" s="144"/>
      <c r="M66" s="144"/>
      <c r="N66" s="3"/>
      <c r="O66" s="3"/>
      <c r="P66" s="3"/>
      <c r="Q66" s="3"/>
      <c r="R66" s="3"/>
      <c r="S66" s="3"/>
      <c r="T66" s="3"/>
      <c r="U66" s="3"/>
      <c r="V66" s="3"/>
      <c r="W66" s="3"/>
      <c r="X66" s="3"/>
      <c r="Y66" s="3"/>
      <c r="Z66" s="3"/>
    </row>
    <row r="67" ht="12.75" customHeight="1">
      <c r="A67" s="32" t="str">
        <f t="shared" ref="A67:A77" si="1">B4</f>
        <v>Analyze</v>
      </c>
      <c r="B67" s="3"/>
      <c r="C67" s="145"/>
      <c r="D67" s="142"/>
      <c r="E67" s="142"/>
      <c r="F67" s="146">
        <v>0.0</v>
      </c>
      <c r="G67" s="3"/>
      <c r="H67" s="3"/>
      <c r="O67" s="3"/>
      <c r="P67" s="3"/>
      <c r="Q67" s="3"/>
      <c r="R67" s="3"/>
      <c r="S67" s="3"/>
      <c r="T67" s="3"/>
      <c r="U67" s="3"/>
      <c r="V67" s="3"/>
      <c r="W67" s="3"/>
      <c r="X67" s="3"/>
      <c r="Y67" s="3"/>
      <c r="Z67" s="3"/>
    </row>
    <row r="68" ht="12.75" customHeight="1">
      <c r="A68" s="32" t="str">
        <f t="shared" si="1"/>
        <v>Architect</v>
      </c>
      <c r="B68" s="3"/>
      <c r="C68" s="145"/>
      <c r="D68" s="142"/>
      <c r="E68" s="142"/>
      <c r="F68" s="146">
        <v>0.0</v>
      </c>
      <c r="G68" s="3"/>
      <c r="H68" s="3"/>
      <c r="I68" s="144"/>
      <c r="J68" s="144"/>
      <c r="K68" s="144"/>
      <c r="L68" s="144"/>
      <c r="M68" s="144"/>
      <c r="O68" s="3"/>
      <c r="P68" s="3"/>
      <c r="Q68" s="3"/>
      <c r="R68" s="3"/>
      <c r="S68" s="3"/>
      <c r="T68" s="3"/>
      <c r="U68" s="3"/>
      <c r="V68" s="3"/>
      <c r="W68" s="3"/>
      <c r="X68" s="3"/>
      <c r="Y68" s="3"/>
      <c r="Z68" s="3"/>
    </row>
    <row r="69" ht="12.75" customHeight="1">
      <c r="A69" s="32" t="str">
        <f t="shared" si="1"/>
        <v>Plan project</v>
      </c>
      <c r="B69" s="3"/>
      <c r="C69" s="145"/>
      <c r="D69" s="142"/>
      <c r="E69" s="142"/>
      <c r="F69" s="146">
        <v>0.0</v>
      </c>
      <c r="G69" s="3"/>
      <c r="H69" s="3"/>
      <c r="I69" s="147"/>
      <c r="J69" s="144"/>
      <c r="K69" s="144"/>
      <c r="L69" s="144"/>
      <c r="M69" s="144"/>
      <c r="O69" s="3"/>
      <c r="P69" s="3"/>
      <c r="Q69" s="3"/>
      <c r="R69" s="3"/>
      <c r="S69" s="3"/>
      <c r="T69" s="3"/>
      <c r="U69" s="3"/>
      <c r="V69" s="3"/>
      <c r="W69" s="3"/>
      <c r="X69" s="3"/>
      <c r="Y69" s="3"/>
      <c r="Z69" s="3"/>
    </row>
    <row r="70" ht="12.75" customHeight="1">
      <c r="A70" s="32" t="str">
        <f t="shared" si="1"/>
        <v>Plan iteration</v>
      </c>
      <c r="B70" s="3"/>
      <c r="C70" s="145"/>
      <c r="D70" s="142"/>
      <c r="E70" s="142"/>
      <c r="F70" s="146">
        <v>0.0</v>
      </c>
      <c r="G70" s="3"/>
      <c r="H70" s="3"/>
      <c r="I70" s="144"/>
      <c r="J70" s="144"/>
      <c r="K70" s="144"/>
      <c r="L70" s="144"/>
      <c r="M70" s="144"/>
      <c r="O70" s="3"/>
      <c r="P70" s="3"/>
      <c r="Q70" s="3"/>
      <c r="R70" s="3"/>
      <c r="S70" s="3"/>
      <c r="T70" s="3"/>
      <c r="U70" s="3"/>
      <c r="V70" s="3"/>
      <c r="W70" s="3"/>
      <c r="X70" s="3"/>
      <c r="Y70" s="3"/>
      <c r="Z70" s="3"/>
    </row>
    <row r="71" ht="12.75" customHeight="1">
      <c r="A71" s="32" t="str">
        <f t="shared" si="1"/>
        <v>Construct</v>
      </c>
      <c r="B71" s="3"/>
      <c r="C71" s="145"/>
      <c r="D71" s="142"/>
      <c r="E71" s="142"/>
      <c r="F71" s="146">
        <v>0.0</v>
      </c>
      <c r="G71" s="3"/>
      <c r="H71" s="3"/>
      <c r="I71" s="144"/>
      <c r="J71" s="144"/>
      <c r="K71" s="144"/>
      <c r="L71" s="144"/>
      <c r="M71" s="144"/>
      <c r="O71" s="3"/>
      <c r="P71" s="3"/>
      <c r="Q71" s="3"/>
      <c r="R71" s="3"/>
      <c r="S71" s="3"/>
      <c r="T71" s="3"/>
      <c r="U71" s="3"/>
      <c r="V71" s="3"/>
      <c r="W71" s="3"/>
      <c r="X71" s="3"/>
      <c r="Y71" s="3"/>
      <c r="Z71" s="3"/>
    </row>
    <row r="72" ht="12.75" customHeight="1">
      <c r="A72" s="32" t="str">
        <f t="shared" si="1"/>
        <v>Refactor</v>
      </c>
      <c r="B72" s="3"/>
      <c r="C72" s="145"/>
      <c r="D72" s="142"/>
      <c r="E72" s="142"/>
      <c r="F72" s="146">
        <v>0.0</v>
      </c>
      <c r="G72" s="3"/>
      <c r="H72" s="3"/>
      <c r="I72" s="144"/>
      <c r="J72" s="144"/>
      <c r="K72" s="144"/>
      <c r="L72" s="144"/>
      <c r="M72" s="144"/>
      <c r="O72" s="3"/>
      <c r="P72" s="3"/>
      <c r="Q72" s="3"/>
      <c r="R72" s="3"/>
      <c r="S72" s="3"/>
      <c r="T72" s="3"/>
      <c r="U72" s="3"/>
      <c r="V72" s="3"/>
      <c r="W72" s="3"/>
      <c r="X72" s="3"/>
      <c r="Y72" s="3"/>
      <c r="Z72" s="3"/>
    </row>
    <row r="73" ht="12.75" customHeight="1">
      <c r="A73" s="32" t="str">
        <f t="shared" si="1"/>
        <v>Review</v>
      </c>
      <c r="B73" s="3"/>
      <c r="C73" s="145"/>
      <c r="D73" s="142"/>
      <c r="E73" s="142"/>
      <c r="F73" s="146">
        <v>0.0</v>
      </c>
      <c r="G73" s="3"/>
      <c r="H73" s="3"/>
      <c r="I73" s="144"/>
      <c r="J73" s="144"/>
      <c r="K73" s="144"/>
      <c r="L73" s="144"/>
      <c r="M73" s="144"/>
      <c r="O73" s="3"/>
      <c r="P73" s="3"/>
      <c r="Q73" s="3"/>
      <c r="R73" s="3"/>
      <c r="S73" s="3"/>
      <c r="T73" s="3"/>
      <c r="U73" s="3"/>
      <c r="V73" s="3"/>
      <c r="W73" s="3"/>
      <c r="X73" s="3"/>
      <c r="Y73" s="3"/>
      <c r="Z73" s="3"/>
    </row>
    <row r="74" ht="12.75" customHeight="1">
      <c r="A74" s="32" t="str">
        <f t="shared" si="1"/>
        <v>Integration test</v>
      </c>
      <c r="B74" s="3"/>
      <c r="C74" s="145"/>
      <c r="D74" s="142"/>
      <c r="E74" s="142"/>
      <c r="F74" s="146">
        <v>0.0</v>
      </c>
      <c r="G74" s="3"/>
      <c r="H74" s="3"/>
      <c r="I74" s="3"/>
      <c r="J74" s="3"/>
      <c r="K74" s="3"/>
      <c r="L74" s="3"/>
      <c r="M74" s="3"/>
      <c r="N74" s="3"/>
      <c r="O74" s="3"/>
      <c r="P74" s="3"/>
      <c r="Q74" s="3"/>
      <c r="R74" s="3"/>
      <c r="S74" s="3"/>
      <c r="T74" s="3"/>
      <c r="U74" s="3"/>
      <c r="V74" s="3"/>
      <c r="W74" s="3"/>
      <c r="X74" s="3"/>
      <c r="Y74" s="3"/>
      <c r="Z74" s="3"/>
    </row>
    <row r="75" ht="12.75" customHeight="1">
      <c r="A75" s="32" t="str">
        <f t="shared" si="1"/>
        <v>Repattern</v>
      </c>
      <c r="B75" s="3"/>
      <c r="C75" s="145"/>
      <c r="D75" s="142"/>
      <c r="E75" s="142"/>
      <c r="F75" s="146">
        <v>0.0</v>
      </c>
      <c r="G75" s="3"/>
      <c r="H75" s="3"/>
      <c r="I75" s="3"/>
      <c r="J75" s="3"/>
      <c r="K75" s="3"/>
      <c r="L75" s="3"/>
      <c r="M75" s="3"/>
      <c r="N75" s="3"/>
      <c r="O75" s="3"/>
      <c r="P75" s="3"/>
      <c r="Q75" s="3"/>
      <c r="R75" s="3"/>
      <c r="S75" s="3"/>
      <c r="T75" s="3"/>
      <c r="U75" s="3"/>
      <c r="V75" s="3"/>
      <c r="W75" s="3"/>
      <c r="X75" s="3"/>
      <c r="Y75" s="3"/>
      <c r="Z75" s="3"/>
    </row>
    <row r="76" ht="12.75" customHeight="1">
      <c r="A76" s="32" t="str">
        <f t="shared" si="1"/>
        <v>Postmortem</v>
      </c>
      <c r="B76" s="3"/>
      <c r="C76" s="145"/>
      <c r="D76" s="142"/>
      <c r="E76" s="142"/>
      <c r="F76" s="146">
        <v>0.0</v>
      </c>
      <c r="G76" s="3"/>
      <c r="H76" s="3"/>
      <c r="I76" s="3"/>
      <c r="J76" s="3"/>
      <c r="K76" s="3"/>
      <c r="L76" s="3"/>
      <c r="M76" s="3"/>
      <c r="N76" s="3"/>
      <c r="O76" s="3"/>
      <c r="P76" s="3"/>
      <c r="Q76" s="3"/>
      <c r="R76" s="3"/>
      <c r="S76" s="3"/>
      <c r="T76" s="3"/>
      <c r="U76" s="3"/>
      <c r="V76" s="3"/>
      <c r="W76" s="3"/>
      <c r="X76" s="3"/>
      <c r="Y76" s="3"/>
      <c r="Z76" s="3"/>
    </row>
    <row r="77" ht="12.75" customHeight="1">
      <c r="A77" s="32" t="str">
        <f t="shared" si="1"/>
        <v>Sandbox</v>
      </c>
      <c r="B77" s="3"/>
      <c r="C77" s="145"/>
      <c r="D77" s="142"/>
      <c r="E77" s="142"/>
      <c r="F77" s="146">
        <v>0.0</v>
      </c>
      <c r="G77" s="3"/>
      <c r="H77" s="3"/>
      <c r="I77" s="3"/>
      <c r="J77" s="3"/>
      <c r="K77" s="3"/>
      <c r="L77" s="3"/>
      <c r="M77" s="3"/>
      <c r="N77" s="3"/>
      <c r="O77" s="3"/>
      <c r="P77" s="3"/>
      <c r="Q77" s="3"/>
      <c r="R77" s="3"/>
      <c r="S77" s="3"/>
      <c r="T77" s="3"/>
      <c r="U77" s="3"/>
      <c r="V77" s="3"/>
      <c r="W77" s="3"/>
      <c r="X77" s="3"/>
      <c r="Y77" s="3"/>
      <c r="Z77" s="3"/>
    </row>
    <row r="78" ht="12.75" customHeight="1">
      <c r="A78" s="32" t="s">
        <v>401</v>
      </c>
      <c r="B78" s="3"/>
      <c r="C78" s="142"/>
      <c r="D78" s="142"/>
      <c r="E78" s="145">
        <f>SUM(E67:E77)</f>
        <v>0</v>
      </c>
      <c r="F78" s="146">
        <v>0.0</v>
      </c>
      <c r="G78" s="3"/>
      <c r="H78" s="3"/>
      <c r="I78" s="3"/>
      <c r="J78" s="3"/>
      <c r="K78" s="3"/>
      <c r="L78" s="3"/>
      <c r="M78" s="3"/>
      <c r="N78" s="3"/>
      <c r="O78" s="3"/>
      <c r="P78" s="3"/>
      <c r="Q78" s="3"/>
      <c r="R78" s="3"/>
      <c r="S78" s="3"/>
      <c r="T78" s="3"/>
      <c r="U78" s="3"/>
      <c r="V78" s="3"/>
      <c r="W78" s="3"/>
      <c r="X78" s="3"/>
      <c r="Y78" s="3"/>
      <c r="Z78" s="3"/>
    </row>
    <row r="79" ht="12.75" customHeight="1">
      <c r="A79" s="118"/>
      <c r="B79" s="118"/>
      <c r="C79" s="118"/>
      <c r="D79" s="118"/>
      <c r="E79" s="3"/>
      <c r="F79" s="118"/>
      <c r="G79" s="3"/>
      <c r="H79" s="118"/>
      <c r="I79" s="3"/>
      <c r="J79" s="3"/>
      <c r="K79" s="3"/>
      <c r="L79" s="3"/>
      <c r="M79" s="3"/>
      <c r="N79" s="3"/>
      <c r="O79" s="3"/>
      <c r="P79" s="3"/>
      <c r="Q79" s="3"/>
      <c r="R79" s="3"/>
      <c r="S79" s="3"/>
      <c r="T79" s="3"/>
      <c r="U79" s="3"/>
      <c r="V79" s="3"/>
      <c r="W79" s="3"/>
      <c r="X79" s="3"/>
      <c r="Y79" s="3"/>
      <c r="Z79" s="3"/>
    </row>
    <row r="80" ht="12.75" customHeight="1">
      <c r="A80" s="118"/>
      <c r="B80" s="118"/>
      <c r="C80" s="118"/>
      <c r="D80" s="118"/>
      <c r="E80" s="141" t="str">
        <f>E65</f>
        <v>All previous</v>
      </c>
      <c r="F80" s="118"/>
      <c r="G80" s="3"/>
      <c r="H80" s="118"/>
      <c r="I80" s="3"/>
      <c r="J80" s="3"/>
      <c r="K80" s="3"/>
      <c r="L80" s="3"/>
      <c r="M80" s="3"/>
      <c r="N80" s="3"/>
      <c r="O80" s="3"/>
      <c r="P80" s="3"/>
      <c r="Q80" s="3"/>
      <c r="R80" s="3"/>
      <c r="S80" s="3"/>
      <c r="T80" s="3"/>
      <c r="U80" s="3"/>
      <c r="V80" s="3"/>
      <c r="W80" s="3"/>
      <c r="X80" s="3"/>
      <c r="Y80" s="3"/>
      <c r="Z80" s="3"/>
    </row>
    <row r="81" ht="12.75" customHeight="1">
      <c r="A81" s="118" t="s">
        <v>402</v>
      </c>
      <c r="B81" s="3"/>
      <c r="C81" s="3"/>
      <c r="D81" s="148"/>
      <c r="E81" s="141" t="s">
        <v>403</v>
      </c>
      <c r="F81" s="141" t="s">
        <v>400</v>
      </c>
      <c r="G81" s="3"/>
      <c r="H81" s="3"/>
      <c r="I81" s="3"/>
      <c r="J81" s="3"/>
      <c r="K81" s="3"/>
      <c r="L81" s="3"/>
      <c r="M81" s="3"/>
      <c r="N81" s="3"/>
      <c r="O81" s="3"/>
      <c r="P81" s="3"/>
      <c r="Q81" s="3"/>
      <c r="R81" s="3"/>
      <c r="S81" s="3"/>
      <c r="T81" s="3"/>
      <c r="U81" s="3"/>
      <c r="V81" s="3"/>
      <c r="W81" s="3"/>
      <c r="X81" s="3"/>
      <c r="Y81" s="3"/>
      <c r="Z81" s="3"/>
    </row>
    <row r="82" ht="12.75" customHeight="1">
      <c r="A82" s="32" t="str">
        <f t="shared" ref="A82:A92" si="2">B4</f>
        <v>Analyze</v>
      </c>
      <c r="B82" s="3"/>
      <c r="C82" s="3"/>
      <c r="D82" s="145"/>
      <c r="E82" s="142"/>
      <c r="F82" s="146">
        <f t="shared" ref="F82:F93" si="3">IF(E82=0,0,E82/$E$93)</f>
        <v>0</v>
      </c>
      <c r="G82" s="3"/>
      <c r="H82" s="3"/>
      <c r="I82" s="3"/>
      <c r="J82" s="3"/>
      <c r="K82" s="3"/>
      <c r="L82" s="3"/>
      <c r="M82" s="3"/>
      <c r="N82" s="3"/>
      <c r="O82" s="3"/>
      <c r="P82" s="3"/>
      <c r="Q82" s="3"/>
      <c r="R82" s="3"/>
      <c r="S82" s="3"/>
      <c r="T82" s="3"/>
      <c r="U82" s="3"/>
      <c r="V82" s="3"/>
      <c r="W82" s="3"/>
      <c r="X82" s="3"/>
      <c r="Y82" s="3"/>
      <c r="Z82" s="3"/>
    </row>
    <row r="83" ht="12.75" customHeight="1">
      <c r="A83" s="32" t="str">
        <f t="shared" si="2"/>
        <v>Architect</v>
      </c>
      <c r="B83" s="3"/>
      <c r="C83" s="3"/>
      <c r="D83" s="145"/>
      <c r="E83" s="142"/>
      <c r="F83" s="146">
        <f t="shared" si="3"/>
        <v>0</v>
      </c>
      <c r="G83" s="3"/>
      <c r="H83" s="3"/>
      <c r="I83" s="3"/>
      <c r="J83" s="3"/>
      <c r="K83" s="3"/>
      <c r="L83" s="3"/>
      <c r="M83" s="3"/>
      <c r="N83" s="3"/>
      <c r="O83" s="3"/>
      <c r="P83" s="3"/>
      <c r="Q83" s="3"/>
      <c r="R83" s="3"/>
      <c r="S83" s="3"/>
      <c r="T83" s="3"/>
      <c r="U83" s="3"/>
      <c r="V83" s="3"/>
      <c r="W83" s="3"/>
      <c r="X83" s="3"/>
      <c r="Y83" s="3"/>
      <c r="Z83" s="3"/>
    </row>
    <row r="84" ht="12.75" customHeight="1">
      <c r="A84" s="32" t="str">
        <f t="shared" si="2"/>
        <v>Plan project</v>
      </c>
      <c r="B84" s="3"/>
      <c r="C84" s="3"/>
      <c r="D84" s="145"/>
      <c r="E84" s="142"/>
      <c r="F84" s="146">
        <f t="shared" si="3"/>
        <v>0</v>
      </c>
      <c r="G84" s="3"/>
      <c r="H84" s="3"/>
      <c r="I84" s="3"/>
      <c r="J84" s="3"/>
      <c r="K84" s="3"/>
      <c r="L84" s="3"/>
      <c r="M84" s="3"/>
      <c r="N84" s="3"/>
      <c r="O84" s="3"/>
      <c r="P84" s="3"/>
      <c r="Q84" s="3"/>
      <c r="R84" s="3"/>
      <c r="S84" s="3"/>
      <c r="T84" s="3"/>
      <c r="U84" s="3"/>
      <c r="V84" s="3"/>
      <c r="W84" s="3"/>
      <c r="X84" s="3"/>
      <c r="Y84" s="3"/>
      <c r="Z84" s="3"/>
    </row>
    <row r="85" ht="12.75" customHeight="1">
      <c r="A85" s="32" t="str">
        <f t="shared" si="2"/>
        <v>Plan iteration</v>
      </c>
      <c r="B85" s="3"/>
      <c r="C85" s="3"/>
      <c r="D85" s="145"/>
      <c r="E85" s="142"/>
      <c r="F85" s="146">
        <f t="shared" si="3"/>
        <v>0</v>
      </c>
      <c r="G85" s="3"/>
      <c r="H85" s="3"/>
      <c r="I85" s="3"/>
      <c r="J85" s="3"/>
      <c r="K85" s="3"/>
      <c r="L85" s="3"/>
      <c r="M85" s="3"/>
      <c r="N85" s="3"/>
      <c r="O85" s="3"/>
      <c r="P85" s="3"/>
      <c r="Q85" s="3"/>
      <c r="R85" s="3"/>
      <c r="S85" s="3"/>
      <c r="T85" s="3"/>
      <c r="U85" s="3"/>
      <c r="V85" s="3"/>
      <c r="W85" s="3"/>
      <c r="X85" s="3"/>
      <c r="Y85" s="3"/>
      <c r="Z85" s="3"/>
    </row>
    <row r="86" ht="12.75" customHeight="1">
      <c r="A86" s="32" t="str">
        <f t="shared" si="2"/>
        <v>Construct</v>
      </c>
      <c r="B86" s="3"/>
      <c r="C86" s="3"/>
      <c r="D86" s="145"/>
      <c r="E86" s="142"/>
      <c r="F86" s="146">
        <f t="shared" si="3"/>
        <v>0</v>
      </c>
      <c r="G86" s="3"/>
      <c r="H86" s="3"/>
      <c r="I86" s="3"/>
      <c r="J86" s="3"/>
      <c r="K86" s="3"/>
      <c r="L86" s="3"/>
      <c r="M86" s="3"/>
      <c r="N86" s="3"/>
      <c r="O86" s="3"/>
      <c r="P86" s="3"/>
      <c r="Q86" s="3"/>
      <c r="R86" s="3"/>
      <c r="S86" s="3"/>
      <c r="T86" s="3"/>
      <c r="U86" s="3"/>
      <c r="V86" s="3"/>
      <c r="W86" s="3"/>
      <c r="X86" s="3"/>
      <c r="Y86" s="3"/>
      <c r="Z86" s="3"/>
    </row>
    <row r="87" ht="12.75" customHeight="1">
      <c r="A87" s="32" t="str">
        <f t="shared" si="2"/>
        <v>Refactor</v>
      </c>
      <c r="B87" s="3"/>
      <c r="C87" s="3"/>
      <c r="D87" s="145"/>
      <c r="E87" s="142"/>
      <c r="F87" s="146">
        <f t="shared" si="3"/>
        <v>0</v>
      </c>
      <c r="G87" s="3"/>
      <c r="H87" s="3"/>
      <c r="I87" s="3"/>
      <c r="J87" s="3"/>
      <c r="K87" s="3"/>
      <c r="L87" s="3"/>
      <c r="M87" s="3"/>
      <c r="N87" s="3"/>
      <c r="O87" s="3"/>
      <c r="P87" s="3"/>
      <c r="Q87" s="3"/>
      <c r="R87" s="3"/>
      <c r="S87" s="3"/>
      <c r="T87" s="3"/>
      <c r="U87" s="3"/>
      <c r="V87" s="3"/>
      <c r="W87" s="3"/>
      <c r="X87" s="3"/>
      <c r="Y87" s="3"/>
      <c r="Z87" s="3"/>
    </row>
    <row r="88" ht="12.75" customHeight="1">
      <c r="A88" s="32" t="str">
        <f t="shared" si="2"/>
        <v>Review</v>
      </c>
      <c r="B88" s="3"/>
      <c r="C88" s="3"/>
      <c r="D88" s="145"/>
      <c r="E88" s="142"/>
      <c r="F88" s="146">
        <f t="shared" si="3"/>
        <v>0</v>
      </c>
      <c r="G88" s="3"/>
      <c r="H88" s="3"/>
      <c r="I88" s="3"/>
      <c r="J88" s="3"/>
      <c r="K88" s="3"/>
      <c r="L88" s="3"/>
      <c r="M88" s="3"/>
      <c r="N88" s="3"/>
      <c r="O88" s="3"/>
      <c r="P88" s="3"/>
      <c r="Q88" s="3"/>
      <c r="R88" s="3"/>
      <c r="S88" s="3"/>
      <c r="T88" s="3"/>
      <c r="U88" s="3"/>
      <c r="V88" s="3"/>
      <c r="W88" s="3"/>
      <c r="X88" s="3"/>
      <c r="Y88" s="3"/>
      <c r="Z88" s="3"/>
    </row>
    <row r="89" ht="12.75" customHeight="1">
      <c r="A89" s="32" t="str">
        <f t="shared" si="2"/>
        <v>Integration test</v>
      </c>
      <c r="B89" s="3"/>
      <c r="C89" s="3"/>
      <c r="D89" s="145"/>
      <c r="E89" s="142"/>
      <c r="F89" s="146">
        <f t="shared" si="3"/>
        <v>0</v>
      </c>
      <c r="G89" s="3"/>
      <c r="H89" s="3"/>
      <c r="I89" s="3"/>
      <c r="J89" s="3"/>
      <c r="K89" s="3"/>
      <c r="L89" s="3"/>
      <c r="M89" s="3"/>
      <c r="N89" s="3"/>
      <c r="O89" s="3"/>
      <c r="P89" s="3"/>
      <c r="Q89" s="3"/>
      <c r="R89" s="3"/>
      <c r="S89" s="3"/>
      <c r="T89" s="3"/>
      <c r="U89" s="3"/>
      <c r="V89" s="3"/>
      <c r="W89" s="3"/>
      <c r="X89" s="3"/>
      <c r="Y89" s="3"/>
      <c r="Z89" s="3"/>
    </row>
    <row r="90" ht="12.75" customHeight="1">
      <c r="A90" s="32" t="str">
        <f t="shared" si="2"/>
        <v>Repattern</v>
      </c>
      <c r="B90" s="3"/>
      <c r="C90" s="3"/>
      <c r="D90" s="145"/>
      <c r="E90" s="142"/>
      <c r="F90" s="146">
        <f t="shared" si="3"/>
        <v>0</v>
      </c>
      <c r="G90" s="3"/>
      <c r="H90" s="3"/>
      <c r="I90" s="3"/>
      <c r="J90" s="3"/>
      <c r="K90" s="3"/>
      <c r="L90" s="3"/>
      <c r="M90" s="3"/>
      <c r="N90" s="3"/>
      <c r="O90" s="3"/>
      <c r="P90" s="3"/>
      <c r="Q90" s="3"/>
      <c r="R90" s="3"/>
      <c r="S90" s="3"/>
      <c r="T90" s="3"/>
      <c r="U90" s="3"/>
      <c r="V90" s="3"/>
      <c r="W90" s="3"/>
      <c r="X90" s="3"/>
      <c r="Y90" s="3"/>
      <c r="Z90" s="3"/>
    </row>
    <row r="91" ht="12.75" customHeight="1">
      <c r="A91" s="32" t="str">
        <f t="shared" si="2"/>
        <v>Postmortem</v>
      </c>
      <c r="B91" s="3"/>
      <c r="C91" s="3"/>
      <c r="D91" s="145"/>
      <c r="E91" s="142"/>
      <c r="F91" s="146">
        <f t="shared" si="3"/>
        <v>0</v>
      </c>
      <c r="G91" s="3"/>
      <c r="H91" s="3"/>
      <c r="I91" s="3"/>
      <c r="J91" s="3"/>
      <c r="K91" s="3"/>
      <c r="L91" s="3"/>
      <c r="M91" s="3"/>
      <c r="N91" s="3"/>
      <c r="O91" s="3"/>
      <c r="P91" s="3"/>
      <c r="Q91" s="3"/>
      <c r="R91" s="3"/>
      <c r="S91" s="3"/>
      <c r="T91" s="3"/>
      <c r="U91" s="3"/>
      <c r="V91" s="3"/>
      <c r="W91" s="3"/>
      <c r="X91" s="3"/>
      <c r="Y91" s="3"/>
      <c r="Z91" s="3"/>
    </row>
    <row r="92" ht="12.75" customHeight="1">
      <c r="A92" s="32" t="str">
        <f t="shared" si="2"/>
        <v>Sandbox</v>
      </c>
      <c r="B92" s="3"/>
      <c r="C92" s="3"/>
      <c r="D92" s="3"/>
      <c r="E92" s="142"/>
      <c r="F92" s="146">
        <f t="shared" si="3"/>
        <v>0</v>
      </c>
      <c r="G92" s="3"/>
      <c r="H92" s="3"/>
      <c r="I92" s="3"/>
      <c r="J92" s="3"/>
      <c r="K92" s="3"/>
      <c r="L92" s="3"/>
      <c r="M92" s="3"/>
      <c r="N92" s="3"/>
      <c r="O92" s="3"/>
      <c r="P92" s="3"/>
      <c r="Q92" s="3"/>
      <c r="R92" s="3"/>
      <c r="S92" s="3"/>
      <c r="T92" s="3"/>
      <c r="U92" s="3"/>
      <c r="V92" s="3"/>
      <c r="W92" s="3"/>
      <c r="X92" s="3"/>
      <c r="Y92" s="3"/>
      <c r="Z92" s="3"/>
    </row>
    <row r="93" ht="12.75" customHeight="1">
      <c r="A93" s="32" t="s">
        <v>401</v>
      </c>
      <c r="B93" s="118"/>
      <c r="C93" s="118"/>
      <c r="D93" s="3"/>
      <c r="E93" s="145">
        <f>SUM(E82:E92)</f>
        <v>0</v>
      </c>
      <c r="F93" s="146">
        <f t="shared" si="3"/>
        <v>0</v>
      </c>
      <c r="G93" s="3"/>
      <c r="H93" s="118"/>
      <c r="I93" s="3"/>
      <c r="J93" s="3"/>
      <c r="K93" s="3"/>
      <c r="L93" s="3"/>
      <c r="M93" s="3"/>
      <c r="N93" s="3"/>
      <c r="O93" s="3"/>
      <c r="P93" s="3"/>
      <c r="Q93" s="3"/>
      <c r="R93" s="3"/>
      <c r="S93" s="3"/>
      <c r="T93" s="3"/>
      <c r="U93" s="3"/>
      <c r="V93" s="3"/>
      <c r="W93" s="3"/>
      <c r="X93" s="3"/>
      <c r="Y93" s="3"/>
      <c r="Z93" s="3"/>
    </row>
    <row r="94" ht="12.75" customHeight="1">
      <c r="A94" s="3"/>
      <c r="B94" s="3"/>
      <c r="C94" s="3"/>
      <c r="D94" s="145"/>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145"/>
      <c r="E95" s="141" t="s">
        <v>404</v>
      </c>
      <c r="F95" s="3"/>
      <c r="G95" s="3"/>
      <c r="H95" s="3"/>
      <c r="I95" s="3"/>
      <c r="J95" s="3"/>
      <c r="K95" s="3"/>
      <c r="L95" s="3"/>
      <c r="M95" s="3"/>
      <c r="N95" s="3"/>
      <c r="O95" s="3"/>
      <c r="P95" s="3"/>
      <c r="Q95" s="3"/>
      <c r="R95" s="3"/>
      <c r="S95" s="3"/>
      <c r="T95" s="3"/>
      <c r="U95" s="3"/>
      <c r="V95" s="3"/>
      <c r="W95" s="3"/>
      <c r="X95" s="3"/>
      <c r="Y95" s="3"/>
      <c r="Z95" s="3"/>
    </row>
    <row r="96" ht="12.75" customHeight="1">
      <c r="A96" s="118" t="s">
        <v>405</v>
      </c>
      <c r="B96" s="3"/>
      <c r="C96" s="3"/>
      <c r="D96" s="148"/>
      <c r="E96" s="141" t="s">
        <v>403</v>
      </c>
      <c r="F96" s="141" t="s">
        <v>400</v>
      </c>
      <c r="G96" s="3"/>
      <c r="H96" s="3"/>
      <c r="I96" s="3"/>
      <c r="J96" s="3"/>
      <c r="K96" s="3"/>
      <c r="L96" s="3"/>
      <c r="M96" s="3"/>
      <c r="N96" s="3"/>
      <c r="O96" s="3"/>
      <c r="P96" s="3"/>
      <c r="Q96" s="3"/>
      <c r="R96" s="3"/>
      <c r="S96" s="3"/>
      <c r="T96" s="3"/>
      <c r="U96" s="3"/>
      <c r="V96" s="3"/>
      <c r="W96" s="3"/>
      <c r="X96" s="3"/>
      <c r="Y96" s="3"/>
      <c r="Z96" s="3"/>
    </row>
    <row r="97" ht="12.75" customHeight="1">
      <c r="A97" s="32" t="str">
        <f t="shared" ref="A97:A107" si="4">B4</f>
        <v>Analyze</v>
      </c>
      <c r="B97" s="3"/>
      <c r="C97" s="3"/>
      <c r="D97" s="145"/>
      <c r="E97" s="142"/>
      <c r="F97" s="146">
        <f t="shared" ref="F97:F108" si="5">IF(E97=0,0,E97/$E$108)</f>
        <v>0</v>
      </c>
      <c r="G97" s="3"/>
      <c r="H97" s="3"/>
      <c r="I97" s="3"/>
      <c r="J97" s="3"/>
      <c r="K97" s="3"/>
      <c r="L97" s="3"/>
      <c r="M97" s="3"/>
      <c r="N97" s="3"/>
      <c r="O97" s="3"/>
      <c r="P97" s="3"/>
      <c r="Q97" s="3"/>
      <c r="R97" s="3"/>
      <c r="S97" s="3"/>
      <c r="T97" s="3"/>
      <c r="U97" s="3"/>
      <c r="V97" s="3"/>
      <c r="W97" s="3"/>
      <c r="X97" s="3"/>
      <c r="Y97" s="3"/>
      <c r="Z97" s="3"/>
    </row>
    <row r="98" ht="12.75" customHeight="1">
      <c r="A98" s="32" t="str">
        <f t="shared" si="4"/>
        <v>Architect</v>
      </c>
      <c r="B98" s="3"/>
      <c r="C98" s="3"/>
      <c r="D98" s="145"/>
      <c r="E98" s="142"/>
      <c r="F98" s="146">
        <f t="shared" si="5"/>
        <v>0</v>
      </c>
      <c r="G98" s="3"/>
      <c r="H98" s="3"/>
      <c r="I98" s="3"/>
      <c r="J98" s="3"/>
      <c r="K98" s="3"/>
      <c r="L98" s="3"/>
      <c r="M98" s="3"/>
      <c r="N98" s="3"/>
      <c r="O98" s="3"/>
      <c r="P98" s="3"/>
      <c r="Q98" s="3"/>
      <c r="R98" s="3"/>
      <c r="S98" s="3"/>
      <c r="T98" s="3"/>
      <c r="U98" s="3"/>
      <c r="V98" s="3"/>
      <c r="W98" s="3"/>
      <c r="X98" s="3"/>
      <c r="Y98" s="3"/>
      <c r="Z98" s="3"/>
    </row>
    <row r="99" ht="12.75" customHeight="1">
      <c r="A99" s="32" t="str">
        <f t="shared" si="4"/>
        <v>Plan project</v>
      </c>
      <c r="B99" s="3"/>
      <c r="C99" s="3"/>
      <c r="D99" s="145"/>
      <c r="E99" s="142"/>
      <c r="F99" s="146">
        <f t="shared" si="5"/>
        <v>0</v>
      </c>
      <c r="G99" s="3"/>
      <c r="H99" s="3"/>
      <c r="I99" s="3"/>
      <c r="J99" s="3"/>
      <c r="K99" s="3"/>
      <c r="L99" s="3"/>
      <c r="M99" s="3"/>
      <c r="N99" s="3"/>
      <c r="O99" s="3"/>
      <c r="P99" s="3"/>
      <c r="Q99" s="3"/>
      <c r="R99" s="3"/>
      <c r="S99" s="3"/>
      <c r="T99" s="3"/>
      <c r="U99" s="3"/>
      <c r="V99" s="3"/>
      <c r="W99" s="3"/>
      <c r="X99" s="3"/>
      <c r="Y99" s="3"/>
      <c r="Z99" s="3"/>
    </row>
    <row r="100" ht="12.75" customHeight="1">
      <c r="A100" s="32" t="str">
        <f t="shared" si="4"/>
        <v>Plan iteration</v>
      </c>
      <c r="B100" s="3"/>
      <c r="C100" s="3"/>
      <c r="D100" s="145"/>
      <c r="E100" s="142"/>
      <c r="F100" s="146">
        <f t="shared" si="5"/>
        <v>0</v>
      </c>
      <c r="G100" s="3"/>
      <c r="H100" s="3"/>
      <c r="I100" s="3"/>
      <c r="J100" s="3"/>
      <c r="K100" s="3"/>
      <c r="L100" s="3"/>
      <c r="M100" s="3"/>
      <c r="N100" s="3"/>
      <c r="O100" s="3"/>
      <c r="P100" s="3"/>
      <c r="Q100" s="3"/>
      <c r="R100" s="3"/>
      <c r="S100" s="3"/>
      <c r="T100" s="3"/>
      <c r="U100" s="3"/>
      <c r="V100" s="3"/>
      <c r="W100" s="3"/>
      <c r="X100" s="3"/>
      <c r="Y100" s="3"/>
      <c r="Z100" s="3"/>
    </row>
    <row r="101" ht="12.75" customHeight="1">
      <c r="A101" s="32" t="str">
        <f t="shared" si="4"/>
        <v>Construct</v>
      </c>
      <c r="B101" s="3"/>
      <c r="C101" s="3"/>
      <c r="D101" s="145"/>
      <c r="E101" s="142"/>
      <c r="F101" s="146">
        <f t="shared" si="5"/>
        <v>0</v>
      </c>
      <c r="G101" s="3"/>
      <c r="H101" s="3"/>
      <c r="I101" s="3"/>
      <c r="J101" s="3"/>
      <c r="K101" s="3"/>
      <c r="L101" s="3"/>
      <c r="M101" s="3"/>
      <c r="N101" s="3"/>
      <c r="O101" s="3"/>
      <c r="P101" s="3"/>
      <c r="Q101" s="3"/>
      <c r="R101" s="3"/>
      <c r="S101" s="3"/>
      <c r="T101" s="3"/>
      <c r="U101" s="3"/>
      <c r="V101" s="3"/>
      <c r="W101" s="3"/>
      <c r="X101" s="3"/>
      <c r="Y101" s="3"/>
      <c r="Z101" s="3"/>
    </row>
    <row r="102" ht="12.75" customHeight="1">
      <c r="A102" s="32" t="str">
        <f t="shared" si="4"/>
        <v>Refactor</v>
      </c>
      <c r="B102" s="3"/>
      <c r="C102" s="3"/>
      <c r="D102" s="145"/>
      <c r="E102" s="142"/>
      <c r="F102" s="146">
        <f t="shared" si="5"/>
        <v>0</v>
      </c>
      <c r="G102" s="3"/>
      <c r="H102" s="3"/>
      <c r="I102" s="3"/>
      <c r="J102" s="3"/>
      <c r="K102" s="3"/>
      <c r="L102" s="3"/>
      <c r="M102" s="3"/>
      <c r="N102" s="3"/>
      <c r="O102" s="3"/>
      <c r="P102" s="3"/>
      <c r="Q102" s="3"/>
      <c r="R102" s="3"/>
      <c r="S102" s="3"/>
      <c r="T102" s="3"/>
      <c r="U102" s="3"/>
      <c r="V102" s="3"/>
      <c r="W102" s="3"/>
      <c r="X102" s="3"/>
      <c r="Y102" s="3"/>
      <c r="Z102" s="3"/>
    </row>
    <row r="103" ht="12.75" customHeight="1">
      <c r="A103" s="32" t="str">
        <f t="shared" si="4"/>
        <v>Review</v>
      </c>
      <c r="B103" s="3"/>
      <c r="C103" s="3"/>
      <c r="D103" s="145"/>
      <c r="E103" s="142"/>
      <c r="F103" s="146">
        <f t="shared" si="5"/>
        <v>0</v>
      </c>
      <c r="G103" s="3"/>
      <c r="H103" s="3"/>
      <c r="I103" s="3"/>
      <c r="J103" s="3"/>
      <c r="K103" s="3"/>
      <c r="L103" s="3"/>
      <c r="M103" s="3"/>
      <c r="N103" s="3"/>
      <c r="O103" s="3"/>
      <c r="P103" s="3"/>
      <c r="Q103" s="3"/>
      <c r="R103" s="3"/>
      <c r="S103" s="3"/>
      <c r="T103" s="3"/>
      <c r="U103" s="3"/>
      <c r="V103" s="3"/>
      <c r="W103" s="3"/>
      <c r="X103" s="3"/>
      <c r="Y103" s="3"/>
      <c r="Z103" s="3"/>
    </row>
    <row r="104" ht="12.75" customHeight="1">
      <c r="A104" s="32" t="str">
        <f t="shared" si="4"/>
        <v>Integration test</v>
      </c>
      <c r="B104" s="3"/>
      <c r="C104" s="3"/>
      <c r="D104" s="145"/>
      <c r="E104" s="142"/>
      <c r="F104" s="146">
        <f t="shared" si="5"/>
        <v>0</v>
      </c>
      <c r="G104" s="3"/>
      <c r="H104" s="3"/>
      <c r="I104" s="3"/>
      <c r="J104" s="3"/>
      <c r="K104" s="3"/>
      <c r="L104" s="3"/>
      <c r="M104" s="3"/>
      <c r="N104" s="3"/>
      <c r="O104" s="3"/>
      <c r="P104" s="3"/>
      <c r="Q104" s="3"/>
      <c r="R104" s="3"/>
      <c r="S104" s="3"/>
      <c r="T104" s="3"/>
      <c r="U104" s="3"/>
      <c r="V104" s="3"/>
      <c r="W104" s="3"/>
      <c r="X104" s="3"/>
      <c r="Y104" s="3"/>
      <c r="Z104" s="3"/>
    </row>
    <row r="105" ht="12.75" customHeight="1">
      <c r="A105" s="32" t="str">
        <f t="shared" si="4"/>
        <v>Repattern</v>
      </c>
      <c r="B105" s="3"/>
      <c r="C105" s="3"/>
      <c r="D105" s="145"/>
      <c r="E105" s="142"/>
      <c r="F105" s="146">
        <f t="shared" si="5"/>
        <v>0</v>
      </c>
      <c r="G105" s="3"/>
      <c r="H105" s="3"/>
      <c r="I105" s="3"/>
      <c r="J105" s="3"/>
      <c r="K105" s="3"/>
      <c r="L105" s="3"/>
      <c r="M105" s="3"/>
      <c r="N105" s="3"/>
      <c r="O105" s="3"/>
      <c r="P105" s="3"/>
      <c r="Q105" s="3"/>
      <c r="R105" s="3"/>
      <c r="S105" s="3"/>
      <c r="T105" s="3"/>
      <c r="U105" s="3"/>
      <c r="V105" s="3"/>
      <c r="W105" s="3"/>
      <c r="X105" s="3"/>
      <c r="Y105" s="3"/>
      <c r="Z105" s="3"/>
    </row>
    <row r="106" ht="12.75" customHeight="1">
      <c r="A106" s="32" t="str">
        <f t="shared" si="4"/>
        <v>Postmortem</v>
      </c>
      <c r="B106" s="3"/>
      <c r="C106" s="3"/>
      <c r="D106" s="3"/>
      <c r="E106" s="142"/>
      <c r="F106" s="146">
        <f t="shared" si="5"/>
        <v>0</v>
      </c>
      <c r="G106" s="3"/>
      <c r="H106" s="3"/>
      <c r="I106" s="3"/>
      <c r="J106" s="3"/>
      <c r="K106" s="3"/>
      <c r="L106" s="3"/>
      <c r="M106" s="3"/>
      <c r="N106" s="3"/>
      <c r="O106" s="3"/>
      <c r="P106" s="3"/>
      <c r="Q106" s="3"/>
      <c r="R106" s="3"/>
      <c r="S106" s="3"/>
      <c r="T106" s="3"/>
      <c r="U106" s="3"/>
      <c r="V106" s="3"/>
      <c r="W106" s="3"/>
      <c r="X106" s="3"/>
      <c r="Y106" s="3"/>
      <c r="Z106" s="3"/>
    </row>
    <row r="107" ht="12.75" customHeight="1">
      <c r="A107" s="32" t="str">
        <f t="shared" si="4"/>
        <v>Sandbox</v>
      </c>
      <c r="B107" s="3"/>
      <c r="C107" s="3"/>
      <c r="D107" s="3"/>
      <c r="E107" s="142"/>
      <c r="F107" s="146">
        <f t="shared" si="5"/>
        <v>0</v>
      </c>
      <c r="G107" s="3"/>
      <c r="H107" s="3"/>
      <c r="I107" s="3"/>
      <c r="J107" s="3"/>
      <c r="K107" s="3"/>
      <c r="L107" s="3"/>
      <c r="M107" s="3"/>
      <c r="N107" s="3"/>
      <c r="O107" s="3"/>
      <c r="P107" s="3"/>
      <c r="Q107" s="3"/>
      <c r="R107" s="3"/>
      <c r="S107" s="3"/>
      <c r="T107" s="3"/>
      <c r="U107" s="3"/>
      <c r="V107" s="3"/>
      <c r="W107" s="3"/>
      <c r="X107" s="3"/>
      <c r="Y107" s="3"/>
      <c r="Z107" s="3"/>
    </row>
    <row r="108" ht="12.75" customHeight="1">
      <c r="A108" s="32" t="s">
        <v>401</v>
      </c>
      <c r="B108" s="3"/>
      <c r="C108" s="3"/>
      <c r="D108" s="3"/>
      <c r="E108" s="145">
        <f>SUM(E97:E107)</f>
        <v>0</v>
      </c>
      <c r="F108" s="146">
        <f t="shared" si="5"/>
        <v>0</v>
      </c>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146"/>
      <c r="G109" s="3"/>
      <c r="H109" s="3"/>
      <c r="I109" s="3"/>
      <c r="J109" s="3"/>
      <c r="K109" s="3"/>
      <c r="L109" s="3"/>
      <c r="M109" s="3"/>
      <c r="N109" s="3"/>
      <c r="O109" s="3"/>
      <c r="P109" s="3"/>
      <c r="Q109" s="3"/>
      <c r="R109" s="3"/>
      <c r="S109" s="3"/>
      <c r="T109" s="3"/>
      <c r="U109" s="3"/>
      <c r="V109" s="3"/>
      <c r="W109" s="3"/>
      <c r="X109" s="3"/>
      <c r="Y109" s="3"/>
      <c r="Z109" s="3"/>
    </row>
    <row r="110" ht="12.75" hidden="1" customHeight="1">
      <c r="A110" s="149" t="s">
        <v>406</v>
      </c>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hidden="1" customHeight="1">
      <c r="A111" s="149"/>
      <c r="B111" s="3" t="s">
        <v>407</v>
      </c>
      <c r="C111" s="3" t="s">
        <v>408</v>
      </c>
      <c r="D111" s="3" t="s">
        <v>409</v>
      </c>
      <c r="E111" s="3"/>
      <c r="F111" s="3"/>
      <c r="G111" s="3"/>
      <c r="H111" s="3"/>
      <c r="I111" s="3"/>
      <c r="J111" s="3"/>
      <c r="K111" s="3"/>
      <c r="L111" s="3"/>
      <c r="M111" s="3"/>
      <c r="N111" s="3"/>
      <c r="O111" s="3"/>
      <c r="P111" s="3"/>
      <c r="Q111" s="3"/>
      <c r="R111" s="3"/>
      <c r="S111" s="3"/>
      <c r="T111" s="3"/>
      <c r="U111" s="3"/>
      <c r="V111" s="3"/>
      <c r="W111" s="3"/>
      <c r="X111" s="3"/>
      <c r="Y111" s="3"/>
      <c r="Z111" s="3"/>
    </row>
    <row r="112" ht="12.75" hidden="1" customHeight="1">
      <c r="A112" s="150" t="s">
        <v>410</v>
      </c>
      <c r="B112" s="151"/>
      <c r="C112" s="151"/>
      <c r="D112" s="151"/>
      <c r="E112" s="3"/>
      <c r="F112" s="3"/>
      <c r="G112" s="3"/>
      <c r="H112" s="3"/>
      <c r="I112" s="3"/>
      <c r="J112" s="3"/>
      <c r="K112" s="3"/>
      <c r="L112" s="3"/>
      <c r="M112" s="3"/>
      <c r="N112" s="3"/>
      <c r="O112" s="3"/>
      <c r="P112" s="3"/>
      <c r="Q112" s="3"/>
      <c r="R112" s="3"/>
      <c r="S112" s="3"/>
      <c r="T112" s="3"/>
      <c r="U112" s="3"/>
      <c r="V112" s="3"/>
      <c r="W112" s="3"/>
      <c r="X112" s="3"/>
      <c r="Y112" s="3"/>
      <c r="Z112" s="3"/>
    </row>
    <row r="113" ht="12.75" hidden="1" customHeight="1">
      <c r="A113" s="150" t="s">
        <v>411</v>
      </c>
      <c r="B113" s="151"/>
      <c r="C113" s="151"/>
      <c r="D113" s="151"/>
      <c r="E113" s="3"/>
      <c r="F113" s="3"/>
      <c r="G113" s="3"/>
      <c r="H113" s="3"/>
      <c r="I113" s="3"/>
      <c r="J113" s="3"/>
      <c r="K113" s="3"/>
      <c r="L113" s="3"/>
      <c r="M113" s="3"/>
      <c r="N113" s="3"/>
      <c r="O113" s="3"/>
      <c r="P113" s="3"/>
      <c r="Q113" s="3"/>
      <c r="R113" s="3"/>
      <c r="S113" s="3"/>
      <c r="T113" s="3"/>
      <c r="U113" s="3"/>
      <c r="V113" s="3"/>
      <c r="W113" s="3"/>
      <c r="X113" s="3"/>
      <c r="Y113" s="3"/>
      <c r="Z113" s="3"/>
    </row>
    <row r="114" ht="12.75" hidden="1" customHeight="1">
      <c r="A114" s="150" t="s">
        <v>412</v>
      </c>
      <c r="B114" s="151"/>
      <c r="C114" s="151"/>
      <c r="D114" s="151"/>
      <c r="E114" s="3"/>
      <c r="F114" s="3"/>
      <c r="G114" s="3"/>
      <c r="H114" s="3"/>
      <c r="I114" s="3"/>
      <c r="J114" s="3"/>
      <c r="K114" s="3"/>
      <c r="L114" s="3"/>
      <c r="M114" s="3"/>
      <c r="N114" s="3"/>
      <c r="O114" s="3"/>
      <c r="P114" s="3"/>
      <c r="Q114" s="3"/>
      <c r="R114" s="3"/>
      <c r="S114" s="3"/>
      <c r="T114" s="3"/>
      <c r="U114" s="3"/>
      <c r="V114" s="3"/>
      <c r="W114" s="3"/>
      <c r="X114" s="3"/>
      <c r="Y114" s="3"/>
      <c r="Z114" s="3"/>
    </row>
    <row r="115" ht="12.75" hidden="1" customHeight="1">
      <c r="A115" s="150" t="s">
        <v>413</v>
      </c>
      <c r="B115" s="151"/>
      <c r="C115" s="151"/>
      <c r="D115" s="151"/>
      <c r="E115" s="3"/>
      <c r="F115" s="3"/>
      <c r="G115" s="3"/>
      <c r="H115" s="3"/>
      <c r="I115" s="3"/>
      <c r="J115" s="3"/>
      <c r="K115" s="3"/>
      <c r="L115" s="3"/>
      <c r="M115" s="3"/>
      <c r="N115" s="3"/>
      <c r="O115" s="3"/>
      <c r="P115" s="3"/>
      <c r="Q115" s="3"/>
      <c r="R115" s="3"/>
      <c r="S115" s="3"/>
      <c r="T115" s="3"/>
      <c r="U115" s="3"/>
      <c r="V115" s="3"/>
      <c r="W115" s="3"/>
      <c r="X115" s="3"/>
      <c r="Y115" s="3"/>
      <c r="Z115" s="3"/>
    </row>
    <row r="116" ht="12.75" hidden="1" customHeight="1">
      <c r="A116" s="150" t="s">
        <v>414</v>
      </c>
      <c r="B116" s="126"/>
      <c r="C116" s="126"/>
      <c r="D116" s="126"/>
      <c r="E116" s="5"/>
      <c r="F116" s="5"/>
      <c r="G116" s="3"/>
      <c r="H116" s="3"/>
      <c r="I116" s="3"/>
      <c r="J116" s="3"/>
      <c r="K116" s="3"/>
      <c r="L116" s="3"/>
      <c r="M116" s="3"/>
      <c r="N116" s="3"/>
      <c r="O116" s="3"/>
      <c r="P116" s="3"/>
      <c r="Q116" s="3"/>
      <c r="R116" s="3"/>
      <c r="S116" s="3"/>
      <c r="T116" s="3"/>
      <c r="U116" s="3"/>
      <c r="V116" s="3"/>
      <c r="W116" s="3"/>
      <c r="X116" s="3"/>
      <c r="Y116" s="3"/>
      <c r="Z116" s="3"/>
    </row>
    <row r="117" ht="12.75" hidden="1"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hidden="1" customHeight="1">
      <c r="A118" s="21" t="s">
        <v>415</v>
      </c>
      <c r="B118" s="3"/>
      <c r="C118" s="3"/>
      <c r="D118" s="3"/>
      <c r="E118" s="3"/>
      <c r="F118" s="3"/>
      <c r="G118" s="3"/>
      <c r="H118" s="5"/>
      <c r="I118" s="3"/>
      <c r="J118" s="3"/>
      <c r="K118" s="3"/>
      <c r="L118" s="3"/>
      <c r="M118" s="3"/>
      <c r="N118" s="3"/>
      <c r="O118" s="3"/>
      <c r="P118" s="3"/>
      <c r="Q118" s="3"/>
      <c r="R118" s="3"/>
      <c r="S118" s="3"/>
      <c r="T118" s="3"/>
      <c r="U118" s="3"/>
      <c r="V118" s="3"/>
      <c r="W118" s="3"/>
      <c r="X118" s="3"/>
      <c r="Y118" s="3"/>
      <c r="Z118" s="3"/>
    </row>
    <row r="119" ht="12.75" hidden="1" customHeight="1">
      <c r="A119" s="21"/>
      <c r="B119" s="152" t="s">
        <v>416</v>
      </c>
      <c r="C119" s="65"/>
      <c r="D119" s="153"/>
      <c r="E119" s="152" t="s">
        <v>417</v>
      </c>
      <c r="F119" s="153"/>
      <c r="G119" s="3"/>
      <c r="H119" s="5"/>
      <c r="I119" s="3"/>
      <c r="J119" s="3"/>
      <c r="K119" s="3"/>
      <c r="L119" s="3"/>
      <c r="M119" s="3"/>
      <c r="N119" s="3"/>
      <c r="O119" s="3"/>
      <c r="P119" s="3"/>
      <c r="Q119" s="3"/>
      <c r="R119" s="3"/>
      <c r="S119" s="3"/>
      <c r="T119" s="3"/>
      <c r="U119" s="3"/>
      <c r="V119" s="3"/>
      <c r="W119" s="3"/>
      <c r="X119" s="3"/>
      <c r="Y119" s="3"/>
      <c r="Z119" s="3"/>
    </row>
    <row r="120" ht="12.75" hidden="1" customHeight="1">
      <c r="A120" s="3" t="s">
        <v>418</v>
      </c>
      <c r="B120" s="154" t="s">
        <v>419</v>
      </c>
      <c r="C120" s="155" t="s">
        <v>420</v>
      </c>
      <c r="D120" s="156" t="s">
        <v>421</v>
      </c>
      <c r="E120" s="154" t="s">
        <v>422</v>
      </c>
      <c r="F120" s="156" t="s">
        <v>423</v>
      </c>
      <c r="G120" s="5" t="s">
        <v>424</v>
      </c>
      <c r="H120" s="5" t="s">
        <v>425</v>
      </c>
      <c r="I120" s="3"/>
      <c r="J120" s="3"/>
      <c r="K120" s="3"/>
      <c r="L120" s="3"/>
      <c r="M120" s="3"/>
      <c r="N120" s="3"/>
      <c r="O120" s="3"/>
      <c r="P120" s="3"/>
      <c r="Q120" s="3"/>
      <c r="R120" s="3"/>
      <c r="S120" s="3"/>
      <c r="T120" s="3"/>
      <c r="U120" s="3"/>
      <c r="V120" s="3"/>
      <c r="W120" s="3"/>
      <c r="X120" s="3"/>
      <c r="Y120" s="3"/>
      <c r="Z120" s="3"/>
    </row>
    <row r="121" ht="12.75" hidden="1" customHeight="1">
      <c r="A121" s="3" t="s">
        <v>426</v>
      </c>
      <c r="B121" s="157" t="str">
        <f t="shared" ref="B121:B122" si="6">C121</f>
        <v/>
      </c>
      <c r="C121" s="142"/>
      <c r="D121" s="142"/>
      <c r="E121" s="142"/>
      <c r="F121" s="142"/>
      <c r="G121" s="158">
        <f t="shared" ref="G121:G125" si="7">IF(ISERR(D121/B121),0,D121/B121)</f>
        <v>0</v>
      </c>
      <c r="H121" s="158">
        <f t="shared" ref="H121:H125" si="8">IF(ISERR(F121/D121),0,F121/D121)</f>
        <v>0</v>
      </c>
      <c r="I121" s="158"/>
      <c r="J121" s="3"/>
      <c r="K121" s="3"/>
      <c r="L121" s="3"/>
      <c r="M121" s="3"/>
      <c r="N121" s="3"/>
      <c r="O121" s="3"/>
      <c r="P121" s="3"/>
      <c r="Q121" s="3"/>
      <c r="R121" s="3"/>
      <c r="S121" s="3"/>
      <c r="T121" s="3"/>
      <c r="U121" s="3"/>
      <c r="V121" s="3"/>
      <c r="W121" s="3"/>
      <c r="X121" s="3"/>
      <c r="Y121" s="3"/>
      <c r="Z121" s="3"/>
    </row>
    <row r="122" ht="12.75" hidden="1" customHeight="1">
      <c r="A122" s="3" t="s">
        <v>427</v>
      </c>
      <c r="B122" s="157" t="str">
        <f t="shared" si="6"/>
        <v/>
      </c>
      <c r="C122" s="142"/>
      <c r="D122" s="142"/>
      <c r="E122" s="142"/>
      <c r="F122" s="142"/>
      <c r="G122" s="158">
        <f t="shared" si="7"/>
        <v>0</v>
      </c>
      <c r="H122" s="158">
        <f t="shared" si="8"/>
        <v>0</v>
      </c>
      <c r="I122" s="158"/>
      <c r="J122" s="3"/>
      <c r="K122" s="3"/>
      <c r="L122" s="3"/>
      <c r="M122" s="3"/>
      <c r="N122" s="3"/>
      <c r="O122" s="3"/>
      <c r="P122" s="3"/>
      <c r="Q122" s="3"/>
      <c r="R122" s="3"/>
      <c r="S122" s="3"/>
      <c r="T122" s="3"/>
      <c r="U122" s="3"/>
      <c r="V122" s="3"/>
      <c r="W122" s="3"/>
      <c r="X122" s="3"/>
      <c r="Y122" s="3"/>
      <c r="Z122" s="3"/>
    </row>
    <row r="123" ht="12.0" hidden="1" customHeight="1">
      <c r="A123" s="3" t="s">
        <v>428</v>
      </c>
      <c r="B123" s="157"/>
      <c r="C123" s="142"/>
      <c r="D123" s="142"/>
      <c r="E123" s="142"/>
      <c r="F123" s="142"/>
      <c r="G123" s="158">
        <f t="shared" si="7"/>
        <v>0</v>
      </c>
      <c r="H123" s="158">
        <f t="shared" si="8"/>
        <v>0</v>
      </c>
      <c r="I123" s="158"/>
      <c r="J123" s="3"/>
      <c r="K123" s="3"/>
      <c r="L123" s="3"/>
      <c r="M123" s="3"/>
      <c r="N123" s="3"/>
      <c r="O123" s="3"/>
      <c r="P123" s="3"/>
      <c r="Q123" s="3"/>
      <c r="R123" s="3"/>
      <c r="S123" s="3"/>
      <c r="T123" s="3"/>
      <c r="U123" s="3"/>
      <c r="V123" s="3"/>
      <c r="W123" s="3"/>
      <c r="X123" s="3"/>
      <c r="Y123" s="3"/>
      <c r="Z123" s="3"/>
    </row>
    <row r="124" ht="12.0" hidden="1" customHeight="1">
      <c r="A124" s="3" t="s">
        <v>429</v>
      </c>
      <c r="B124" s="157" t="str">
        <f>C124</f>
        <v/>
      </c>
      <c r="C124" s="142"/>
      <c r="D124" s="142"/>
      <c r="E124" s="142"/>
      <c r="F124" s="142"/>
      <c r="G124" s="158">
        <f t="shared" si="7"/>
        <v>0</v>
      </c>
      <c r="H124" s="158">
        <f t="shared" si="8"/>
        <v>0</v>
      </c>
      <c r="I124" s="158"/>
      <c r="J124" s="3"/>
      <c r="K124" s="3"/>
      <c r="L124" s="3"/>
      <c r="M124" s="3"/>
      <c r="N124" s="3"/>
      <c r="O124" s="3"/>
      <c r="P124" s="3"/>
      <c r="Q124" s="3"/>
      <c r="R124" s="3"/>
      <c r="S124" s="3"/>
      <c r="T124" s="3"/>
      <c r="U124" s="3"/>
      <c r="V124" s="3"/>
      <c r="W124" s="3"/>
      <c r="X124" s="3"/>
      <c r="Y124" s="3"/>
      <c r="Z124" s="3"/>
    </row>
    <row r="125" ht="12.0" hidden="1" customHeight="1">
      <c r="A125" s="3" t="s">
        <v>430</v>
      </c>
      <c r="B125" s="142"/>
      <c r="C125" s="157" t="str">
        <f t="shared" ref="C125:D125" si="9">C58</f>
        <v/>
      </c>
      <c r="D125" s="157" t="str">
        <f t="shared" si="9"/>
        <v/>
      </c>
      <c r="E125" s="157" t="str">
        <f t="shared" ref="E125:F125" si="10">C78</f>
        <v/>
      </c>
      <c r="F125" s="157" t="str">
        <f t="shared" si="10"/>
        <v/>
      </c>
      <c r="G125" s="158">
        <f t="shared" si="7"/>
        <v>0</v>
      </c>
      <c r="H125" s="158">
        <f t="shared" si="8"/>
        <v>0</v>
      </c>
      <c r="I125" s="158" t="str">
        <f>IF(ISERR(F125/C125),"",F125/C125)</f>
        <v/>
      </c>
      <c r="J125" s="3"/>
      <c r="K125" s="3"/>
      <c r="L125" s="3"/>
      <c r="M125" s="3"/>
      <c r="N125" s="3"/>
      <c r="O125" s="3"/>
      <c r="P125" s="3"/>
      <c r="Q125" s="3"/>
      <c r="R125" s="3"/>
      <c r="S125" s="3"/>
      <c r="T125" s="3"/>
      <c r="U125" s="3"/>
      <c r="V125" s="3"/>
      <c r="W125" s="3"/>
      <c r="X125" s="3"/>
      <c r="Y125" s="3"/>
      <c r="Z125" s="3"/>
    </row>
    <row r="126" ht="12.0" hidden="1"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hidden="1" customHeight="1">
      <c r="A127" s="149" t="s">
        <v>431</v>
      </c>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hidden="1" customHeight="1">
      <c r="A128" s="3" t="s">
        <v>432</v>
      </c>
      <c r="B128" s="145" t="str">
        <f>IF(ISERR(SUM(D121:D125)/SUM(F121:F125)),"",SUM(D121:D123)/SUM(F121:F123)*60)</f>
        <v/>
      </c>
      <c r="C128" s="3" t="s">
        <v>433</v>
      </c>
      <c r="D128" s="3"/>
      <c r="E128" s="3"/>
      <c r="F128" s="3"/>
      <c r="G128" s="3"/>
      <c r="H128" s="3"/>
      <c r="I128" s="3"/>
      <c r="J128" s="3"/>
      <c r="K128" s="3"/>
      <c r="L128" s="3"/>
      <c r="M128" s="3"/>
      <c r="N128" s="3"/>
      <c r="O128" s="3"/>
      <c r="P128" s="3"/>
      <c r="Q128" s="3"/>
      <c r="R128" s="3"/>
      <c r="S128" s="3"/>
      <c r="T128" s="3"/>
      <c r="U128" s="3"/>
      <c r="V128" s="3"/>
      <c r="W128" s="3"/>
      <c r="X128" s="3"/>
      <c r="Y128" s="3"/>
      <c r="Z128" s="3"/>
    </row>
    <row r="129" ht="12.75" hidden="1" customHeight="1">
      <c r="A129" s="3" t="s">
        <v>434</v>
      </c>
      <c r="B129" s="3" t="str">
        <f>IF(ISERR(ROUNDUP(EXP(AVERAGE(H133:H161)),0)),"",ROUNDUP(EXP(AVERAGE(H133:H161)),0))</f>
        <v/>
      </c>
      <c r="C129" s="3" t="s">
        <v>435</v>
      </c>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149" t="s">
        <v>436</v>
      </c>
      <c r="B131" s="3"/>
      <c r="C131" s="3"/>
      <c r="D131" s="3"/>
      <c r="E131" s="3"/>
      <c r="F131" s="3"/>
      <c r="G131" s="3"/>
      <c r="H131" s="3"/>
      <c r="I131" s="3"/>
      <c r="J131" s="5"/>
      <c r="K131" s="3"/>
      <c r="L131" s="3"/>
      <c r="M131" s="3"/>
      <c r="N131" s="3"/>
      <c r="O131" s="3"/>
      <c r="P131" s="3"/>
      <c r="Q131" s="3"/>
      <c r="R131" s="3"/>
      <c r="S131" s="3"/>
      <c r="T131" s="3"/>
      <c r="U131" s="3"/>
      <c r="V131" s="3"/>
      <c r="W131" s="3"/>
      <c r="X131" s="3"/>
      <c r="Y131" s="3"/>
      <c r="Z131" s="3"/>
    </row>
    <row r="132" ht="12.75" customHeight="1">
      <c r="A132" s="32" t="s">
        <v>437</v>
      </c>
      <c r="C132" s="3" t="s">
        <v>438</v>
      </c>
      <c r="D132" s="3" t="s">
        <v>439</v>
      </c>
      <c r="E132" s="3" t="s">
        <v>440</v>
      </c>
      <c r="F132" s="47" t="s">
        <v>441</v>
      </c>
      <c r="G132" s="47" t="s">
        <v>435</v>
      </c>
      <c r="H132" s="47" t="s">
        <v>442</v>
      </c>
      <c r="I132" s="3"/>
      <c r="J132" s="3"/>
      <c r="K132" s="3"/>
      <c r="L132" s="3"/>
      <c r="M132" s="3"/>
      <c r="N132" s="3"/>
      <c r="O132" s="3"/>
      <c r="P132" s="3"/>
      <c r="Q132" s="3"/>
      <c r="R132" s="3"/>
      <c r="S132" s="3"/>
      <c r="T132" s="3"/>
      <c r="U132" s="3"/>
      <c r="V132" s="3"/>
      <c r="W132" s="3"/>
      <c r="X132" s="3"/>
      <c r="Y132" s="3"/>
      <c r="Z132" s="3"/>
    </row>
    <row r="133" ht="12.75" customHeight="1">
      <c r="A133" s="159" t="s">
        <v>443</v>
      </c>
      <c r="B133" s="123"/>
      <c r="C133" s="142"/>
      <c r="D133" s="142"/>
      <c r="E133" s="160" t="s">
        <v>444</v>
      </c>
      <c r="F133" s="161" t="str">
        <f t="shared" ref="F133:F161" si="11">IF($C$48&gt;5,IF(G133="","-",HLOOKUP(G133,#REF!,2)),IF(ISBLANK(A133),"-","M"))</f>
        <v>-</v>
      </c>
      <c r="G133" s="162" t="str">
        <f t="shared" ref="G133:G161" si="12">IF(OR(ISBLANK(C133),ISBLANK(D133)),"",CEILING(C133/D133,1))</f>
        <v/>
      </c>
      <c r="H133" s="163" t="str">
        <f t="shared" ref="H133:H161" si="13">IF(OR(ISBLANK(C133),ISBLANK(D133)),"",LN(G133))</f>
        <v/>
      </c>
      <c r="I133" s="3"/>
      <c r="J133" s="3"/>
      <c r="K133" s="3"/>
      <c r="L133" s="3"/>
      <c r="M133" s="3"/>
      <c r="N133" s="3"/>
      <c r="O133" s="3"/>
      <c r="P133" s="3"/>
      <c r="Q133" s="3"/>
      <c r="R133" s="3"/>
      <c r="S133" s="3"/>
      <c r="T133" s="3"/>
      <c r="U133" s="3"/>
      <c r="V133" s="3"/>
      <c r="W133" s="3"/>
      <c r="X133" s="3"/>
      <c r="Y133" s="3"/>
      <c r="Z133" s="3"/>
    </row>
    <row r="134" ht="12.75" customHeight="1">
      <c r="A134" s="159"/>
      <c r="B134" s="123"/>
      <c r="C134" s="142"/>
      <c r="D134" s="142"/>
      <c r="E134" s="160" t="s">
        <v>445</v>
      </c>
      <c r="F134" s="161" t="str">
        <f t="shared" si="11"/>
        <v>-</v>
      </c>
      <c r="G134" s="162" t="str">
        <f t="shared" si="12"/>
        <v/>
      </c>
      <c r="H134" s="163" t="str">
        <f t="shared" si="13"/>
        <v/>
      </c>
      <c r="I134" s="3"/>
      <c r="J134" s="3"/>
      <c r="K134" s="3"/>
      <c r="L134" s="3"/>
      <c r="M134" s="3"/>
      <c r="N134" s="3"/>
      <c r="O134" s="3"/>
      <c r="P134" s="3"/>
      <c r="Q134" s="3"/>
      <c r="R134" s="3"/>
      <c r="S134" s="3"/>
      <c r="T134" s="3"/>
      <c r="U134" s="3"/>
      <c r="V134" s="3"/>
      <c r="W134" s="3"/>
      <c r="X134" s="3"/>
      <c r="Y134" s="3"/>
      <c r="Z134" s="3"/>
    </row>
    <row r="135" ht="12.75" customHeight="1">
      <c r="A135" s="159"/>
      <c r="B135" s="123"/>
      <c r="C135" s="142"/>
      <c r="D135" s="142"/>
      <c r="E135" s="160" t="s">
        <v>445</v>
      </c>
      <c r="F135" s="161" t="str">
        <f t="shared" si="11"/>
        <v>-</v>
      </c>
      <c r="G135" s="162" t="str">
        <f t="shared" si="12"/>
        <v/>
      </c>
      <c r="H135" s="163" t="str">
        <f t="shared" si="13"/>
        <v/>
      </c>
      <c r="I135" s="3"/>
      <c r="J135" s="3"/>
      <c r="K135" s="3"/>
      <c r="L135" s="3" t="s">
        <v>446</v>
      </c>
      <c r="M135" s="3"/>
      <c r="N135" s="3"/>
      <c r="O135" s="3"/>
      <c r="P135" s="3"/>
      <c r="Q135" s="3"/>
      <c r="R135" s="3"/>
      <c r="S135" s="3"/>
      <c r="T135" s="3"/>
      <c r="U135" s="3"/>
      <c r="V135" s="3"/>
      <c r="W135" s="3"/>
      <c r="X135" s="3"/>
      <c r="Y135" s="3"/>
      <c r="Z135" s="3"/>
    </row>
    <row r="136" ht="12.75" customHeight="1">
      <c r="A136" s="159"/>
      <c r="B136" s="123"/>
      <c r="C136" s="142"/>
      <c r="D136" s="142"/>
      <c r="E136" s="160" t="s">
        <v>445</v>
      </c>
      <c r="F136" s="161" t="str">
        <f t="shared" si="11"/>
        <v>-</v>
      </c>
      <c r="G136" s="162" t="str">
        <f t="shared" si="12"/>
        <v/>
      </c>
      <c r="H136" s="163" t="str">
        <f t="shared" si="13"/>
        <v/>
      </c>
      <c r="I136" s="3"/>
      <c r="J136" s="3"/>
      <c r="K136" s="3"/>
      <c r="L136" s="10"/>
      <c r="P136" s="3"/>
      <c r="Q136" s="3"/>
      <c r="R136" s="3"/>
      <c r="S136" s="3"/>
      <c r="T136" s="3"/>
      <c r="U136" s="3"/>
      <c r="V136" s="3"/>
      <c r="W136" s="3"/>
      <c r="X136" s="3"/>
      <c r="Y136" s="3"/>
      <c r="Z136" s="3"/>
    </row>
    <row r="137" ht="12.75" customHeight="1">
      <c r="A137" s="159"/>
      <c r="B137" s="123"/>
      <c r="C137" s="142"/>
      <c r="D137" s="142"/>
      <c r="E137" s="160" t="s">
        <v>445</v>
      </c>
      <c r="F137" s="161" t="str">
        <f t="shared" si="11"/>
        <v>-</v>
      </c>
      <c r="G137" s="162" t="str">
        <f t="shared" si="12"/>
        <v/>
      </c>
      <c r="H137" s="163" t="str">
        <f t="shared" si="13"/>
        <v/>
      </c>
      <c r="I137" s="3"/>
      <c r="J137" s="3"/>
      <c r="K137" s="3"/>
      <c r="L137" s="10"/>
      <c r="P137" s="3"/>
      <c r="Q137" s="3"/>
      <c r="R137" s="3"/>
      <c r="S137" s="3"/>
      <c r="T137" s="3"/>
      <c r="U137" s="3"/>
      <c r="V137" s="3"/>
      <c r="W137" s="3"/>
      <c r="X137" s="3"/>
      <c r="Y137" s="3"/>
      <c r="Z137" s="3"/>
    </row>
    <row r="138" ht="12.75" customHeight="1">
      <c r="A138" s="159"/>
      <c r="B138" s="123"/>
      <c r="C138" s="142"/>
      <c r="D138" s="142"/>
      <c r="E138" s="160" t="s">
        <v>445</v>
      </c>
      <c r="F138" s="161" t="str">
        <f t="shared" si="11"/>
        <v>-</v>
      </c>
      <c r="G138" s="162" t="str">
        <f t="shared" si="12"/>
        <v/>
      </c>
      <c r="H138" s="163" t="str">
        <f t="shared" si="13"/>
        <v/>
      </c>
      <c r="I138" s="3"/>
      <c r="J138" s="3"/>
      <c r="K138" s="3"/>
      <c r="L138" s="10"/>
      <c r="P138" s="3"/>
      <c r="Q138" s="3"/>
      <c r="R138" s="3"/>
      <c r="S138" s="3"/>
      <c r="T138" s="3"/>
      <c r="U138" s="3"/>
      <c r="V138" s="3"/>
      <c r="W138" s="3"/>
      <c r="X138" s="3"/>
      <c r="Y138" s="3"/>
      <c r="Z138" s="3"/>
    </row>
    <row r="139" ht="12.75" customHeight="1">
      <c r="A139" s="164"/>
      <c r="B139" s="123"/>
      <c r="C139" s="142"/>
      <c r="D139" s="142"/>
      <c r="E139" s="160" t="s">
        <v>445</v>
      </c>
      <c r="F139" s="161" t="str">
        <f t="shared" si="11"/>
        <v>-</v>
      </c>
      <c r="G139" s="162" t="str">
        <f t="shared" si="12"/>
        <v/>
      </c>
      <c r="H139" s="163" t="str">
        <f t="shared" si="13"/>
        <v/>
      </c>
      <c r="I139" s="3"/>
      <c r="J139" s="3"/>
      <c r="K139" s="3"/>
      <c r="L139" s="3"/>
      <c r="M139" s="3"/>
      <c r="N139" s="3"/>
      <c r="O139" s="3"/>
      <c r="P139" s="3"/>
      <c r="Q139" s="3"/>
      <c r="R139" s="3"/>
      <c r="S139" s="3"/>
      <c r="T139" s="3"/>
      <c r="U139" s="3"/>
      <c r="V139" s="3"/>
      <c r="W139" s="3"/>
      <c r="X139" s="3"/>
      <c r="Y139" s="3"/>
      <c r="Z139" s="3"/>
    </row>
    <row r="140" ht="12.75" customHeight="1">
      <c r="A140" s="159"/>
      <c r="B140" s="123"/>
      <c r="C140" s="142"/>
      <c r="D140" s="142"/>
      <c r="E140" s="160" t="s">
        <v>445</v>
      </c>
      <c r="F140" s="161" t="str">
        <f t="shared" si="11"/>
        <v>-</v>
      </c>
      <c r="G140" s="162" t="str">
        <f t="shared" si="12"/>
        <v/>
      </c>
      <c r="H140" s="163" t="str">
        <f t="shared" si="13"/>
        <v/>
      </c>
      <c r="I140" s="3"/>
      <c r="J140" s="3"/>
      <c r="K140" s="3"/>
      <c r="L140" s="3"/>
      <c r="M140" s="3"/>
      <c r="N140" s="3"/>
      <c r="O140" s="3"/>
      <c r="P140" s="3"/>
      <c r="Q140" s="3"/>
      <c r="R140" s="3"/>
      <c r="S140" s="3"/>
      <c r="T140" s="3"/>
      <c r="U140" s="3"/>
      <c r="V140" s="3"/>
      <c r="W140" s="3"/>
      <c r="X140" s="3"/>
      <c r="Y140" s="3"/>
      <c r="Z140" s="3"/>
    </row>
    <row r="141" ht="12.75" customHeight="1">
      <c r="A141" s="159"/>
      <c r="B141" s="123"/>
      <c r="C141" s="142"/>
      <c r="D141" s="142"/>
      <c r="E141" s="160" t="s">
        <v>445</v>
      </c>
      <c r="F141" s="161" t="str">
        <f t="shared" si="11"/>
        <v>-</v>
      </c>
      <c r="G141" s="162" t="str">
        <f t="shared" si="12"/>
        <v/>
      </c>
      <c r="H141" s="163" t="str">
        <f t="shared" si="13"/>
        <v/>
      </c>
      <c r="I141" s="3"/>
      <c r="J141" s="3"/>
      <c r="K141" s="3"/>
      <c r="L141" s="3"/>
      <c r="M141" s="3"/>
      <c r="N141" s="3"/>
      <c r="O141" s="3"/>
      <c r="P141" s="3"/>
      <c r="Q141" s="3"/>
      <c r="R141" s="3"/>
      <c r="S141" s="3"/>
      <c r="T141" s="3"/>
      <c r="U141" s="3"/>
      <c r="V141" s="3"/>
      <c r="W141" s="3"/>
      <c r="X141" s="3"/>
      <c r="Y141" s="3"/>
      <c r="Z141" s="3"/>
    </row>
    <row r="142" ht="12.75" customHeight="1">
      <c r="A142" s="159"/>
      <c r="B142" s="123"/>
      <c r="C142" s="142"/>
      <c r="D142" s="142"/>
      <c r="E142" s="160" t="s">
        <v>445</v>
      </c>
      <c r="F142" s="161" t="str">
        <f t="shared" si="11"/>
        <v>-</v>
      </c>
      <c r="G142" s="162" t="str">
        <f t="shared" si="12"/>
        <v/>
      </c>
      <c r="H142" s="163" t="str">
        <f t="shared" si="13"/>
        <v/>
      </c>
      <c r="I142" s="3"/>
      <c r="J142" s="3"/>
      <c r="K142" s="3"/>
      <c r="L142" s="3"/>
      <c r="M142" s="3"/>
      <c r="N142" s="3"/>
      <c r="O142" s="3"/>
      <c r="P142" s="3"/>
      <c r="Q142" s="3"/>
      <c r="R142" s="3"/>
      <c r="S142" s="3"/>
      <c r="T142" s="3"/>
      <c r="U142" s="3"/>
      <c r="V142" s="3"/>
      <c r="W142" s="3"/>
      <c r="X142" s="3"/>
      <c r="Y142" s="3"/>
      <c r="Z142" s="3"/>
    </row>
    <row r="143" ht="12.75" customHeight="1">
      <c r="A143" s="159"/>
      <c r="B143" s="123"/>
      <c r="C143" s="142"/>
      <c r="D143" s="142"/>
      <c r="E143" s="160" t="s">
        <v>445</v>
      </c>
      <c r="F143" s="161" t="str">
        <f t="shared" si="11"/>
        <v>-</v>
      </c>
      <c r="G143" s="162" t="str">
        <f t="shared" si="12"/>
        <v/>
      </c>
      <c r="H143" s="163" t="str">
        <f t="shared" si="13"/>
        <v/>
      </c>
      <c r="I143" s="3"/>
      <c r="J143" s="3"/>
      <c r="K143" s="3"/>
      <c r="L143" s="3"/>
      <c r="M143" s="3"/>
      <c r="N143" s="3"/>
      <c r="O143" s="3"/>
      <c r="P143" s="3"/>
      <c r="Q143" s="3"/>
      <c r="R143" s="3"/>
      <c r="S143" s="3"/>
      <c r="T143" s="3"/>
      <c r="U143" s="3"/>
      <c r="V143" s="3"/>
      <c r="W143" s="3"/>
      <c r="X143" s="3"/>
      <c r="Y143" s="3"/>
      <c r="Z143" s="3"/>
    </row>
    <row r="144" ht="12.75" customHeight="1">
      <c r="A144" s="159"/>
      <c r="B144" s="123"/>
      <c r="C144" s="142"/>
      <c r="D144" s="142"/>
      <c r="E144" s="160" t="s">
        <v>445</v>
      </c>
      <c r="F144" s="161" t="str">
        <f t="shared" si="11"/>
        <v>-</v>
      </c>
      <c r="G144" s="162" t="str">
        <f t="shared" si="12"/>
        <v/>
      </c>
      <c r="H144" s="163" t="str">
        <f t="shared" si="13"/>
        <v/>
      </c>
      <c r="I144" s="3"/>
      <c r="J144" s="3"/>
      <c r="K144" s="3"/>
      <c r="L144" s="3"/>
      <c r="M144" s="3"/>
      <c r="N144" s="3"/>
      <c r="O144" s="3"/>
      <c r="P144" s="3"/>
      <c r="Q144" s="3"/>
      <c r="R144" s="3"/>
      <c r="S144" s="3"/>
      <c r="T144" s="3"/>
      <c r="U144" s="3"/>
      <c r="V144" s="3"/>
      <c r="W144" s="3"/>
      <c r="X144" s="3"/>
      <c r="Y144" s="3"/>
      <c r="Z144" s="3"/>
    </row>
    <row r="145" ht="12.75" customHeight="1">
      <c r="A145" s="159"/>
      <c r="B145" s="123"/>
      <c r="C145" s="142"/>
      <c r="D145" s="142"/>
      <c r="E145" s="160" t="s">
        <v>445</v>
      </c>
      <c r="F145" s="161" t="str">
        <f t="shared" si="11"/>
        <v>-</v>
      </c>
      <c r="G145" s="162" t="str">
        <f t="shared" si="12"/>
        <v/>
      </c>
      <c r="H145" s="163" t="str">
        <f t="shared" si="13"/>
        <v/>
      </c>
      <c r="I145" s="3"/>
      <c r="J145" s="3"/>
      <c r="K145" s="3"/>
      <c r="L145" s="3"/>
      <c r="M145" s="3"/>
      <c r="N145" s="3"/>
      <c r="O145" s="3"/>
      <c r="P145" s="3"/>
      <c r="Q145" s="3"/>
      <c r="R145" s="3"/>
      <c r="S145" s="3"/>
      <c r="T145" s="3"/>
      <c r="U145" s="3"/>
      <c r="V145" s="3"/>
      <c r="W145" s="3"/>
      <c r="X145" s="3"/>
      <c r="Y145" s="3"/>
      <c r="Z145" s="3"/>
    </row>
    <row r="146" ht="12.75" customHeight="1">
      <c r="A146" s="159"/>
      <c r="B146" s="123"/>
      <c r="C146" s="142"/>
      <c r="D146" s="142"/>
      <c r="E146" s="160" t="s">
        <v>445</v>
      </c>
      <c r="F146" s="161" t="str">
        <f t="shared" si="11"/>
        <v>-</v>
      </c>
      <c r="G146" s="162" t="str">
        <f t="shared" si="12"/>
        <v/>
      </c>
      <c r="H146" s="163" t="str">
        <f t="shared" si="13"/>
        <v/>
      </c>
      <c r="I146" s="3"/>
      <c r="J146" s="3"/>
      <c r="K146" s="3"/>
      <c r="L146" s="3"/>
      <c r="M146" s="3"/>
      <c r="N146" s="3"/>
      <c r="O146" s="3"/>
      <c r="P146" s="3"/>
      <c r="Q146" s="3"/>
      <c r="R146" s="3"/>
      <c r="S146" s="3"/>
      <c r="T146" s="3"/>
      <c r="U146" s="3"/>
      <c r="V146" s="3"/>
      <c r="W146" s="3"/>
      <c r="X146" s="3"/>
      <c r="Y146" s="3"/>
      <c r="Z146" s="3"/>
    </row>
    <row r="147" ht="12.75" customHeight="1">
      <c r="A147" s="159"/>
      <c r="B147" s="123"/>
      <c r="C147" s="142"/>
      <c r="D147" s="142"/>
      <c r="E147" s="160" t="s">
        <v>445</v>
      </c>
      <c r="F147" s="161" t="str">
        <f t="shared" si="11"/>
        <v>-</v>
      </c>
      <c r="G147" s="162" t="str">
        <f t="shared" si="12"/>
        <v/>
      </c>
      <c r="H147" s="163" t="str">
        <f t="shared" si="13"/>
        <v/>
      </c>
      <c r="I147" s="3"/>
      <c r="J147" s="3"/>
      <c r="K147" s="3"/>
      <c r="L147" s="3"/>
      <c r="M147" s="3"/>
      <c r="N147" s="3"/>
      <c r="O147" s="3"/>
      <c r="P147" s="3"/>
      <c r="Q147" s="3"/>
      <c r="R147" s="3"/>
      <c r="S147" s="3"/>
      <c r="T147" s="3"/>
      <c r="U147" s="3"/>
      <c r="V147" s="3"/>
      <c r="W147" s="3"/>
      <c r="X147" s="3"/>
      <c r="Y147" s="3"/>
      <c r="Z147" s="3"/>
    </row>
    <row r="148" ht="12.75" customHeight="1">
      <c r="A148" s="159"/>
      <c r="B148" s="123"/>
      <c r="C148" s="142"/>
      <c r="D148" s="142"/>
      <c r="E148" s="160" t="s">
        <v>445</v>
      </c>
      <c r="F148" s="161" t="str">
        <f t="shared" si="11"/>
        <v>-</v>
      </c>
      <c r="G148" s="162" t="str">
        <f t="shared" si="12"/>
        <v/>
      </c>
      <c r="H148" s="163" t="str">
        <f t="shared" si="13"/>
        <v/>
      </c>
      <c r="I148" s="3"/>
      <c r="J148" s="3"/>
      <c r="K148" s="3"/>
      <c r="L148" s="3"/>
      <c r="M148" s="3"/>
      <c r="N148" s="3"/>
      <c r="O148" s="3"/>
      <c r="P148" s="3"/>
      <c r="Q148" s="3"/>
      <c r="R148" s="3"/>
      <c r="S148" s="3"/>
      <c r="T148" s="3"/>
      <c r="U148" s="3"/>
      <c r="V148" s="3"/>
      <c r="W148" s="3"/>
      <c r="X148" s="3"/>
      <c r="Y148" s="3"/>
      <c r="Z148" s="3"/>
    </row>
    <row r="149" ht="12.75" customHeight="1">
      <c r="A149" s="159"/>
      <c r="B149" s="123"/>
      <c r="C149" s="142"/>
      <c r="D149" s="142"/>
      <c r="E149" s="160" t="s">
        <v>445</v>
      </c>
      <c r="F149" s="161" t="str">
        <f t="shared" si="11"/>
        <v>-</v>
      </c>
      <c r="G149" s="162" t="str">
        <f t="shared" si="12"/>
        <v/>
      </c>
      <c r="H149" s="163" t="str">
        <f t="shared" si="13"/>
        <v/>
      </c>
      <c r="I149" s="3"/>
      <c r="J149" s="3"/>
      <c r="K149" s="3"/>
      <c r="L149" s="3"/>
      <c r="M149" s="3"/>
      <c r="N149" s="3"/>
      <c r="O149" s="3"/>
      <c r="P149" s="3"/>
      <c r="Q149" s="3"/>
      <c r="R149" s="3"/>
      <c r="S149" s="3"/>
      <c r="T149" s="3"/>
      <c r="U149" s="3"/>
      <c r="V149" s="3"/>
      <c r="W149" s="3"/>
      <c r="X149" s="3"/>
      <c r="Y149" s="3"/>
      <c r="Z149" s="3"/>
    </row>
    <row r="150" ht="12.75" customHeight="1">
      <c r="A150" s="159"/>
      <c r="B150" s="123"/>
      <c r="C150" s="142"/>
      <c r="D150" s="142"/>
      <c r="E150" s="160" t="s">
        <v>445</v>
      </c>
      <c r="F150" s="161" t="str">
        <f t="shared" si="11"/>
        <v>-</v>
      </c>
      <c r="G150" s="162" t="str">
        <f t="shared" si="12"/>
        <v/>
      </c>
      <c r="H150" s="163" t="str">
        <f t="shared" si="13"/>
        <v/>
      </c>
      <c r="I150" s="3"/>
      <c r="J150" s="3"/>
      <c r="K150" s="3"/>
      <c r="L150" s="3"/>
      <c r="M150" s="3"/>
      <c r="N150" s="3"/>
      <c r="O150" s="3"/>
      <c r="P150" s="3"/>
      <c r="Q150" s="3"/>
      <c r="R150" s="3"/>
      <c r="S150" s="3"/>
      <c r="T150" s="3"/>
      <c r="U150" s="3"/>
      <c r="V150" s="3"/>
      <c r="W150" s="3"/>
      <c r="X150" s="3"/>
      <c r="Y150" s="3"/>
      <c r="Z150" s="3"/>
    </row>
    <row r="151" ht="12.75" customHeight="1">
      <c r="A151" s="159"/>
      <c r="B151" s="123"/>
      <c r="C151" s="142"/>
      <c r="D151" s="142"/>
      <c r="E151" s="160" t="s">
        <v>445</v>
      </c>
      <c r="F151" s="161" t="str">
        <f t="shared" si="11"/>
        <v>-</v>
      </c>
      <c r="G151" s="162" t="str">
        <f t="shared" si="12"/>
        <v/>
      </c>
      <c r="H151" s="163" t="str">
        <f t="shared" si="13"/>
        <v/>
      </c>
      <c r="I151" s="3"/>
      <c r="J151" s="3"/>
      <c r="K151" s="3"/>
      <c r="L151" s="3"/>
      <c r="M151" s="3"/>
      <c r="N151" s="3"/>
      <c r="O151" s="3"/>
      <c r="P151" s="3"/>
      <c r="Q151" s="3"/>
      <c r="R151" s="3"/>
      <c r="S151" s="3"/>
      <c r="T151" s="3"/>
      <c r="U151" s="3"/>
      <c r="V151" s="3"/>
      <c r="W151" s="3"/>
      <c r="X151" s="3"/>
      <c r="Y151" s="3"/>
      <c r="Z151" s="3"/>
    </row>
    <row r="152" ht="12.75" customHeight="1">
      <c r="A152" s="159"/>
      <c r="B152" s="123"/>
      <c r="C152" s="142"/>
      <c r="D152" s="142"/>
      <c r="E152" s="160" t="s">
        <v>445</v>
      </c>
      <c r="F152" s="161" t="str">
        <f t="shared" si="11"/>
        <v>-</v>
      </c>
      <c r="G152" s="162" t="str">
        <f t="shared" si="12"/>
        <v/>
      </c>
      <c r="H152" s="163" t="str">
        <f t="shared" si="13"/>
        <v/>
      </c>
      <c r="I152" s="3"/>
      <c r="J152" s="3"/>
      <c r="K152" s="3"/>
      <c r="L152" s="3"/>
      <c r="M152" s="3"/>
      <c r="N152" s="3"/>
      <c r="O152" s="3"/>
      <c r="P152" s="3"/>
      <c r="Q152" s="3"/>
      <c r="R152" s="3"/>
      <c r="S152" s="3"/>
      <c r="T152" s="3"/>
      <c r="U152" s="3"/>
      <c r="V152" s="3"/>
      <c r="W152" s="3"/>
      <c r="X152" s="3"/>
      <c r="Y152" s="3"/>
      <c r="Z152" s="3"/>
    </row>
    <row r="153" ht="12.75" customHeight="1">
      <c r="A153" s="159"/>
      <c r="B153" s="123"/>
      <c r="C153" s="142"/>
      <c r="D153" s="142"/>
      <c r="E153" s="160" t="s">
        <v>445</v>
      </c>
      <c r="F153" s="161" t="str">
        <f t="shared" si="11"/>
        <v>-</v>
      </c>
      <c r="G153" s="162" t="str">
        <f t="shared" si="12"/>
        <v/>
      </c>
      <c r="H153" s="163" t="str">
        <f t="shared" si="13"/>
        <v/>
      </c>
      <c r="I153" s="3"/>
      <c r="J153" s="3"/>
      <c r="K153" s="3"/>
      <c r="L153" s="3"/>
      <c r="M153" s="3"/>
      <c r="N153" s="3"/>
      <c r="O153" s="3"/>
      <c r="P153" s="3"/>
      <c r="Q153" s="3"/>
      <c r="R153" s="3"/>
      <c r="S153" s="3"/>
      <c r="T153" s="3"/>
      <c r="U153" s="3"/>
      <c r="V153" s="3"/>
      <c r="W153" s="3"/>
      <c r="X153" s="3"/>
      <c r="Y153" s="3"/>
      <c r="Z153" s="3"/>
    </row>
    <row r="154" ht="12.75" customHeight="1">
      <c r="A154" s="159"/>
      <c r="B154" s="123"/>
      <c r="C154" s="142"/>
      <c r="D154" s="142"/>
      <c r="E154" s="160" t="s">
        <v>445</v>
      </c>
      <c r="F154" s="161" t="str">
        <f t="shared" si="11"/>
        <v>-</v>
      </c>
      <c r="G154" s="162" t="str">
        <f t="shared" si="12"/>
        <v/>
      </c>
      <c r="H154" s="163" t="str">
        <f t="shared" si="13"/>
        <v/>
      </c>
      <c r="I154" s="3"/>
      <c r="J154" s="3"/>
      <c r="K154" s="3"/>
      <c r="L154" s="3"/>
      <c r="M154" s="3"/>
      <c r="N154" s="3"/>
      <c r="O154" s="3"/>
      <c r="P154" s="3"/>
      <c r="Q154" s="3"/>
      <c r="R154" s="3"/>
      <c r="S154" s="3"/>
      <c r="T154" s="3"/>
      <c r="U154" s="3"/>
      <c r="V154" s="3"/>
      <c r="W154" s="3"/>
      <c r="X154" s="3"/>
      <c r="Y154" s="3"/>
      <c r="Z154" s="3"/>
    </row>
    <row r="155" ht="12.75" customHeight="1">
      <c r="A155" s="159"/>
      <c r="B155" s="123"/>
      <c r="C155" s="142"/>
      <c r="D155" s="142"/>
      <c r="E155" s="160" t="s">
        <v>445</v>
      </c>
      <c r="F155" s="161" t="str">
        <f t="shared" si="11"/>
        <v>-</v>
      </c>
      <c r="G155" s="162" t="str">
        <f t="shared" si="12"/>
        <v/>
      </c>
      <c r="H155" s="163" t="str">
        <f t="shared" si="13"/>
        <v/>
      </c>
      <c r="I155" s="3"/>
      <c r="J155" s="3"/>
      <c r="K155" s="3"/>
      <c r="L155" s="3"/>
      <c r="M155" s="3"/>
      <c r="N155" s="3"/>
      <c r="O155" s="3"/>
      <c r="P155" s="3"/>
      <c r="Q155" s="3"/>
      <c r="R155" s="3"/>
      <c r="S155" s="3"/>
      <c r="T155" s="3"/>
      <c r="U155" s="3"/>
      <c r="V155" s="3"/>
      <c r="W155" s="3"/>
      <c r="X155" s="3"/>
      <c r="Y155" s="3"/>
      <c r="Z155" s="3"/>
    </row>
    <row r="156" ht="12.75" customHeight="1">
      <c r="A156" s="159"/>
      <c r="B156" s="123"/>
      <c r="C156" s="142"/>
      <c r="D156" s="142"/>
      <c r="E156" s="160" t="s">
        <v>445</v>
      </c>
      <c r="F156" s="161" t="str">
        <f t="shared" si="11"/>
        <v>-</v>
      </c>
      <c r="G156" s="162" t="str">
        <f t="shared" si="12"/>
        <v/>
      </c>
      <c r="H156" s="163" t="str">
        <f t="shared" si="13"/>
        <v/>
      </c>
      <c r="I156" s="3"/>
      <c r="J156" s="3"/>
      <c r="K156" s="3"/>
      <c r="L156" s="3"/>
      <c r="M156" s="3"/>
      <c r="N156" s="3"/>
      <c r="O156" s="3"/>
      <c r="P156" s="3"/>
      <c r="Q156" s="3"/>
      <c r="R156" s="3"/>
      <c r="S156" s="3"/>
      <c r="T156" s="3"/>
      <c r="U156" s="3"/>
      <c r="V156" s="3"/>
      <c r="W156" s="3"/>
      <c r="X156" s="3"/>
      <c r="Y156" s="3"/>
      <c r="Z156" s="3"/>
    </row>
    <row r="157" ht="12.75" customHeight="1">
      <c r="A157" s="159"/>
      <c r="B157" s="123"/>
      <c r="C157" s="142"/>
      <c r="D157" s="142"/>
      <c r="E157" s="160" t="s">
        <v>445</v>
      </c>
      <c r="F157" s="161" t="str">
        <f t="shared" si="11"/>
        <v>-</v>
      </c>
      <c r="G157" s="162" t="str">
        <f t="shared" si="12"/>
        <v/>
      </c>
      <c r="H157" s="163" t="str">
        <f t="shared" si="13"/>
        <v/>
      </c>
      <c r="I157" s="3"/>
      <c r="J157" s="3"/>
      <c r="K157" s="3"/>
      <c r="L157" s="3"/>
      <c r="M157" s="3"/>
      <c r="N157" s="3"/>
      <c r="O157" s="3"/>
      <c r="P157" s="3"/>
      <c r="Q157" s="3"/>
      <c r="R157" s="3"/>
      <c r="S157" s="3"/>
      <c r="T157" s="3"/>
      <c r="U157" s="3"/>
      <c r="V157" s="3"/>
      <c r="W157" s="3"/>
      <c r="X157" s="3"/>
      <c r="Y157" s="3"/>
      <c r="Z157" s="3"/>
    </row>
    <row r="158" ht="12.75" customHeight="1">
      <c r="A158" s="159"/>
      <c r="B158" s="123"/>
      <c r="C158" s="142"/>
      <c r="D158" s="142"/>
      <c r="E158" s="160" t="s">
        <v>445</v>
      </c>
      <c r="F158" s="161" t="str">
        <f t="shared" si="11"/>
        <v>-</v>
      </c>
      <c r="G158" s="162" t="str">
        <f t="shared" si="12"/>
        <v/>
      </c>
      <c r="H158" s="163" t="str">
        <f t="shared" si="13"/>
        <v/>
      </c>
      <c r="I158" s="3"/>
      <c r="J158" s="3"/>
      <c r="K158" s="3"/>
      <c r="L158" s="3"/>
      <c r="M158" s="3"/>
      <c r="N158" s="3"/>
      <c r="O158" s="3"/>
      <c r="P158" s="3"/>
      <c r="Q158" s="3"/>
      <c r="R158" s="3"/>
      <c r="S158" s="3"/>
      <c r="T158" s="3"/>
      <c r="U158" s="3"/>
      <c r="V158" s="3"/>
      <c r="W158" s="3"/>
      <c r="X158" s="3"/>
      <c r="Y158" s="3"/>
      <c r="Z158" s="3"/>
    </row>
    <row r="159" ht="12.75" customHeight="1">
      <c r="A159" s="159"/>
      <c r="B159" s="123"/>
      <c r="C159" s="142"/>
      <c r="D159" s="142"/>
      <c r="E159" s="160" t="s">
        <v>445</v>
      </c>
      <c r="F159" s="161" t="str">
        <f t="shared" si="11"/>
        <v>-</v>
      </c>
      <c r="G159" s="162" t="str">
        <f t="shared" si="12"/>
        <v/>
      </c>
      <c r="H159" s="163" t="str">
        <f t="shared" si="13"/>
        <v/>
      </c>
      <c r="I159" s="3"/>
      <c r="J159" s="3"/>
      <c r="K159" s="3"/>
      <c r="L159" s="3"/>
      <c r="M159" s="3"/>
      <c r="N159" s="3"/>
      <c r="O159" s="3"/>
      <c r="P159" s="3"/>
      <c r="Q159" s="3"/>
      <c r="R159" s="3"/>
      <c r="S159" s="3"/>
      <c r="T159" s="3"/>
      <c r="U159" s="3"/>
      <c r="V159" s="3"/>
      <c r="W159" s="3"/>
      <c r="X159" s="3"/>
      <c r="Y159" s="3"/>
      <c r="Z159" s="3"/>
    </row>
    <row r="160" ht="12.75" customHeight="1">
      <c r="A160" s="159"/>
      <c r="B160" s="123"/>
      <c r="C160" s="142"/>
      <c r="D160" s="142"/>
      <c r="E160" s="160" t="s">
        <v>445</v>
      </c>
      <c r="F160" s="161" t="str">
        <f t="shared" si="11"/>
        <v>-</v>
      </c>
      <c r="G160" s="162" t="str">
        <f t="shared" si="12"/>
        <v/>
      </c>
      <c r="H160" s="163" t="str">
        <f t="shared" si="13"/>
        <v/>
      </c>
      <c r="I160" s="3"/>
      <c r="J160" s="3"/>
      <c r="K160" s="3"/>
      <c r="L160" s="3"/>
      <c r="M160" s="3"/>
      <c r="N160" s="3"/>
      <c r="O160" s="3"/>
      <c r="P160" s="3"/>
      <c r="Q160" s="3"/>
      <c r="R160" s="3"/>
      <c r="S160" s="3"/>
      <c r="T160" s="3"/>
      <c r="U160" s="3"/>
      <c r="V160" s="3"/>
      <c r="W160" s="3"/>
      <c r="X160" s="3"/>
      <c r="Y160" s="3"/>
      <c r="Z160" s="3"/>
    </row>
    <row r="161" ht="12.75" customHeight="1">
      <c r="A161" s="159"/>
      <c r="B161" s="123"/>
      <c r="C161" s="142"/>
      <c r="D161" s="142"/>
      <c r="E161" s="160" t="s">
        <v>445</v>
      </c>
      <c r="F161" s="161" t="str">
        <f t="shared" si="11"/>
        <v>-</v>
      </c>
      <c r="G161" s="162" t="str">
        <f t="shared" si="12"/>
        <v/>
      </c>
      <c r="H161" s="163" t="str">
        <f t="shared" si="13"/>
        <v/>
      </c>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47"/>
      <c r="G162" s="165" t="s">
        <v>447</v>
      </c>
      <c r="H162" s="163">
        <f>IF(ISERR(AVERAGE(H133:H161)),0,AVERAGE(H133:H161))</f>
        <v>0</v>
      </c>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47"/>
      <c r="G163" s="165" t="s">
        <v>448</v>
      </c>
      <c r="H163" s="163">
        <f>IF(ISERR(STDEV(H133:H161)),0,STDEV(H133:H161))</f>
        <v>0</v>
      </c>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7">
    <mergeCell ref="A45:C45"/>
    <mergeCell ref="A50:C50"/>
    <mergeCell ref="B119:D119"/>
    <mergeCell ref="E119:F119"/>
    <mergeCell ref="A132:B132"/>
    <mergeCell ref="A133:B133"/>
    <mergeCell ref="A134:B134"/>
    <mergeCell ref="A135:B135"/>
    <mergeCell ref="A136:B136"/>
    <mergeCell ref="L136:O136"/>
    <mergeCell ref="A137:B137"/>
    <mergeCell ref="L137:O137"/>
    <mergeCell ref="A138:B138"/>
    <mergeCell ref="L138:O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60:B160"/>
    <mergeCell ref="A161:B161"/>
    <mergeCell ref="A153:B153"/>
    <mergeCell ref="A154:B154"/>
    <mergeCell ref="A155:B155"/>
    <mergeCell ref="A156:B156"/>
    <mergeCell ref="A157:B157"/>
    <mergeCell ref="A158:B158"/>
    <mergeCell ref="A159:B159"/>
  </mergeCells>
  <dataValidations>
    <dataValidation type="decimal" operator="greaterThanOrEqual" allowBlank="1" showInputMessage="1" showErrorMessage="1" prompt=".GE. zero - Value must be an integer greater than or equal to zero." sqref="D67:D77 D81:D90 D91:E91 D94:D104 D105:E105">
      <formula1>0.0</formula1>
    </dataValidation>
    <dataValidation type="list" allowBlank="1" showErrorMessage="1" sqref="E133:E161">
      <formula1>$B$32:$B$36</formula1>
    </dataValidation>
  </dataValidations>
  <printOptions/>
  <pageMargins bottom="1.0" footer="0.0" header="0.0" left="0.75" right="0.75" top="1.0"/>
  <pageSetup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8.71"/>
    <col customWidth="1" min="2" max="2" width="22.14"/>
    <col customWidth="1" min="3" max="3" width="12.86"/>
    <col customWidth="1" min="4" max="4" width="69.43"/>
    <col customWidth="1" min="5" max="5" width="26.29"/>
    <col customWidth="1" min="6" max="6" width="7.14"/>
    <col customWidth="1" min="7" max="7" width="8.71"/>
    <col customWidth="1" min="8" max="26" width="6.29"/>
  </cols>
  <sheetData>
    <row r="1" ht="12.75" customHeight="1">
      <c r="A1" s="1" t="s">
        <v>29</v>
      </c>
      <c r="C1" s="1"/>
      <c r="D1" s="1"/>
      <c r="E1" s="1"/>
      <c r="F1" s="1"/>
      <c r="G1" s="1"/>
      <c r="H1" s="3"/>
      <c r="I1" s="3"/>
      <c r="J1" s="3"/>
      <c r="K1" s="3"/>
      <c r="L1" s="3"/>
      <c r="M1" s="3"/>
      <c r="N1" s="3"/>
      <c r="O1" s="3"/>
      <c r="P1" s="3"/>
      <c r="Q1" s="3"/>
      <c r="R1" s="3"/>
      <c r="S1" s="3"/>
      <c r="T1" s="3"/>
      <c r="U1" s="3"/>
      <c r="V1" s="3"/>
      <c r="W1" s="3"/>
      <c r="X1" s="3"/>
      <c r="Y1" s="3"/>
      <c r="Z1" s="3"/>
    </row>
    <row r="2" ht="12.75" hidden="1" customHeight="1">
      <c r="A2" s="166"/>
      <c r="B2" s="166"/>
      <c r="C2" s="166"/>
      <c r="D2" s="166"/>
      <c r="E2" s="166"/>
      <c r="F2" s="166"/>
      <c r="G2" s="166"/>
      <c r="H2" s="166"/>
      <c r="I2" s="166"/>
      <c r="J2" s="166"/>
      <c r="K2" s="3"/>
      <c r="L2" s="3"/>
      <c r="M2" s="3"/>
      <c r="N2" s="3"/>
      <c r="O2" s="3"/>
      <c r="P2" s="3"/>
      <c r="Q2" s="3"/>
      <c r="R2" s="3"/>
      <c r="S2" s="3"/>
      <c r="T2" s="3"/>
      <c r="U2" s="3"/>
      <c r="V2" s="3"/>
      <c r="W2" s="3"/>
      <c r="X2" s="3"/>
      <c r="Y2" s="3"/>
      <c r="Z2" s="3"/>
    </row>
    <row r="3" ht="12.75" hidden="1" customHeight="1">
      <c r="A3" s="167" t="s">
        <v>449</v>
      </c>
      <c r="B3" s="168"/>
      <c r="C3" s="169"/>
      <c r="D3" s="169"/>
      <c r="E3" s="169"/>
      <c r="F3" s="169"/>
      <c r="G3" s="169"/>
      <c r="H3" s="169"/>
      <c r="I3" s="169"/>
      <c r="J3" s="169"/>
      <c r="K3" s="3"/>
      <c r="L3" s="3"/>
      <c r="M3" s="3"/>
      <c r="N3" s="3"/>
      <c r="O3" s="3"/>
      <c r="P3" s="3"/>
      <c r="Q3" s="3"/>
      <c r="R3" s="3"/>
      <c r="S3" s="3"/>
      <c r="T3" s="3"/>
      <c r="U3" s="3"/>
      <c r="V3" s="3"/>
      <c r="W3" s="3"/>
      <c r="X3" s="3"/>
      <c r="Y3" s="3"/>
      <c r="Z3" s="3"/>
    </row>
    <row r="4" ht="12.75" hidden="1" customHeight="1">
      <c r="A4" s="169" t="s">
        <v>450</v>
      </c>
      <c r="B4" s="170">
        <v>36526.0</v>
      </c>
      <c r="C4" s="169"/>
      <c r="D4" s="169" t="s">
        <v>451</v>
      </c>
      <c r="E4" s="169"/>
      <c r="F4" s="169"/>
      <c r="G4" s="169" t="s">
        <v>452</v>
      </c>
      <c r="H4" s="169"/>
      <c r="I4" s="169"/>
      <c r="J4" s="169"/>
      <c r="K4" s="3"/>
      <c r="L4" s="3"/>
      <c r="M4" s="3"/>
      <c r="N4" s="3"/>
      <c r="O4" s="3"/>
      <c r="P4" s="3"/>
      <c r="Q4" s="3"/>
      <c r="R4" s="3"/>
      <c r="S4" s="3"/>
      <c r="T4" s="3"/>
      <c r="U4" s="3"/>
      <c r="V4" s="3"/>
      <c r="W4" s="3"/>
      <c r="X4" s="3"/>
      <c r="Y4" s="3"/>
      <c r="Z4" s="3"/>
    </row>
    <row r="5" ht="12.75" hidden="1" customHeight="1">
      <c r="A5" s="169" t="s">
        <v>453</v>
      </c>
      <c r="B5" s="170">
        <v>43831.0</v>
      </c>
      <c r="C5" s="169"/>
      <c r="D5" s="169"/>
      <c r="E5" s="169"/>
      <c r="F5" s="169"/>
      <c r="G5" s="169" t="s">
        <v>454</v>
      </c>
      <c r="H5" s="169"/>
      <c r="I5" s="169"/>
      <c r="J5" s="169"/>
      <c r="K5" s="3"/>
      <c r="L5" s="3"/>
      <c r="M5" s="3"/>
      <c r="N5" s="3"/>
      <c r="O5" s="3"/>
      <c r="P5" s="3"/>
      <c r="Q5" s="3"/>
      <c r="R5" s="3"/>
      <c r="S5" s="3"/>
      <c r="T5" s="3"/>
      <c r="U5" s="3"/>
      <c r="V5" s="3"/>
      <c r="W5" s="3"/>
      <c r="X5" s="3"/>
      <c r="Y5" s="3"/>
      <c r="Z5" s="3"/>
    </row>
    <row r="6" ht="12.75" hidden="1" customHeight="1">
      <c r="A6" s="169" t="s">
        <v>455</v>
      </c>
      <c r="B6" s="169" t="s">
        <v>456</v>
      </c>
      <c r="C6" s="169"/>
      <c r="D6" s="169"/>
      <c r="E6" s="169"/>
      <c r="F6" s="169"/>
      <c r="G6" s="169" t="s">
        <v>457</v>
      </c>
      <c r="H6" s="169"/>
      <c r="I6" s="169"/>
      <c r="J6" s="169"/>
      <c r="K6" s="3"/>
      <c r="L6" s="3"/>
      <c r="M6" s="3"/>
      <c r="N6" s="3"/>
      <c r="O6" s="3"/>
      <c r="P6" s="3"/>
      <c r="Q6" s="3"/>
      <c r="R6" s="3"/>
      <c r="S6" s="3"/>
      <c r="T6" s="3"/>
      <c r="U6" s="3"/>
      <c r="V6" s="3"/>
      <c r="W6" s="3"/>
      <c r="X6" s="3"/>
      <c r="Y6" s="3"/>
      <c r="Z6" s="3"/>
    </row>
    <row r="7" ht="12.75" hidden="1" customHeight="1">
      <c r="A7" s="169"/>
      <c r="B7" s="169" t="s">
        <v>35</v>
      </c>
      <c r="C7" s="169"/>
      <c r="D7" s="169"/>
      <c r="E7" s="169"/>
      <c r="F7" s="169"/>
      <c r="G7" s="169" t="s">
        <v>458</v>
      </c>
      <c r="H7" s="169"/>
      <c r="I7" s="169"/>
      <c r="J7" s="169"/>
      <c r="K7" s="3"/>
      <c r="L7" s="3"/>
      <c r="M7" s="3"/>
      <c r="N7" s="3"/>
      <c r="O7" s="3"/>
      <c r="P7" s="3"/>
      <c r="Q7" s="3"/>
      <c r="R7" s="3"/>
      <c r="S7" s="3"/>
      <c r="T7" s="3"/>
      <c r="U7" s="3"/>
      <c r="V7" s="3"/>
      <c r="W7" s="3"/>
      <c r="X7" s="3"/>
      <c r="Y7" s="3"/>
      <c r="Z7" s="3"/>
    </row>
    <row r="8" ht="12.75" hidden="1" customHeight="1">
      <c r="A8" s="169"/>
      <c r="B8" s="169" t="s">
        <v>459</v>
      </c>
      <c r="C8" s="169"/>
      <c r="D8" s="169"/>
      <c r="E8" s="169"/>
      <c r="F8" s="169"/>
      <c r="G8" s="169" t="s">
        <v>460</v>
      </c>
      <c r="H8" s="169"/>
      <c r="I8" s="169"/>
      <c r="J8" s="169"/>
      <c r="K8" s="3"/>
      <c r="L8" s="3"/>
      <c r="M8" s="3"/>
      <c r="N8" s="3"/>
      <c r="O8" s="3"/>
      <c r="P8" s="3"/>
      <c r="Q8" s="3"/>
      <c r="R8" s="3"/>
      <c r="S8" s="3"/>
      <c r="T8" s="3"/>
      <c r="U8" s="3"/>
      <c r="V8" s="3"/>
      <c r="W8" s="3"/>
      <c r="X8" s="3"/>
      <c r="Y8" s="3"/>
      <c r="Z8" s="3"/>
    </row>
    <row r="9" ht="12.75" hidden="1" customHeight="1">
      <c r="A9" s="169"/>
      <c r="B9" s="169" t="s">
        <v>84</v>
      </c>
      <c r="C9" s="169"/>
      <c r="D9" s="169"/>
      <c r="E9" s="169"/>
      <c r="F9" s="169"/>
      <c r="G9" s="169" t="s">
        <v>461</v>
      </c>
      <c r="H9" s="169"/>
      <c r="I9" s="169"/>
      <c r="J9" s="169"/>
      <c r="K9" s="3"/>
      <c r="L9" s="3"/>
      <c r="M9" s="3"/>
      <c r="N9" s="3"/>
      <c r="O9" s="3"/>
      <c r="P9" s="3"/>
      <c r="Q9" s="3"/>
      <c r="R9" s="3"/>
      <c r="S9" s="3"/>
      <c r="T9" s="3"/>
      <c r="U9" s="3"/>
      <c r="V9" s="3"/>
      <c r="W9" s="3"/>
      <c r="X9" s="3"/>
      <c r="Y9" s="3"/>
      <c r="Z9" s="3"/>
    </row>
    <row r="10" ht="12.75" hidden="1" customHeight="1">
      <c r="A10" s="169"/>
      <c r="B10" s="169" t="s">
        <v>462</v>
      </c>
      <c r="C10" s="169"/>
      <c r="D10" s="169"/>
      <c r="E10" s="169"/>
      <c r="F10" s="169"/>
      <c r="G10" s="169" t="s">
        <v>463</v>
      </c>
      <c r="H10" s="169"/>
      <c r="I10" s="169"/>
      <c r="J10" s="169"/>
      <c r="K10" s="3"/>
      <c r="L10" s="3"/>
      <c r="M10" s="3"/>
      <c r="N10" s="3"/>
      <c r="O10" s="3"/>
      <c r="P10" s="3"/>
      <c r="Q10" s="3"/>
      <c r="R10" s="3"/>
      <c r="S10" s="3"/>
      <c r="T10" s="3"/>
      <c r="U10" s="3"/>
      <c r="V10" s="3"/>
      <c r="W10" s="3"/>
      <c r="X10" s="3"/>
      <c r="Y10" s="3"/>
      <c r="Z10" s="3"/>
    </row>
    <row r="11" ht="12.75" hidden="1" customHeight="1">
      <c r="A11" s="169"/>
      <c r="B11" s="169" t="s">
        <v>29</v>
      </c>
      <c r="C11" s="169"/>
      <c r="D11" s="169"/>
      <c r="E11" s="169"/>
      <c r="F11" s="169"/>
      <c r="G11" s="169" t="s">
        <v>464</v>
      </c>
      <c r="H11" s="169"/>
      <c r="I11" s="169"/>
      <c r="J11" s="169"/>
      <c r="K11" s="3"/>
      <c r="L11" s="3"/>
      <c r="M11" s="3"/>
      <c r="N11" s="3"/>
      <c r="O11" s="3"/>
      <c r="P11" s="3"/>
      <c r="Q11" s="3"/>
      <c r="R11" s="3"/>
      <c r="S11" s="3"/>
      <c r="T11" s="3"/>
      <c r="U11" s="3"/>
      <c r="V11" s="3"/>
      <c r="W11" s="3"/>
      <c r="X11" s="3"/>
      <c r="Y11" s="3"/>
      <c r="Z11" s="3"/>
    </row>
    <row r="12" ht="12.75" hidden="1" customHeight="1">
      <c r="A12" s="169"/>
      <c r="B12" s="169" t="s">
        <v>65</v>
      </c>
      <c r="C12" s="169"/>
      <c r="D12" s="169"/>
      <c r="E12" s="169"/>
      <c r="F12" s="169"/>
      <c r="G12" s="169" t="s">
        <v>465</v>
      </c>
      <c r="H12" s="169"/>
      <c r="I12" s="169"/>
      <c r="J12" s="169"/>
      <c r="K12" s="3"/>
      <c r="L12" s="3"/>
      <c r="M12" s="3"/>
      <c r="N12" s="3"/>
      <c r="O12" s="3"/>
      <c r="P12" s="3"/>
      <c r="Q12" s="3"/>
      <c r="R12" s="3"/>
      <c r="S12" s="3"/>
      <c r="T12" s="3"/>
      <c r="U12" s="3"/>
      <c r="V12" s="3"/>
      <c r="W12" s="3"/>
      <c r="X12" s="3"/>
      <c r="Y12" s="3"/>
      <c r="Z12" s="3"/>
    </row>
    <row r="13" ht="12.75" hidden="1" customHeight="1">
      <c r="A13" s="169"/>
      <c r="B13" s="169" t="s">
        <v>466</v>
      </c>
      <c r="C13" s="169"/>
      <c r="D13" s="169"/>
      <c r="E13" s="169"/>
      <c r="F13" s="169"/>
      <c r="G13" s="169"/>
      <c r="H13" s="169"/>
      <c r="I13" s="169"/>
      <c r="J13" s="169"/>
      <c r="K13" s="3"/>
      <c r="L13" s="3"/>
      <c r="M13" s="3"/>
      <c r="N13" s="3"/>
      <c r="O13" s="3"/>
      <c r="P13" s="3"/>
      <c r="Q13" s="3"/>
      <c r="R13" s="3"/>
      <c r="S13" s="3"/>
      <c r="T13" s="3"/>
      <c r="U13" s="3"/>
      <c r="V13" s="3"/>
      <c r="W13" s="3"/>
      <c r="X13" s="3"/>
      <c r="Y13" s="3"/>
      <c r="Z13" s="3"/>
    </row>
    <row r="14" ht="12.75" hidden="1" customHeight="1">
      <c r="A14" s="169"/>
      <c r="B14" s="169" t="s">
        <v>467</v>
      </c>
      <c r="C14" s="169"/>
      <c r="D14" s="169"/>
      <c r="E14" s="169"/>
      <c r="F14" s="169"/>
      <c r="G14" s="169"/>
      <c r="H14" s="169"/>
      <c r="I14" s="169"/>
      <c r="J14" s="169"/>
      <c r="K14" s="3"/>
      <c r="L14" s="3"/>
      <c r="M14" s="3"/>
      <c r="N14" s="3"/>
      <c r="O14" s="3"/>
      <c r="P14" s="3"/>
      <c r="Q14" s="3"/>
      <c r="R14" s="3"/>
      <c r="S14" s="3"/>
      <c r="T14" s="3"/>
      <c r="U14" s="3"/>
      <c r="V14" s="3"/>
      <c r="W14" s="3"/>
      <c r="X14" s="3"/>
      <c r="Y14" s="3"/>
      <c r="Z14" s="3"/>
    </row>
    <row r="15" ht="12.75" hidden="1" customHeight="1">
      <c r="A15" s="169" t="s">
        <v>468</v>
      </c>
      <c r="B15" s="169" t="s">
        <v>469</v>
      </c>
      <c r="C15" s="169"/>
      <c r="D15" s="169" t="s">
        <v>470</v>
      </c>
      <c r="E15" s="169"/>
      <c r="F15" s="169"/>
      <c r="G15" s="169" t="s">
        <v>471</v>
      </c>
      <c r="H15" s="169"/>
      <c r="I15" s="169"/>
      <c r="J15" s="169"/>
      <c r="K15" s="3"/>
      <c r="L15" s="3"/>
      <c r="M15" s="3"/>
      <c r="N15" s="3"/>
      <c r="O15" s="3"/>
      <c r="P15" s="3"/>
      <c r="Q15" s="3"/>
      <c r="R15" s="3"/>
      <c r="S15" s="3"/>
      <c r="T15" s="3"/>
      <c r="U15" s="3"/>
      <c r="V15" s="3"/>
      <c r="W15" s="3"/>
      <c r="X15" s="3"/>
      <c r="Y15" s="3"/>
      <c r="Z15" s="3"/>
    </row>
    <row r="16" ht="12.75" hidden="1" customHeight="1">
      <c r="A16" s="169"/>
      <c r="B16" s="169" t="s">
        <v>472</v>
      </c>
      <c r="C16" s="169"/>
      <c r="D16" s="169"/>
      <c r="E16" s="169"/>
      <c r="F16" s="169"/>
      <c r="G16" s="169">
        <v>1.0</v>
      </c>
      <c r="H16" s="169"/>
      <c r="I16" s="169"/>
      <c r="J16" s="169"/>
      <c r="K16" s="3"/>
      <c r="L16" s="3"/>
      <c r="M16" s="3"/>
      <c r="N16" s="3"/>
      <c r="O16" s="3"/>
      <c r="P16" s="3"/>
      <c r="Q16" s="3"/>
      <c r="R16" s="3"/>
      <c r="S16" s="3"/>
      <c r="T16" s="3"/>
      <c r="U16" s="3"/>
      <c r="V16" s="3"/>
      <c r="W16" s="3"/>
      <c r="X16" s="3"/>
      <c r="Y16" s="3"/>
      <c r="Z16" s="3"/>
    </row>
    <row r="17" ht="12.75" hidden="1" customHeight="1">
      <c r="A17" s="169"/>
      <c r="B17" s="169" t="s">
        <v>473</v>
      </c>
      <c r="C17" s="169"/>
      <c r="D17" s="169"/>
      <c r="E17" s="169"/>
      <c r="F17" s="169"/>
      <c r="G17" s="169">
        <v>2.0</v>
      </c>
      <c r="H17" s="169"/>
      <c r="I17" s="169"/>
      <c r="J17" s="169"/>
      <c r="K17" s="3"/>
      <c r="L17" s="3"/>
      <c r="M17" s="3"/>
      <c r="N17" s="3"/>
      <c r="O17" s="3"/>
      <c r="P17" s="3"/>
      <c r="Q17" s="3"/>
      <c r="R17" s="3"/>
      <c r="S17" s="3"/>
      <c r="T17" s="3"/>
      <c r="U17" s="3"/>
      <c r="V17" s="3"/>
      <c r="W17" s="3"/>
      <c r="X17" s="3"/>
      <c r="Y17" s="3"/>
      <c r="Z17" s="3"/>
    </row>
    <row r="18" ht="12.75" hidden="1" customHeight="1">
      <c r="A18" s="169"/>
      <c r="B18" s="169" t="s">
        <v>474</v>
      </c>
      <c r="C18" s="169"/>
      <c r="D18" s="169"/>
      <c r="E18" s="169"/>
      <c r="F18" s="169"/>
      <c r="G18" s="169">
        <v>3.0</v>
      </c>
      <c r="H18" s="169"/>
      <c r="I18" s="169"/>
      <c r="J18" s="169"/>
      <c r="K18" s="3"/>
      <c r="L18" s="3"/>
      <c r="M18" s="3"/>
      <c r="N18" s="3"/>
      <c r="O18" s="3"/>
      <c r="P18" s="3"/>
      <c r="Q18" s="3"/>
      <c r="R18" s="3"/>
      <c r="S18" s="3"/>
      <c r="T18" s="3"/>
      <c r="U18" s="3"/>
      <c r="V18" s="3"/>
      <c r="W18" s="3"/>
      <c r="X18" s="3"/>
      <c r="Y18" s="3"/>
      <c r="Z18" s="3"/>
    </row>
    <row r="19" ht="12.75" hidden="1" customHeight="1">
      <c r="A19" s="169"/>
      <c r="B19" s="169" t="s">
        <v>475</v>
      </c>
      <c r="C19" s="169"/>
      <c r="D19" s="169"/>
      <c r="E19" s="169"/>
      <c r="F19" s="169"/>
      <c r="G19" s="169">
        <v>4.0</v>
      </c>
      <c r="H19" s="169"/>
      <c r="I19" s="169"/>
      <c r="J19" s="169"/>
      <c r="K19" s="3"/>
      <c r="L19" s="3"/>
      <c r="M19" s="3"/>
      <c r="N19" s="3"/>
      <c r="O19" s="3"/>
      <c r="P19" s="3"/>
      <c r="Q19" s="3"/>
      <c r="R19" s="3"/>
      <c r="S19" s="3"/>
      <c r="T19" s="3"/>
      <c r="U19" s="3"/>
      <c r="V19" s="3"/>
      <c r="W19" s="3"/>
      <c r="X19" s="3"/>
      <c r="Y19" s="3"/>
      <c r="Z19" s="3"/>
    </row>
    <row r="20" ht="12.75" hidden="1" customHeight="1">
      <c r="A20" s="169"/>
      <c r="B20" s="169" t="s">
        <v>476</v>
      </c>
      <c r="C20" s="169"/>
      <c r="D20" s="169"/>
      <c r="E20" s="169"/>
      <c r="F20" s="169"/>
      <c r="G20" s="169">
        <v>5.0</v>
      </c>
      <c r="H20" s="169"/>
      <c r="I20" s="169"/>
      <c r="J20" s="169"/>
      <c r="K20" s="3"/>
      <c r="L20" s="3"/>
      <c r="M20" s="3"/>
      <c r="N20" s="3"/>
      <c r="O20" s="3"/>
      <c r="P20" s="3"/>
      <c r="Q20" s="3"/>
      <c r="R20" s="3"/>
      <c r="S20" s="3"/>
      <c r="T20" s="3"/>
      <c r="U20" s="3"/>
      <c r="V20" s="3"/>
      <c r="W20" s="3"/>
      <c r="X20" s="3"/>
      <c r="Y20" s="3"/>
      <c r="Z20" s="3"/>
    </row>
    <row r="21" ht="12.75" hidden="1" customHeight="1">
      <c r="A21" s="169"/>
      <c r="B21" s="169" t="s">
        <v>477</v>
      </c>
      <c r="C21" s="169"/>
      <c r="D21" s="169"/>
      <c r="E21" s="169"/>
      <c r="F21" s="169"/>
      <c r="G21" s="169">
        <v>6.0</v>
      </c>
      <c r="H21" s="169"/>
      <c r="I21" s="169"/>
      <c r="J21" s="169"/>
      <c r="K21" s="3"/>
      <c r="L21" s="3"/>
      <c r="M21" s="3"/>
      <c r="N21" s="3"/>
      <c r="O21" s="3"/>
      <c r="P21" s="3"/>
      <c r="Q21" s="3"/>
      <c r="R21" s="3"/>
      <c r="S21" s="3"/>
      <c r="T21" s="3"/>
      <c r="U21" s="3"/>
      <c r="V21" s="3"/>
      <c r="W21" s="3"/>
      <c r="X21" s="3"/>
      <c r="Y21" s="3"/>
      <c r="Z21" s="3"/>
    </row>
    <row r="22" ht="12.75" hidden="1" customHeight="1">
      <c r="A22" s="169"/>
      <c r="B22" s="169" t="s">
        <v>478</v>
      </c>
      <c r="C22" s="169"/>
      <c r="D22" s="169"/>
      <c r="E22" s="169"/>
      <c r="F22" s="169"/>
      <c r="G22" s="169">
        <v>7.0</v>
      </c>
      <c r="H22" s="169"/>
      <c r="I22" s="169"/>
      <c r="J22" s="169"/>
      <c r="K22" s="3"/>
      <c r="L22" s="3"/>
      <c r="M22" s="3"/>
      <c r="N22" s="3"/>
      <c r="O22" s="3"/>
      <c r="P22" s="3"/>
      <c r="Q22" s="3"/>
      <c r="R22" s="3"/>
      <c r="S22" s="3"/>
      <c r="T22" s="3"/>
      <c r="U22" s="3"/>
      <c r="V22" s="3"/>
      <c r="W22" s="3"/>
      <c r="X22" s="3"/>
      <c r="Y22" s="3"/>
      <c r="Z22" s="3"/>
    </row>
    <row r="23" ht="12.75" hidden="1" customHeight="1">
      <c r="A23" s="169"/>
      <c r="B23" s="169" t="s">
        <v>479</v>
      </c>
      <c r="C23" s="169"/>
      <c r="D23" s="169"/>
      <c r="E23" s="169"/>
      <c r="F23" s="169"/>
      <c r="G23" s="169">
        <v>8.0</v>
      </c>
      <c r="H23" s="169"/>
      <c r="I23" s="169"/>
      <c r="J23" s="169"/>
      <c r="K23" s="3"/>
      <c r="L23" s="3"/>
      <c r="M23" s="3"/>
      <c r="N23" s="3"/>
      <c r="O23" s="3"/>
      <c r="P23" s="3"/>
      <c r="Q23" s="3"/>
      <c r="R23" s="3"/>
      <c r="S23" s="3"/>
      <c r="T23" s="3"/>
      <c r="U23" s="3"/>
      <c r="V23" s="3"/>
      <c r="W23" s="3"/>
      <c r="X23" s="3"/>
      <c r="Y23" s="3"/>
      <c r="Z23" s="3"/>
    </row>
    <row r="24" ht="12.75" hidden="1" customHeight="1">
      <c r="A24" s="169"/>
      <c r="B24" s="169" t="s">
        <v>480</v>
      </c>
      <c r="C24" s="169"/>
      <c r="D24" s="169"/>
      <c r="E24" s="169"/>
      <c r="F24" s="169"/>
      <c r="G24" s="169">
        <v>9.0</v>
      </c>
      <c r="H24" s="169"/>
      <c r="I24" s="169"/>
      <c r="J24" s="169"/>
      <c r="K24" s="3"/>
      <c r="L24" s="3"/>
      <c r="M24" s="3"/>
      <c r="N24" s="3"/>
      <c r="O24" s="3"/>
      <c r="P24" s="3"/>
      <c r="Q24" s="3"/>
      <c r="R24" s="3"/>
      <c r="S24" s="3"/>
      <c r="T24" s="3"/>
      <c r="U24" s="3"/>
      <c r="V24" s="3"/>
      <c r="W24" s="3"/>
      <c r="X24" s="3"/>
      <c r="Y24" s="3"/>
      <c r="Z24" s="3"/>
    </row>
    <row r="25" ht="12.75" hidden="1" customHeight="1">
      <c r="A25" s="169"/>
      <c r="B25" s="169" t="s">
        <v>481</v>
      </c>
      <c r="C25" s="169"/>
      <c r="D25" s="169"/>
      <c r="E25" s="169"/>
      <c r="F25" s="169"/>
      <c r="G25" s="169">
        <v>10.0</v>
      </c>
      <c r="H25" s="169"/>
      <c r="I25" s="169"/>
      <c r="J25" s="169"/>
      <c r="K25" s="3"/>
      <c r="L25" s="3"/>
      <c r="M25" s="3"/>
      <c r="N25" s="3"/>
      <c r="O25" s="3"/>
      <c r="P25" s="3"/>
      <c r="Q25" s="3"/>
      <c r="R25" s="3"/>
      <c r="S25" s="3"/>
      <c r="T25" s="3"/>
      <c r="U25" s="3"/>
      <c r="V25" s="3"/>
      <c r="W25" s="3"/>
      <c r="X25" s="3"/>
      <c r="Y25" s="3"/>
      <c r="Z25" s="3"/>
    </row>
    <row r="26" ht="12.75" hidden="1" customHeight="1">
      <c r="A26" s="169" t="s">
        <v>482</v>
      </c>
      <c r="B26" s="169" t="s">
        <v>483</v>
      </c>
      <c r="C26" s="169"/>
      <c r="D26" s="169"/>
      <c r="E26" s="169"/>
      <c r="F26" s="169"/>
      <c r="G26" s="169"/>
      <c r="H26" s="169"/>
      <c r="I26" s="169"/>
      <c r="J26" s="169"/>
      <c r="K26" s="3"/>
      <c r="L26" s="3"/>
      <c r="M26" s="3"/>
      <c r="N26" s="3"/>
      <c r="O26" s="3"/>
      <c r="P26" s="3"/>
      <c r="Q26" s="3"/>
      <c r="R26" s="3"/>
      <c r="S26" s="3"/>
      <c r="T26" s="3"/>
      <c r="U26" s="3"/>
      <c r="V26" s="3"/>
      <c r="W26" s="3"/>
      <c r="X26" s="3"/>
      <c r="Y26" s="3"/>
      <c r="Z26" s="3"/>
    </row>
    <row r="27" ht="12.75" hidden="1" customHeight="1">
      <c r="A27" s="169"/>
      <c r="B27" s="169" t="s">
        <v>484</v>
      </c>
      <c r="C27" s="169"/>
      <c r="D27" s="169"/>
      <c r="E27" s="169"/>
      <c r="F27" s="169"/>
      <c r="G27" s="169"/>
      <c r="H27" s="169"/>
      <c r="I27" s="169"/>
      <c r="J27" s="169"/>
      <c r="K27" s="3"/>
      <c r="L27" s="3"/>
      <c r="M27" s="3"/>
      <c r="N27" s="3"/>
      <c r="O27" s="3"/>
      <c r="P27" s="3"/>
      <c r="Q27" s="3"/>
      <c r="R27" s="3"/>
      <c r="S27" s="3"/>
      <c r="T27" s="3"/>
      <c r="U27" s="3"/>
      <c r="V27" s="3"/>
      <c r="W27" s="3"/>
      <c r="X27" s="3"/>
      <c r="Y27" s="3"/>
      <c r="Z27" s="3"/>
    </row>
    <row r="28" ht="12.75" hidden="1" customHeight="1">
      <c r="A28" s="169" t="s">
        <v>485</v>
      </c>
      <c r="B28" s="169" t="s">
        <v>486</v>
      </c>
      <c r="C28" s="169"/>
      <c r="D28" s="169"/>
      <c r="E28" s="169"/>
      <c r="F28" s="169"/>
      <c r="G28" s="169"/>
      <c r="H28" s="169"/>
      <c r="I28" s="169"/>
      <c r="J28" s="169"/>
      <c r="K28" s="3"/>
      <c r="L28" s="3"/>
      <c r="M28" s="3"/>
      <c r="N28" s="3"/>
      <c r="O28" s="3"/>
      <c r="P28" s="3"/>
      <c r="Q28" s="3"/>
      <c r="R28" s="3"/>
      <c r="S28" s="3"/>
      <c r="T28" s="3"/>
      <c r="U28" s="3"/>
      <c r="V28" s="3"/>
      <c r="W28" s="3"/>
      <c r="X28" s="3"/>
      <c r="Y28" s="3"/>
      <c r="Z28" s="3"/>
    </row>
    <row r="29" ht="12.75" hidden="1" customHeight="1">
      <c r="A29" s="169"/>
      <c r="B29" s="169" t="s">
        <v>487</v>
      </c>
      <c r="C29" s="169"/>
      <c r="D29" s="169"/>
      <c r="E29" s="169"/>
      <c r="F29" s="169"/>
      <c r="G29" s="169"/>
      <c r="H29" s="169"/>
      <c r="I29" s="169"/>
      <c r="J29" s="169"/>
      <c r="K29" s="3"/>
      <c r="L29" s="3"/>
      <c r="M29" s="3"/>
      <c r="N29" s="3"/>
      <c r="O29" s="3"/>
      <c r="P29" s="3"/>
      <c r="Q29" s="3"/>
      <c r="R29" s="3"/>
      <c r="S29" s="3"/>
      <c r="T29" s="3"/>
      <c r="U29" s="3"/>
      <c r="V29" s="3"/>
      <c r="W29" s="3"/>
      <c r="X29" s="3"/>
      <c r="Y29" s="3"/>
      <c r="Z29" s="3"/>
    </row>
    <row r="30" ht="12.75" hidden="1" customHeight="1">
      <c r="A30" s="169"/>
      <c r="B30" s="169" t="s">
        <v>488</v>
      </c>
      <c r="C30" s="169"/>
      <c r="D30" s="169"/>
      <c r="E30" s="169"/>
      <c r="F30" s="169"/>
      <c r="G30" s="169"/>
      <c r="H30" s="169"/>
      <c r="I30" s="169"/>
      <c r="J30" s="169"/>
      <c r="K30" s="3"/>
      <c r="L30" s="3"/>
      <c r="M30" s="3"/>
      <c r="N30" s="3"/>
      <c r="O30" s="3"/>
      <c r="P30" s="3"/>
      <c r="Q30" s="3"/>
      <c r="R30" s="3"/>
      <c r="S30" s="3"/>
      <c r="T30" s="3"/>
      <c r="U30" s="3"/>
      <c r="V30" s="3"/>
      <c r="W30" s="3"/>
      <c r="X30" s="3"/>
      <c r="Y30" s="3"/>
      <c r="Z30" s="3"/>
    </row>
    <row r="31" ht="12.75" hidden="1" customHeight="1">
      <c r="A31" s="169"/>
      <c r="B31" s="169" t="s">
        <v>444</v>
      </c>
      <c r="C31" s="169"/>
      <c r="D31" s="169"/>
      <c r="E31" s="169"/>
      <c r="F31" s="169"/>
      <c r="G31" s="169"/>
      <c r="H31" s="169"/>
      <c r="I31" s="169"/>
      <c r="J31" s="169"/>
      <c r="K31" s="3"/>
      <c r="L31" s="3"/>
      <c r="M31" s="3"/>
      <c r="N31" s="3"/>
      <c r="O31" s="3"/>
      <c r="P31" s="3"/>
      <c r="Q31" s="3"/>
      <c r="R31" s="3"/>
      <c r="S31" s="3"/>
      <c r="T31" s="3"/>
      <c r="U31" s="3"/>
      <c r="V31" s="3"/>
      <c r="W31" s="3"/>
      <c r="X31" s="3"/>
      <c r="Y31" s="3"/>
      <c r="Z31" s="3"/>
    </row>
    <row r="32" ht="12.75" hidden="1" customHeight="1">
      <c r="A32" s="169"/>
      <c r="B32" s="169"/>
      <c r="C32" s="169"/>
      <c r="D32" s="169"/>
      <c r="E32" s="169"/>
      <c r="F32" s="169"/>
      <c r="G32" s="169"/>
      <c r="H32" s="169"/>
      <c r="I32" s="169"/>
      <c r="J32" s="169"/>
      <c r="K32" s="3"/>
      <c r="L32" s="3"/>
      <c r="M32" s="3"/>
      <c r="N32" s="3"/>
      <c r="O32" s="3"/>
      <c r="P32" s="3"/>
      <c r="Q32" s="3"/>
      <c r="R32" s="3"/>
      <c r="S32" s="3"/>
      <c r="T32" s="3"/>
      <c r="U32" s="3"/>
      <c r="V32" s="3"/>
      <c r="W32" s="3"/>
      <c r="X32" s="3"/>
      <c r="Y32" s="3"/>
      <c r="Z32" s="3"/>
    </row>
    <row r="33" ht="12.75" hidden="1" customHeight="1">
      <c r="A33" s="169"/>
      <c r="B33" s="169"/>
      <c r="C33" s="169"/>
      <c r="D33" s="169"/>
      <c r="E33" s="169"/>
      <c r="F33" s="169"/>
      <c r="G33" s="169"/>
      <c r="H33" s="169"/>
      <c r="I33" s="169"/>
      <c r="J33" s="169"/>
      <c r="K33" s="3"/>
      <c r="L33" s="3"/>
      <c r="M33" s="3"/>
      <c r="N33" s="3"/>
      <c r="O33" s="3"/>
      <c r="P33" s="3"/>
      <c r="Q33" s="3"/>
      <c r="R33" s="3"/>
      <c r="S33" s="3"/>
      <c r="T33" s="3"/>
      <c r="U33" s="3"/>
      <c r="V33" s="3"/>
      <c r="W33" s="3"/>
      <c r="X33" s="3"/>
      <c r="Y33" s="3"/>
      <c r="Z33" s="3"/>
    </row>
    <row r="34" ht="12.75" hidden="1" customHeight="1">
      <c r="A34" s="169" t="s">
        <v>489</v>
      </c>
      <c r="B34" s="169" t="s">
        <v>410</v>
      </c>
      <c r="C34" s="169"/>
      <c r="D34" s="169"/>
      <c r="E34" s="169"/>
      <c r="F34" s="169"/>
      <c r="G34" s="169"/>
      <c r="H34" s="169"/>
      <c r="I34" s="169"/>
      <c r="J34" s="169"/>
      <c r="K34" s="3"/>
      <c r="L34" s="3"/>
      <c r="M34" s="3"/>
      <c r="N34" s="3"/>
      <c r="O34" s="3"/>
      <c r="P34" s="3"/>
      <c r="Q34" s="3"/>
      <c r="R34" s="3"/>
      <c r="S34" s="3"/>
      <c r="T34" s="3"/>
      <c r="U34" s="3"/>
      <c r="V34" s="3"/>
      <c r="W34" s="3"/>
      <c r="X34" s="3"/>
      <c r="Y34" s="3"/>
      <c r="Z34" s="3"/>
    </row>
    <row r="35" ht="12.75" hidden="1" customHeight="1">
      <c r="A35" s="169"/>
      <c r="B35" s="169" t="s">
        <v>411</v>
      </c>
      <c r="C35" s="169"/>
      <c r="D35" s="169"/>
      <c r="E35" s="169"/>
      <c r="F35" s="169"/>
      <c r="G35" s="169"/>
      <c r="H35" s="169"/>
      <c r="I35" s="169"/>
      <c r="J35" s="169"/>
      <c r="K35" s="3"/>
      <c r="L35" s="3"/>
      <c r="M35" s="3"/>
      <c r="N35" s="3"/>
      <c r="O35" s="3"/>
      <c r="P35" s="3"/>
      <c r="Q35" s="3"/>
      <c r="R35" s="3"/>
      <c r="S35" s="3"/>
      <c r="T35" s="3"/>
      <c r="U35" s="3"/>
      <c r="V35" s="3"/>
      <c r="W35" s="3"/>
      <c r="X35" s="3"/>
      <c r="Y35" s="3"/>
      <c r="Z35" s="3"/>
    </row>
    <row r="36" ht="12.75" hidden="1" customHeight="1">
      <c r="A36" s="169"/>
      <c r="B36" s="169" t="s">
        <v>412</v>
      </c>
      <c r="C36" s="169"/>
      <c r="D36" s="169"/>
      <c r="E36" s="169"/>
      <c r="F36" s="169"/>
      <c r="G36" s="169"/>
      <c r="H36" s="169"/>
      <c r="I36" s="169"/>
      <c r="J36" s="169"/>
      <c r="K36" s="3"/>
      <c r="L36" s="3"/>
      <c r="M36" s="3"/>
      <c r="N36" s="3"/>
      <c r="O36" s="3"/>
      <c r="P36" s="3"/>
      <c r="Q36" s="3"/>
      <c r="R36" s="3"/>
      <c r="S36" s="3"/>
      <c r="T36" s="3"/>
      <c r="U36" s="3"/>
      <c r="V36" s="3"/>
      <c r="W36" s="3"/>
      <c r="X36" s="3"/>
      <c r="Y36" s="3"/>
      <c r="Z36" s="3"/>
    </row>
    <row r="37" ht="12.75" hidden="1" customHeight="1">
      <c r="A37" s="169"/>
      <c r="B37" s="169" t="s">
        <v>413</v>
      </c>
      <c r="C37" s="169"/>
      <c r="D37" s="169"/>
      <c r="E37" s="169"/>
      <c r="F37" s="169"/>
      <c r="G37" s="169"/>
      <c r="H37" s="169"/>
      <c r="I37" s="169"/>
      <c r="J37" s="169"/>
      <c r="K37" s="3"/>
      <c r="L37" s="3"/>
      <c r="M37" s="3"/>
      <c r="N37" s="3"/>
      <c r="O37" s="3"/>
      <c r="P37" s="3"/>
      <c r="Q37" s="3"/>
      <c r="R37" s="3"/>
      <c r="S37" s="3"/>
      <c r="T37" s="3"/>
      <c r="U37" s="3"/>
      <c r="V37" s="3"/>
      <c r="W37" s="3"/>
      <c r="X37" s="3"/>
      <c r="Y37" s="3"/>
      <c r="Z37" s="3"/>
    </row>
    <row r="38" ht="12.75" hidden="1" customHeight="1">
      <c r="A38" s="169"/>
      <c r="B38" s="169" t="s">
        <v>414</v>
      </c>
      <c r="C38" s="169"/>
      <c r="D38" s="169"/>
      <c r="E38" s="169"/>
      <c r="F38" s="169"/>
      <c r="G38" s="169"/>
      <c r="H38" s="169"/>
      <c r="I38" s="169"/>
      <c r="J38" s="169"/>
      <c r="K38" s="3"/>
      <c r="L38" s="3"/>
      <c r="M38" s="3"/>
      <c r="N38" s="3"/>
      <c r="O38" s="3"/>
      <c r="P38" s="3"/>
      <c r="Q38" s="3"/>
      <c r="R38" s="3"/>
      <c r="S38" s="3"/>
      <c r="T38" s="3"/>
      <c r="U38" s="3"/>
      <c r="V38" s="3"/>
      <c r="W38" s="3"/>
      <c r="X38" s="3"/>
      <c r="Y38" s="3"/>
      <c r="Z38" s="3"/>
    </row>
    <row r="39" ht="12.75" customHeight="1">
      <c r="A39" s="1"/>
      <c r="B39" s="1"/>
      <c r="C39" s="1"/>
      <c r="D39" s="1"/>
      <c r="E39" s="1"/>
      <c r="F39" s="1"/>
      <c r="G39" s="1"/>
      <c r="H39" s="3"/>
      <c r="I39" s="3"/>
      <c r="J39" s="3"/>
      <c r="K39" s="3"/>
      <c r="L39" s="3"/>
      <c r="M39" s="3"/>
      <c r="N39" s="3"/>
      <c r="O39" s="3"/>
      <c r="P39" s="3"/>
      <c r="Q39" s="3"/>
      <c r="R39" s="3"/>
      <c r="S39" s="3"/>
      <c r="T39" s="3"/>
      <c r="U39" s="3"/>
      <c r="V39" s="3"/>
      <c r="W39" s="3"/>
      <c r="X39" s="3"/>
      <c r="Y39" s="3"/>
      <c r="Z39" s="3"/>
    </row>
    <row r="40" ht="12.75" customHeight="1">
      <c r="A40" s="118" t="s">
        <v>490</v>
      </c>
      <c r="B40" s="8"/>
      <c r="C40" s="8"/>
      <c r="D40" s="8"/>
      <c r="E40" s="8"/>
      <c r="F40" s="3"/>
      <c r="G40" s="3"/>
      <c r="H40" s="3"/>
      <c r="I40" s="3"/>
      <c r="J40" s="3"/>
      <c r="K40" s="3"/>
      <c r="L40" s="3"/>
      <c r="M40" s="3"/>
      <c r="N40" s="3"/>
      <c r="O40" s="3"/>
      <c r="P40" s="3"/>
      <c r="Q40" s="3"/>
      <c r="R40" s="3"/>
      <c r="S40" s="3"/>
      <c r="T40" s="3"/>
      <c r="U40" s="3"/>
      <c r="V40" s="3"/>
      <c r="W40" s="3"/>
      <c r="X40" s="3"/>
      <c r="Y40" s="3"/>
      <c r="Z40" s="3"/>
    </row>
    <row r="41" ht="12.75" customHeight="1">
      <c r="A41" s="32"/>
      <c r="B41" s="171" t="s">
        <v>440</v>
      </c>
      <c r="C41" s="171" t="s">
        <v>491</v>
      </c>
      <c r="D41" s="171"/>
      <c r="E41" s="171" t="s">
        <v>492</v>
      </c>
      <c r="F41" s="5" t="s">
        <v>493</v>
      </c>
      <c r="G41" s="3"/>
      <c r="H41" s="3"/>
      <c r="I41" s="3"/>
      <c r="J41" s="3"/>
      <c r="K41" s="3"/>
      <c r="L41" s="3"/>
      <c r="M41" s="3"/>
      <c r="N41" s="3"/>
      <c r="O41" s="3"/>
      <c r="P41" s="3"/>
      <c r="Q41" s="3"/>
      <c r="R41" s="3"/>
      <c r="S41" s="3"/>
      <c r="T41" s="3"/>
      <c r="U41" s="3"/>
      <c r="V41" s="3"/>
      <c r="W41" s="3"/>
      <c r="X41" s="3"/>
      <c r="Y41" s="3"/>
      <c r="Z41" s="3"/>
    </row>
    <row r="42" ht="12.75" customHeight="1">
      <c r="A42" s="32"/>
      <c r="B42" s="3" t="str">
        <f>Constants!B19</f>
        <v>Requirements Change</v>
      </c>
      <c r="C42" s="3" t="str">
        <f>Constants!C19</f>
        <v>Changes to requirements</v>
      </c>
      <c r="D42" s="8"/>
      <c r="E42" s="172"/>
      <c r="F42" s="173" t="str">
        <f t="shared" ref="F42:F52" si="1">IF(ISERR(E42/$E$53),"",E42/$E$53)</f>
        <v/>
      </c>
      <c r="G42" s="8"/>
      <c r="H42" s="3"/>
      <c r="I42" s="3"/>
      <c r="J42" s="3"/>
      <c r="K42" s="3"/>
      <c r="L42" s="3"/>
      <c r="M42" s="3"/>
      <c r="N42" s="3"/>
      <c r="O42" s="3"/>
      <c r="P42" s="3"/>
      <c r="Q42" s="3"/>
      <c r="R42" s="3"/>
      <c r="S42" s="3"/>
      <c r="T42" s="3"/>
      <c r="U42" s="3"/>
      <c r="V42" s="3"/>
      <c r="W42" s="3"/>
      <c r="X42" s="3"/>
      <c r="Y42" s="3"/>
      <c r="Z42" s="3"/>
    </row>
    <row r="43" ht="12.75" customHeight="1">
      <c r="A43" s="32"/>
      <c r="B43" s="3" t="str">
        <f>Constants!B20</f>
        <v>Requirements Clarification</v>
      </c>
      <c r="C43" s="3" t="str">
        <f>Constants!C20</f>
        <v>Clarifications to requirements</v>
      </c>
      <c r="D43" s="8"/>
      <c r="E43" s="172"/>
      <c r="F43" s="173" t="str">
        <f t="shared" si="1"/>
        <v/>
      </c>
      <c r="G43" s="8"/>
      <c r="H43" s="3"/>
      <c r="I43" s="3"/>
      <c r="J43" s="3"/>
      <c r="K43" s="3"/>
      <c r="L43" s="3"/>
      <c r="M43" s="3"/>
      <c r="N43" s="3"/>
      <c r="O43" s="3"/>
      <c r="P43" s="3"/>
      <c r="Q43" s="3"/>
      <c r="R43" s="3"/>
      <c r="S43" s="3"/>
      <c r="T43" s="3"/>
      <c r="U43" s="3"/>
      <c r="V43" s="3"/>
      <c r="W43" s="3"/>
      <c r="X43" s="3"/>
      <c r="Y43" s="3"/>
      <c r="Z43" s="3"/>
    </row>
    <row r="44" ht="12.75" customHeight="1">
      <c r="A44" s="32"/>
      <c r="B44" s="3" t="str">
        <f>Constants!B21</f>
        <v>Product syntax</v>
      </c>
      <c r="C44" s="3" t="str">
        <f>Constants!C21</f>
        <v>Syntax flaws in the deliverable product</v>
      </c>
      <c r="D44" s="8"/>
      <c r="E44" s="172"/>
      <c r="F44" s="173" t="str">
        <f t="shared" si="1"/>
        <v/>
      </c>
      <c r="G44" s="17"/>
      <c r="H44" s="3"/>
      <c r="I44" s="3"/>
      <c r="J44" s="3"/>
      <c r="K44" s="3"/>
      <c r="L44" s="3"/>
      <c r="M44" s="3"/>
      <c r="N44" s="3"/>
      <c r="O44" s="3"/>
      <c r="P44" s="3"/>
      <c r="Q44" s="3"/>
      <c r="R44" s="3"/>
      <c r="S44" s="3"/>
      <c r="T44" s="3"/>
      <c r="U44" s="3"/>
      <c r="V44" s="3"/>
      <c r="W44" s="3"/>
      <c r="X44" s="3"/>
      <c r="Y44" s="3"/>
      <c r="Z44" s="3"/>
    </row>
    <row r="45" ht="12.75" customHeight="1">
      <c r="A45" s="32"/>
      <c r="B45" s="3" t="str">
        <f>Constants!B22</f>
        <v>Product logic</v>
      </c>
      <c r="C45" s="3" t="str">
        <f>Constants!C22</f>
        <v>Logic flaws in the deliverable product</v>
      </c>
      <c r="D45" s="8"/>
      <c r="E45" s="172"/>
      <c r="F45" s="173" t="str">
        <f t="shared" si="1"/>
        <v/>
      </c>
      <c r="G45" s="17"/>
      <c r="H45" s="3"/>
      <c r="I45" s="3"/>
      <c r="J45" s="3"/>
      <c r="K45" s="3"/>
      <c r="L45" s="3"/>
      <c r="M45" s="3"/>
      <c r="N45" s="3"/>
      <c r="O45" s="3"/>
      <c r="P45" s="3"/>
      <c r="Q45" s="3"/>
      <c r="R45" s="3"/>
      <c r="S45" s="3"/>
      <c r="T45" s="3"/>
      <c r="U45" s="3"/>
      <c r="V45" s="3"/>
      <c r="W45" s="3"/>
      <c r="X45" s="3"/>
      <c r="Y45" s="3"/>
      <c r="Z45" s="3"/>
    </row>
    <row r="46" ht="12.75" customHeight="1">
      <c r="A46" s="32"/>
      <c r="B46" s="3" t="str">
        <f>Constants!B23</f>
        <v>Product interface</v>
      </c>
      <c r="C46" s="3" t="str">
        <f>Constants!C23</f>
        <v>Flaws in the interface of a component of the deliverable product</v>
      </c>
      <c r="D46" s="8"/>
      <c r="E46" s="172"/>
      <c r="F46" s="173" t="str">
        <f t="shared" si="1"/>
        <v/>
      </c>
      <c r="G46" s="17"/>
      <c r="H46" s="3"/>
      <c r="I46" s="3"/>
      <c r="J46" s="3"/>
      <c r="K46" s="3"/>
      <c r="L46" s="3"/>
      <c r="M46" s="3"/>
      <c r="N46" s="3"/>
      <c r="O46" s="3"/>
      <c r="P46" s="3"/>
      <c r="Q46" s="3"/>
      <c r="R46" s="3"/>
      <c r="S46" s="3"/>
      <c r="T46" s="3"/>
      <c r="U46" s="3"/>
      <c r="V46" s="3"/>
      <c r="W46" s="3"/>
      <c r="X46" s="3"/>
      <c r="Y46" s="3"/>
      <c r="Z46" s="3"/>
    </row>
    <row r="47" ht="12.75" customHeight="1">
      <c r="A47" s="32"/>
      <c r="B47" s="3" t="str">
        <f>Constants!B24</f>
        <v>Product checking</v>
      </c>
      <c r="C47" s="3" t="str">
        <f>Constants!C24</f>
        <v>Flaws with boundary/type checking within a component of the deliverable product</v>
      </c>
      <c r="D47" s="8"/>
      <c r="E47" s="172"/>
      <c r="F47" s="173" t="str">
        <f t="shared" si="1"/>
        <v/>
      </c>
      <c r="G47" s="17"/>
      <c r="H47" s="3"/>
      <c r="I47" s="3"/>
      <c r="J47" s="3"/>
      <c r="K47" s="3"/>
      <c r="L47" s="3"/>
      <c r="M47" s="3"/>
      <c r="N47" s="3"/>
      <c r="O47" s="3"/>
      <c r="P47" s="3"/>
      <c r="Q47" s="3"/>
      <c r="R47" s="3"/>
      <c r="S47" s="3"/>
      <c r="T47" s="3"/>
      <c r="U47" s="3"/>
      <c r="V47" s="3"/>
      <c r="W47" s="3"/>
      <c r="X47" s="3"/>
      <c r="Y47" s="3"/>
      <c r="Z47" s="3"/>
    </row>
    <row r="48" ht="12.75" customHeight="1">
      <c r="A48" s="32"/>
      <c r="B48" s="3" t="str">
        <f>Constants!B25</f>
        <v>Test syntax</v>
      </c>
      <c r="C48" s="3" t="str">
        <f>Constants!C25</f>
        <v>Syntax flaws in the test code </v>
      </c>
      <c r="D48" s="8"/>
      <c r="E48" s="172"/>
      <c r="F48" s="173" t="str">
        <f t="shared" si="1"/>
        <v/>
      </c>
      <c r="G48" s="8"/>
      <c r="H48" s="3"/>
      <c r="I48" s="3"/>
      <c r="J48" s="3"/>
      <c r="K48" s="3"/>
      <c r="L48" s="3"/>
      <c r="M48" s="3"/>
      <c r="N48" s="3"/>
      <c r="O48" s="3"/>
      <c r="P48" s="3"/>
      <c r="Q48" s="3"/>
      <c r="R48" s="3"/>
      <c r="S48" s="3"/>
      <c r="T48" s="3"/>
      <c r="U48" s="3"/>
      <c r="V48" s="3"/>
      <c r="W48" s="3"/>
      <c r="X48" s="3"/>
      <c r="Y48" s="3"/>
      <c r="Z48" s="3"/>
    </row>
    <row r="49" ht="12.75" customHeight="1">
      <c r="A49" s="32"/>
      <c r="B49" s="3" t="str">
        <f>Constants!B26</f>
        <v>Test logic</v>
      </c>
      <c r="C49" s="3" t="str">
        <f>Constants!C26</f>
        <v>Logic flaws in the test code</v>
      </c>
      <c r="D49" s="8"/>
      <c r="E49" s="172"/>
      <c r="F49" s="173" t="str">
        <f t="shared" si="1"/>
        <v/>
      </c>
      <c r="G49" s="17"/>
      <c r="H49" s="3"/>
      <c r="I49" s="3"/>
      <c r="J49" s="3"/>
      <c r="K49" s="3"/>
      <c r="L49" s="3"/>
      <c r="M49" s="3"/>
      <c r="N49" s="3"/>
      <c r="O49" s="3"/>
      <c r="P49" s="3"/>
      <c r="Q49" s="3"/>
      <c r="R49" s="3"/>
      <c r="S49" s="3"/>
      <c r="T49" s="3"/>
      <c r="U49" s="3"/>
      <c r="V49" s="3"/>
      <c r="W49" s="3"/>
      <c r="X49" s="3"/>
      <c r="Y49" s="3"/>
      <c r="Z49" s="3"/>
    </row>
    <row r="50" ht="12.75" customHeight="1">
      <c r="A50" s="32"/>
      <c r="B50" s="3" t="str">
        <f>Constants!B27</f>
        <v>Test interface</v>
      </c>
      <c r="C50" s="3" t="str">
        <f>Constants!C27</f>
        <v>Flaws in the interface of a component of the test code</v>
      </c>
      <c r="D50" s="8"/>
      <c r="E50" s="172"/>
      <c r="F50" s="173" t="str">
        <f t="shared" si="1"/>
        <v/>
      </c>
      <c r="G50" s="17"/>
      <c r="H50" s="3"/>
      <c r="I50" s="3"/>
      <c r="J50" s="3"/>
      <c r="K50" s="3"/>
      <c r="L50" s="3"/>
      <c r="M50" s="3"/>
      <c r="N50" s="3"/>
      <c r="O50" s="3"/>
      <c r="P50" s="3"/>
      <c r="Q50" s="3"/>
      <c r="R50" s="3"/>
      <c r="S50" s="3"/>
      <c r="T50" s="3"/>
      <c r="U50" s="3"/>
      <c r="V50" s="3"/>
      <c r="W50" s="3"/>
      <c r="X50" s="3"/>
      <c r="Y50" s="3"/>
      <c r="Z50" s="3"/>
    </row>
    <row r="51" ht="12.75" customHeight="1">
      <c r="A51" s="32"/>
      <c r="B51" s="3" t="str">
        <f>Constants!B28</f>
        <v>Test checking</v>
      </c>
      <c r="C51" s="3" t="str">
        <f>Constants!C28</f>
        <v>Flaws with boundary/type checking within a component of the test code</v>
      </c>
      <c r="D51" s="8"/>
      <c r="E51" s="172"/>
      <c r="F51" s="173" t="str">
        <f t="shared" si="1"/>
        <v/>
      </c>
      <c r="G51" s="17"/>
      <c r="H51" s="3"/>
      <c r="I51" s="3"/>
      <c r="J51" s="3"/>
      <c r="K51" s="3"/>
      <c r="L51" s="3"/>
      <c r="M51" s="3"/>
      <c r="N51" s="3"/>
      <c r="O51" s="3"/>
      <c r="P51" s="3"/>
      <c r="Q51" s="3"/>
      <c r="R51" s="3"/>
      <c r="S51" s="3"/>
      <c r="T51" s="3"/>
      <c r="U51" s="3"/>
      <c r="V51" s="3"/>
      <c r="W51" s="3"/>
      <c r="X51" s="3"/>
      <c r="Y51" s="3"/>
      <c r="Z51" s="3"/>
    </row>
    <row r="52" ht="12.75" customHeight="1">
      <c r="A52" s="32"/>
      <c r="B52" s="3" t="str">
        <f>Constants!B29</f>
        <v>Bad Smell</v>
      </c>
      <c r="C52" s="3" t="str">
        <f>Constants!C29</f>
        <v>Refactoring changes (please note the bad smell in the defect description)</v>
      </c>
      <c r="D52" s="8"/>
      <c r="E52" s="172"/>
      <c r="F52" s="173" t="str">
        <f t="shared" si="1"/>
        <v/>
      </c>
      <c r="G52" s="17"/>
      <c r="H52" s="3"/>
      <c r="I52" s="3"/>
      <c r="J52" s="3"/>
      <c r="K52" s="3"/>
      <c r="L52" s="3"/>
      <c r="M52" s="3"/>
      <c r="N52" s="3"/>
      <c r="O52" s="3"/>
      <c r="P52" s="3"/>
      <c r="Q52" s="3"/>
      <c r="R52" s="3"/>
      <c r="S52" s="3"/>
      <c r="T52" s="3"/>
      <c r="U52" s="3"/>
      <c r="V52" s="3"/>
      <c r="W52" s="3"/>
      <c r="X52" s="3"/>
      <c r="Y52" s="3"/>
      <c r="Z52" s="3"/>
    </row>
    <row r="53" ht="34.5" customHeight="1">
      <c r="A53" s="32"/>
      <c r="B53" s="3"/>
      <c r="C53" s="17"/>
      <c r="D53" s="97" t="s">
        <v>494</v>
      </c>
      <c r="E53" s="8">
        <f>SUM(E42:E52)</f>
        <v>0</v>
      </c>
      <c r="F53" s="173" t="str">
        <f>IF(E53='Historical Data'!E93,,"&lt;-- Warning, defect count doesn't match Historical Data")</f>
        <v/>
      </c>
      <c r="G53" s="17"/>
      <c r="H53" s="3"/>
      <c r="I53" s="3"/>
      <c r="J53" s="3"/>
      <c r="K53" s="3"/>
      <c r="L53" s="3"/>
      <c r="M53" s="3"/>
      <c r="N53" s="3"/>
      <c r="O53" s="3"/>
      <c r="P53" s="3"/>
      <c r="Q53" s="3"/>
      <c r="R53" s="3"/>
      <c r="S53" s="3"/>
      <c r="T53" s="3"/>
      <c r="U53" s="3"/>
      <c r="V53" s="3"/>
      <c r="W53" s="3"/>
      <c r="X53" s="3"/>
      <c r="Y53" s="3"/>
      <c r="Z53" s="3"/>
    </row>
    <row r="54" ht="12.75" customHeight="1">
      <c r="A54" s="118" t="s">
        <v>495</v>
      </c>
      <c r="B54" s="3"/>
      <c r="C54" s="8"/>
      <c r="D54" s="8"/>
      <c r="E54" s="8"/>
      <c r="F54" s="8"/>
      <c r="G54" s="8"/>
      <c r="H54" s="3"/>
      <c r="I54" s="3"/>
      <c r="J54" s="3"/>
      <c r="K54" s="3"/>
      <c r="L54" s="3"/>
      <c r="M54" s="3"/>
      <c r="N54" s="3"/>
      <c r="O54" s="3"/>
      <c r="P54" s="3"/>
      <c r="Q54" s="3"/>
      <c r="R54" s="3"/>
      <c r="S54" s="3"/>
      <c r="T54" s="3"/>
      <c r="U54" s="3"/>
      <c r="V54" s="3"/>
      <c r="W54" s="3"/>
      <c r="X54" s="3"/>
      <c r="Y54" s="3"/>
      <c r="Z54" s="3"/>
    </row>
    <row r="55" ht="36.0" customHeight="1">
      <c r="A55" s="32"/>
      <c r="B55" s="174" t="s">
        <v>496</v>
      </c>
      <c r="C55" s="15"/>
      <c r="D55" s="8"/>
      <c r="E55" s="175" t="s">
        <v>497</v>
      </c>
      <c r="F55" s="8"/>
      <c r="G55" s="17"/>
      <c r="H55" s="3"/>
      <c r="I55" s="3"/>
      <c r="J55" s="3"/>
      <c r="K55" s="3"/>
      <c r="L55" s="3"/>
      <c r="M55" s="3"/>
      <c r="N55" s="3"/>
      <c r="O55" s="3"/>
      <c r="P55" s="3"/>
      <c r="Q55" s="3"/>
      <c r="R55" s="3"/>
      <c r="S55" s="3"/>
      <c r="T55" s="3"/>
      <c r="U55" s="3"/>
      <c r="V55" s="3"/>
      <c r="W55" s="3"/>
      <c r="X55" s="3"/>
      <c r="Y55" s="3"/>
      <c r="Z55" s="3"/>
    </row>
    <row r="56" ht="27.0" customHeight="1">
      <c r="A56" s="32"/>
      <c r="B56" s="176"/>
      <c r="C56" s="88"/>
      <c r="D56" s="123"/>
      <c r="E56" s="177"/>
      <c r="F56" s="8"/>
      <c r="G56" s="17"/>
      <c r="H56" s="3"/>
      <c r="I56" s="3"/>
      <c r="J56" s="3"/>
      <c r="K56" s="3"/>
      <c r="L56" s="3"/>
      <c r="M56" s="3"/>
      <c r="N56" s="3"/>
      <c r="O56" s="3"/>
      <c r="P56" s="3"/>
      <c r="Q56" s="3"/>
      <c r="R56" s="3"/>
      <c r="S56" s="3"/>
      <c r="T56" s="3"/>
      <c r="U56" s="3"/>
      <c r="V56" s="3"/>
      <c r="W56" s="3"/>
      <c r="X56" s="3"/>
      <c r="Y56" s="3"/>
      <c r="Z56" s="3"/>
    </row>
    <row r="57" ht="27.0" customHeight="1">
      <c r="A57" s="32"/>
      <c r="B57" s="176"/>
      <c r="C57" s="88"/>
      <c r="D57" s="123"/>
      <c r="E57" s="177"/>
      <c r="F57" s="8"/>
      <c r="G57" s="17"/>
      <c r="H57" s="3"/>
      <c r="I57" s="3"/>
      <c r="J57" s="3"/>
      <c r="K57" s="3"/>
      <c r="L57" s="3"/>
      <c r="M57" s="3"/>
      <c r="N57" s="3"/>
      <c r="O57" s="3"/>
      <c r="P57" s="3"/>
      <c r="Q57" s="3"/>
      <c r="R57" s="3"/>
      <c r="S57" s="3"/>
      <c r="T57" s="3"/>
      <c r="U57" s="3"/>
      <c r="V57" s="3"/>
      <c r="W57" s="3"/>
      <c r="X57" s="3"/>
      <c r="Y57" s="3"/>
      <c r="Z57" s="3"/>
    </row>
    <row r="58" ht="27.0" customHeight="1">
      <c r="A58" s="32"/>
      <c r="B58" s="176"/>
      <c r="C58" s="88"/>
      <c r="D58" s="123"/>
      <c r="E58" s="177"/>
      <c r="F58" s="8"/>
      <c r="G58" s="17"/>
      <c r="H58" s="3"/>
      <c r="I58" s="3"/>
      <c r="J58" s="3"/>
      <c r="K58" s="3"/>
      <c r="L58" s="3"/>
      <c r="M58" s="3"/>
      <c r="N58" s="3"/>
      <c r="O58" s="3"/>
      <c r="P58" s="3"/>
      <c r="Q58" s="3"/>
      <c r="R58" s="3"/>
      <c r="S58" s="3"/>
      <c r="T58" s="3"/>
      <c r="U58" s="3"/>
      <c r="V58" s="3"/>
      <c r="W58" s="3"/>
      <c r="X58" s="3"/>
      <c r="Y58" s="3"/>
      <c r="Z58" s="3"/>
    </row>
    <row r="59" ht="27.0" customHeight="1">
      <c r="A59" s="32"/>
      <c r="B59" s="176"/>
      <c r="C59" s="88"/>
      <c r="D59" s="123"/>
      <c r="E59" s="177"/>
      <c r="F59" s="8"/>
      <c r="G59" s="17"/>
      <c r="H59" s="3"/>
      <c r="I59" s="3"/>
      <c r="J59" s="3"/>
      <c r="K59" s="3"/>
      <c r="L59" s="3"/>
      <c r="M59" s="3"/>
      <c r="N59" s="3"/>
      <c r="O59" s="3"/>
      <c r="P59" s="3"/>
      <c r="Q59" s="3"/>
      <c r="R59" s="3"/>
      <c r="S59" s="3"/>
      <c r="T59" s="3"/>
      <c r="U59" s="3"/>
      <c r="V59" s="3"/>
      <c r="W59" s="3"/>
      <c r="X59" s="3"/>
      <c r="Y59" s="3"/>
      <c r="Z59" s="3"/>
    </row>
    <row r="60" ht="27.0" customHeight="1">
      <c r="A60" s="32"/>
      <c r="B60" s="176"/>
      <c r="C60" s="88"/>
      <c r="D60" s="123"/>
      <c r="E60" s="177"/>
      <c r="F60" s="8"/>
      <c r="G60" s="17"/>
      <c r="H60" s="3"/>
      <c r="I60" s="3"/>
      <c r="J60" s="3"/>
      <c r="K60" s="3"/>
      <c r="L60" s="3"/>
      <c r="M60" s="3"/>
      <c r="N60" s="3"/>
      <c r="O60" s="3"/>
      <c r="P60" s="3"/>
      <c r="Q60" s="3"/>
      <c r="R60" s="3"/>
      <c r="S60" s="3"/>
      <c r="T60" s="3"/>
      <c r="U60" s="3"/>
      <c r="V60" s="3"/>
      <c r="W60" s="3"/>
      <c r="X60" s="3"/>
      <c r="Y60" s="3"/>
      <c r="Z60" s="3"/>
    </row>
    <row r="61" ht="27.0" customHeight="1">
      <c r="A61" s="32"/>
      <c r="B61" s="176"/>
      <c r="C61" s="88"/>
      <c r="D61" s="123"/>
      <c r="E61" s="177"/>
      <c r="F61" s="8"/>
      <c r="G61" s="17"/>
      <c r="H61" s="3"/>
      <c r="I61" s="3"/>
      <c r="J61" s="3"/>
      <c r="K61" s="3"/>
      <c r="L61" s="3"/>
      <c r="M61" s="3"/>
      <c r="N61" s="3"/>
      <c r="O61" s="3"/>
      <c r="P61" s="3"/>
      <c r="Q61" s="3"/>
      <c r="R61" s="3"/>
      <c r="S61" s="3"/>
      <c r="T61" s="3"/>
      <c r="U61" s="3"/>
      <c r="V61" s="3"/>
      <c r="W61" s="3"/>
      <c r="X61" s="3"/>
      <c r="Y61" s="3"/>
      <c r="Z61" s="3"/>
    </row>
    <row r="62" ht="27.0" customHeight="1">
      <c r="A62" s="32"/>
      <c r="B62" s="176"/>
      <c r="C62" s="88"/>
      <c r="D62" s="123"/>
      <c r="E62" s="177"/>
      <c r="F62" s="8"/>
      <c r="G62" s="17"/>
      <c r="H62" s="3"/>
      <c r="I62" s="3"/>
      <c r="J62" s="3"/>
      <c r="K62" s="3"/>
      <c r="L62" s="3"/>
      <c r="M62" s="3"/>
      <c r="N62" s="3"/>
      <c r="O62" s="3"/>
      <c r="P62" s="3"/>
      <c r="Q62" s="3"/>
      <c r="R62" s="3"/>
      <c r="S62" s="3"/>
      <c r="T62" s="3"/>
      <c r="U62" s="3"/>
      <c r="V62" s="3"/>
      <c r="W62" s="3"/>
      <c r="X62" s="3"/>
      <c r="Y62" s="3"/>
      <c r="Z62" s="3"/>
    </row>
    <row r="63" ht="27.0" customHeight="1">
      <c r="A63" s="32"/>
      <c r="B63" s="176"/>
      <c r="C63" s="88"/>
      <c r="D63" s="123"/>
      <c r="E63" s="177"/>
      <c r="F63" s="8"/>
      <c r="G63" s="17"/>
      <c r="H63" s="3"/>
      <c r="I63" s="3"/>
      <c r="J63" s="3"/>
      <c r="K63" s="3"/>
      <c r="L63" s="3"/>
      <c r="M63" s="3"/>
      <c r="N63" s="3"/>
      <c r="O63" s="3"/>
      <c r="P63" s="3"/>
      <c r="Q63" s="3"/>
      <c r="R63" s="3"/>
      <c r="S63" s="3"/>
      <c r="T63" s="3"/>
      <c r="U63" s="3"/>
      <c r="V63" s="3"/>
      <c r="W63" s="3"/>
      <c r="X63" s="3"/>
      <c r="Y63" s="3"/>
      <c r="Z63" s="3"/>
    </row>
    <row r="64" ht="27.0" customHeight="1">
      <c r="A64" s="32"/>
      <c r="B64" s="176"/>
      <c r="C64" s="88"/>
      <c r="D64" s="123"/>
      <c r="E64" s="177"/>
      <c r="F64" s="8"/>
      <c r="G64" s="17"/>
      <c r="H64" s="3"/>
      <c r="I64" s="3"/>
      <c r="J64" s="3"/>
      <c r="K64" s="3"/>
      <c r="L64" s="3"/>
      <c r="M64" s="3"/>
      <c r="N64" s="3"/>
      <c r="O64" s="3"/>
      <c r="P64" s="3"/>
      <c r="Q64" s="3"/>
      <c r="R64" s="3"/>
      <c r="S64" s="3"/>
      <c r="T64" s="3"/>
      <c r="U64" s="3"/>
      <c r="V64" s="3"/>
      <c r="W64" s="3"/>
      <c r="X64" s="3"/>
      <c r="Y64" s="3"/>
      <c r="Z64" s="3"/>
    </row>
    <row r="65" ht="27.0" customHeight="1">
      <c r="A65" s="32"/>
      <c r="B65" s="176"/>
      <c r="C65" s="88"/>
      <c r="D65" s="123"/>
      <c r="E65" s="177"/>
      <c r="F65" s="8"/>
      <c r="G65" s="17"/>
      <c r="H65" s="3"/>
      <c r="I65" s="3"/>
      <c r="J65" s="3"/>
      <c r="K65" s="3"/>
      <c r="L65" s="3"/>
      <c r="M65" s="3"/>
      <c r="N65" s="3"/>
      <c r="O65" s="3"/>
      <c r="P65" s="3"/>
      <c r="Q65" s="3"/>
      <c r="R65" s="3"/>
      <c r="S65" s="3"/>
      <c r="T65" s="3"/>
      <c r="U65" s="3"/>
      <c r="V65" s="3"/>
      <c r="W65" s="3"/>
      <c r="X65" s="3"/>
      <c r="Y65" s="3"/>
      <c r="Z65" s="3"/>
    </row>
    <row r="66" ht="27.0" customHeight="1">
      <c r="A66" s="32"/>
      <c r="B66" s="176"/>
      <c r="C66" s="88"/>
      <c r="D66" s="123"/>
      <c r="E66" s="177"/>
      <c r="F66" s="8"/>
      <c r="G66" s="17"/>
      <c r="H66" s="3"/>
      <c r="I66" s="3"/>
      <c r="J66" s="3"/>
      <c r="K66" s="3"/>
      <c r="L66" s="3"/>
      <c r="M66" s="3"/>
      <c r="N66" s="3"/>
      <c r="O66" s="3"/>
      <c r="P66" s="3"/>
      <c r="Q66" s="3"/>
      <c r="R66" s="3"/>
      <c r="S66" s="3"/>
      <c r="T66" s="3"/>
      <c r="U66" s="3"/>
      <c r="V66" s="3"/>
      <c r="W66" s="3"/>
      <c r="X66" s="3"/>
      <c r="Y66" s="3"/>
      <c r="Z66" s="3"/>
    </row>
    <row r="67" ht="27.0" customHeight="1">
      <c r="A67" s="32"/>
      <c r="B67" s="176"/>
      <c r="C67" s="88"/>
      <c r="D67" s="123"/>
      <c r="E67" s="177"/>
      <c r="F67" s="8"/>
      <c r="G67" s="17"/>
      <c r="H67" s="3"/>
      <c r="I67" s="3"/>
      <c r="J67" s="3"/>
      <c r="K67" s="3"/>
      <c r="L67" s="3"/>
      <c r="M67" s="3"/>
      <c r="N67" s="3"/>
      <c r="O67" s="3"/>
      <c r="P67" s="3"/>
      <c r="Q67" s="3"/>
      <c r="R67" s="3"/>
      <c r="S67" s="3"/>
      <c r="T67" s="3"/>
      <c r="U67" s="3"/>
      <c r="V67" s="3"/>
      <c r="W67" s="3"/>
      <c r="X67" s="3"/>
      <c r="Y67" s="3"/>
      <c r="Z67" s="3"/>
    </row>
    <row r="68" ht="27.0" customHeight="1">
      <c r="A68" s="32"/>
      <c r="B68" s="176"/>
      <c r="C68" s="88"/>
      <c r="D68" s="123"/>
      <c r="E68" s="177"/>
      <c r="F68" s="8"/>
      <c r="G68" s="17"/>
      <c r="H68" s="3"/>
      <c r="I68" s="3"/>
      <c r="J68" s="3"/>
      <c r="K68" s="3"/>
      <c r="L68" s="3"/>
      <c r="M68" s="3"/>
      <c r="N68" s="3"/>
      <c r="O68" s="3"/>
      <c r="P68" s="3"/>
      <c r="Q68" s="3"/>
      <c r="R68" s="3"/>
      <c r="S68" s="3"/>
      <c r="T68" s="3"/>
      <c r="U68" s="3"/>
      <c r="V68" s="3"/>
      <c r="W68" s="3"/>
      <c r="X68" s="3"/>
      <c r="Y68" s="3"/>
      <c r="Z68" s="3"/>
    </row>
    <row r="69" ht="27.0" customHeight="1">
      <c r="A69" s="32"/>
      <c r="B69" s="176"/>
      <c r="C69" s="88"/>
      <c r="D69" s="123"/>
      <c r="E69" s="177"/>
      <c r="F69" s="8"/>
      <c r="G69" s="17"/>
      <c r="H69" s="3"/>
      <c r="I69" s="3"/>
      <c r="J69" s="3"/>
      <c r="K69" s="3"/>
      <c r="L69" s="3"/>
      <c r="M69" s="3"/>
      <c r="N69" s="3"/>
      <c r="O69" s="3"/>
      <c r="P69" s="3"/>
      <c r="Q69" s="3"/>
      <c r="R69" s="3"/>
      <c r="S69" s="3"/>
      <c r="T69" s="3"/>
      <c r="U69" s="3"/>
      <c r="V69" s="3"/>
      <c r="W69" s="3"/>
      <c r="X69" s="3"/>
      <c r="Y69" s="3"/>
      <c r="Z69" s="3"/>
    </row>
    <row r="70" ht="27.0" customHeight="1">
      <c r="A70" s="32"/>
      <c r="B70" s="176"/>
      <c r="C70" s="88"/>
      <c r="D70" s="123"/>
      <c r="E70" s="177"/>
      <c r="F70" s="8"/>
      <c r="G70" s="17"/>
      <c r="H70" s="3"/>
      <c r="I70" s="3"/>
      <c r="J70" s="3"/>
      <c r="K70" s="3"/>
      <c r="L70" s="3"/>
      <c r="M70" s="3"/>
      <c r="N70" s="3"/>
      <c r="O70" s="3"/>
      <c r="P70" s="3"/>
      <c r="Q70" s="3"/>
      <c r="R70" s="3"/>
      <c r="S70" s="3"/>
      <c r="T70" s="3"/>
      <c r="U70" s="3"/>
      <c r="V70" s="3"/>
      <c r="W70" s="3"/>
      <c r="X70" s="3"/>
      <c r="Y70" s="3"/>
      <c r="Z70" s="3"/>
    </row>
    <row r="71" ht="27.0" customHeight="1">
      <c r="A71" s="32"/>
      <c r="B71" s="176"/>
      <c r="C71" s="88"/>
      <c r="D71" s="123"/>
      <c r="E71" s="177"/>
      <c r="F71" s="8"/>
      <c r="G71" s="17"/>
      <c r="H71" s="3"/>
      <c r="I71" s="3"/>
      <c r="J71" s="3"/>
      <c r="K71" s="3"/>
      <c r="L71" s="3"/>
      <c r="M71" s="3"/>
      <c r="N71" s="3"/>
      <c r="O71" s="3"/>
      <c r="P71" s="3"/>
      <c r="Q71" s="3"/>
      <c r="R71" s="3"/>
      <c r="S71" s="3"/>
      <c r="T71" s="3"/>
      <c r="U71" s="3"/>
      <c r="V71" s="3"/>
      <c r="W71" s="3"/>
      <c r="X71" s="3"/>
      <c r="Y71" s="3"/>
      <c r="Z71" s="3"/>
    </row>
    <row r="72" ht="27.0" customHeight="1">
      <c r="A72" s="32"/>
      <c r="B72" s="176"/>
      <c r="C72" s="88"/>
      <c r="D72" s="123"/>
      <c r="E72" s="177"/>
      <c r="F72" s="8"/>
      <c r="G72" s="17"/>
      <c r="H72" s="3"/>
      <c r="I72" s="3"/>
      <c r="J72" s="3"/>
      <c r="K72" s="3"/>
      <c r="L72" s="3"/>
      <c r="M72" s="3"/>
      <c r="N72" s="3"/>
      <c r="O72" s="3"/>
      <c r="P72" s="3"/>
      <c r="Q72" s="3"/>
      <c r="R72" s="3"/>
      <c r="S72" s="3"/>
      <c r="T72" s="3"/>
      <c r="U72" s="3"/>
      <c r="V72" s="3"/>
      <c r="W72" s="3"/>
      <c r="X72" s="3"/>
      <c r="Y72" s="3"/>
      <c r="Z72" s="3"/>
    </row>
    <row r="73" ht="27.0" customHeight="1">
      <c r="A73" s="32"/>
      <c r="B73" s="176"/>
      <c r="C73" s="88"/>
      <c r="D73" s="123"/>
      <c r="E73" s="177"/>
      <c r="F73" s="8"/>
      <c r="G73" s="17"/>
      <c r="H73" s="3"/>
      <c r="I73" s="3"/>
      <c r="J73" s="3"/>
      <c r="K73" s="3"/>
      <c r="L73" s="3"/>
      <c r="M73" s="3"/>
      <c r="N73" s="3"/>
      <c r="O73" s="3"/>
      <c r="P73" s="3"/>
      <c r="Q73" s="3"/>
      <c r="R73" s="3"/>
      <c r="S73" s="3"/>
      <c r="T73" s="3"/>
      <c r="U73" s="3"/>
      <c r="V73" s="3"/>
      <c r="W73" s="3"/>
      <c r="X73" s="3"/>
      <c r="Y73" s="3"/>
      <c r="Z73" s="3"/>
    </row>
    <row r="74" ht="27.0" customHeight="1">
      <c r="A74" s="32"/>
      <c r="B74" s="176"/>
      <c r="C74" s="88"/>
      <c r="D74" s="123"/>
      <c r="E74" s="177"/>
      <c r="F74" s="8"/>
      <c r="G74" s="17"/>
      <c r="H74" s="3"/>
      <c r="I74" s="3"/>
      <c r="J74" s="3"/>
      <c r="K74" s="3"/>
      <c r="L74" s="3"/>
      <c r="M74" s="3"/>
      <c r="N74" s="3"/>
      <c r="O74" s="3"/>
      <c r="P74" s="3"/>
      <c r="Q74" s="3"/>
      <c r="R74" s="3"/>
      <c r="S74" s="3"/>
      <c r="T74" s="3"/>
      <c r="U74" s="3"/>
      <c r="V74" s="3"/>
      <c r="W74" s="3"/>
      <c r="X74" s="3"/>
      <c r="Y74" s="3"/>
      <c r="Z74" s="3"/>
    </row>
    <row r="75" ht="27.0" customHeight="1">
      <c r="A75" s="32"/>
      <c r="B75" s="176"/>
      <c r="C75" s="88"/>
      <c r="D75" s="123"/>
      <c r="E75" s="177"/>
      <c r="F75" s="8"/>
      <c r="G75" s="17"/>
      <c r="H75" s="3"/>
      <c r="I75" s="3"/>
      <c r="J75" s="3"/>
      <c r="K75" s="3"/>
      <c r="L75" s="3"/>
      <c r="M75" s="3"/>
      <c r="N75" s="3"/>
      <c r="O75" s="3"/>
      <c r="P75" s="3"/>
      <c r="Q75" s="3"/>
      <c r="R75" s="3"/>
      <c r="S75" s="3"/>
      <c r="T75" s="3"/>
      <c r="U75" s="3"/>
      <c r="V75" s="3"/>
      <c r="W75" s="3"/>
      <c r="X75" s="3"/>
      <c r="Y75" s="3"/>
      <c r="Z75" s="3"/>
    </row>
    <row r="76" ht="27.0" customHeight="1">
      <c r="A76" s="32"/>
      <c r="B76" s="176"/>
      <c r="C76" s="88"/>
      <c r="D76" s="123"/>
      <c r="E76" s="177"/>
      <c r="F76" s="8"/>
      <c r="G76" s="17"/>
      <c r="H76" s="3"/>
      <c r="I76" s="3"/>
      <c r="J76" s="3"/>
      <c r="K76" s="3"/>
      <c r="L76" s="3"/>
      <c r="M76" s="3"/>
      <c r="N76" s="3"/>
      <c r="O76" s="3"/>
      <c r="P76" s="3"/>
      <c r="Q76" s="3"/>
      <c r="R76" s="3"/>
      <c r="S76" s="3"/>
      <c r="T76" s="3"/>
      <c r="U76" s="3"/>
      <c r="V76" s="3"/>
      <c r="W76" s="3"/>
      <c r="X76" s="3"/>
      <c r="Y76" s="3"/>
      <c r="Z76" s="3"/>
    </row>
    <row r="77" ht="27.0" customHeight="1">
      <c r="A77" s="32"/>
      <c r="B77" s="176"/>
      <c r="C77" s="88"/>
      <c r="D77" s="123"/>
      <c r="E77" s="177"/>
      <c r="F77" s="8"/>
      <c r="G77" s="17"/>
      <c r="H77" s="3"/>
      <c r="I77" s="3"/>
      <c r="J77" s="3"/>
      <c r="K77" s="3"/>
      <c r="L77" s="3"/>
      <c r="M77" s="3"/>
      <c r="N77" s="3"/>
      <c r="O77" s="3"/>
      <c r="P77" s="3"/>
      <c r="Q77" s="3"/>
      <c r="R77" s="3"/>
      <c r="S77" s="3"/>
      <c r="T77" s="3"/>
      <c r="U77" s="3"/>
      <c r="V77" s="3"/>
      <c r="W77" s="3"/>
      <c r="X77" s="3"/>
      <c r="Y77" s="3"/>
      <c r="Z77" s="3"/>
    </row>
    <row r="78" ht="27.0" customHeight="1">
      <c r="A78" s="32"/>
      <c r="B78" s="176"/>
      <c r="C78" s="88"/>
      <c r="D78" s="123"/>
      <c r="E78" s="177"/>
      <c r="F78" s="8"/>
      <c r="G78" s="17"/>
      <c r="H78" s="3"/>
      <c r="I78" s="3"/>
      <c r="J78" s="3"/>
      <c r="K78" s="3"/>
      <c r="L78" s="3"/>
      <c r="M78" s="3"/>
      <c r="N78" s="3"/>
      <c r="O78" s="3"/>
      <c r="P78" s="3"/>
      <c r="Q78" s="3"/>
      <c r="R78" s="3"/>
      <c r="S78" s="3"/>
      <c r="T78" s="3"/>
      <c r="U78" s="3"/>
      <c r="V78" s="3"/>
      <c r="W78" s="3"/>
      <c r="X78" s="3"/>
      <c r="Y78" s="3"/>
      <c r="Z78" s="3"/>
    </row>
    <row r="79" ht="27.0" customHeight="1">
      <c r="A79" s="32"/>
      <c r="B79" s="176"/>
      <c r="C79" s="88"/>
      <c r="D79" s="123"/>
      <c r="E79" s="177"/>
      <c r="F79" s="8"/>
      <c r="G79" s="17"/>
      <c r="H79" s="3"/>
      <c r="I79" s="3"/>
      <c r="J79" s="3"/>
      <c r="K79" s="3"/>
      <c r="L79" s="3"/>
      <c r="M79" s="3"/>
      <c r="N79" s="3"/>
      <c r="O79" s="3"/>
      <c r="P79" s="3"/>
      <c r="Q79" s="3"/>
      <c r="R79" s="3"/>
      <c r="S79" s="3"/>
      <c r="T79" s="3"/>
      <c r="U79" s="3"/>
      <c r="V79" s="3"/>
      <c r="W79" s="3"/>
      <c r="X79" s="3"/>
      <c r="Y79" s="3"/>
      <c r="Z79" s="3"/>
    </row>
    <row r="80" ht="12.75" customHeight="1">
      <c r="A80" s="32"/>
      <c r="B80" s="3"/>
      <c r="C80" s="8"/>
      <c r="D80" s="8"/>
      <c r="E80" s="8"/>
      <c r="F80" s="8"/>
      <c r="G80" s="17"/>
      <c r="H80" s="3"/>
      <c r="I80" s="3"/>
      <c r="J80" s="3"/>
      <c r="K80" s="3"/>
      <c r="L80" s="3"/>
      <c r="M80" s="3"/>
      <c r="N80" s="3"/>
      <c r="O80" s="3"/>
      <c r="P80" s="3"/>
      <c r="Q80" s="3"/>
      <c r="R80" s="3"/>
      <c r="S80" s="3"/>
      <c r="T80" s="3"/>
      <c r="U80" s="3"/>
      <c r="V80" s="3"/>
      <c r="W80" s="3"/>
      <c r="X80" s="3"/>
      <c r="Y80" s="3"/>
      <c r="Z80" s="3"/>
    </row>
    <row r="81" ht="12.75" customHeight="1">
      <c r="A81" s="32"/>
      <c r="B81" s="3"/>
      <c r="C81" s="8"/>
      <c r="D81" s="8"/>
      <c r="E81" s="8"/>
      <c r="F81" s="8"/>
      <c r="G81" s="8"/>
      <c r="H81" s="3"/>
      <c r="I81" s="3"/>
      <c r="J81" s="3"/>
      <c r="K81" s="3"/>
      <c r="L81" s="3"/>
      <c r="M81" s="3"/>
      <c r="N81" s="3"/>
      <c r="O81" s="3"/>
      <c r="P81" s="3"/>
      <c r="Q81" s="3"/>
      <c r="R81" s="3"/>
      <c r="S81" s="3"/>
      <c r="T81" s="3"/>
      <c r="U81" s="3"/>
      <c r="V81" s="3"/>
      <c r="W81" s="3"/>
      <c r="X81" s="3"/>
      <c r="Y81" s="3"/>
      <c r="Z81" s="3"/>
    </row>
    <row r="82" ht="12.75" customHeight="1">
      <c r="A82" s="32"/>
      <c r="B82" s="3"/>
      <c r="C82" s="8"/>
      <c r="D82" s="8"/>
      <c r="E82" s="8"/>
      <c r="F82" s="8"/>
      <c r="G82" s="17"/>
      <c r="H82" s="3"/>
      <c r="I82" s="3"/>
      <c r="J82" s="3"/>
      <c r="K82" s="3"/>
      <c r="L82" s="3"/>
      <c r="M82" s="3"/>
      <c r="N82" s="3"/>
      <c r="O82" s="3"/>
      <c r="P82" s="3"/>
      <c r="Q82" s="3"/>
      <c r="R82" s="3"/>
      <c r="S82" s="3"/>
      <c r="T82" s="3"/>
      <c r="U82" s="3"/>
      <c r="V82" s="3"/>
      <c r="W82" s="3"/>
      <c r="X82" s="3"/>
      <c r="Y82" s="3"/>
      <c r="Z82" s="3"/>
    </row>
    <row r="83" ht="12.75" customHeight="1">
      <c r="A83" s="32"/>
      <c r="B83" s="3"/>
      <c r="C83" s="8"/>
      <c r="D83" s="8"/>
      <c r="E83" s="8"/>
      <c r="F83" s="8"/>
      <c r="G83" s="8"/>
      <c r="H83" s="3"/>
      <c r="I83" s="3"/>
      <c r="J83" s="3"/>
      <c r="K83" s="3"/>
      <c r="L83" s="3"/>
      <c r="M83" s="3"/>
      <c r="N83" s="3"/>
      <c r="O83" s="3"/>
      <c r="P83" s="3"/>
      <c r="Q83" s="3"/>
      <c r="R83" s="3"/>
      <c r="S83" s="3"/>
      <c r="T83" s="3"/>
      <c r="U83" s="3"/>
      <c r="V83" s="3"/>
      <c r="W83" s="3"/>
      <c r="X83" s="3"/>
      <c r="Y83" s="3"/>
      <c r="Z83" s="3"/>
    </row>
    <row r="84" ht="12.75" customHeight="1">
      <c r="A84" s="32"/>
      <c r="B84" s="3"/>
      <c r="C84" s="8"/>
      <c r="D84" s="8"/>
      <c r="E84" s="8"/>
      <c r="F84" s="8"/>
      <c r="G84" s="8"/>
      <c r="H84" s="3"/>
      <c r="I84" s="3"/>
      <c r="J84" s="3"/>
      <c r="K84" s="3"/>
      <c r="L84" s="3"/>
      <c r="M84" s="3"/>
      <c r="N84" s="3"/>
      <c r="O84" s="3"/>
      <c r="P84" s="3"/>
      <c r="Q84" s="3"/>
      <c r="R84" s="3"/>
      <c r="S84" s="3"/>
      <c r="T84" s="3"/>
      <c r="U84" s="3"/>
      <c r="V84" s="3"/>
      <c r="W84" s="3"/>
      <c r="X84" s="3"/>
      <c r="Y84" s="3"/>
      <c r="Z84" s="3"/>
    </row>
    <row r="85" ht="12.75" customHeight="1">
      <c r="A85" s="32"/>
      <c r="B85" s="3"/>
      <c r="C85" s="8"/>
      <c r="D85" s="8"/>
      <c r="E85" s="8"/>
      <c r="F85" s="8"/>
      <c r="G85" s="17"/>
      <c r="H85" s="3"/>
      <c r="I85" s="3"/>
      <c r="J85" s="3"/>
      <c r="K85" s="3"/>
      <c r="L85" s="3"/>
      <c r="M85" s="3"/>
      <c r="N85" s="3"/>
      <c r="O85" s="3"/>
      <c r="P85" s="3"/>
      <c r="Q85" s="3"/>
      <c r="R85" s="3"/>
      <c r="S85" s="3"/>
      <c r="T85" s="3"/>
      <c r="U85" s="3"/>
      <c r="V85" s="3"/>
      <c r="W85" s="3"/>
      <c r="X85" s="3"/>
      <c r="Y85" s="3"/>
      <c r="Z85" s="3"/>
    </row>
    <row r="86" ht="12.75" customHeight="1">
      <c r="A86" s="32"/>
      <c r="B86" s="3"/>
      <c r="C86" s="8"/>
      <c r="D86" s="8"/>
      <c r="E86" s="8"/>
      <c r="F86" s="8"/>
      <c r="G86" s="17"/>
      <c r="H86" s="3"/>
      <c r="I86" s="3"/>
      <c r="J86" s="3"/>
      <c r="K86" s="3"/>
      <c r="L86" s="3"/>
      <c r="M86" s="3"/>
      <c r="N86" s="3"/>
      <c r="O86" s="3"/>
      <c r="P86" s="3"/>
      <c r="Q86" s="3"/>
      <c r="R86" s="3"/>
      <c r="S86" s="3"/>
      <c r="T86" s="3"/>
      <c r="U86" s="3"/>
      <c r="V86" s="3"/>
      <c r="W86" s="3"/>
      <c r="X86" s="3"/>
      <c r="Y86" s="3"/>
      <c r="Z86" s="3"/>
    </row>
    <row r="87" ht="12.75" customHeight="1">
      <c r="A87" s="32"/>
      <c r="B87" s="3"/>
      <c r="C87" s="8"/>
      <c r="D87" s="8"/>
      <c r="E87" s="8"/>
      <c r="F87" s="8"/>
      <c r="G87" s="17"/>
      <c r="H87" s="3"/>
      <c r="I87" s="3"/>
      <c r="J87" s="3"/>
      <c r="K87" s="3"/>
      <c r="L87" s="3"/>
      <c r="M87" s="3"/>
      <c r="N87" s="3"/>
      <c r="O87" s="3"/>
      <c r="P87" s="3"/>
      <c r="Q87" s="3"/>
      <c r="R87" s="3"/>
      <c r="S87" s="3"/>
      <c r="T87" s="3"/>
      <c r="U87" s="3"/>
      <c r="V87" s="3"/>
      <c r="W87" s="3"/>
      <c r="X87" s="3"/>
      <c r="Y87" s="3"/>
      <c r="Z87" s="3"/>
    </row>
    <row r="88" ht="12.75" customHeight="1">
      <c r="A88" s="32"/>
      <c r="B88" s="3"/>
      <c r="C88" s="8"/>
      <c r="D88" s="8"/>
      <c r="E88" s="8"/>
      <c r="F88" s="8"/>
      <c r="G88" s="17"/>
      <c r="H88" s="3"/>
      <c r="I88" s="3"/>
      <c r="J88" s="3"/>
      <c r="K88" s="3"/>
      <c r="L88" s="3"/>
      <c r="M88" s="3"/>
      <c r="N88" s="3"/>
      <c r="O88" s="3"/>
      <c r="P88" s="3"/>
      <c r="Q88" s="3"/>
      <c r="R88" s="3"/>
      <c r="S88" s="3"/>
      <c r="T88" s="3"/>
      <c r="U88" s="3"/>
      <c r="V88" s="3"/>
      <c r="W88" s="3"/>
      <c r="X88" s="3"/>
      <c r="Y88" s="3"/>
      <c r="Z88" s="3"/>
    </row>
    <row r="89" ht="12.75" customHeight="1">
      <c r="A89" s="32"/>
      <c r="B89" s="3"/>
      <c r="C89" s="8"/>
      <c r="D89" s="8"/>
      <c r="E89" s="8"/>
      <c r="F89" s="8"/>
      <c r="G89" s="8"/>
      <c r="H89" s="3"/>
      <c r="I89" s="3"/>
      <c r="J89" s="3"/>
      <c r="K89" s="3"/>
      <c r="L89" s="3"/>
      <c r="M89" s="3"/>
      <c r="N89" s="3"/>
      <c r="O89" s="3"/>
      <c r="P89" s="3"/>
      <c r="Q89" s="3"/>
      <c r="R89" s="3"/>
      <c r="S89" s="3"/>
      <c r="T89" s="3"/>
      <c r="U89" s="3"/>
      <c r="V89" s="3"/>
      <c r="W89" s="3"/>
      <c r="X89" s="3"/>
      <c r="Y89" s="3"/>
      <c r="Z89" s="3"/>
    </row>
    <row r="90" ht="12.75" customHeight="1">
      <c r="A90" s="32"/>
      <c r="B90" s="3"/>
      <c r="C90" s="8"/>
      <c r="D90" s="8"/>
      <c r="E90" s="8"/>
      <c r="F90" s="8"/>
      <c r="G90" s="17"/>
      <c r="H90" s="3"/>
      <c r="I90" s="3"/>
      <c r="J90" s="3"/>
      <c r="K90" s="3"/>
      <c r="L90" s="3"/>
      <c r="M90" s="3"/>
      <c r="N90" s="3"/>
      <c r="O90" s="3"/>
      <c r="P90" s="3"/>
      <c r="Q90" s="3"/>
      <c r="R90" s="3"/>
      <c r="S90" s="3"/>
      <c r="T90" s="3"/>
      <c r="U90" s="3"/>
      <c r="V90" s="3"/>
      <c r="W90" s="3"/>
      <c r="X90" s="3"/>
      <c r="Y90" s="3"/>
      <c r="Z90" s="3"/>
    </row>
    <row r="91" ht="12.75" customHeight="1">
      <c r="A91" s="32"/>
      <c r="B91" s="3"/>
      <c r="C91" s="8"/>
      <c r="D91" s="8"/>
      <c r="E91" s="8"/>
      <c r="F91" s="8"/>
      <c r="G91" s="17"/>
      <c r="H91" s="3"/>
      <c r="I91" s="3"/>
      <c r="J91" s="3"/>
      <c r="K91" s="3"/>
      <c r="L91" s="3"/>
      <c r="M91" s="3"/>
      <c r="N91" s="3"/>
      <c r="O91" s="3"/>
      <c r="P91" s="3"/>
      <c r="Q91" s="3"/>
      <c r="R91" s="3"/>
      <c r="S91" s="3"/>
      <c r="T91" s="3"/>
      <c r="U91" s="3"/>
      <c r="V91" s="3"/>
      <c r="W91" s="3"/>
      <c r="X91" s="3"/>
      <c r="Y91" s="3"/>
      <c r="Z91" s="3"/>
    </row>
    <row r="92" ht="12.75" customHeight="1">
      <c r="A92" s="32"/>
      <c r="B92" s="3"/>
      <c r="C92" s="8"/>
      <c r="D92" s="8"/>
      <c r="E92" s="8"/>
      <c r="F92" s="8"/>
      <c r="G92" s="8"/>
      <c r="H92" s="3"/>
      <c r="I92" s="3"/>
      <c r="J92" s="3"/>
      <c r="K92" s="3"/>
      <c r="L92" s="3"/>
      <c r="M92" s="3"/>
      <c r="N92" s="3"/>
      <c r="O92" s="3"/>
      <c r="P92" s="3"/>
      <c r="Q92" s="3"/>
      <c r="R92" s="3"/>
      <c r="S92" s="3"/>
      <c r="T92" s="3"/>
      <c r="U92" s="3"/>
      <c r="V92" s="3"/>
      <c r="W92" s="3"/>
      <c r="X92" s="3"/>
      <c r="Y92" s="3"/>
      <c r="Z92" s="3"/>
    </row>
    <row r="93" ht="12.75" customHeight="1">
      <c r="A93" s="32"/>
      <c r="B93" s="3"/>
      <c r="C93" s="8"/>
      <c r="D93" s="8"/>
      <c r="E93" s="8"/>
      <c r="F93" s="8"/>
      <c r="G93" s="8"/>
      <c r="H93" s="3"/>
      <c r="I93" s="3"/>
      <c r="J93" s="3"/>
      <c r="K93" s="3"/>
      <c r="L93" s="3"/>
      <c r="M93" s="3"/>
      <c r="N93" s="3"/>
      <c r="O93" s="3"/>
      <c r="P93" s="3"/>
      <c r="Q93" s="3"/>
      <c r="R93" s="3"/>
      <c r="S93" s="3"/>
      <c r="T93" s="3"/>
      <c r="U93" s="3"/>
      <c r="V93" s="3"/>
      <c r="W93" s="3"/>
      <c r="X93" s="3"/>
      <c r="Y93" s="3"/>
      <c r="Z93" s="3"/>
    </row>
    <row r="94" ht="12.75" customHeight="1">
      <c r="A94" s="32"/>
      <c r="B94" s="3"/>
      <c r="C94" s="8"/>
      <c r="D94" s="8"/>
      <c r="E94" s="8"/>
      <c r="F94" s="8"/>
      <c r="G94" s="17"/>
      <c r="H94" s="3"/>
      <c r="I94" s="3"/>
      <c r="J94" s="3"/>
      <c r="K94" s="3"/>
      <c r="L94" s="3"/>
      <c r="M94" s="3"/>
      <c r="N94" s="3"/>
      <c r="O94" s="3"/>
      <c r="P94" s="3"/>
      <c r="Q94" s="3"/>
      <c r="R94" s="3"/>
      <c r="S94" s="3"/>
      <c r="T94" s="3"/>
      <c r="U94" s="3"/>
      <c r="V94" s="3"/>
      <c r="W94" s="3"/>
      <c r="X94" s="3"/>
      <c r="Y94" s="3"/>
      <c r="Z94" s="3"/>
    </row>
    <row r="95" ht="12.75" customHeight="1">
      <c r="A95" s="32"/>
      <c r="B95" s="3"/>
      <c r="C95" s="8"/>
      <c r="D95" s="8"/>
      <c r="E95" s="8"/>
      <c r="F95" s="8"/>
      <c r="G95" s="17"/>
      <c r="H95" s="3"/>
      <c r="I95" s="3"/>
      <c r="J95" s="3"/>
      <c r="K95" s="3"/>
      <c r="L95" s="3"/>
      <c r="M95" s="3"/>
      <c r="N95" s="3"/>
      <c r="O95" s="3"/>
      <c r="P95" s="3"/>
      <c r="Q95" s="3"/>
      <c r="R95" s="3"/>
      <c r="S95" s="3"/>
      <c r="T95" s="3"/>
      <c r="U95" s="3"/>
      <c r="V95" s="3"/>
      <c r="W95" s="3"/>
      <c r="X95" s="3"/>
      <c r="Y95" s="3"/>
      <c r="Z95" s="3"/>
    </row>
    <row r="96" ht="12.75" customHeight="1">
      <c r="A96" s="32"/>
      <c r="B96" s="3"/>
      <c r="C96" s="8"/>
      <c r="D96" s="8"/>
      <c r="E96" s="8"/>
      <c r="F96" s="8"/>
      <c r="G96" s="17"/>
      <c r="H96" s="3"/>
      <c r="I96" s="3"/>
      <c r="J96" s="3"/>
      <c r="K96" s="3"/>
      <c r="L96" s="3"/>
      <c r="M96" s="3"/>
      <c r="N96" s="3"/>
      <c r="O96" s="3"/>
      <c r="P96" s="3"/>
      <c r="Q96" s="3"/>
      <c r="R96" s="3"/>
      <c r="S96" s="3"/>
      <c r="T96" s="3"/>
      <c r="U96" s="3"/>
      <c r="V96" s="3"/>
      <c r="W96" s="3"/>
      <c r="X96" s="3"/>
      <c r="Y96" s="3"/>
      <c r="Z96" s="3"/>
    </row>
    <row r="97" ht="12.75" customHeight="1">
      <c r="A97" s="32"/>
      <c r="B97" s="3"/>
      <c r="C97" s="8"/>
      <c r="D97" s="8"/>
      <c r="E97" s="8"/>
      <c r="F97" s="8"/>
      <c r="G97" s="17"/>
      <c r="H97" s="3"/>
      <c r="I97" s="3"/>
      <c r="J97" s="3"/>
      <c r="K97" s="3"/>
      <c r="L97" s="3"/>
      <c r="M97" s="3"/>
      <c r="N97" s="3"/>
      <c r="O97" s="3"/>
      <c r="P97" s="3"/>
      <c r="Q97" s="3"/>
      <c r="R97" s="3"/>
      <c r="S97" s="3"/>
      <c r="T97" s="3"/>
      <c r="U97" s="3"/>
      <c r="V97" s="3"/>
      <c r="W97" s="3"/>
      <c r="X97" s="3"/>
      <c r="Y97" s="3"/>
      <c r="Z97" s="3"/>
    </row>
    <row r="98" ht="12.75" customHeight="1">
      <c r="A98" s="32"/>
      <c r="B98" s="3"/>
      <c r="C98" s="8"/>
      <c r="D98" s="8"/>
      <c r="E98" s="8"/>
      <c r="F98" s="8"/>
      <c r="G98" s="8"/>
      <c r="H98" s="3"/>
      <c r="I98" s="3"/>
      <c r="J98" s="3"/>
      <c r="K98" s="3"/>
      <c r="L98" s="3"/>
      <c r="M98" s="3"/>
      <c r="N98" s="3"/>
      <c r="O98" s="3"/>
      <c r="P98" s="3"/>
      <c r="Q98" s="3"/>
      <c r="R98" s="3"/>
      <c r="S98" s="3"/>
      <c r="T98" s="3"/>
      <c r="U98" s="3"/>
      <c r="V98" s="3"/>
      <c r="W98" s="3"/>
      <c r="X98" s="3"/>
      <c r="Y98" s="3"/>
      <c r="Z98" s="3"/>
    </row>
    <row r="99" ht="12.75" customHeight="1">
      <c r="A99" s="32"/>
      <c r="B99" s="3"/>
      <c r="C99" s="8"/>
      <c r="D99" s="8"/>
      <c r="E99" s="8"/>
      <c r="F99" s="8"/>
      <c r="G99" s="17"/>
      <c r="H99" s="3"/>
      <c r="I99" s="3"/>
      <c r="J99" s="3"/>
      <c r="K99" s="3"/>
      <c r="L99" s="3"/>
      <c r="M99" s="3"/>
      <c r="N99" s="3"/>
      <c r="O99" s="3"/>
      <c r="P99" s="3"/>
      <c r="Q99" s="3"/>
      <c r="R99" s="3"/>
      <c r="S99" s="3"/>
      <c r="T99" s="3"/>
      <c r="U99" s="3"/>
      <c r="V99" s="3"/>
      <c r="W99" s="3"/>
      <c r="X99" s="3"/>
      <c r="Y99" s="3"/>
      <c r="Z99" s="3"/>
    </row>
    <row r="100" ht="12.75" customHeight="1">
      <c r="A100" s="32"/>
      <c r="B100" s="3"/>
      <c r="C100" s="8"/>
      <c r="D100" s="8"/>
      <c r="E100" s="8"/>
      <c r="F100" s="8"/>
      <c r="G100" s="17"/>
      <c r="H100" s="3"/>
      <c r="I100" s="3"/>
      <c r="J100" s="3"/>
      <c r="K100" s="3"/>
      <c r="L100" s="3"/>
      <c r="M100" s="3"/>
      <c r="N100" s="3"/>
      <c r="O100" s="3"/>
      <c r="P100" s="3"/>
      <c r="Q100" s="3"/>
      <c r="R100" s="3"/>
      <c r="S100" s="3"/>
      <c r="T100" s="3"/>
      <c r="U100" s="3"/>
      <c r="V100" s="3"/>
      <c r="W100" s="3"/>
      <c r="X100" s="3"/>
      <c r="Y100" s="3"/>
      <c r="Z100" s="3"/>
    </row>
    <row r="101" ht="12.75" customHeight="1">
      <c r="A101" s="32"/>
      <c r="B101" s="3"/>
      <c r="C101" s="8"/>
      <c r="D101" s="8"/>
      <c r="E101" s="8"/>
      <c r="F101" s="8"/>
      <c r="G101" s="17"/>
      <c r="H101" s="3"/>
      <c r="I101" s="3"/>
      <c r="J101" s="3"/>
      <c r="K101" s="3"/>
      <c r="L101" s="3"/>
      <c r="M101" s="3"/>
      <c r="N101" s="3"/>
      <c r="O101" s="3"/>
      <c r="P101" s="3"/>
      <c r="Q101" s="3"/>
      <c r="R101" s="3"/>
      <c r="S101" s="3"/>
      <c r="T101" s="3"/>
      <c r="U101" s="3"/>
      <c r="V101" s="3"/>
      <c r="W101" s="3"/>
      <c r="X101" s="3"/>
      <c r="Y101" s="3"/>
      <c r="Z101" s="3"/>
    </row>
    <row r="102" ht="12.75" customHeight="1">
      <c r="A102" s="32"/>
      <c r="B102" s="3"/>
      <c r="C102" s="8"/>
      <c r="D102" s="8"/>
      <c r="E102" s="8"/>
      <c r="F102" s="8"/>
      <c r="G102" s="17"/>
      <c r="H102" s="3"/>
      <c r="I102" s="3"/>
      <c r="J102" s="3"/>
      <c r="K102" s="3"/>
      <c r="L102" s="3"/>
      <c r="M102" s="3"/>
      <c r="N102" s="3"/>
      <c r="O102" s="3"/>
      <c r="P102" s="3"/>
      <c r="Q102" s="3"/>
      <c r="R102" s="3"/>
      <c r="S102" s="3"/>
      <c r="T102" s="3"/>
      <c r="U102" s="3"/>
      <c r="V102" s="3"/>
      <c r="W102" s="3"/>
      <c r="X102" s="3"/>
      <c r="Y102" s="3"/>
      <c r="Z102" s="3"/>
    </row>
    <row r="103" ht="12.75" customHeight="1">
      <c r="A103" s="32"/>
      <c r="B103" s="3"/>
      <c r="C103" s="8"/>
      <c r="D103" s="8"/>
      <c r="E103" s="8"/>
      <c r="F103" s="8"/>
      <c r="G103" s="8"/>
      <c r="H103" s="3"/>
      <c r="I103" s="3"/>
      <c r="J103" s="3"/>
      <c r="K103" s="3"/>
      <c r="L103" s="3"/>
      <c r="M103" s="3"/>
      <c r="N103" s="3"/>
      <c r="O103" s="3"/>
      <c r="P103" s="3"/>
      <c r="Q103" s="3"/>
      <c r="R103" s="3"/>
      <c r="S103" s="3"/>
      <c r="T103" s="3"/>
      <c r="U103" s="3"/>
      <c r="V103" s="3"/>
      <c r="W103" s="3"/>
      <c r="X103" s="3"/>
      <c r="Y103" s="3"/>
      <c r="Z103" s="3"/>
    </row>
    <row r="104" ht="12.75" customHeight="1">
      <c r="A104" s="32"/>
      <c r="B104" s="3"/>
      <c r="C104" s="8"/>
      <c r="D104" s="8"/>
      <c r="E104" s="8"/>
      <c r="F104" s="8"/>
      <c r="G104" s="17"/>
      <c r="H104" s="3"/>
      <c r="I104" s="3"/>
      <c r="J104" s="3"/>
      <c r="K104" s="3"/>
      <c r="L104" s="3"/>
      <c r="M104" s="3"/>
      <c r="N104" s="3"/>
      <c r="O104" s="3"/>
      <c r="P104" s="3"/>
      <c r="Q104" s="3"/>
      <c r="R104" s="3"/>
      <c r="S104" s="3"/>
      <c r="T104" s="3"/>
      <c r="U104" s="3"/>
      <c r="V104" s="3"/>
      <c r="W104" s="3"/>
      <c r="X104" s="3"/>
      <c r="Y104" s="3"/>
      <c r="Z104" s="3"/>
    </row>
    <row r="105" ht="12.75" customHeight="1">
      <c r="A105" s="32"/>
      <c r="B105" s="3"/>
      <c r="C105" s="8"/>
      <c r="D105" s="8"/>
      <c r="E105" s="8"/>
      <c r="F105" s="8"/>
      <c r="G105" s="17"/>
      <c r="H105" s="3"/>
      <c r="I105" s="3"/>
      <c r="J105" s="3"/>
      <c r="K105" s="3"/>
      <c r="L105" s="3"/>
      <c r="M105" s="3"/>
      <c r="N105" s="3"/>
      <c r="O105" s="3"/>
      <c r="P105" s="3"/>
      <c r="Q105" s="3"/>
      <c r="R105" s="3"/>
      <c r="S105" s="3"/>
      <c r="T105" s="3"/>
      <c r="U105" s="3"/>
      <c r="V105" s="3"/>
      <c r="W105" s="3"/>
      <c r="X105" s="3"/>
      <c r="Y105" s="3"/>
      <c r="Z105" s="3"/>
    </row>
    <row r="106" ht="12.75" customHeight="1">
      <c r="A106" s="32"/>
      <c r="B106" s="3"/>
      <c r="C106" s="8"/>
      <c r="D106" s="8"/>
      <c r="E106" s="8"/>
      <c r="F106" s="8"/>
      <c r="G106" s="17"/>
      <c r="H106" s="3"/>
      <c r="I106" s="3"/>
      <c r="J106" s="3"/>
      <c r="K106" s="3"/>
      <c r="L106" s="3"/>
      <c r="M106" s="3"/>
      <c r="N106" s="3"/>
      <c r="O106" s="3"/>
      <c r="P106" s="3"/>
      <c r="Q106" s="3"/>
      <c r="R106" s="3"/>
      <c r="S106" s="3"/>
      <c r="T106" s="3"/>
      <c r="U106" s="3"/>
      <c r="V106" s="3"/>
      <c r="W106" s="3"/>
      <c r="X106" s="3"/>
      <c r="Y106" s="3"/>
      <c r="Z106" s="3"/>
    </row>
    <row r="107" ht="12.75" customHeight="1">
      <c r="A107" s="32"/>
      <c r="B107" s="3"/>
      <c r="C107" s="8"/>
      <c r="D107" s="8"/>
      <c r="E107" s="8"/>
      <c r="F107" s="8"/>
      <c r="G107" s="8"/>
      <c r="H107" s="3"/>
      <c r="I107" s="3"/>
      <c r="J107" s="3"/>
      <c r="K107" s="3"/>
      <c r="L107" s="3"/>
      <c r="M107" s="3"/>
      <c r="N107" s="3"/>
      <c r="O107" s="3"/>
      <c r="P107" s="3"/>
      <c r="Q107" s="3"/>
      <c r="R107" s="3"/>
      <c r="S107" s="3"/>
      <c r="T107" s="3"/>
      <c r="U107" s="3"/>
      <c r="V107" s="3"/>
      <c r="W107" s="3"/>
      <c r="X107" s="3"/>
      <c r="Y107" s="3"/>
      <c r="Z107" s="3"/>
    </row>
    <row r="108" ht="12.75" customHeight="1">
      <c r="A108" s="32"/>
      <c r="B108" s="3"/>
      <c r="C108" s="8"/>
      <c r="D108" s="8"/>
      <c r="E108" s="8"/>
      <c r="F108" s="8"/>
      <c r="G108" s="17"/>
      <c r="H108" s="3"/>
      <c r="I108" s="3"/>
      <c r="J108" s="3"/>
      <c r="K108" s="3"/>
      <c r="L108" s="3"/>
      <c r="M108" s="3"/>
      <c r="N108" s="3"/>
      <c r="O108" s="3"/>
      <c r="P108" s="3"/>
      <c r="Q108" s="3"/>
      <c r="R108" s="3"/>
      <c r="S108" s="3"/>
      <c r="T108" s="3"/>
      <c r="U108" s="3"/>
      <c r="V108" s="3"/>
      <c r="W108" s="3"/>
      <c r="X108" s="3"/>
      <c r="Y108" s="3"/>
      <c r="Z108" s="3"/>
    </row>
    <row r="109" ht="12.75" customHeight="1">
      <c r="A109" s="32"/>
      <c r="B109" s="3"/>
      <c r="C109" s="8"/>
      <c r="D109" s="8"/>
      <c r="E109" s="8"/>
      <c r="F109" s="8"/>
      <c r="G109" s="17"/>
      <c r="H109" s="3"/>
      <c r="I109" s="3"/>
      <c r="J109" s="3"/>
      <c r="K109" s="3"/>
      <c r="L109" s="3"/>
      <c r="M109" s="3"/>
      <c r="N109" s="3"/>
      <c r="O109" s="3"/>
      <c r="P109" s="3"/>
      <c r="Q109" s="3"/>
      <c r="R109" s="3"/>
      <c r="S109" s="3"/>
      <c r="T109" s="3"/>
      <c r="U109" s="3"/>
      <c r="V109" s="3"/>
      <c r="W109" s="3"/>
      <c r="X109" s="3"/>
      <c r="Y109" s="3"/>
      <c r="Z109" s="3"/>
    </row>
    <row r="110" ht="12.75" customHeight="1">
      <c r="A110" s="32"/>
      <c r="B110" s="3"/>
      <c r="C110" s="8"/>
      <c r="D110" s="8"/>
      <c r="E110" s="8"/>
      <c r="F110" s="8"/>
      <c r="G110" s="17"/>
      <c r="H110" s="3"/>
      <c r="I110" s="3"/>
      <c r="J110" s="3"/>
      <c r="K110" s="3"/>
      <c r="L110" s="3"/>
      <c r="M110" s="3"/>
      <c r="N110" s="3"/>
      <c r="O110" s="3"/>
      <c r="P110" s="3"/>
      <c r="Q110" s="3"/>
      <c r="R110" s="3"/>
      <c r="S110" s="3"/>
      <c r="T110" s="3"/>
      <c r="U110" s="3"/>
      <c r="V110" s="3"/>
      <c r="W110" s="3"/>
      <c r="X110" s="3"/>
      <c r="Y110" s="3"/>
      <c r="Z110" s="3"/>
    </row>
    <row r="111" ht="12.75" customHeight="1">
      <c r="A111" s="32"/>
      <c r="B111" s="3"/>
      <c r="C111" s="8"/>
      <c r="D111" s="8"/>
      <c r="E111" s="8"/>
      <c r="F111" s="8"/>
      <c r="G111" s="17"/>
      <c r="H111" s="3"/>
      <c r="I111" s="3"/>
      <c r="J111" s="3"/>
      <c r="K111" s="3"/>
      <c r="L111" s="3"/>
      <c r="M111" s="3"/>
      <c r="N111" s="3"/>
      <c r="O111" s="3"/>
      <c r="P111" s="3"/>
      <c r="Q111" s="3"/>
      <c r="R111" s="3"/>
      <c r="S111" s="3"/>
      <c r="T111" s="3"/>
      <c r="U111" s="3"/>
      <c r="V111" s="3"/>
      <c r="W111" s="3"/>
      <c r="X111" s="3"/>
      <c r="Y111" s="3"/>
      <c r="Z111" s="3"/>
    </row>
    <row r="112" ht="12.75" customHeight="1">
      <c r="A112" s="32"/>
      <c r="B112" s="3"/>
      <c r="C112" s="8"/>
      <c r="D112" s="8"/>
      <c r="E112" s="8"/>
      <c r="F112" s="8"/>
      <c r="G112" s="17"/>
      <c r="H112" s="3"/>
      <c r="I112" s="3"/>
      <c r="J112" s="3"/>
      <c r="K112" s="3"/>
      <c r="L112" s="3"/>
      <c r="M112" s="3"/>
      <c r="N112" s="3"/>
      <c r="O112" s="3"/>
      <c r="P112" s="3"/>
      <c r="Q112" s="3"/>
      <c r="R112" s="3"/>
      <c r="S112" s="3"/>
      <c r="T112" s="3"/>
      <c r="U112" s="3"/>
      <c r="V112" s="3"/>
      <c r="W112" s="3"/>
      <c r="X112" s="3"/>
      <c r="Y112" s="3"/>
      <c r="Z112" s="3"/>
    </row>
    <row r="113" ht="12.75" customHeight="1">
      <c r="A113" s="32"/>
      <c r="B113" s="3"/>
      <c r="C113" s="8"/>
      <c r="D113" s="8"/>
      <c r="E113" s="8"/>
      <c r="F113" s="8"/>
      <c r="G113" s="17"/>
      <c r="H113" s="3"/>
      <c r="I113" s="3"/>
      <c r="J113" s="3"/>
      <c r="K113" s="3"/>
      <c r="L113" s="3"/>
      <c r="M113" s="3"/>
      <c r="N113" s="3"/>
      <c r="O113" s="3"/>
      <c r="P113" s="3"/>
      <c r="Q113" s="3"/>
      <c r="R113" s="3"/>
      <c r="S113" s="3"/>
      <c r="T113" s="3"/>
      <c r="U113" s="3"/>
      <c r="V113" s="3"/>
      <c r="W113" s="3"/>
      <c r="X113" s="3"/>
      <c r="Y113" s="3"/>
      <c r="Z113" s="3"/>
    </row>
    <row r="114" ht="12.75" customHeight="1">
      <c r="A114" s="32"/>
      <c r="B114" s="3"/>
      <c r="C114" s="8"/>
      <c r="D114" s="8"/>
      <c r="E114" s="8"/>
      <c r="F114" s="8"/>
      <c r="G114" s="17"/>
      <c r="H114" s="3"/>
      <c r="I114" s="3"/>
      <c r="J114" s="3"/>
      <c r="K114" s="3"/>
      <c r="L114" s="3"/>
      <c r="M114" s="3"/>
      <c r="N114" s="3"/>
      <c r="O114" s="3"/>
      <c r="P114" s="3"/>
      <c r="Q114" s="3"/>
      <c r="R114" s="3"/>
      <c r="S114" s="3"/>
      <c r="T114" s="3"/>
      <c r="U114" s="3"/>
      <c r="V114" s="3"/>
      <c r="W114" s="3"/>
      <c r="X114" s="3"/>
      <c r="Y114" s="3"/>
      <c r="Z114" s="3"/>
    </row>
    <row r="115" ht="12.75" customHeight="1">
      <c r="A115" s="32"/>
      <c r="B115" s="3"/>
      <c r="C115" s="8"/>
      <c r="D115" s="8"/>
      <c r="E115" s="8"/>
      <c r="F115" s="8"/>
      <c r="G115" s="17"/>
      <c r="H115" s="3"/>
      <c r="I115" s="3"/>
      <c r="J115" s="3"/>
      <c r="K115" s="3"/>
      <c r="L115" s="3"/>
      <c r="M115" s="3"/>
      <c r="N115" s="3"/>
      <c r="O115" s="3"/>
      <c r="P115" s="3"/>
      <c r="Q115" s="3"/>
      <c r="R115" s="3"/>
      <c r="S115" s="3"/>
      <c r="T115" s="3"/>
      <c r="U115" s="3"/>
      <c r="V115" s="3"/>
      <c r="W115" s="3"/>
      <c r="X115" s="3"/>
      <c r="Y115" s="3"/>
      <c r="Z115" s="3"/>
    </row>
    <row r="116" ht="12.75" customHeight="1">
      <c r="A116" s="32"/>
      <c r="B116" s="3"/>
      <c r="C116" s="8"/>
      <c r="D116" s="8"/>
      <c r="E116" s="8"/>
      <c r="F116" s="8"/>
      <c r="G116" s="17"/>
      <c r="H116" s="3"/>
      <c r="I116" s="3"/>
      <c r="J116" s="3"/>
      <c r="K116" s="3"/>
      <c r="L116" s="3"/>
      <c r="M116" s="3"/>
      <c r="N116" s="3"/>
      <c r="O116" s="3"/>
      <c r="P116" s="3"/>
      <c r="Q116" s="3"/>
      <c r="R116" s="3"/>
      <c r="S116" s="3"/>
      <c r="T116" s="3"/>
      <c r="U116" s="3"/>
      <c r="V116" s="3"/>
      <c r="W116" s="3"/>
      <c r="X116" s="3"/>
      <c r="Y116" s="3"/>
      <c r="Z116" s="3"/>
    </row>
    <row r="117" ht="12.75" customHeight="1">
      <c r="A117" s="32"/>
      <c r="B117" s="3"/>
      <c r="C117" s="8"/>
      <c r="D117" s="8"/>
      <c r="E117" s="8"/>
      <c r="F117" s="8"/>
      <c r="G117" s="17"/>
      <c r="H117" s="3"/>
      <c r="I117" s="3"/>
      <c r="J117" s="3"/>
      <c r="K117" s="3"/>
      <c r="L117" s="3"/>
      <c r="M117" s="3"/>
      <c r="N117" s="3"/>
      <c r="O117" s="3"/>
      <c r="P117" s="3"/>
      <c r="Q117" s="3"/>
      <c r="R117" s="3"/>
      <c r="S117" s="3"/>
      <c r="T117" s="3"/>
      <c r="U117" s="3"/>
      <c r="V117" s="3"/>
      <c r="W117" s="3"/>
      <c r="X117" s="3"/>
      <c r="Y117" s="3"/>
      <c r="Z117" s="3"/>
    </row>
    <row r="118" ht="12.75" customHeight="1">
      <c r="A118" s="32"/>
      <c r="B118" s="3"/>
      <c r="C118" s="8"/>
      <c r="D118" s="8"/>
      <c r="E118" s="8"/>
      <c r="F118" s="8"/>
      <c r="G118" s="17"/>
      <c r="H118" s="3"/>
      <c r="I118" s="3"/>
      <c r="J118" s="3"/>
      <c r="K118" s="3"/>
      <c r="L118" s="3"/>
      <c r="M118" s="3"/>
      <c r="N118" s="3"/>
      <c r="O118" s="3"/>
      <c r="P118" s="3"/>
      <c r="Q118" s="3"/>
      <c r="R118" s="3"/>
      <c r="S118" s="3"/>
      <c r="T118" s="3"/>
      <c r="U118" s="3"/>
      <c r="V118" s="3"/>
      <c r="W118" s="3"/>
      <c r="X118" s="3"/>
      <c r="Y118" s="3"/>
      <c r="Z118" s="3"/>
    </row>
    <row r="119" ht="12.75" customHeight="1">
      <c r="A119" s="32"/>
      <c r="B119" s="3"/>
      <c r="C119" s="8"/>
      <c r="D119" s="8"/>
      <c r="E119" s="8"/>
      <c r="F119" s="8"/>
      <c r="G119" s="17"/>
      <c r="H119" s="3"/>
      <c r="I119" s="3"/>
      <c r="J119" s="3"/>
      <c r="K119" s="3"/>
      <c r="L119" s="3"/>
      <c r="M119" s="3"/>
      <c r="N119" s="3"/>
      <c r="O119" s="3"/>
      <c r="P119" s="3"/>
      <c r="Q119" s="3"/>
      <c r="R119" s="3"/>
      <c r="S119" s="3"/>
      <c r="T119" s="3"/>
      <c r="U119" s="3"/>
      <c r="V119" s="3"/>
      <c r="W119" s="3"/>
      <c r="X119" s="3"/>
      <c r="Y119" s="3"/>
      <c r="Z119" s="3"/>
    </row>
    <row r="120" ht="12.75" customHeight="1">
      <c r="A120" s="32"/>
      <c r="B120" s="3"/>
      <c r="C120" s="8"/>
      <c r="D120" s="8"/>
      <c r="E120" s="8"/>
      <c r="F120" s="8"/>
      <c r="G120" s="17"/>
      <c r="H120" s="3"/>
      <c r="I120" s="3"/>
      <c r="J120" s="3"/>
      <c r="K120" s="3"/>
      <c r="L120" s="3"/>
      <c r="M120" s="3"/>
      <c r="N120" s="3"/>
      <c r="O120" s="3"/>
      <c r="P120" s="3"/>
      <c r="Q120" s="3"/>
      <c r="R120" s="3"/>
      <c r="S120" s="3"/>
      <c r="T120" s="3"/>
      <c r="U120" s="3"/>
      <c r="V120" s="3"/>
      <c r="W120" s="3"/>
      <c r="X120" s="3"/>
      <c r="Y120" s="3"/>
      <c r="Z120" s="3"/>
    </row>
    <row r="121" ht="12.75" customHeight="1">
      <c r="A121" s="32"/>
      <c r="B121" s="3"/>
      <c r="C121" s="8"/>
      <c r="D121" s="8"/>
      <c r="E121" s="8"/>
      <c r="F121" s="8"/>
      <c r="G121" s="17"/>
      <c r="H121" s="3"/>
      <c r="I121" s="3"/>
      <c r="J121" s="3"/>
      <c r="K121" s="3"/>
      <c r="L121" s="3"/>
      <c r="M121" s="3"/>
      <c r="N121" s="3"/>
      <c r="O121" s="3"/>
      <c r="P121" s="3"/>
      <c r="Q121" s="3"/>
      <c r="R121" s="3"/>
      <c r="S121" s="3"/>
      <c r="T121" s="3"/>
      <c r="U121" s="3"/>
      <c r="V121" s="3"/>
      <c r="W121" s="3"/>
      <c r="X121" s="3"/>
      <c r="Y121" s="3"/>
      <c r="Z121" s="3"/>
    </row>
    <row r="122" ht="12.75" customHeight="1">
      <c r="A122" s="32"/>
      <c r="B122" s="3"/>
      <c r="C122" s="8"/>
      <c r="D122" s="8"/>
      <c r="E122" s="8"/>
      <c r="F122" s="8"/>
      <c r="G122" s="17"/>
      <c r="H122" s="3"/>
      <c r="I122" s="3"/>
      <c r="J122" s="3"/>
      <c r="K122" s="3"/>
      <c r="L122" s="3"/>
      <c r="M122" s="3"/>
      <c r="N122" s="3"/>
      <c r="O122" s="3"/>
      <c r="P122" s="3"/>
      <c r="Q122" s="3"/>
      <c r="R122" s="3"/>
      <c r="S122" s="3"/>
      <c r="T122" s="3"/>
      <c r="U122" s="3"/>
      <c r="V122" s="3"/>
      <c r="W122" s="3"/>
      <c r="X122" s="3"/>
      <c r="Y122" s="3"/>
      <c r="Z122" s="3"/>
    </row>
    <row r="123" ht="12.75" customHeight="1">
      <c r="A123" s="32"/>
      <c r="B123" s="3"/>
      <c r="C123" s="8"/>
      <c r="D123" s="8"/>
      <c r="E123" s="8"/>
      <c r="F123" s="8"/>
      <c r="G123" s="17"/>
      <c r="H123" s="3"/>
      <c r="I123" s="3"/>
      <c r="J123" s="3"/>
      <c r="K123" s="3"/>
      <c r="L123" s="3"/>
      <c r="M123" s="3"/>
      <c r="N123" s="3"/>
      <c r="O123" s="3"/>
      <c r="P123" s="3"/>
      <c r="Q123" s="3"/>
      <c r="R123" s="3"/>
      <c r="S123" s="3"/>
      <c r="T123" s="3"/>
      <c r="U123" s="3"/>
      <c r="V123" s="3"/>
      <c r="W123" s="3"/>
      <c r="X123" s="3"/>
      <c r="Y123" s="3"/>
      <c r="Z123" s="3"/>
    </row>
    <row r="124" ht="12.75" customHeight="1">
      <c r="A124" s="32"/>
      <c r="B124" s="3"/>
      <c r="C124" s="8"/>
      <c r="D124" s="8"/>
      <c r="E124" s="8"/>
      <c r="F124" s="8"/>
      <c r="G124" s="17"/>
      <c r="H124" s="3"/>
      <c r="I124" s="3"/>
      <c r="J124" s="3"/>
      <c r="K124" s="3"/>
      <c r="L124" s="3"/>
      <c r="M124" s="3"/>
      <c r="N124" s="3"/>
      <c r="O124" s="3"/>
      <c r="P124" s="3"/>
      <c r="Q124" s="3"/>
      <c r="R124" s="3"/>
      <c r="S124" s="3"/>
      <c r="T124" s="3"/>
      <c r="U124" s="3"/>
      <c r="V124" s="3"/>
      <c r="W124" s="3"/>
      <c r="X124" s="3"/>
      <c r="Y124" s="3"/>
      <c r="Z124" s="3"/>
    </row>
    <row r="125" ht="12.75" customHeight="1">
      <c r="A125" s="32"/>
      <c r="B125" s="3"/>
      <c r="C125" s="8"/>
      <c r="D125" s="8"/>
      <c r="E125" s="8"/>
      <c r="F125" s="8"/>
      <c r="G125" s="17"/>
      <c r="H125" s="3"/>
      <c r="I125" s="3"/>
      <c r="J125" s="3"/>
      <c r="K125" s="3"/>
      <c r="L125" s="3"/>
      <c r="M125" s="3"/>
      <c r="N125" s="3"/>
      <c r="O125" s="3"/>
      <c r="P125" s="3"/>
      <c r="Q125" s="3"/>
      <c r="R125" s="3"/>
      <c r="S125" s="3"/>
      <c r="T125" s="3"/>
      <c r="U125" s="3"/>
      <c r="V125" s="3"/>
      <c r="W125" s="3"/>
      <c r="X125" s="3"/>
      <c r="Y125" s="3"/>
      <c r="Z125" s="3"/>
    </row>
    <row r="126" ht="12.75" customHeight="1">
      <c r="A126" s="32"/>
      <c r="B126" s="3"/>
      <c r="C126" s="8"/>
      <c r="D126" s="8"/>
      <c r="E126" s="8"/>
      <c r="F126" s="8"/>
      <c r="G126" s="17"/>
      <c r="H126" s="3"/>
      <c r="I126" s="3"/>
      <c r="J126" s="3"/>
      <c r="K126" s="3"/>
      <c r="L126" s="3"/>
      <c r="M126" s="3"/>
      <c r="N126" s="3"/>
      <c r="O126" s="3"/>
      <c r="P126" s="3"/>
      <c r="Q126" s="3"/>
      <c r="R126" s="3"/>
      <c r="S126" s="3"/>
      <c r="T126" s="3"/>
      <c r="U126" s="3"/>
      <c r="V126" s="3"/>
      <c r="W126" s="3"/>
      <c r="X126" s="3"/>
      <c r="Y126" s="3"/>
      <c r="Z126" s="3"/>
    </row>
    <row r="127" ht="12.75" customHeight="1">
      <c r="A127" s="32"/>
      <c r="B127" s="3"/>
      <c r="C127" s="8"/>
      <c r="D127" s="8"/>
      <c r="E127" s="8"/>
      <c r="F127" s="8"/>
      <c r="G127" s="17"/>
      <c r="H127" s="3"/>
      <c r="I127" s="3"/>
      <c r="J127" s="3"/>
      <c r="K127" s="3"/>
      <c r="L127" s="3"/>
      <c r="M127" s="3"/>
      <c r="N127" s="3"/>
      <c r="O127" s="3"/>
      <c r="P127" s="3"/>
      <c r="Q127" s="3"/>
      <c r="R127" s="3"/>
      <c r="S127" s="3"/>
      <c r="T127" s="3"/>
      <c r="U127" s="3"/>
      <c r="V127" s="3"/>
      <c r="W127" s="3"/>
      <c r="X127" s="3"/>
      <c r="Y127" s="3"/>
      <c r="Z127" s="3"/>
    </row>
    <row r="128" ht="12.75" customHeight="1">
      <c r="A128" s="32"/>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2"/>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2"/>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2"/>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2"/>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2"/>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2"/>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2"/>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2"/>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7">
    <mergeCell ref="A1:B1"/>
    <mergeCell ref="A3:B3"/>
    <mergeCell ref="B55:C55"/>
    <mergeCell ref="B56:D56"/>
    <mergeCell ref="B57:D57"/>
    <mergeCell ref="B58:D58"/>
    <mergeCell ref="B59:D59"/>
    <mergeCell ref="B60:D60"/>
    <mergeCell ref="B61:D61"/>
    <mergeCell ref="B62:D62"/>
    <mergeCell ref="B63:D63"/>
    <mergeCell ref="B64:D64"/>
    <mergeCell ref="B65:D65"/>
    <mergeCell ref="B66:D66"/>
    <mergeCell ref="B74:D74"/>
    <mergeCell ref="B75:D75"/>
    <mergeCell ref="B76:D76"/>
    <mergeCell ref="B77:D77"/>
    <mergeCell ref="B78:D78"/>
    <mergeCell ref="B79:D79"/>
    <mergeCell ref="B67:D67"/>
    <mergeCell ref="B68:D68"/>
    <mergeCell ref="B69:D69"/>
    <mergeCell ref="B70:D70"/>
    <mergeCell ref="B71:D71"/>
    <mergeCell ref="B72:D72"/>
    <mergeCell ref="B73:D73"/>
  </mergeCells>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1.71"/>
    <col customWidth="1" min="2" max="2" width="35.43"/>
    <col customWidth="1" min="3" max="3" width="73.57"/>
    <col customWidth="1" min="4" max="4" width="74.43"/>
    <col customWidth="1" min="5" max="5" width="1.14"/>
    <col customWidth="1" min="6" max="6" width="12.29"/>
    <col customWidth="1" min="7" max="7" width="48.0"/>
    <col customWidth="1" min="8" max="26" width="6.29"/>
  </cols>
  <sheetData>
    <row r="1" ht="12.75" hidden="1" customHeight="1">
      <c r="A1" s="169" t="str">
        <f>Constants!A1</f>
        <v>Constants</v>
      </c>
      <c r="B1" s="169" t="str">
        <f>Constants!B1</f>
        <v> </v>
      </c>
      <c r="C1" s="169"/>
      <c r="D1" s="169" t="str">
        <f>Constants!D1</f>
        <v> </v>
      </c>
      <c r="E1" s="169" t="str">
        <f>Constants!E1</f>
        <v> </v>
      </c>
      <c r="F1" s="169" t="str">
        <f>Constants!F1</f>
        <v> </v>
      </c>
      <c r="G1" s="169" t="str">
        <f>Constants!G1</f>
        <v/>
      </c>
      <c r="H1" s="169" t="str">
        <f>Constants!I1</f>
        <v> </v>
      </c>
      <c r="I1" s="3"/>
      <c r="J1" s="3"/>
      <c r="K1" s="3"/>
      <c r="L1" s="3"/>
      <c r="M1" s="3"/>
      <c r="N1" s="3"/>
      <c r="O1" s="3"/>
      <c r="P1" s="3"/>
      <c r="Q1" s="3"/>
      <c r="R1" s="3"/>
      <c r="S1" s="3"/>
      <c r="T1" s="3"/>
      <c r="U1" s="3"/>
      <c r="V1" s="3"/>
      <c r="W1" s="3"/>
      <c r="X1" s="3"/>
      <c r="Y1" s="3"/>
      <c r="Z1" s="3"/>
    </row>
    <row r="2" ht="12.75" hidden="1" customHeight="1">
      <c r="A2" s="169" t="str">
        <f>Constants!A2</f>
        <v>Start date:</v>
      </c>
      <c r="B2" s="170">
        <f>Constants!B2</f>
        <v>36526</v>
      </c>
      <c r="C2" s="169"/>
      <c r="D2" s="169" t="str">
        <f>Constants!D2</f>
        <v> </v>
      </c>
      <c r="E2" s="169" t="str">
        <f>Constants!E2</f>
        <v>Grades:</v>
      </c>
      <c r="F2" s="169" t="str">
        <f>Constants!F2</f>
        <v>AA</v>
      </c>
      <c r="G2" s="178">
        <f>Constants!G2</f>
        <v>1</v>
      </c>
      <c r="H2" s="169" t="str">
        <f>Constants!I2</f>
        <v/>
      </c>
      <c r="I2" s="3"/>
      <c r="J2" s="3"/>
      <c r="K2" s="3"/>
      <c r="L2" s="3"/>
      <c r="M2" s="3"/>
      <c r="N2" s="3"/>
      <c r="O2" s="3"/>
      <c r="P2" s="3"/>
      <c r="Q2" s="3"/>
      <c r="R2" s="3"/>
      <c r="S2" s="3"/>
      <c r="T2" s="3"/>
      <c r="U2" s="3"/>
      <c r="V2" s="3"/>
      <c r="W2" s="3"/>
      <c r="X2" s="3"/>
      <c r="Y2" s="3"/>
      <c r="Z2" s="3"/>
    </row>
    <row r="3" ht="12.75" hidden="1" customHeight="1">
      <c r="A3" s="169" t="str">
        <f>Constants!A3</f>
        <v>End date:</v>
      </c>
      <c r="B3" s="170">
        <f>Constants!B3</f>
        <v>73051</v>
      </c>
      <c r="C3" s="169"/>
      <c r="D3" s="169" t="str">
        <f>Constants!D3</f>
        <v> </v>
      </c>
      <c r="E3" s="169" t="str">
        <f>Constants!E3</f>
        <v> </v>
      </c>
      <c r="F3" s="169" t="str">
        <f>Constants!F3</f>
        <v>A</v>
      </c>
      <c r="G3" s="178">
        <f>Constants!G3</f>
        <v>0.95</v>
      </c>
      <c r="H3" s="169" t="str">
        <f>Constants!I3</f>
        <v/>
      </c>
      <c r="I3" s="3"/>
      <c r="J3" s="3"/>
      <c r="K3" s="3"/>
      <c r="L3" s="3"/>
      <c r="M3" s="3"/>
      <c r="N3" s="3"/>
      <c r="O3" s="3"/>
      <c r="P3" s="3"/>
      <c r="Q3" s="3"/>
      <c r="R3" s="3"/>
      <c r="S3" s="3"/>
      <c r="T3" s="3"/>
      <c r="U3" s="3"/>
      <c r="V3" s="3"/>
      <c r="W3" s="3"/>
      <c r="X3" s="3"/>
      <c r="Y3" s="3"/>
      <c r="Z3" s="3"/>
    </row>
    <row r="4" ht="12.75" hidden="1" customHeight="1">
      <c r="A4" s="169" t="str">
        <f>Constants!A4</f>
        <v>Phases:</v>
      </c>
      <c r="B4" s="169" t="str">
        <f>Constants!B4</f>
        <v>Analyze</v>
      </c>
      <c r="C4" s="169"/>
      <c r="D4" s="169" t="str">
        <f>Constants!D4</f>
        <v>Identifying customer needs</v>
      </c>
      <c r="E4" s="169" t="str">
        <f>Constants!E4</f>
        <v> </v>
      </c>
      <c r="F4" s="169" t="str">
        <f>Constants!F4</f>
        <v>AB</v>
      </c>
      <c r="G4" s="178">
        <f>Constants!G4</f>
        <v>0.9</v>
      </c>
      <c r="H4" s="169" t="str">
        <f>Constants!I4</f>
        <v/>
      </c>
      <c r="I4" s="3"/>
      <c r="J4" s="3"/>
      <c r="K4" s="3"/>
      <c r="L4" s="3"/>
      <c r="M4" s="3"/>
      <c r="N4" s="3"/>
      <c r="O4" s="3"/>
      <c r="P4" s="3"/>
      <c r="Q4" s="3"/>
      <c r="R4" s="3"/>
      <c r="S4" s="3"/>
      <c r="T4" s="3"/>
      <c r="U4" s="3"/>
      <c r="V4" s="3"/>
      <c r="W4" s="3"/>
      <c r="X4" s="3"/>
      <c r="Y4" s="3"/>
      <c r="Z4" s="3"/>
    </row>
    <row r="5" ht="12.75" hidden="1" customHeight="1">
      <c r="A5" s="169" t="str">
        <f>Constants!A5</f>
        <v> </v>
      </c>
      <c r="B5" s="169" t="str">
        <f>Constants!B5</f>
        <v>Architect</v>
      </c>
      <c r="C5" s="169"/>
      <c r="D5" s="169" t="str">
        <f>Constants!D5</f>
        <v>High-level design</v>
      </c>
      <c r="E5" s="169" t="str">
        <f>Constants!E5</f>
        <v> </v>
      </c>
      <c r="F5" s="169" t="str">
        <f>Constants!F5</f>
        <v>B</v>
      </c>
      <c r="G5" s="178">
        <f>Constants!G5</f>
        <v>0.85</v>
      </c>
      <c r="H5" s="169" t="str">
        <f>Constants!I5</f>
        <v/>
      </c>
      <c r="I5" s="3"/>
      <c r="J5" s="3"/>
      <c r="K5" s="3"/>
      <c r="L5" s="3"/>
      <c r="M5" s="3"/>
      <c r="N5" s="3"/>
      <c r="O5" s="3"/>
      <c r="P5" s="3"/>
      <c r="Q5" s="3"/>
      <c r="R5" s="3"/>
      <c r="S5" s="3"/>
      <c r="T5" s="3"/>
      <c r="U5" s="3"/>
      <c r="V5" s="3"/>
      <c r="W5" s="3"/>
      <c r="X5" s="3"/>
      <c r="Y5" s="3"/>
      <c r="Z5" s="3"/>
    </row>
    <row r="6" ht="12.75" hidden="1" customHeight="1">
      <c r="A6" s="169" t="str">
        <f>Constants!A6</f>
        <v> </v>
      </c>
      <c r="B6" s="169" t="str">
        <f>Constants!B6</f>
        <v>Plan project</v>
      </c>
      <c r="C6" s="169"/>
      <c r="D6" s="169" t="str">
        <f>Constants!D6</f>
        <v>Determine actions/effort for project duration</v>
      </c>
      <c r="E6" s="169" t="str">
        <f>Constants!E6</f>
        <v> </v>
      </c>
      <c r="F6" s="169" t="str">
        <f>Constants!F6</f>
        <v>BC</v>
      </c>
      <c r="G6" s="178">
        <f>Constants!G6</f>
        <v>0.8</v>
      </c>
      <c r="H6" s="169" t="str">
        <f>Constants!I6</f>
        <v/>
      </c>
      <c r="I6" s="3"/>
      <c r="J6" s="3"/>
      <c r="K6" s="3"/>
      <c r="L6" s="3"/>
      <c r="M6" s="3"/>
      <c r="N6" s="3"/>
      <c r="O6" s="3"/>
      <c r="P6" s="3"/>
      <c r="Q6" s="3"/>
      <c r="R6" s="3"/>
      <c r="S6" s="3"/>
      <c r="T6" s="3"/>
      <c r="U6" s="3"/>
      <c r="V6" s="3"/>
      <c r="W6" s="3"/>
      <c r="X6" s="3"/>
      <c r="Y6" s="3"/>
      <c r="Z6" s="3"/>
    </row>
    <row r="7" ht="12.75" hidden="1" customHeight="1">
      <c r="A7" s="169" t="str">
        <f>Constants!A7</f>
        <v> </v>
      </c>
      <c r="B7" s="169" t="str">
        <f>Constants!B7</f>
        <v>Plan iteration</v>
      </c>
      <c r="C7" s="169"/>
      <c r="D7" s="169" t="str">
        <f>Constants!D7</f>
        <v>Determine actions/effort this iteration</v>
      </c>
      <c r="E7" s="169" t="str">
        <f>Constants!E7</f>
        <v> </v>
      </c>
      <c r="F7" s="169" t="str">
        <f>Constants!F7</f>
        <v>C</v>
      </c>
      <c r="G7" s="178">
        <f>Constants!G7</f>
        <v>0.75</v>
      </c>
      <c r="H7" s="169" t="str">
        <f>Constants!I7</f>
        <v/>
      </c>
      <c r="I7" s="3"/>
      <c r="J7" s="3"/>
      <c r="K7" s="3"/>
      <c r="L7" s="3"/>
      <c r="M7" s="3"/>
      <c r="N7" s="3"/>
      <c r="O7" s="3"/>
      <c r="P7" s="3"/>
      <c r="Q7" s="3"/>
      <c r="R7" s="3"/>
      <c r="S7" s="3"/>
      <c r="T7" s="3"/>
      <c r="U7" s="3"/>
      <c r="V7" s="3"/>
      <c r="W7" s="3"/>
      <c r="X7" s="3"/>
      <c r="Y7" s="3"/>
      <c r="Z7" s="3"/>
    </row>
    <row r="8" ht="12.75" hidden="1" customHeight="1">
      <c r="A8" s="169" t="str">
        <f>Constants!A8</f>
        <v> </v>
      </c>
      <c r="B8" s="169" t="str">
        <f>Constants!B8</f>
        <v>Construct</v>
      </c>
      <c r="C8" s="169"/>
      <c r="D8" s="169" t="str">
        <f>Constants!D8</f>
        <v>Low-level design, coding, unit testing</v>
      </c>
      <c r="E8" s="169" t="str">
        <f>Constants!E8</f>
        <v> </v>
      </c>
      <c r="F8" s="169" t="str">
        <f>Constants!F8</f>
        <v>CD</v>
      </c>
      <c r="G8" s="178">
        <f>Constants!G8</f>
        <v>0.7</v>
      </c>
      <c r="H8" s="170">
        <f>Constants!H8</f>
        <v>44257</v>
      </c>
      <c r="I8" s="3"/>
      <c r="J8" s="3"/>
      <c r="K8" s="3"/>
      <c r="L8" s="3"/>
      <c r="M8" s="3"/>
      <c r="N8" s="3"/>
      <c r="O8" s="3"/>
      <c r="P8" s="3"/>
      <c r="Q8" s="3"/>
      <c r="R8" s="3"/>
      <c r="S8" s="3"/>
      <c r="T8" s="3"/>
      <c r="U8" s="3"/>
      <c r="V8" s="3"/>
      <c r="W8" s="3"/>
      <c r="X8" s="3"/>
      <c r="Y8" s="3"/>
      <c r="Z8" s="3"/>
    </row>
    <row r="9" ht="12.75" hidden="1" customHeight="1">
      <c r="A9" s="169" t="str">
        <f>Constants!A9</f>
        <v> </v>
      </c>
      <c r="B9" s="169" t="str">
        <f>Constants!B9</f>
        <v>Refactor</v>
      </c>
      <c r="C9" s="169"/>
      <c r="D9" s="169" t="str">
        <f>Constants!D9</f>
        <v>Restructure internal design</v>
      </c>
      <c r="E9" s="169" t="str">
        <f>Constants!E9</f>
        <v> </v>
      </c>
      <c r="F9" s="169" t="str">
        <f>Constants!F9</f>
        <v>D</v>
      </c>
      <c r="G9" s="178">
        <f>Constants!G9</f>
        <v>0.65</v>
      </c>
      <c r="H9" s="170">
        <f>Constants!H9</f>
        <v>44258</v>
      </c>
      <c r="I9" s="3"/>
      <c r="J9" s="3"/>
      <c r="K9" s="3"/>
      <c r="L9" s="3"/>
      <c r="M9" s="3"/>
      <c r="N9" s="3"/>
      <c r="O9" s="3"/>
      <c r="P9" s="3"/>
      <c r="Q9" s="3"/>
      <c r="R9" s="3"/>
      <c r="S9" s="3"/>
      <c r="T9" s="3"/>
      <c r="U9" s="3"/>
      <c r="V9" s="3"/>
      <c r="W9" s="3"/>
      <c r="X9" s="3"/>
      <c r="Y9" s="3"/>
      <c r="Z9" s="3"/>
    </row>
    <row r="10" ht="12.75" hidden="1" customHeight="1">
      <c r="A10" s="169" t="str">
        <f>Constants!A10</f>
        <v> </v>
      </c>
      <c r="B10" s="169" t="str">
        <f>Constants!B10</f>
        <v>Review</v>
      </c>
      <c r="C10" s="169"/>
      <c r="D10" s="169" t="str">
        <f>Constants!D10</f>
        <v>Examine test code for risk mitigation</v>
      </c>
      <c r="E10" s="169" t="str">
        <f>Constants!E10</f>
        <v> </v>
      </c>
      <c r="F10" s="169" t="str">
        <f>Constants!F10</f>
        <v>F</v>
      </c>
      <c r="G10" s="178">
        <f>Constants!G10</f>
        <v>0.5</v>
      </c>
      <c r="H10" s="170">
        <f>Constants!H10</f>
        <v>44259</v>
      </c>
      <c r="I10" s="3"/>
      <c r="J10" s="3"/>
      <c r="K10" s="3"/>
      <c r="L10" s="3"/>
      <c r="M10" s="3"/>
      <c r="N10" s="3"/>
      <c r="O10" s="3"/>
      <c r="P10" s="3"/>
      <c r="Q10" s="3"/>
      <c r="R10" s="3"/>
      <c r="S10" s="3"/>
      <c r="T10" s="3"/>
      <c r="U10" s="3"/>
      <c r="V10" s="3"/>
      <c r="W10" s="3"/>
      <c r="X10" s="3"/>
      <c r="Y10" s="3"/>
      <c r="Z10" s="3"/>
    </row>
    <row r="11" ht="12.75" hidden="1" customHeight="1">
      <c r="A11" s="169" t="str">
        <f>Constants!A11</f>
        <v> </v>
      </c>
      <c r="B11" s="169" t="str">
        <f>Constants!B11</f>
        <v>Integration test</v>
      </c>
      <c r="C11" s="169"/>
      <c r="D11" s="169" t="str">
        <f>Constants!D11</f>
        <v>End-to-end test of components to date</v>
      </c>
      <c r="E11" s="169" t="str">
        <f>Constants!E11</f>
        <v> </v>
      </c>
      <c r="F11" s="169" t="str">
        <f>Constants!F11</f>
        <v> </v>
      </c>
      <c r="G11" s="178" t="str">
        <f>Constants!G11</f>
        <v> </v>
      </c>
      <c r="H11" s="170">
        <f>Constants!H11</f>
        <v>44260</v>
      </c>
      <c r="I11" s="3"/>
      <c r="J11" s="3"/>
      <c r="K11" s="3"/>
      <c r="L11" s="3"/>
      <c r="M11" s="3"/>
      <c r="N11" s="3"/>
      <c r="O11" s="3"/>
      <c r="P11" s="3"/>
      <c r="Q11" s="3"/>
      <c r="R11" s="3"/>
      <c r="S11" s="3"/>
      <c r="T11" s="3"/>
      <c r="U11" s="3"/>
      <c r="V11" s="3"/>
      <c r="W11" s="3"/>
      <c r="X11" s="3"/>
      <c r="Y11" s="3"/>
      <c r="Z11" s="3"/>
    </row>
    <row r="12" ht="12.75" hidden="1" customHeight="1">
      <c r="A12" s="169" t="str">
        <f>Constants!A12</f>
        <v> </v>
      </c>
      <c r="B12" s="169" t="str">
        <f>Constants!B12</f>
        <v>Repattern</v>
      </c>
      <c r="C12" s="169"/>
      <c r="D12" s="169" t="str">
        <f>Constants!D12</f>
        <v>Restructure external design</v>
      </c>
      <c r="E12" s="169" t="str">
        <f>Constants!E12</f>
        <v> </v>
      </c>
      <c r="F12" s="169" t="str">
        <f>Constants!F12</f>
        <v> </v>
      </c>
      <c r="G12" s="169" t="str">
        <f>Constants!G12</f>
        <v> </v>
      </c>
      <c r="H12" s="170">
        <f>Constants!H12</f>
        <v>44261</v>
      </c>
      <c r="I12" s="3"/>
      <c r="J12" s="3"/>
      <c r="K12" s="3"/>
      <c r="L12" s="3"/>
      <c r="M12" s="3"/>
      <c r="N12" s="3"/>
      <c r="O12" s="3"/>
      <c r="P12" s="3"/>
      <c r="Q12" s="3"/>
      <c r="R12" s="3"/>
      <c r="S12" s="3"/>
      <c r="T12" s="3"/>
      <c r="U12" s="3"/>
      <c r="V12" s="3"/>
      <c r="W12" s="3"/>
      <c r="X12" s="3"/>
      <c r="Y12" s="3"/>
      <c r="Z12" s="3"/>
    </row>
    <row r="13" ht="12.75" hidden="1" customHeight="1">
      <c r="A13" s="169" t="str">
        <f>Constants!A13</f>
        <v> </v>
      </c>
      <c r="B13" s="169" t="str">
        <f>Constants!B13</f>
        <v>Postmortem</v>
      </c>
      <c r="C13" s="169"/>
      <c r="D13" s="169" t="str">
        <f>Constants!D13</f>
        <v>Capture post-development statistics</v>
      </c>
      <c r="E13" s="169" t="str">
        <f>Constants!E13</f>
        <v> </v>
      </c>
      <c r="F13" s="169" t="str">
        <f>Constants!F13</f>
        <v> </v>
      </c>
      <c r="G13" s="169" t="str">
        <f>Constants!G13</f>
        <v> </v>
      </c>
      <c r="H13" s="170">
        <f>Constants!H13</f>
        <v>44262</v>
      </c>
      <c r="I13" s="3"/>
      <c r="J13" s="3"/>
      <c r="K13" s="3"/>
      <c r="L13" s="3"/>
      <c r="M13" s="3"/>
      <c r="N13" s="3"/>
      <c r="O13" s="3"/>
      <c r="P13" s="3"/>
      <c r="Q13" s="3"/>
      <c r="R13" s="3"/>
      <c r="S13" s="3"/>
      <c r="T13" s="3"/>
      <c r="U13" s="3"/>
      <c r="V13" s="3"/>
      <c r="W13" s="3"/>
      <c r="X13" s="3"/>
      <c r="Y13" s="3"/>
      <c r="Z13" s="3"/>
    </row>
    <row r="14" ht="12.75" hidden="1" customHeight="1">
      <c r="A14" s="169" t="str">
        <f>Constants!A14</f>
        <v> </v>
      </c>
      <c r="B14" s="169" t="str">
        <f>Constants!B14</f>
        <v>Sandbox</v>
      </c>
      <c r="C14" s="169"/>
      <c r="D14" s="169" t="str">
        <f>Constants!D14</f>
        <v>Prove ideas, try concepts</v>
      </c>
      <c r="E14" s="169" t="str">
        <f>Constants!E14</f>
        <v> </v>
      </c>
      <c r="F14" s="169" t="str">
        <f>Constants!F14</f>
        <v> </v>
      </c>
      <c r="G14" s="178" t="str">
        <f>Constants!G14</f>
        <v> </v>
      </c>
      <c r="H14" s="170">
        <f>Constants!H14</f>
        <v>44263</v>
      </c>
      <c r="I14" s="3"/>
      <c r="J14" s="3"/>
      <c r="K14" s="3"/>
      <c r="L14" s="3"/>
      <c r="M14" s="3"/>
      <c r="N14" s="3"/>
      <c r="O14" s="3"/>
      <c r="P14" s="3"/>
      <c r="Q14" s="3"/>
      <c r="R14" s="3"/>
      <c r="S14" s="3"/>
      <c r="T14" s="3"/>
      <c r="U14" s="3"/>
      <c r="V14" s="3"/>
      <c r="W14" s="3"/>
      <c r="X14" s="3"/>
      <c r="Y14" s="3"/>
      <c r="Z14" s="3"/>
    </row>
    <row r="15" ht="12.75" hidden="1" customHeight="1">
      <c r="A15" s="169" t="str">
        <f>Constants!A15</f>
        <v> </v>
      </c>
      <c r="B15" s="169" t="str">
        <f>Constants!B15</f>
        <v> </v>
      </c>
      <c r="C15" s="169"/>
      <c r="D15" s="169" t="str">
        <f>Constants!C15</f>
        <v> </v>
      </c>
      <c r="E15" s="169" t="str">
        <f>Constants!D15</f>
        <v> </v>
      </c>
      <c r="F15" s="169" t="str">
        <f>Constants!E15</f>
        <v> </v>
      </c>
      <c r="G15" s="178" t="str">
        <f>Constants!F15</f>
        <v> </v>
      </c>
      <c r="H15" s="170">
        <f>Constants!H15</f>
        <v>44264</v>
      </c>
      <c r="I15" s="3"/>
      <c r="J15" s="3"/>
      <c r="K15" s="3"/>
      <c r="L15" s="3"/>
      <c r="M15" s="3"/>
      <c r="N15" s="3"/>
      <c r="O15" s="3"/>
      <c r="P15" s="3"/>
      <c r="Q15" s="3"/>
      <c r="R15" s="3"/>
      <c r="S15" s="3"/>
      <c r="T15" s="3"/>
      <c r="U15" s="3"/>
      <c r="V15" s="3"/>
      <c r="W15" s="3"/>
      <c r="X15" s="3"/>
      <c r="Y15" s="3"/>
      <c r="Z15" s="3"/>
    </row>
    <row r="16" ht="12.75" hidden="1" customHeight="1">
      <c r="A16" s="169" t="str">
        <f>Constants!A16</f>
        <v> </v>
      </c>
      <c r="B16" s="169" t="str">
        <f>Constants!B16</f>
        <v> </v>
      </c>
      <c r="C16" s="169"/>
      <c r="D16" s="169" t="str">
        <f>Constants!C16</f>
        <v> </v>
      </c>
      <c r="E16" s="169" t="str">
        <f>Constants!D16</f>
        <v> </v>
      </c>
      <c r="F16" s="169" t="str">
        <f>Constants!E16</f>
        <v> </v>
      </c>
      <c r="G16" s="178" t="str">
        <f>Constants!F16</f>
        <v> </v>
      </c>
      <c r="H16" s="170">
        <f>Constants!H16</f>
        <v>44265</v>
      </c>
      <c r="I16" s="3"/>
      <c r="J16" s="3"/>
      <c r="K16" s="3"/>
      <c r="L16" s="3"/>
      <c r="M16" s="3"/>
      <c r="N16" s="3"/>
      <c r="O16" s="3"/>
      <c r="P16" s="3"/>
      <c r="Q16" s="3"/>
      <c r="R16" s="3"/>
      <c r="S16" s="3"/>
      <c r="T16" s="3"/>
      <c r="U16" s="3"/>
      <c r="V16" s="3"/>
      <c r="W16" s="3"/>
      <c r="X16" s="3"/>
      <c r="Y16" s="3"/>
      <c r="Z16" s="3"/>
    </row>
    <row r="17" ht="12.75" hidden="1" customHeight="1">
      <c r="A17" s="169" t="str">
        <f>Constants!A17</f>
        <v> </v>
      </c>
      <c r="B17" s="169" t="str">
        <f>Constants!B17</f>
        <v> </v>
      </c>
      <c r="C17" s="169"/>
      <c r="D17" s="169" t="str">
        <f>Constants!C17</f>
        <v> </v>
      </c>
      <c r="E17" s="169" t="str">
        <f>Constants!D17</f>
        <v> </v>
      </c>
      <c r="F17" s="169" t="str">
        <f>Constants!E17</f>
        <v> </v>
      </c>
      <c r="G17" s="178" t="str">
        <f>Constants!F17</f>
        <v> </v>
      </c>
      <c r="H17" s="170">
        <f>Constants!H17</f>
        <v>44266</v>
      </c>
      <c r="I17" s="3"/>
      <c r="J17" s="3"/>
      <c r="K17" s="3"/>
      <c r="L17" s="3"/>
      <c r="M17" s="3"/>
      <c r="N17" s="3"/>
      <c r="O17" s="3"/>
      <c r="P17" s="3"/>
      <c r="Q17" s="3"/>
      <c r="R17" s="3"/>
      <c r="S17" s="3"/>
      <c r="T17" s="3"/>
      <c r="U17" s="3"/>
      <c r="V17" s="3"/>
      <c r="W17" s="3"/>
      <c r="X17" s="3"/>
      <c r="Y17" s="3"/>
      <c r="Z17" s="3"/>
    </row>
    <row r="18" ht="12.75" hidden="1" customHeight="1">
      <c r="A18" s="169" t="str">
        <f>Constants!A18</f>
        <v> </v>
      </c>
      <c r="B18" s="169" t="str">
        <f>Constants!B18</f>
        <v> </v>
      </c>
      <c r="C18" s="169"/>
      <c r="D18" s="169" t="str">
        <f>Constants!C18</f>
        <v> </v>
      </c>
      <c r="E18" s="169" t="str">
        <f>Constants!D18</f>
        <v> </v>
      </c>
      <c r="F18" s="169" t="str">
        <f>Constants!E18</f>
        <v> </v>
      </c>
      <c r="G18" s="178" t="str">
        <f>Constants!F18</f>
        <v> </v>
      </c>
      <c r="H18" s="169" t="str">
        <f>Constants!#REF!</f>
        <v>#ERROR!</v>
      </c>
      <c r="I18" s="3"/>
      <c r="J18" s="3"/>
      <c r="K18" s="3"/>
      <c r="L18" s="3"/>
      <c r="M18" s="3"/>
      <c r="N18" s="3"/>
      <c r="O18" s="3"/>
      <c r="P18" s="3"/>
      <c r="Q18" s="3"/>
      <c r="R18" s="3"/>
      <c r="S18" s="3"/>
      <c r="T18" s="3"/>
      <c r="U18" s="3"/>
      <c r="V18" s="3"/>
      <c r="W18" s="3"/>
      <c r="X18" s="3"/>
      <c r="Y18" s="3"/>
      <c r="Z18" s="3"/>
    </row>
    <row r="19" ht="12.75" hidden="1" customHeight="1">
      <c r="A19" s="169" t="str">
        <f>Constants!A19</f>
        <v>Defect Types:</v>
      </c>
      <c r="B19" s="169" t="str">
        <f>Constants!B19</f>
        <v>Requirements Change</v>
      </c>
      <c r="C19" s="169"/>
      <c r="D19" s="169" t="str">
        <f>Constants!C19</f>
        <v>Changes to requirements</v>
      </c>
      <c r="E19" s="169" t="str">
        <f>Constants!D19</f>
        <v>Iteration</v>
      </c>
      <c r="F19" s="169" t="str">
        <f>Constants!E19</f>
        <v>NA</v>
      </c>
      <c r="G19" s="178" t="str">
        <f>Constants!F19</f>
        <v>did not follow </v>
      </c>
      <c r="H19" s="169" t="str">
        <f>Constants!#REF!</f>
        <v>#ERROR!</v>
      </c>
      <c r="I19" s="3"/>
      <c r="J19" s="3"/>
      <c r="K19" s="3"/>
      <c r="L19" s="3"/>
      <c r="M19" s="3"/>
      <c r="N19" s="3"/>
      <c r="O19" s="3"/>
      <c r="P19" s="3"/>
      <c r="Q19" s="3"/>
      <c r="R19" s="3"/>
      <c r="S19" s="3"/>
      <c r="T19" s="3"/>
      <c r="U19" s="3"/>
      <c r="V19" s="3"/>
      <c r="W19" s="3"/>
      <c r="X19" s="3"/>
      <c r="Y19" s="3"/>
      <c r="Z19" s="3"/>
    </row>
    <row r="20" ht="12.75" hidden="1" customHeight="1">
      <c r="A20" s="169" t="str">
        <f>Constants!A20</f>
        <v> </v>
      </c>
      <c r="B20" s="169" t="str">
        <f>Constants!B20</f>
        <v>Requirements Clarification</v>
      </c>
      <c r="C20" s="169"/>
      <c r="D20" s="169" t="str">
        <f>Constants!C20</f>
        <v>Clarifications to requirements</v>
      </c>
      <c r="E20" s="169" t="str">
        <f>Constants!D20</f>
        <v> </v>
      </c>
      <c r="F20" s="169">
        <f>Constants!E20</f>
        <v>1</v>
      </c>
      <c r="G20" s="178" t="str">
        <f>Constants!F20</f>
        <v>very painful</v>
      </c>
      <c r="H20" s="169" t="str">
        <f>Constants!#REF!</f>
        <v>#ERROR!</v>
      </c>
      <c r="I20" s="3"/>
      <c r="J20" s="3"/>
      <c r="K20" s="3"/>
      <c r="L20" s="3"/>
      <c r="M20" s="3"/>
      <c r="N20" s="3"/>
      <c r="O20" s="3"/>
      <c r="P20" s="3"/>
      <c r="Q20" s="3"/>
      <c r="R20" s="3"/>
      <c r="S20" s="3"/>
      <c r="T20" s="3"/>
      <c r="U20" s="3"/>
      <c r="V20" s="3"/>
      <c r="W20" s="3"/>
      <c r="X20" s="3"/>
      <c r="Y20" s="3"/>
      <c r="Z20" s="3"/>
    </row>
    <row r="21" ht="12.75" hidden="1" customHeight="1">
      <c r="A21" s="169" t="str">
        <f>Constants!A21</f>
        <v> </v>
      </c>
      <c r="B21" s="169" t="str">
        <f>Constants!B21</f>
        <v>Product syntax</v>
      </c>
      <c r="C21" s="169"/>
      <c r="D21" s="169" t="str">
        <f>Constants!C21</f>
        <v>Syntax flaws in the deliverable product</v>
      </c>
      <c r="E21" s="169" t="str">
        <f>Constants!D21</f>
        <v> </v>
      </c>
      <c r="F21" s="169">
        <f>Constants!E21</f>
        <v>2</v>
      </c>
      <c r="G21" s="178" t="str">
        <f>Constants!F21</f>
        <v>painful</v>
      </c>
      <c r="H21" s="169" t="str">
        <f>Constants!#REF!</f>
        <v>#ERROR!</v>
      </c>
      <c r="I21" s="3"/>
      <c r="J21" s="3"/>
      <c r="K21" s="3"/>
      <c r="L21" s="3"/>
      <c r="M21" s="3"/>
      <c r="N21" s="3"/>
      <c r="O21" s="3"/>
      <c r="P21" s="3"/>
      <c r="Q21" s="3"/>
      <c r="R21" s="3"/>
      <c r="S21" s="3"/>
      <c r="T21" s="3"/>
      <c r="U21" s="3"/>
      <c r="V21" s="3"/>
      <c r="W21" s="3"/>
      <c r="X21" s="3"/>
      <c r="Y21" s="3"/>
      <c r="Z21" s="3"/>
    </row>
    <row r="22" ht="12.75" hidden="1" customHeight="1">
      <c r="A22" s="169" t="str">
        <f>Constants!A22</f>
        <v> </v>
      </c>
      <c r="B22" s="169" t="str">
        <f>Constants!B22</f>
        <v>Product logic</v>
      </c>
      <c r="C22" s="169"/>
      <c r="D22" s="169" t="str">
        <f>Constants!C22</f>
        <v>Logic flaws in the deliverable product</v>
      </c>
      <c r="E22" s="169" t="str">
        <f>Constants!D22</f>
        <v> </v>
      </c>
      <c r="F22" s="169">
        <f>Constants!E22</f>
        <v>3</v>
      </c>
      <c r="G22" s="178" t="str">
        <f>Constants!F22</f>
        <v>neutral</v>
      </c>
      <c r="H22" s="169" t="str">
        <f>Constants!#REF!</f>
        <v>#ERROR!</v>
      </c>
      <c r="I22" s="3"/>
      <c r="J22" s="3"/>
      <c r="K22" s="3"/>
      <c r="L22" s="3"/>
      <c r="M22" s="3"/>
      <c r="N22" s="3"/>
      <c r="O22" s="3"/>
      <c r="P22" s="3"/>
      <c r="Q22" s="3"/>
      <c r="R22" s="3"/>
      <c r="S22" s="3"/>
      <c r="T22" s="3"/>
      <c r="U22" s="3"/>
      <c r="V22" s="3"/>
      <c r="W22" s="3"/>
      <c r="X22" s="3"/>
      <c r="Y22" s="3"/>
      <c r="Z22" s="3"/>
    </row>
    <row r="23" ht="12.75" hidden="1" customHeight="1">
      <c r="A23" s="169" t="str">
        <f>Constants!A23</f>
        <v> </v>
      </c>
      <c r="B23" s="169" t="str">
        <f>Constants!B23</f>
        <v>Product interface</v>
      </c>
      <c r="C23" s="169"/>
      <c r="D23" s="169" t="str">
        <f>Constants!C23</f>
        <v>Flaws in the interface of a component of the deliverable product</v>
      </c>
      <c r="E23" s="169" t="str">
        <f>Constants!D23</f>
        <v> </v>
      </c>
      <c r="F23" s="169">
        <f>Constants!E23</f>
        <v>4</v>
      </c>
      <c r="G23" s="178" t="str">
        <f>Constants!F23</f>
        <v>helpful</v>
      </c>
      <c r="H23" s="169" t="str">
        <f>Constants!#REF!</f>
        <v>#ERROR!</v>
      </c>
      <c r="I23" s="3"/>
      <c r="J23" s="3"/>
      <c r="K23" s="3"/>
      <c r="L23" s="3"/>
      <c r="M23" s="3"/>
      <c r="N23" s="3"/>
      <c r="O23" s="3"/>
      <c r="P23" s="3"/>
      <c r="Q23" s="3"/>
      <c r="R23" s="3"/>
      <c r="S23" s="3"/>
      <c r="T23" s="3"/>
      <c r="U23" s="3"/>
      <c r="V23" s="3"/>
      <c r="W23" s="3"/>
      <c r="X23" s="3"/>
      <c r="Y23" s="3"/>
      <c r="Z23" s="3"/>
    </row>
    <row r="24" ht="12.75" hidden="1" customHeight="1">
      <c r="A24" s="169" t="str">
        <f>Constants!A24</f>
        <v> </v>
      </c>
      <c r="B24" s="169" t="str">
        <f>Constants!B24</f>
        <v>Product checking</v>
      </c>
      <c r="C24" s="169"/>
      <c r="D24" s="169" t="str">
        <f>Constants!C24</f>
        <v>Flaws with boundary/type checking within a component of the deliverable product</v>
      </c>
      <c r="E24" s="169" t="str">
        <f>Constants!D24</f>
        <v> </v>
      </c>
      <c r="F24" s="169">
        <f>Constants!E24</f>
        <v>5</v>
      </c>
      <c r="G24" s="178" t="str">
        <f>Constants!F24</f>
        <v>very helpful</v>
      </c>
      <c r="H24" s="169" t="str">
        <f>Constants!#REF!</f>
        <v>#ERROR!</v>
      </c>
      <c r="I24" s="3"/>
      <c r="J24" s="3"/>
      <c r="K24" s="3"/>
      <c r="L24" s="3"/>
      <c r="M24" s="3"/>
      <c r="N24" s="3"/>
      <c r="O24" s="3"/>
      <c r="P24" s="3"/>
      <c r="Q24" s="3"/>
      <c r="R24" s="3"/>
      <c r="S24" s="3"/>
      <c r="T24" s="3"/>
      <c r="U24" s="3"/>
      <c r="V24" s="3"/>
      <c r="W24" s="3"/>
      <c r="X24" s="3"/>
      <c r="Y24" s="3"/>
      <c r="Z24" s="3"/>
    </row>
    <row r="25" ht="12.75" hidden="1" customHeight="1">
      <c r="A25" s="169" t="str">
        <f>Constants!A25</f>
        <v> </v>
      </c>
      <c r="B25" s="169" t="str">
        <f>Constants!B25</f>
        <v>Test syntax</v>
      </c>
      <c r="C25" s="169"/>
      <c r="D25" s="169" t="str">
        <f>Constants!C25</f>
        <v>Syntax flaws in the test code </v>
      </c>
      <c r="E25" s="169" t="str">
        <f>Constants!D25</f>
        <v> </v>
      </c>
      <c r="F25" s="169">
        <f>Constants!E25</f>
        <v>6</v>
      </c>
      <c r="G25" s="178" t="str">
        <f>Constants!F25</f>
        <v> </v>
      </c>
      <c r="H25" s="169" t="str">
        <f>Constants!#REF!</f>
        <v>#ERROR!</v>
      </c>
      <c r="I25" s="3"/>
      <c r="J25" s="3"/>
      <c r="K25" s="3"/>
      <c r="L25" s="3"/>
      <c r="M25" s="3"/>
      <c r="N25" s="3"/>
      <c r="O25" s="3"/>
      <c r="P25" s="3"/>
      <c r="Q25" s="3"/>
      <c r="R25" s="3"/>
      <c r="S25" s="3"/>
      <c r="T25" s="3"/>
      <c r="U25" s="3"/>
      <c r="V25" s="3"/>
      <c r="W25" s="3"/>
      <c r="X25" s="3"/>
      <c r="Y25" s="3"/>
      <c r="Z25" s="3"/>
    </row>
    <row r="26" ht="12.75" hidden="1" customHeight="1">
      <c r="A26" s="169" t="str">
        <f>Constants!A26</f>
        <v> </v>
      </c>
      <c r="B26" s="169" t="str">
        <f>Constants!B26</f>
        <v>Test logic</v>
      </c>
      <c r="C26" s="169"/>
      <c r="D26" s="169" t="str">
        <f>Constants!C26</f>
        <v>Logic flaws in the test code</v>
      </c>
      <c r="E26" s="169" t="str">
        <f>Constants!D26</f>
        <v> </v>
      </c>
      <c r="F26" s="169">
        <f>Constants!E26</f>
        <v>7</v>
      </c>
      <c r="G26" s="178" t="str">
        <f>Constants!F26</f>
        <v> </v>
      </c>
      <c r="H26" s="169" t="str">
        <f>Constants!#REF!</f>
        <v>#ERROR!</v>
      </c>
      <c r="I26" s="3"/>
      <c r="J26" s="3"/>
      <c r="K26" s="3"/>
      <c r="L26" s="3"/>
      <c r="M26" s="3"/>
      <c r="N26" s="3"/>
      <c r="O26" s="3"/>
      <c r="P26" s="3"/>
      <c r="Q26" s="3"/>
      <c r="R26" s="3"/>
      <c r="S26" s="3"/>
      <c r="T26" s="3"/>
      <c r="U26" s="3"/>
      <c r="V26" s="3"/>
      <c r="W26" s="3"/>
      <c r="X26" s="3"/>
      <c r="Y26" s="3"/>
      <c r="Z26" s="3"/>
    </row>
    <row r="27" ht="12.75" hidden="1" customHeight="1">
      <c r="A27" s="169" t="str">
        <f>Constants!A27</f>
        <v> </v>
      </c>
      <c r="B27" s="169" t="str">
        <f>Constants!B27</f>
        <v>Test interface</v>
      </c>
      <c r="C27" s="169"/>
      <c r="D27" s="169" t="str">
        <f>Constants!C27</f>
        <v>Flaws in the interface of a component of the test code</v>
      </c>
      <c r="E27" s="169" t="str">
        <f>Constants!D27</f>
        <v> </v>
      </c>
      <c r="F27" s="169">
        <f>Constants!E27</f>
        <v>8</v>
      </c>
      <c r="G27" s="178" t="str">
        <f>Constants!F27</f>
        <v> </v>
      </c>
      <c r="H27" s="169" t="str">
        <f>Constants!#REF!</f>
        <v>#ERROR!</v>
      </c>
      <c r="I27" s="3"/>
      <c r="J27" s="3"/>
      <c r="K27" s="3"/>
      <c r="L27" s="3"/>
      <c r="M27" s="3"/>
      <c r="N27" s="3"/>
      <c r="O27" s="3"/>
      <c r="P27" s="3"/>
      <c r="Q27" s="3"/>
      <c r="R27" s="3"/>
      <c r="S27" s="3"/>
      <c r="T27" s="3"/>
      <c r="U27" s="3"/>
      <c r="V27" s="3"/>
      <c r="W27" s="3"/>
      <c r="X27" s="3"/>
      <c r="Y27" s="3"/>
      <c r="Z27" s="3"/>
    </row>
    <row r="28" ht="12.75" hidden="1" customHeight="1">
      <c r="A28" s="169" t="str">
        <f>Constants!A28</f>
        <v> </v>
      </c>
      <c r="B28" s="169" t="str">
        <f>Constants!B28</f>
        <v>Test checking</v>
      </c>
      <c r="C28" s="169"/>
      <c r="D28" s="169" t="str">
        <f>Constants!C28</f>
        <v>Flaws with boundary/type checking within a component of the test code</v>
      </c>
      <c r="E28" s="169" t="str">
        <f>Constants!D28</f>
        <v> </v>
      </c>
      <c r="F28" s="169">
        <f>Constants!E28</f>
        <v>9</v>
      </c>
      <c r="G28" s="178" t="str">
        <f>Constants!F28</f>
        <v> </v>
      </c>
      <c r="H28" s="169" t="str">
        <f>Constants!#REF!</f>
        <v>#ERROR!</v>
      </c>
      <c r="I28" s="3"/>
      <c r="J28" s="3"/>
      <c r="K28" s="3"/>
      <c r="L28" s="3"/>
      <c r="M28" s="3"/>
      <c r="N28" s="3"/>
      <c r="O28" s="3"/>
      <c r="P28" s="3"/>
      <c r="Q28" s="3"/>
      <c r="R28" s="3"/>
      <c r="S28" s="3"/>
      <c r="T28" s="3"/>
      <c r="U28" s="3"/>
      <c r="V28" s="3"/>
      <c r="W28" s="3"/>
      <c r="X28" s="3"/>
      <c r="Y28" s="3"/>
      <c r="Z28" s="3"/>
    </row>
    <row r="29" ht="12.75" hidden="1" customHeight="1">
      <c r="A29" s="169" t="str">
        <f>Constants!A29</f>
        <v> </v>
      </c>
      <c r="B29" s="169" t="str">
        <f>Constants!B29</f>
        <v>Bad Smell</v>
      </c>
      <c r="C29" s="169"/>
      <c r="D29" s="169" t="str">
        <f>Constants!C29</f>
        <v>Refactoring changes (please note the bad smell in the defect description)</v>
      </c>
      <c r="E29" s="169" t="str">
        <f>Constants!D29</f>
        <v> </v>
      </c>
      <c r="F29" s="169">
        <f>Constants!E29</f>
        <v>10</v>
      </c>
      <c r="G29" s="178" t="str">
        <f>Constants!F29</f>
        <v/>
      </c>
      <c r="H29" s="169" t="str">
        <f>Constants!#REF!</f>
        <v>#ERROR!</v>
      </c>
      <c r="I29" s="3"/>
      <c r="J29" s="3"/>
      <c r="K29" s="3"/>
      <c r="L29" s="3"/>
      <c r="M29" s="3"/>
      <c r="N29" s="3"/>
      <c r="O29" s="3"/>
      <c r="P29" s="3"/>
      <c r="Q29" s="3"/>
      <c r="R29" s="3"/>
      <c r="S29" s="3"/>
      <c r="T29" s="3"/>
      <c r="U29" s="3"/>
      <c r="V29" s="3"/>
      <c r="W29" s="3"/>
      <c r="X29" s="3"/>
      <c r="Y29" s="3"/>
      <c r="Z29" s="3"/>
    </row>
    <row r="30" ht="12.75" hidden="1" customHeight="1">
      <c r="A30" s="169" t="str">
        <f>Constants!A30</f>
        <v>Y/N:</v>
      </c>
      <c r="B30" s="169" t="str">
        <f>Constants!B30</f>
        <v>Yes</v>
      </c>
      <c r="C30" s="169"/>
      <c r="D30" s="169" t="str">
        <f>Constants!C30</f>
        <v> </v>
      </c>
      <c r="E30" s="169" t="str">
        <f>Constants!D30</f>
        <v> </v>
      </c>
      <c r="F30" s="169" t="str">
        <f>Constants!E30</f>
        <v>Passed</v>
      </c>
      <c r="G30" s="178" t="str">
        <f>Constants!F30</f>
        <v/>
      </c>
      <c r="H30" s="169" t="str">
        <f>Constants!#REF!</f>
        <v>#ERROR!</v>
      </c>
      <c r="I30" s="3"/>
      <c r="J30" s="3"/>
      <c r="K30" s="3"/>
      <c r="L30" s="3"/>
      <c r="M30" s="3"/>
      <c r="N30" s="3"/>
      <c r="O30" s="3"/>
      <c r="P30" s="3"/>
      <c r="Q30" s="3"/>
      <c r="R30" s="3"/>
      <c r="S30" s="3"/>
      <c r="T30" s="3"/>
      <c r="U30" s="3"/>
      <c r="V30" s="3"/>
      <c r="W30" s="3"/>
      <c r="X30" s="3"/>
      <c r="Y30" s="3"/>
      <c r="Z30" s="3"/>
    </row>
    <row r="31" ht="12.75" hidden="1" customHeight="1">
      <c r="A31" s="169" t="str">
        <f>Constants!A31</f>
        <v> </v>
      </c>
      <c r="B31" s="169" t="str">
        <f>Constants!B31</f>
        <v>No</v>
      </c>
      <c r="C31" s="169"/>
      <c r="D31" s="169" t="str">
        <f>Constants!C31</f>
        <v> </v>
      </c>
      <c r="E31" s="169" t="str">
        <f>Constants!D31</f>
        <v> </v>
      </c>
      <c r="F31" s="169" t="str">
        <f>Constants!E31</f>
        <v>Passed with issues</v>
      </c>
      <c r="G31" s="178" t="str">
        <f>Constants!F31</f>
        <v/>
      </c>
      <c r="H31" s="170">
        <f>Constants!H31</f>
        <v>44280</v>
      </c>
      <c r="I31" s="3"/>
      <c r="J31" s="3"/>
      <c r="K31" s="3"/>
      <c r="L31" s="3"/>
      <c r="M31" s="3"/>
      <c r="N31" s="3"/>
      <c r="O31" s="3"/>
      <c r="P31" s="3"/>
      <c r="Q31" s="3"/>
      <c r="R31" s="3"/>
      <c r="S31" s="3"/>
      <c r="T31" s="3"/>
      <c r="U31" s="3"/>
      <c r="V31" s="3"/>
      <c r="W31" s="3"/>
      <c r="X31" s="3"/>
      <c r="Y31" s="3"/>
      <c r="Z31" s="3"/>
    </row>
    <row r="32" ht="12.75" hidden="1" customHeight="1">
      <c r="A32" s="169" t="str">
        <f>Constants!A32</f>
        <v>Proxy Types:</v>
      </c>
      <c r="B32" s="169" t="str">
        <f>Constants!B32</f>
        <v>-</v>
      </c>
      <c r="C32" s="169"/>
      <c r="D32" s="169" t="str">
        <f>Constants!C32</f>
        <v> </v>
      </c>
      <c r="E32" s="169" t="str">
        <f>Constants!D32</f>
        <v> </v>
      </c>
      <c r="F32" s="169" t="str">
        <f>Constants!E32</f>
        <v>Failed</v>
      </c>
      <c r="G32" s="178" t="str">
        <f>Constants!F32</f>
        <v>Base</v>
      </c>
      <c r="H32" s="170">
        <f>Constants!H32</f>
        <v>44281</v>
      </c>
      <c r="I32" s="3"/>
      <c r="J32" s="3"/>
      <c r="K32" s="3"/>
      <c r="L32" s="3"/>
      <c r="M32" s="3"/>
      <c r="N32" s="3"/>
      <c r="O32" s="3"/>
      <c r="P32" s="3"/>
      <c r="Q32" s="3"/>
      <c r="R32" s="3"/>
      <c r="S32" s="3"/>
      <c r="T32" s="3"/>
      <c r="U32" s="3"/>
      <c r="V32" s="3"/>
      <c r="W32" s="3"/>
      <c r="X32" s="3"/>
      <c r="Y32" s="3"/>
      <c r="Z32" s="3"/>
    </row>
    <row r="33" ht="12.75" hidden="1" customHeight="1">
      <c r="A33" s="169" t="str">
        <f>Constants!A33</f>
        <v> </v>
      </c>
      <c r="B33" s="169" t="str">
        <f>Constants!B33</f>
        <v>Calculation</v>
      </c>
      <c r="C33" s="169"/>
      <c r="D33" s="169" t="str">
        <f>Constants!C33</f>
        <v> </v>
      </c>
      <c r="E33" s="169" t="str">
        <f>Constants!D33</f>
        <v> </v>
      </c>
      <c r="F33" s="169" t="str">
        <f>Constants!E33</f>
        <v>Not tested</v>
      </c>
      <c r="G33" s="178" t="str">
        <f>Constants!F33</f>
        <v>New</v>
      </c>
      <c r="H33" s="170">
        <f>Constants!H33</f>
        <v>44282</v>
      </c>
      <c r="I33" s="3"/>
      <c r="J33" s="3"/>
      <c r="K33" s="3"/>
      <c r="L33" s="3"/>
      <c r="M33" s="3"/>
      <c r="N33" s="3"/>
      <c r="O33" s="3"/>
      <c r="P33" s="3"/>
      <c r="Q33" s="3"/>
      <c r="R33" s="3"/>
      <c r="S33" s="3"/>
      <c r="T33" s="3"/>
      <c r="U33" s="3"/>
      <c r="V33" s="3"/>
      <c r="W33" s="3"/>
      <c r="X33" s="3"/>
      <c r="Y33" s="3"/>
      <c r="Z33" s="3"/>
    </row>
    <row r="34" ht="12.75" hidden="1" customHeight="1">
      <c r="A34" s="169" t="str">
        <f>Constants!A34</f>
        <v> </v>
      </c>
      <c r="B34" s="169" t="str">
        <f>Constants!B34</f>
        <v>Data</v>
      </c>
      <c r="C34" s="169"/>
      <c r="D34" s="169" t="str">
        <f>Constants!C34</f>
        <v> </v>
      </c>
      <c r="E34" s="169" t="str">
        <f>Constants!D34</f>
        <v> </v>
      </c>
      <c r="F34" s="169" t="str">
        <f>Constants!E34</f>
        <v>Not applicable</v>
      </c>
      <c r="G34" s="178" t="str">
        <f>Constants!F34</f>
        <v>Reusable</v>
      </c>
      <c r="H34" s="170">
        <f>Constants!H34</f>
        <v>44283</v>
      </c>
      <c r="I34" s="3"/>
      <c r="J34" s="3"/>
      <c r="K34" s="3"/>
      <c r="L34" s="3"/>
      <c r="M34" s="3"/>
      <c r="N34" s="3"/>
      <c r="O34" s="3"/>
      <c r="P34" s="3"/>
      <c r="Q34" s="3"/>
      <c r="R34" s="3"/>
      <c r="S34" s="3"/>
      <c r="T34" s="3"/>
      <c r="U34" s="3"/>
      <c r="V34" s="3"/>
      <c r="W34" s="3"/>
      <c r="X34" s="3"/>
      <c r="Y34" s="3"/>
      <c r="Z34" s="3"/>
    </row>
    <row r="35" ht="12.75" hidden="1" customHeight="1">
      <c r="A35" s="169" t="str">
        <f>Constants!A35</f>
        <v> </v>
      </c>
      <c r="B35" s="169" t="str">
        <f>Constants!B35</f>
        <v>I/O</v>
      </c>
      <c r="C35" s="169"/>
      <c r="D35" s="169" t="str">
        <f>Constants!C35</f>
        <v> </v>
      </c>
      <c r="E35" s="169" t="str">
        <f>Constants!D35</f>
        <v> </v>
      </c>
      <c r="F35" s="169" t="str">
        <f>Constants!E35</f>
        <v> </v>
      </c>
      <c r="G35" s="178" t="str">
        <f>Constants!F35</f>
        <v> </v>
      </c>
      <c r="H35" s="170">
        <f>Constants!H35</f>
        <v>44284</v>
      </c>
      <c r="I35" s="3"/>
      <c r="J35" s="3"/>
      <c r="K35" s="3"/>
      <c r="L35" s="3"/>
      <c r="M35" s="3"/>
      <c r="N35" s="3"/>
      <c r="O35" s="3"/>
      <c r="P35" s="3"/>
      <c r="Q35" s="3"/>
      <c r="R35" s="3"/>
      <c r="S35" s="3"/>
      <c r="T35" s="3"/>
      <c r="U35" s="3"/>
      <c r="V35" s="3"/>
      <c r="W35" s="3"/>
      <c r="X35" s="3"/>
      <c r="Y35" s="3"/>
      <c r="Z35" s="3"/>
    </row>
    <row r="36" ht="12.75" hidden="1" customHeight="1">
      <c r="A36" s="169" t="str">
        <f>Constants!A36</f>
        <v> </v>
      </c>
      <c r="B36" s="169" t="str">
        <f>Constants!B36</f>
        <v>Logic</v>
      </c>
      <c r="C36" s="169"/>
      <c r="D36" s="169" t="str">
        <f>Constants!C36</f>
        <v> </v>
      </c>
      <c r="E36" s="169" t="str">
        <f>Constants!D36</f>
        <v> </v>
      </c>
      <c r="F36" s="169" t="str">
        <f>Constants!E36</f>
        <v> </v>
      </c>
      <c r="G36" s="178" t="str">
        <f>Constants!F36</f>
        <v> </v>
      </c>
      <c r="H36" s="170">
        <f>Constants!H36</f>
        <v>44285</v>
      </c>
      <c r="I36" s="3"/>
      <c r="J36" s="3"/>
      <c r="K36" s="3"/>
      <c r="L36" s="3"/>
      <c r="M36" s="3"/>
      <c r="N36" s="3"/>
      <c r="O36" s="3"/>
      <c r="P36" s="3"/>
      <c r="Q36" s="3"/>
      <c r="R36" s="3"/>
      <c r="S36" s="3"/>
      <c r="T36" s="3"/>
      <c r="U36" s="3"/>
      <c r="V36" s="3"/>
      <c r="W36" s="3"/>
      <c r="X36" s="3"/>
      <c r="Y36" s="3"/>
      <c r="Z36" s="3"/>
    </row>
    <row r="37" ht="12.75" hidden="1" customHeight="1">
      <c r="A37" s="169" t="str">
        <f>Constants!A37</f>
        <v> </v>
      </c>
      <c r="B37" s="169" t="str">
        <f>Constants!B37</f>
        <v> </v>
      </c>
      <c r="C37" s="169"/>
      <c r="D37" s="169" t="str">
        <f>Constants!C37</f>
        <v> </v>
      </c>
      <c r="E37" s="169" t="str">
        <f>Constants!D37</f>
        <v> </v>
      </c>
      <c r="F37" s="169" t="str">
        <f>Constants!E37</f>
        <v> </v>
      </c>
      <c r="G37" s="178" t="str">
        <f>Constants!F37</f>
        <v> </v>
      </c>
      <c r="H37" s="170">
        <f>Constants!H37</f>
        <v>44286</v>
      </c>
      <c r="I37" s="3"/>
      <c r="J37" s="3"/>
      <c r="K37" s="3"/>
      <c r="L37" s="3"/>
      <c r="M37" s="3"/>
      <c r="N37" s="3"/>
      <c r="O37" s="3"/>
      <c r="P37" s="3"/>
      <c r="Q37" s="3"/>
      <c r="R37" s="3"/>
      <c r="S37" s="3"/>
      <c r="T37" s="3"/>
      <c r="U37" s="3"/>
      <c r="V37" s="3"/>
      <c r="W37" s="3"/>
      <c r="X37" s="3"/>
      <c r="Y37" s="3"/>
      <c r="Z37" s="3"/>
    </row>
    <row r="38" ht="12.75" hidden="1" customHeight="1">
      <c r="A38" s="169" t="str">
        <f>Constants!A38</f>
        <v>Sizes:</v>
      </c>
      <c r="B38" s="169" t="str">
        <f>Constants!B38</f>
        <v>VS</v>
      </c>
      <c r="C38" s="169"/>
      <c r="D38" s="169" t="str">
        <f>Constants!C38</f>
        <v>S</v>
      </c>
      <c r="E38" s="169" t="str">
        <f>Constants!D38</f>
        <v>M</v>
      </c>
      <c r="F38" s="169" t="str">
        <f>Constants!E38</f>
        <v>L</v>
      </c>
      <c r="G38" s="178" t="str">
        <f>Constants!F38</f>
        <v>VL</v>
      </c>
      <c r="H38" s="170" t="str">
        <f>Constants!G38</f>
        <v>VS</v>
      </c>
      <c r="I38" s="3"/>
      <c r="J38" s="3"/>
      <c r="K38" s="3"/>
      <c r="L38" s="3"/>
      <c r="M38" s="3"/>
      <c r="N38" s="3"/>
      <c r="O38" s="3"/>
      <c r="P38" s="3"/>
      <c r="Q38" s="3"/>
      <c r="R38" s="3"/>
      <c r="S38" s="3"/>
      <c r="T38" s="3"/>
      <c r="U38" s="3"/>
      <c r="V38" s="3"/>
      <c r="W38" s="3"/>
      <c r="X38" s="3"/>
      <c r="Y38" s="3"/>
      <c r="Z38" s="3"/>
    </row>
    <row r="39" ht="12.75" hidden="1" customHeight="1">
      <c r="A39" s="169" t="str">
        <f>Constants!A39</f>
        <v>upper</v>
      </c>
      <c r="B39" s="179">
        <f>Constants!B39</f>
        <v>-1.5</v>
      </c>
      <c r="C39" s="169"/>
      <c r="D39" s="179">
        <f>Constants!C39</f>
        <v>-0.5</v>
      </c>
      <c r="E39" s="179">
        <f>Constants!D39</f>
        <v>0.5</v>
      </c>
      <c r="F39" s="179">
        <f>Constants!E39</f>
        <v>1.5</v>
      </c>
      <c r="G39" s="179">
        <f>Constants!F39</f>
        <v>99999</v>
      </c>
      <c r="H39" s="170" t="str">
        <f>Constants!G39</f>
        <v>S</v>
      </c>
      <c r="I39" s="3"/>
      <c r="J39" s="3"/>
      <c r="K39" s="3"/>
      <c r="L39" s="3"/>
      <c r="M39" s="3"/>
      <c r="N39" s="3"/>
      <c r="O39" s="3"/>
      <c r="P39" s="3"/>
      <c r="Q39" s="3"/>
      <c r="R39" s="3"/>
      <c r="S39" s="3"/>
      <c r="T39" s="3"/>
      <c r="U39" s="3"/>
      <c r="V39" s="3"/>
      <c r="W39" s="3"/>
      <c r="X39" s="3"/>
      <c r="Y39" s="3"/>
      <c r="Z39" s="3"/>
    </row>
    <row r="40" ht="12.75" hidden="1" customHeight="1">
      <c r="A40" s="169" t="str">
        <f>Constants!A40</f>
        <v>mid</v>
      </c>
      <c r="B40" s="179">
        <f>Constants!B40</f>
        <v>-2</v>
      </c>
      <c r="C40" s="169"/>
      <c r="D40" s="179">
        <f>Constants!C40</f>
        <v>-1</v>
      </c>
      <c r="E40" s="179">
        <f>Constants!D40</f>
        <v>0</v>
      </c>
      <c r="F40" s="179">
        <f>Constants!E40</f>
        <v>1</v>
      </c>
      <c r="G40" s="179">
        <f>Constants!F40</f>
        <v>2</v>
      </c>
      <c r="H40" s="170" t="str">
        <f>Constants!G40</f>
        <v>M</v>
      </c>
      <c r="I40" s="3"/>
      <c r="J40" s="3"/>
      <c r="K40" s="3"/>
      <c r="L40" s="3"/>
      <c r="M40" s="3"/>
      <c r="N40" s="3"/>
      <c r="O40" s="3"/>
      <c r="P40" s="3"/>
      <c r="Q40" s="3"/>
      <c r="R40" s="3"/>
      <c r="S40" s="3"/>
      <c r="T40" s="3"/>
      <c r="U40" s="3"/>
      <c r="V40" s="3"/>
      <c r="W40" s="3"/>
      <c r="X40" s="3"/>
      <c r="Y40" s="3"/>
      <c r="Z40" s="3"/>
    </row>
    <row r="41" ht="12.75" hidden="1" customHeight="1">
      <c r="A41" s="169" t="str">
        <f>Constants!A41</f>
        <v>lower</v>
      </c>
      <c r="B41" s="179">
        <f>Constants!B41</f>
        <v>0</v>
      </c>
      <c r="C41" s="169"/>
      <c r="D41" s="179">
        <f>Constants!C41</f>
        <v>-1.5</v>
      </c>
      <c r="E41" s="179">
        <f>Constants!D41</f>
        <v>-0.5</v>
      </c>
      <c r="F41" s="179">
        <f>Constants!E41</f>
        <v>0.5</v>
      </c>
      <c r="G41" s="179">
        <f>Constants!F41</f>
        <v>1.5</v>
      </c>
      <c r="H41" s="170" t="str">
        <f>Constants!G41</f>
        <v>L</v>
      </c>
      <c r="I41" s="3"/>
      <c r="J41" s="3"/>
      <c r="K41" s="3"/>
      <c r="L41" s="3"/>
      <c r="M41" s="3"/>
      <c r="N41" s="3"/>
      <c r="O41" s="3"/>
      <c r="P41" s="3"/>
      <c r="Q41" s="3"/>
      <c r="R41" s="3"/>
      <c r="S41" s="3"/>
      <c r="T41" s="3"/>
      <c r="U41" s="3"/>
      <c r="V41" s="3"/>
      <c r="W41" s="3"/>
      <c r="X41" s="3"/>
      <c r="Y41" s="3"/>
      <c r="Z41" s="3"/>
    </row>
    <row r="42" ht="9.0" customHeight="1">
      <c r="A42" s="169" t="str">
        <f>Constants!A42</f>
        <v> </v>
      </c>
      <c r="B42" s="169" t="str">
        <f>Constants!B42</f>
        <v/>
      </c>
      <c r="C42" s="169"/>
      <c r="D42" s="169" t="str">
        <f>Constants!C42</f>
        <v/>
      </c>
      <c r="E42" s="169" t="str">
        <f>Constants!D42</f>
        <v/>
      </c>
      <c r="F42" s="169" t="str">
        <f>Constants!E42</f>
        <v/>
      </c>
      <c r="G42" s="178" t="str">
        <f>Constants!F42</f>
        <v> </v>
      </c>
      <c r="H42" s="170" t="str">
        <f>Constants!G42</f>
        <v>VL</v>
      </c>
      <c r="I42" s="3"/>
      <c r="J42" s="3"/>
      <c r="K42" s="3"/>
      <c r="L42" s="3"/>
      <c r="M42" s="3"/>
      <c r="N42" s="3"/>
      <c r="O42" s="3"/>
      <c r="P42" s="3"/>
      <c r="Q42" s="3"/>
      <c r="R42" s="3"/>
      <c r="S42" s="3"/>
      <c r="T42" s="3"/>
      <c r="U42" s="3"/>
      <c r="V42" s="3"/>
      <c r="W42" s="3"/>
      <c r="X42" s="3"/>
      <c r="Y42" s="3"/>
      <c r="Z42" s="3"/>
    </row>
    <row r="43" ht="12.75" customHeight="1">
      <c r="A43" s="1" t="s">
        <v>498</v>
      </c>
      <c r="C43" s="1"/>
      <c r="D43" s="1"/>
      <c r="E43" s="1"/>
      <c r="F43" s="1"/>
      <c r="G43" s="1"/>
      <c r="H43" s="3"/>
      <c r="I43" s="3"/>
      <c r="J43" s="3"/>
      <c r="K43" s="3"/>
      <c r="L43" s="3"/>
      <c r="M43" s="3"/>
      <c r="N43" s="3"/>
      <c r="O43" s="3"/>
      <c r="P43" s="3"/>
      <c r="Q43" s="3"/>
      <c r="R43" s="3"/>
      <c r="S43" s="3"/>
      <c r="T43" s="3"/>
      <c r="U43" s="3"/>
      <c r="V43" s="3"/>
      <c r="W43" s="3"/>
      <c r="X43" s="3"/>
      <c r="Y43" s="3"/>
      <c r="Z43" s="3"/>
    </row>
    <row r="44" ht="54.0" customHeight="1">
      <c r="A44" s="10" t="s">
        <v>499</v>
      </c>
      <c r="G44" s="1"/>
      <c r="H44" s="3"/>
      <c r="I44" s="3"/>
      <c r="J44" s="3"/>
      <c r="K44" s="3"/>
      <c r="L44" s="3"/>
      <c r="M44" s="3"/>
      <c r="N44" s="3"/>
      <c r="O44" s="3"/>
      <c r="P44" s="3"/>
      <c r="Q44" s="3"/>
      <c r="R44" s="3"/>
      <c r="S44" s="3"/>
      <c r="T44" s="3"/>
      <c r="U44" s="3"/>
      <c r="V44" s="3"/>
      <c r="W44" s="3"/>
      <c r="X44" s="3"/>
      <c r="Y44" s="3"/>
      <c r="Z44" s="3"/>
    </row>
    <row r="45" ht="16.5" hidden="1" customHeight="1">
      <c r="A45" s="10" t="s">
        <v>500</v>
      </c>
      <c r="B45" s="10"/>
      <c r="C45" s="10"/>
      <c r="D45" s="10"/>
      <c r="E45" s="10"/>
      <c r="F45" s="10"/>
      <c r="G45" s="1"/>
      <c r="H45" s="3"/>
      <c r="I45" s="3"/>
      <c r="J45" s="3"/>
      <c r="K45" s="3"/>
      <c r="L45" s="3"/>
      <c r="M45" s="3"/>
      <c r="N45" s="3"/>
      <c r="O45" s="3"/>
      <c r="P45" s="3"/>
      <c r="Q45" s="3"/>
      <c r="R45" s="3"/>
      <c r="S45" s="3"/>
      <c r="T45" s="3"/>
      <c r="U45" s="3"/>
      <c r="V45" s="3"/>
      <c r="W45" s="3"/>
      <c r="X45" s="3"/>
      <c r="Y45" s="3"/>
      <c r="Z45" s="3"/>
    </row>
    <row r="46" ht="16.5" hidden="1" customHeight="1">
      <c r="A46" s="89" t="str">
        <f>'Customer Needs'!E26</f>
        <v>op=create</v>
      </c>
      <c r="B46" s="10"/>
      <c r="C46" s="10"/>
      <c r="D46" s="10"/>
      <c r="E46" s="10"/>
      <c r="F46" s="10"/>
      <c r="G46" s="1"/>
      <c r="H46" s="3"/>
      <c r="I46" s="3"/>
      <c r="J46" s="3"/>
      <c r="K46" s="3"/>
      <c r="L46" s="3"/>
      <c r="M46" s="3"/>
      <c r="N46" s="3"/>
      <c r="O46" s="3"/>
      <c r="P46" s="3"/>
      <c r="Q46" s="3"/>
      <c r="R46" s="3"/>
      <c r="S46" s="3"/>
      <c r="T46" s="3"/>
      <c r="U46" s="3"/>
      <c r="V46" s="3"/>
      <c r="W46" s="3"/>
      <c r="X46" s="3"/>
      <c r="Y46" s="3"/>
      <c r="Z46" s="3"/>
    </row>
    <row r="47" ht="15.75" hidden="1" customHeight="1">
      <c r="A47" s="89" t="str">
        <f>'Customer Needs'!E27</f>
        <v>op=shift</v>
      </c>
      <c r="B47" s="3"/>
      <c r="C47" s="3"/>
      <c r="D47" s="3"/>
      <c r="E47" s="3"/>
      <c r="F47" s="3"/>
      <c r="G47" s="3"/>
      <c r="H47" s="3"/>
      <c r="I47" s="3"/>
      <c r="J47" s="3"/>
      <c r="K47" s="3"/>
      <c r="L47" s="3"/>
      <c r="M47" s="3"/>
      <c r="N47" s="3"/>
      <c r="O47" s="3"/>
      <c r="P47" s="3"/>
      <c r="Q47" s="3"/>
      <c r="R47" s="3"/>
      <c r="S47" s="3"/>
      <c r="T47" s="3"/>
      <c r="U47" s="3"/>
      <c r="V47" s="3"/>
      <c r="W47" s="3"/>
      <c r="X47" s="3"/>
      <c r="Y47" s="3"/>
      <c r="Z47" s="3"/>
    </row>
    <row r="48" ht="15.75" hidden="1" customHeight="1">
      <c r="A48" s="89" t="str">
        <f>'Customer Needs'!E28</f>
        <v>op=status</v>
      </c>
      <c r="B48" s="3"/>
      <c r="C48" s="3"/>
      <c r="D48" s="3"/>
      <c r="E48" s="3"/>
      <c r="F48" s="3"/>
      <c r="G48" s="3"/>
      <c r="H48" s="3"/>
      <c r="I48" s="3"/>
      <c r="J48" s="3"/>
      <c r="K48" s="3"/>
      <c r="L48" s="3"/>
      <c r="M48" s="3"/>
      <c r="N48" s="3"/>
      <c r="O48" s="3"/>
      <c r="P48" s="3"/>
      <c r="Q48" s="3"/>
      <c r="R48" s="3"/>
      <c r="S48" s="3"/>
      <c r="T48" s="3"/>
      <c r="U48" s="3"/>
      <c r="V48" s="3"/>
      <c r="W48" s="3"/>
      <c r="X48" s="3"/>
      <c r="Y48" s="3"/>
      <c r="Z48" s="3"/>
    </row>
    <row r="49" ht="15.75" hidden="1" customHeight="1">
      <c r="A49" s="89" t="str">
        <f>'Customer Needs'!E29</f>
        <v>op=recommend</v>
      </c>
      <c r="B49" s="3"/>
      <c r="C49" s="3"/>
      <c r="D49" s="3"/>
      <c r="E49" s="3"/>
      <c r="F49" s="3"/>
      <c r="G49" s="3"/>
      <c r="H49" s="3"/>
      <c r="I49" s="3"/>
      <c r="J49" s="3"/>
      <c r="K49" s="3"/>
      <c r="L49" s="3"/>
      <c r="M49" s="3"/>
      <c r="N49" s="3"/>
      <c r="O49" s="3"/>
      <c r="P49" s="3"/>
      <c r="Q49" s="3"/>
      <c r="R49" s="3"/>
      <c r="S49" s="3"/>
      <c r="T49" s="3"/>
      <c r="U49" s="3"/>
      <c r="V49" s="3"/>
      <c r="W49" s="3"/>
      <c r="X49" s="3"/>
      <c r="Y49" s="3"/>
      <c r="Z49" s="3"/>
    </row>
    <row r="50" ht="15.75" hidden="1" customHeight="1">
      <c r="A50" s="89" t="str">
        <f>'Customer Needs'!E30</f>
        <v>op=info</v>
      </c>
      <c r="B50" s="3"/>
      <c r="C50" s="3"/>
      <c r="D50" s="3"/>
      <c r="E50" s="3"/>
      <c r="F50" s="3"/>
      <c r="G50" s="3"/>
      <c r="H50" s="3"/>
      <c r="I50" s="3"/>
      <c r="J50" s="3"/>
      <c r="K50" s="3"/>
      <c r="L50" s="3"/>
      <c r="M50" s="3"/>
      <c r="N50" s="3"/>
      <c r="O50" s="3"/>
      <c r="P50" s="3"/>
      <c r="Q50" s="3"/>
      <c r="R50" s="3"/>
      <c r="S50" s="3"/>
      <c r="T50" s="3"/>
      <c r="U50" s="3"/>
      <c r="V50" s="3"/>
      <c r="W50" s="3"/>
      <c r="X50" s="3"/>
      <c r="Y50" s="3"/>
      <c r="Z50" s="3"/>
    </row>
    <row r="51" ht="30.0" customHeight="1">
      <c r="A51" s="180" t="s">
        <v>501</v>
      </c>
      <c r="B51" s="180" t="s">
        <v>502</v>
      </c>
      <c r="C51" s="180" t="s">
        <v>503</v>
      </c>
      <c r="D51" s="180" t="s">
        <v>504</v>
      </c>
      <c r="E51" s="180"/>
      <c r="F51" s="118" t="s">
        <v>505</v>
      </c>
      <c r="G51" s="118" t="s">
        <v>506</v>
      </c>
      <c r="H51" s="3"/>
      <c r="I51" s="3"/>
      <c r="J51" s="3"/>
      <c r="K51" s="3"/>
      <c r="L51" s="3"/>
      <c r="M51" s="3"/>
      <c r="N51" s="3"/>
      <c r="O51" s="3"/>
      <c r="P51" s="3"/>
      <c r="Q51" s="3"/>
      <c r="R51" s="3"/>
      <c r="S51" s="3"/>
      <c r="T51" s="3"/>
      <c r="U51" s="3"/>
      <c r="V51" s="3"/>
      <c r="W51" s="3"/>
      <c r="X51" s="3"/>
      <c r="Y51" s="3"/>
      <c r="Z51" s="3"/>
    </row>
    <row r="52">
      <c r="A52" s="181" t="s">
        <v>160</v>
      </c>
      <c r="B52" s="182" t="s">
        <v>507</v>
      </c>
      <c r="C52" s="182" t="s">
        <v>508</v>
      </c>
      <c r="D52" s="182" t="b">
        <v>1</v>
      </c>
      <c r="E52" s="17"/>
      <c r="F52" s="183" t="s">
        <v>509</v>
      </c>
      <c r="G52" s="184"/>
      <c r="H52" s="3"/>
      <c r="I52" s="3"/>
      <c r="J52" s="3"/>
      <c r="K52" s="3"/>
      <c r="L52" s="3"/>
      <c r="M52" s="3"/>
      <c r="N52" s="3"/>
      <c r="O52" s="3"/>
      <c r="P52" s="3"/>
      <c r="Q52" s="3"/>
      <c r="R52" s="3"/>
      <c r="S52" s="3"/>
      <c r="T52" s="3"/>
      <c r="U52" s="3"/>
      <c r="V52" s="3"/>
      <c r="W52" s="3"/>
      <c r="X52" s="3"/>
      <c r="Y52" s="3"/>
      <c r="Z52" s="3"/>
    </row>
    <row r="53">
      <c r="A53" s="181" t="s">
        <v>160</v>
      </c>
      <c r="B53" s="182" t="s">
        <v>510</v>
      </c>
      <c r="C53" s="182" t="s">
        <v>511</v>
      </c>
      <c r="D53" s="182" t="b">
        <v>1</v>
      </c>
      <c r="E53" s="17"/>
      <c r="F53" s="183" t="s">
        <v>509</v>
      </c>
      <c r="G53" s="184"/>
      <c r="H53" s="3"/>
      <c r="I53" s="3"/>
      <c r="J53" s="3"/>
      <c r="K53" s="3"/>
      <c r="L53" s="3"/>
      <c r="M53" s="3"/>
      <c r="N53" s="3"/>
      <c r="O53" s="3"/>
      <c r="P53" s="3"/>
      <c r="Q53" s="3"/>
      <c r="R53" s="3"/>
      <c r="S53" s="3"/>
      <c r="T53" s="3"/>
      <c r="U53" s="3"/>
      <c r="V53" s="3"/>
      <c r="W53" s="3"/>
      <c r="X53" s="3"/>
      <c r="Y53" s="3"/>
      <c r="Z53" s="3"/>
    </row>
    <row r="54">
      <c r="A54" s="181" t="s">
        <v>160</v>
      </c>
      <c r="B54" s="182" t="s">
        <v>512</v>
      </c>
      <c r="C54" s="182" t="s">
        <v>513</v>
      </c>
      <c r="D54" s="182" t="b">
        <v>1</v>
      </c>
      <c r="E54" s="17"/>
      <c r="F54" s="183" t="s">
        <v>509</v>
      </c>
      <c r="G54" s="184"/>
      <c r="H54" s="3"/>
      <c r="I54" s="3"/>
      <c r="J54" s="3"/>
      <c r="K54" s="3"/>
      <c r="L54" s="3"/>
      <c r="M54" s="3"/>
      <c r="N54" s="3"/>
      <c r="O54" s="3"/>
      <c r="P54" s="3"/>
      <c r="Q54" s="3"/>
      <c r="R54" s="3"/>
      <c r="S54" s="3"/>
      <c r="T54" s="3"/>
      <c r="U54" s="3"/>
      <c r="V54" s="3"/>
      <c r="W54" s="3"/>
      <c r="X54" s="3"/>
      <c r="Y54" s="3"/>
      <c r="Z54" s="3"/>
    </row>
    <row r="55" ht="42.0" customHeight="1">
      <c r="A55" s="181" t="s">
        <v>160</v>
      </c>
      <c r="B55" s="182" t="s">
        <v>514</v>
      </c>
      <c r="C55" s="182" t="s">
        <v>515</v>
      </c>
      <c r="D55" s="182" t="b">
        <v>1</v>
      </c>
      <c r="E55" s="17"/>
      <c r="F55" s="183" t="s">
        <v>509</v>
      </c>
      <c r="G55" s="184"/>
      <c r="H55" s="3"/>
      <c r="I55" s="3"/>
      <c r="J55" s="3"/>
      <c r="K55" s="3"/>
      <c r="L55" s="3"/>
      <c r="M55" s="3"/>
      <c r="N55" s="3"/>
      <c r="O55" s="3"/>
      <c r="P55" s="3"/>
      <c r="Q55" s="3"/>
      <c r="R55" s="3"/>
      <c r="S55" s="3"/>
      <c r="T55" s="3"/>
      <c r="U55" s="3"/>
      <c r="V55" s="3"/>
      <c r="W55" s="3"/>
      <c r="X55" s="3"/>
      <c r="Y55" s="3"/>
      <c r="Z55" s="3"/>
    </row>
    <row r="56">
      <c r="A56" s="181" t="s">
        <v>160</v>
      </c>
      <c r="B56" s="182" t="s">
        <v>516</v>
      </c>
      <c r="C56" s="182" t="s">
        <v>517</v>
      </c>
      <c r="D56" s="182" t="b">
        <v>1</v>
      </c>
      <c r="E56" s="17"/>
      <c r="F56" s="183" t="s">
        <v>509</v>
      </c>
      <c r="G56" s="184"/>
      <c r="H56" s="3"/>
      <c r="I56" s="3"/>
      <c r="J56" s="3"/>
      <c r="K56" s="3"/>
      <c r="L56" s="3"/>
      <c r="M56" s="3"/>
      <c r="N56" s="3"/>
      <c r="O56" s="3"/>
      <c r="P56" s="3"/>
      <c r="Q56" s="3"/>
      <c r="R56" s="3"/>
      <c r="S56" s="3"/>
      <c r="T56" s="3"/>
      <c r="U56" s="3"/>
      <c r="V56" s="3"/>
      <c r="W56" s="3"/>
      <c r="X56" s="3"/>
      <c r="Y56" s="3"/>
      <c r="Z56" s="3"/>
    </row>
    <row r="57" ht="42.0" customHeight="1">
      <c r="A57" s="181" t="s">
        <v>160</v>
      </c>
      <c r="B57" s="182" t="s">
        <v>518</v>
      </c>
      <c r="C57" s="182" t="s">
        <v>519</v>
      </c>
      <c r="D57" s="182" t="b">
        <v>1</v>
      </c>
      <c r="E57" s="17"/>
      <c r="F57" s="183" t="s">
        <v>509</v>
      </c>
      <c r="G57" s="184"/>
      <c r="H57" s="3"/>
      <c r="I57" s="3"/>
      <c r="J57" s="3"/>
      <c r="K57" s="3"/>
      <c r="L57" s="3"/>
      <c r="M57" s="3"/>
      <c r="N57" s="3"/>
      <c r="O57" s="3"/>
      <c r="P57" s="3"/>
      <c r="Q57" s="3"/>
      <c r="R57" s="3"/>
      <c r="S57" s="3"/>
      <c r="T57" s="3"/>
      <c r="U57" s="3"/>
      <c r="V57" s="3"/>
      <c r="W57" s="3"/>
      <c r="X57" s="3"/>
      <c r="Y57" s="3"/>
      <c r="Z57" s="3"/>
    </row>
    <row r="58" ht="42.0" customHeight="1">
      <c r="A58" s="184"/>
      <c r="B58" s="184"/>
      <c r="C58" s="184"/>
      <c r="D58" s="184"/>
      <c r="E58" s="17"/>
      <c r="F58" s="185"/>
      <c r="G58" s="184"/>
      <c r="H58" s="3"/>
      <c r="I58" s="3"/>
      <c r="J58" s="3"/>
      <c r="K58" s="3"/>
      <c r="L58" s="3"/>
      <c r="M58" s="3"/>
      <c r="N58" s="3"/>
      <c r="O58" s="3"/>
      <c r="P58" s="3"/>
      <c r="Q58" s="3"/>
      <c r="R58" s="3"/>
      <c r="S58" s="3"/>
      <c r="T58" s="3"/>
      <c r="U58" s="3"/>
      <c r="V58" s="3"/>
      <c r="W58" s="3"/>
      <c r="X58" s="3"/>
      <c r="Y58" s="3"/>
      <c r="Z58" s="3"/>
    </row>
    <row r="59" ht="42.0" customHeight="1">
      <c r="A59" s="184"/>
      <c r="B59" s="184"/>
      <c r="C59" s="184"/>
      <c r="D59" s="184"/>
      <c r="E59" s="17"/>
      <c r="F59" s="185"/>
      <c r="G59" s="184"/>
      <c r="H59" s="3"/>
      <c r="I59" s="3"/>
      <c r="J59" s="3"/>
      <c r="K59" s="3"/>
      <c r="L59" s="3"/>
      <c r="M59" s="3"/>
      <c r="N59" s="3"/>
      <c r="O59" s="3"/>
      <c r="P59" s="3"/>
      <c r="Q59" s="3"/>
      <c r="R59" s="3"/>
      <c r="S59" s="3"/>
      <c r="T59" s="3"/>
      <c r="U59" s="3"/>
      <c r="V59" s="3"/>
      <c r="W59" s="3"/>
      <c r="X59" s="3"/>
      <c r="Y59" s="3"/>
      <c r="Z59" s="3"/>
    </row>
    <row r="60" ht="42.0" customHeight="1">
      <c r="A60" s="184"/>
      <c r="B60" s="184"/>
      <c r="C60" s="184"/>
      <c r="D60" s="184"/>
      <c r="E60" s="17"/>
      <c r="F60" s="185"/>
      <c r="G60" s="184"/>
      <c r="H60" s="3"/>
      <c r="I60" s="3"/>
      <c r="J60" s="3"/>
      <c r="K60" s="3"/>
      <c r="L60" s="3"/>
      <c r="M60" s="3"/>
      <c r="N60" s="3"/>
      <c r="O60" s="3"/>
      <c r="P60" s="3"/>
      <c r="Q60" s="3"/>
      <c r="R60" s="3"/>
      <c r="S60" s="3"/>
      <c r="T60" s="3"/>
      <c r="U60" s="3"/>
      <c r="V60" s="3"/>
      <c r="W60" s="3"/>
      <c r="X60" s="3"/>
      <c r="Y60" s="3"/>
      <c r="Z60" s="3"/>
    </row>
    <row r="61" ht="42.0" customHeight="1">
      <c r="A61" s="184"/>
      <c r="B61" s="184"/>
      <c r="C61" s="184"/>
      <c r="D61" s="184"/>
      <c r="E61" s="17"/>
      <c r="F61" s="185"/>
      <c r="G61" s="184"/>
      <c r="H61" s="3"/>
      <c r="I61" s="3"/>
      <c r="J61" s="3"/>
      <c r="K61" s="3"/>
      <c r="L61" s="3"/>
      <c r="M61" s="3"/>
      <c r="N61" s="3"/>
      <c r="O61" s="3"/>
      <c r="P61" s="3"/>
      <c r="Q61" s="3"/>
      <c r="R61" s="3"/>
      <c r="S61" s="3"/>
      <c r="T61" s="3"/>
      <c r="U61" s="3"/>
      <c r="V61" s="3"/>
      <c r="W61" s="3"/>
      <c r="X61" s="3"/>
      <c r="Y61" s="3"/>
      <c r="Z61" s="3"/>
    </row>
    <row r="62" ht="42.0" customHeight="1">
      <c r="A62" s="184"/>
      <c r="B62" s="184"/>
      <c r="C62" s="184"/>
      <c r="D62" s="184"/>
      <c r="E62" s="17"/>
      <c r="F62" s="185"/>
      <c r="G62" s="184"/>
      <c r="H62" s="3"/>
      <c r="I62" s="3"/>
      <c r="J62" s="3"/>
      <c r="K62" s="3"/>
      <c r="L62" s="3"/>
      <c r="M62" s="3"/>
      <c r="N62" s="3"/>
      <c r="O62" s="3"/>
      <c r="P62" s="3"/>
      <c r="Q62" s="3"/>
      <c r="R62" s="3"/>
      <c r="S62" s="3"/>
      <c r="T62" s="3"/>
      <c r="U62" s="3"/>
      <c r="V62" s="3"/>
      <c r="W62" s="3"/>
      <c r="X62" s="3"/>
      <c r="Y62" s="3"/>
      <c r="Z62" s="3"/>
    </row>
    <row r="63" ht="42.0" customHeight="1">
      <c r="A63" s="184"/>
      <c r="B63" s="184"/>
      <c r="C63" s="184"/>
      <c r="D63" s="184"/>
      <c r="E63" s="17"/>
      <c r="F63" s="185"/>
      <c r="G63" s="184"/>
      <c r="H63" s="3"/>
      <c r="I63" s="3"/>
      <c r="J63" s="3"/>
      <c r="K63" s="3"/>
      <c r="L63" s="3"/>
      <c r="M63" s="3"/>
      <c r="N63" s="3"/>
      <c r="O63" s="3"/>
      <c r="P63" s="3"/>
      <c r="Q63" s="3"/>
      <c r="R63" s="3"/>
      <c r="S63" s="3"/>
      <c r="T63" s="3"/>
      <c r="U63" s="3"/>
      <c r="V63" s="3"/>
      <c r="W63" s="3"/>
      <c r="X63" s="3"/>
      <c r="Y63" s="3"/>
      <c r="Z63" s="3"/>
    </row>
    <row r="64" ht="42.0" customHeight="1">
      <c r="A64" s="184"/>
      <c r="B64" s="184"/>
      <c r="C64" s="184"/>
      <c r="D64" s="184"/>
      <c r="E64" s="17"/>
      <c r="F64" s="185"/>
      <c r="G64" s="184"/>
      <c r="H64" s="3"/>
      <c r="I64" s="3"/>
      <c r="J64" s="3"/>
      <c r="K64" s="3"/>
      <c r="L64" s="3"/>
      <c r="M64" s="3"/>
      <c r="N64" s="3"/>
      <c r="O64" s="3"/>
      <c r="P64" s="3"/>
      <c r="Q64" s="3"/>
      <c r="R64" s="3"/>
      <c r="S64" s="3"/>
      <c r="T64" s="3"/>
      <c r="U64" s="3"/>
      <c r="V64" s="3"/>
      <c r="W64" s="3"/>
      <c r="X64" s="3"/>
      <c r="Y64" s="3"/>
      <c r="Z64" s="3"/>
    </row>
    <row r="65" ht="42.0" customHeight="1">
      <c r="A65" s="184"/>
      <c r="B65" s="184"/>
      <c r="C65" s="184"/>
      <c r="D65" s="184"/>
      <c r="E65" s="17"/>
      <c r="F65" s="185"/>
      <c r="G65" s="184"/>
      <c r="H65" s="3"/>
      <c r="I65" s="3"/>
      <c r="J65" s="3"/>
      <c r="K65" s="3"/>
      <c r="L65" s="3"/>
      <c r="M65" s="3"/>
      <c r="N65" s="3"/>
      <c r="O65" s="3"/>
      <c r="P65" s="3"/>
      <c r="Q65" s="3"/>
      <c r="R65" s="3"/>
      <c r="S65" s="3"/>
      <c r="T65" s="3"/>
      <c r="U65" s="3"/>
      <c r="V65" s="3"/>
      <c r="W65" s="3"/>
      <c r="X65" s="3"/>
      <c r="Y65" s="3"/>
      <c r="Z65" s="3"/>
    </row>
    <row r="66" ht="42.0" customHeight="1">
      <c r="A66" s="184"/>
      <c r="B66" s="184"/>
      <c r="C66" s="184"/>
      <c r="D66" s="184"/>
      <c r="E66" s="17"/>
      <c r="F66" s="185"/>
      <c r="G66" s="184"/>
      <c r="H66" s="3"/>
      <c r="I66" s="3"/>
      <c r="J66" s="3"/>
      <c r="K66" s="3"/>
      <c r="L66" s="3"/>
      <c r="M66" s="3"/>
      <c r="N66" s="3"/>
      <c r="O66" s="3"/>
      <c r="P66" s="3"/>
      <c r="Q66" s="3"/>
      <c r="R66" s="3"/>
      <c r="S66" s="3"/>
      <c r="T66" s="3"/>
      <c r="U66" s="3"/>
      <c r="V66" s="3"/>
      <c r="W66" s="3"/>
      <c r="X66" s="3"/>
      <c r="Y66" s="3"/>
      <c r="Z66" s="3"/>
    </row>
    <row r="67" ht="42.0" customHeight="1">
      <c r="A67" s="184"/>
      <c r="B67" s="184"/>
      <c r="C67" s="184"/>
      <c r="D67" s="184"/>
      <c r="E67" s="17"/>
      <c r="F67" s="185"/>
      <c r="G67" s="184"/>
      <c r="H67" s="3"/>
      <c r="I67" s="3"/>
      <c r="J67" s="3"/>
      <c r="K67" s="3"/>
      <c r="L67" s="3"/>
      <c r="M67" s="3"/>
      <c r="N67" s="3"/>
      <c r="O67" s="3"/>
      <c r="P67" s="3"/>
      <c r="Q67" s="3"/>
      <c r="R67" s="3"/>
      <c r="S67" s="3"/>
      <c r="T67" s="3"/>
      <c r="U67" s="3"/>
      <c r="V67" s="3"/>
      <c r="W67" s="3"/>
      <c r="X67" s="3"/>
      <c r="Y67" s="3"/>
      <c r="Z67" s="3"/>
    </row>
    <row r="68" ht="42.0" customHeight="1">
      <c r="A68" s="184"/>
      <c r="B68" s="184"/>
      <c r="C68" s="184"/>
      <c r="D68" s="184"/>
      <c r="E68" s="17"/>
      <c r="F68" s="185"/>
      <c r="G68" s="184"/>
      <c r="H68" s="3"/>
      <c r="I68" s="3"/>
      <c r="J68" s="3"/>
      <c r="K68" s="3"/>
      <c r="L68" s="3"/>
      <c r="M68" s="3"/>
      <c r="N68" s="3"/>
      <c r="O68" s="3"/>
      <c r="P68" s="3"/>
      <c r="Q68" s="3"/>
      <c r="R68" s="3"/>
      <c r="S68" s="3"/>
      <c r="T68" s="3"/>
      <c r="U68" s="3"/>
      <c r="V68" s="3"/>
      <c r="W68" s="3"/>
      <c r="X68" s="3"/>
      <c r="Y68" s="3"/>
      <c r="Z68" s="3"/>
    </row>
    <row r="69" ht="42.0" customHeight="1">
      <c r="A69" s="184"/>
      <c r="B69" s="184"/>
      <c r="C69" s="184"/>
      <c r="D69" s="184"/>
      <c r="E69" s="17"/>
      <c r="F69" s="185"/>
      <c r="G69" s="184"/>
      <c r="H69" s="3"/>
      <c r="I69" s="3"/>
      <c r="J69" s="3"/>
      <c r="K69" s="3"/>
      <c r="L69" s="3"/>
      <c r="M69" s="3"/>
      <c r="N69" s="3"/>
      <c r="O69" s="3"/>
      <c r="P69" s="3"/>
      <c r="Q69" s="3"/>
      <c r="R69" s="3"/>
      <c r="S69" s="3"/>
      <c r="T69" s="3"/>
      <c r="U69" s="3"/>
      <c r="V69" s="3"/>
      <c r="W69" s="3"/>
      <c r="X69" s="3"/>
      <c r="Y69" s="3"/>
      <c r="Z69" s="3"/>
    </row>
    <row r="70" ht="42.0" customHeight="1">
      <c r="A70" s="184"/>
      <c r="B70" s="184"/>
      <c r="C70" s="184"/>
      <c r="D70" s="184"/>
      <c r="E70" s="17"/>
      <c r="F70" s="185"/>
      <c r="G70" s="184"/>
      <c r="H70" s="3"/>
      <c r="I70" s="3"/>
      <c r="J70" s="3"/>
      <c r="K70" s="3"/>
      <c r="L70" s="3"/>
      <c r="M70" s="3"/>
      <c r="N70" s="3"/>
      <c r="O70" s="3"/>
      <c r="P70" s="3"/>
      <c r="Q70" s="3"/>
      <c r="R70" s="3"/>
      <c r="S70" s="3"/>
      <c r="T70" s="3"/>
      <c r="U70" s="3"/>
      <c r="V70" s="3"/>
      <c r="W70" s="3"/>
      <c r="X70" s="3"/>
      <c r="Y70" s="3"/>
      <c r="Z70" s="3"/>
    </row>
    <row r="71" ht="42.0" customHeight="1">
      <c r="A71" s="184"/>
      <c r="B71" s="184"/>
      <c r="C71" s="184"/>
      <c r="D71" s="184"/>
      <c r="E71" s="17"/>
      <c r="F71" s="185"/>
      <c r="G71" s="184"/>
      <c r="H71" s="3"/>
      <c r="I71" s="3"/>
      <c r="J71" s="3"/>
      <c r="K71" s="3"/>
      <c r="L71" s="3"/>
      <c r="M71" s="3"/>
      <c r="N71" s="3"/>
      <c r="O71" s="3"/>
      <c r="P71" s="3"/>
      <c r="Q71" s="3"/>
      <c r="R71" s="3"/>
      <c r="S71" s="3"/>
      <c r="T71" s="3"/>
      <c r="U71" s="3"/>
      <c r="V71" s="3"/>
      <c r="W71" s="3"/>
      <c r="X71" s="3"/>
      <c r="Y71" s="3"/>
      <c r="Z71" s="3"/>
    </row>
    <row r="72" ht="42.0" customHeight="1">
      <c r="A72" s="184"/>
      <c r="B72" s="184"/>
      <c r="C72" s="184"/>
      <c r="D72" s="184"/>
      <c r="E72" s="17"/>
      <c r="F72" s="185"/>
      <c r="G72" s="184"/>
      <c r="H72" s="3"/>
      <c r="I72" s="3"/>
      <c r="J72" s="3"/>
      <c r="K72" s="3"/>
      <c r="L72" s="3"/>
      <c r="M72" s="3"/>
      <c r="N72" s="3"/>
      <c r="O72" s="3"/>
      <c r="P72" s="3"/>
      <c r="Q72" s="3"/>
      <c r="R72" s="3"/>
      <c r="S72" s="3"/>
      <c r="T72" s="3"/>
      <c r="U72" s="3"/>
      <c r="V72" s="3"/>
      <c r="W72" s="3"/>
      <c r="X72" s="3"/>
      <c r="Y72" s="3"/>
      <c r="Z72" s="3"/>
    </row>
    <row r="73" ht="42.0" customHeight="1">
      <c r="A73" s="184"/>
      <c r="B73" s="184"/>
      <c r="C73" s="184"/>
      <c r="D73" s="184"/>
      <c r="E73" s="17"/>
      <c r="F73" s="185"/>
      <c r="G73" s="184"/>
      <c r="H73" s="3"/>
      <c r="I73" s="3"/>
      <c r="J73" s="3"/>
      <c r="K73" s="3"/>
      <c r="L73" s="3"/>
      <c r="M73" s="3"/>
      <c r="N73" s="3"/>
      <c r="O73" s="3"/>
      <c r="P73" s="3"/>
      <c r="Q73" s="3"/>
      <c r="R73" s="3"/>
      <c r="S73" s="3"/>
      <c r="T73" s="3"/>
      <c r="U73" s="3"/>
      <c r="V73" s="3"/>
      <c r="W73" s="3"/>
      <c r="X73" s="3"/>
      <c r="Y73" s="3"/>
      <c r="Z73" s="3"/>
    </row>
    <row r="74" ht="42.0" customHeight="1">
      <c r="A74" s="184"/>
      <c r="B74" s="184"/>
      <c r="C74" s="184"/>
      <c r="D74" s="184"/>
      <c r="E74" s="17"/>
      <c r="F74" s="185"/>
      <c r="G74" s="184"/>
      <c r="H74" s="3"/>
      <c r="I74" s="3"/>
      <c r="J74" s="3"/>
      <c r="K74" s="3"/>
      <c r="L74" s="3"/>
      <c r="M74" s="3"/>
      <c r="N74" s="3"/>
      <c r="O74" s="3"/>
      <c r="P74" s="3"/>
      <c r="Q74" s="3"/>
      <c r="R74" s="3"/>
      <c r="S74" s="3"/>
      <c r="T74" s="3"/>
      <c r="U74" s="3"/>
      <c r="V74" s="3"/>
      <c r="W74" s="3"/>
      <c r="X74" s="3"/>
      <c r="Y74" s="3"/>
      <c r="Z74" s="3"/>
    </row>
    <row r="75" ht="42.0" customHeight="1">
      <c r="A75" s="184"/>
      <c r="B75" s="184"/>
      <c r="C75" s="184"/>
      <c r="D75" s="184"/>
      <c r="E75" s="17"/>
      <c r="F75" s="185"/>
      <c r="G75" s="184"/>
      <c r="H75" s="3"/>
      <c r="I75" s="3"/>
      <c r="J75" s="3"/>
      <c r="K75" s="3"/>
      <c r="L75" s="3"/>
      <c r="M75" s="3"/>
      <c r="N75" s="3"/>
      <c r="O75" s="3"/>
      <c r="P75" s="3"/>
      <c r="Q75" s="3"/>
      <c r="R75" s="3"/>
      <c r="S75" s="3"/>
      <c r="T75" s="3"/>
      <c r="U75" s="3"/>
      <c r="V75" s="3"/>
      <c r="W75" s="3"/>
      <c r="X75" s="3"/>
      <c r="Y75" s="3"/>
      <c r="Z75" s="3"/>
    </row>
    <row r="76" ht="42.0" customHeight="1">
      <c r="A76" s="184"/>
      <c r="B76" s="184"/>
      <c r="C76" s="184"/>
      <c r="D76" s="184"/>
      <c r="E76" s="17"/>
      <c r="F76" s="185"/>
      <c r="G76" s="184"/>
      <c r="H76" s="3"/>
      <c r="I76" s="3"/>
      <c r="J76" s="3"/>
      <c r="K76" s="3"/>
      <c r="L76" s="3"/>
      <c r="M76" s="3"/>
      <c r="N76" s="3"/>
      <c r="O76" s="3"/>
      <c r="P76" s="3"/>
      <c r="Q76" s="3"/>
      <c r="R76" s="3"/>
      <c r="S76" s="3"/>
      <c r="T76" s="3"/>
      <c r="U76" s="3"/>
      <c r="V76" s="3"/>
      <c r="W76" s="3"/>
      <c r="X76" s="3"/>
      <c r="Y76" s="3"/>
      <c r="Z76" s="3"/>
    </row>
    <row r="77" ht="42.0" customHeight="1">
      <c r="A77" s="184"/>
      <c r="B77" s="184"/>
      <c r="C77" s="184"/>
      <c r="D77" s="184"/>
      <c r="E77" s="17"/>
      <c r="F77" s="185"/>
      <c r="G77" s="184"/>
      <c r="H77" s="3"/>
      <c r="I77" s="3"/>
      <c r="J77" s="3"/>
      <c r="K77" s="3"/>
      <c r="L77" s="3"/>
      <c r="M77" s="3"/>
      <c r="N77" s="3"/>
      <c r="O77" s="3"/>
      <c r="P77" s="3"/>
      <c r="Q77" s="3"/>
      <c r="R77" s="3"/>
      <c r="S77" s="3"/>
      <c r="T77" s="3"/>
      <c r="U77" s="3"/>
      <c r="V77" s="3"/>
      <c r="W77" s="3"/>
      <c r="X77" s="3"/>
      <c r="Y77" s="3"/>
      <c r="Z77" s="3"/>
    </row>
    <row r="78" ht="42.0" customHeight="1">
      <c r="A78" s="184"/>
      <c r="B78" s="184"/>
      <c r="C78" s="184"/>
      <c r="D78" s="184"/>
      <c r="E78" s="17"/>
      <c r="F78" s="185"/>
      <c r="G78" s="184"/>
      <c r="H78" s="3"/>
      <c r="I78" s="3"/>
      <c r="J78" s="3"/>
      <c r="K78" s="3"/>
      <c r="L78" s="3"/>
      <c r="M78" s="3"/>
      <c r="N78" s="3"/>
      <c r="O78" s="3"/>
      <c r="P78" s="3"/>
      <c r="Q78" s="3"/>
      <c r="R78" s="3"/>
      <c r="S78" s="3"/>
      <c r="T78" s="3"/>
      <c r="U78" s="3"/>
      <c r="V78" s="3"/>
      <c r="W78" s="3"/>
      <c r="X78" s="3"/>
      <c r="Y78" s="3"/>
      <c r="Z78" s="3"/>
    </row>
    <row r="79" ht="42.0" customHeight="1">
      <c r="A79" s="184"/>
      <c r="B79" s="184"/>
      <c r="C79" s="184"/>
      <c r="D79" s="184"/>
      <c r="E79" s="17"/>
      <c r="F79" s="185"/>
      <c r="G79" s="184"/>
      <c r="H79" s="3"/>
      <c r="I79" s="3"/>
      <c r="J79" s="3"/>
      <c r="K79" s="3"/>
      <c r="L79" s="3"/>
      <c r="M79" s="3"/>
      <c r="N79" s="3"/>
      <c r="O79" s="3"/>
      <c r="P79" s="3"/>
      <c r="Q79" s="3"/>
      <c r="R79" s="3"/>
      <c r="S79" s="3"/>
      <c r="T79" s="3"/>
      <c r="U79" s="3"/>
      <c r="V79" s="3"/>
      <c r="W79" s="3"/>
      <c r="X79" s="3"/>
      <c r="Y79" s="3"/>
      <c r="Z79" s="3"/>
    </row>
    <row r="80" ht="42.0" customHeight="1">
      <c r="A80" s="184"/>
      <c r="B80" s="184"/>
      <c r="C80" s="184"/>
      <c r="D80" s="184"/>
      <c r="E80" s="17"/>
      <c r="F80" s="185"/>
      <c r="G80" s="184"/>
      <c r="H80" s="3"/>
      <c r="I80" s="3"/>
      <c r="J80" s="3"/>
      <c r="K80" s="3"/>
      <c r="L80" s="3"/>
      <c r="M80" s="3"/>
      <c r="N80" s="3"/>
      <c r="O80" s="3"/>
      <c r="P80" s="3"/>
      <c r="Q80" s="3"/>
      <c r="R80" s="3"/>
      <c r="S80" s="3"/>
      <c r="T80" s="3"/>
      <c r="U80" s="3"/>
      <c r="V80" s="3"/>
      <c r="W80" s="3"/>
      <c r="X80" s="3"/>
      <c r="Y80" s="3"/>
      <c r="Z80" s="3"/>
    </row>
    <row r="81" ht="42.0" customHeight="1">
      <c r="A81" s="184"/>
      <c r="B81" s="184"/>
      <c r="C81" s="184"/>
      <c r="D81" s="184"/>
      <c r="E81" s="17"/>
      <c r="F81" s="185"/>
      <c r="G81" s="184"/>
      <c r="H81" s="3"/>
      <c r="I81" s="3"/>
      <c r="J81" s="3"/>
      <c r="K81" s="3"/>
      <c r="L81" s="3"/>
      <c r="M81" s="3"/>
      <c r="N81" s="3"/>
      <c r="O81" s="3"/>
      <c r="P81" s="3"/>
      <c r="Q81" s="3"/>
      <c r="R81" s="3"/>
      <c r="S81" s="3"/>
      <c r="T81" s="3"/>
      <c r="U81" s="3"/>
      <c r="V81" s="3"/>
      <c r="W81" s="3"/>
      <c r="X81" s="3"/>
      <c r="Y81" s="3"/>
      <c r="Z81" s="3"/>
    </row>
    <row r="82" ht="42.0" customHeight="1">
      <c r="A82" s="184"/>
      <c r="B82" s="184"/>
      <c r="C82" s="184"/>
      <c r="D82" s="184"/>
      <c r="E82" s="17"/>
      <c r="F82" s="185"/>
      <c r="G82" s="184"/>
      <c r="H82" s="3"/>
      <c r="I82" s="3"/>
      <c r="J82" s="3"/>
      <c r="K82" s="3"/>
      <c r="L82" s="3"/>
      <c r="M82" s="3"/>
      <c r="N82" s="3"/>
      <c r="O82" s="3"/>
      <c r="P82" s="3"/>
      <c r="Q82" s="3"/>
      <c r="R82" s="3"/>
      <c r="S82" s="3"/>
      <c r="T82" s="3"/>
      <c r="U82" s="3"/>
      <c r="V82" s="3"/>
      <c r="W82" s="3"/>
      <c r="X82" s="3"/>
      <c r="Y82" s="3"/>
      <c r="Z82" s="3"/>
    </row>
    <row r="83" ht="42.0" customHeight="1">
      <c r="A83" s="184"/>
      <c r="B83" s="184"/>
      <c r="C83" s="184"/>
      <c r="D83" s="184"/>
      <c r="E83" s="17"/>
      <c r="F83" s="185"/>
      <c r="G83" s="184"/>
      <c r="H83" s="3"/>
      <c r="I83" s="3"/>
      <c r="J83" s="3"/>
      <c r="K83" s="3"/>
      <c r="L83" s="3"/>
      <c r="M83" s="3"/>
      <c r="N83" s="3"/>
      <c r="O83" s="3"/>
      <c r="P83" s="3"/>
      <c r="Q83" s="3"/>
      <c r="R83" s="3"/>
      <c r="S83" s="3"/>
      <c r="T83" s="3"/>
      <c r="U83" s="3"/>
      <c r="V83" s="3"/>
      <c r="W83" s="3"/>
      <c r="X83" s="3"/>
      <c r="Y83" s="3"/>
      <c r="Z83" s="3"/>
    </row>
    <row r="84" ht="42.0" customHeight="1">
      <c r="A84" s="184"/>
      <c r="B84" s="184"/>
      <c r="C84" s="184"/>
      <c r="D84" s="184"/>
      <c r="E84" s="17"/>
      <c r="F84" s="185"/>
      <c r="G84" s="184"/>
      <c r="H84" s="3"/>
      <c r="I84" s="3"/>
      <c r="J84" s="3"/>
      <c r="K84" s="3"/>
      <c r="L84" s="3"/>
      <c r="M84" s="3"/>
      <c r="N84" s="3"/>
      <c r="O84" s="3"/>
      <c r="P84" s="3"/>
      <c r="Q84" s="3"/>
      <c r="R84" s="3"/>
      <c r="S84" s="3"/>
      <c r="T84" s="3"/>
      <c r="U84" s="3"/>
      <c r="V84" s="3"/>
      <c r="W84" s="3"/>
      <c r="X84" s="3"/>
      <c r="Y84" s="3"/>
      <c r="Z84" s="3"/>
    </row>
    <row r="85" ht="42.0" customHeight="1">
      <c r="A85" s="184"/>
      <c r="B85" s="184"/>
      <c r="C85" s="184"/>
      <c r="D85" s="184"/>
      <c r="E85" s="17"/>
      <c r="F85" s="185"/>
      <c r="G85" s="184"/>
      <c r="H85" s="3"/>
      <c r="I85" s="3"/>
      <c r="J85" s="3"/>
      <c r="K85" s="3"/>
      <c r="L85" s="3"/>
      <c r="M85" s="3"/>
      <c r="N85" s="3"/>
      <c r="O85" s="3"/>
      <c r="P85" s="3"/>
      <c r="Q85" s="3"/>
      <c r="R85" s="3"/>
      <c r="S85" s="3"/>
      <c r="T85" s="3"/>
      <c r="U85" s="3"/>
      <c r="V85" s="3"/>
      <c r="W85" s="3"/>
      <c r="X85" s="3"/>
      <c r="Y85" s="3"/>
      <c r="Z85" s="3"/>
    </row>
    <row r="86" ht="42.0" customHeight="1">
      <c r="A86" s="184"/>
      <c r="B86" s="184"/>
      <c r="C86" s="184"/>
      <c r="D86" s="184"/>
      <c r="E86" s="17"/>
      <c r="F86" s="185"/>
      <c r="G86" s="184"/>
      <c r="H86" s="3"/>
      <c r="I86" s="3"/>
      <c r="J86" s="3"/>
      <c r="K86" s="3"/>
      <c r="L86" s="3"/>
      <c r="M86" s="3"/>
      <c r="N86" s="3"/>
      <c r="O86" s="3"/>
      <c r="P86" s="3"/>
      <c r="Q86" s="3"/>
      <c r="R86" s="3"/>
      <c r="S86" s="3"/>
      <c r="T86" s="3"/>
      <c r="U86" s="3"/>
      <c r="V86" s="3"/>
      <c r="W86" s="3"/>
      <c r="X86" s="3"/>
      <c r="Y86" s="3"/>
      <c r="Z86" s="3"/>
    </row>
    <row r="87" ht="42.0" customHeight="1">
      <c r="A87" s="184"/>
      <c r="B87" s="184"/>
      <c r="C87" s="184"/>
      <c r="D87" s="184"/>
      <c r="E87" s="17"/>
      <c r="F87" s="185"/>
      <c r="G87" s="184"/>
      <c r="H87" s="3"/>
      <c r="I87" s="3"/>
      <c r="J87" s="3"/>
      <c r="K87" s="3"/>
      <c r="L87" s="3"/>
      <c r="M87" s="3"/>
      <c r="N87" s="3"/>
      <c r="O87" s="3"/>
      <c r="P87" s="3"/>
      <c r="Q87" s="3"/>
      <c r="R87" s="3"/>
      <c r="S87" s="3"/>
      <c r="T87" s="3"/>
      <c r="U87" s="3"/>
      <c r="V87" s="3"/>
      <c r="W87" s="3"/>
      <c r="X87" s="3"/>
      <c r="Y87" s="3"/>
      <c r="Z87" s="3"/>
    </row>
    <row r="88" ht="42.0" customHeight="1">
      <c r="A88" s="184"/>
      <c r="B88" s="184"/>
      <c r="C88" s="184"/>
      <c r="D88" s="184"/>
      <c r="E88" s="17"/>
      <c r="F88" s="185"/>
      <c r="G88" s="184"/>
      <c r="H88" s="3"/>
      <c r="I88" s="3"/>
      <c r="J88" s="3"/>
      <c r="K88" s="3"/>
      <c r="L88" s="3"/>
      <c r="M88" s="3"/>
      <c r="N88" s="3"/>
      <c r="O88" s="3"/>
      <c r="P88" s="3"/>
      <c r="Q88" s="3"/>
      <c r="R88" s="3"/>
      <c r="S88" s="3"/>
      <c r="T88" s="3"/>
      <c r="U88" s="3"/>
      <c r="V88" s="3"/>
      <c r="W88" s="3"/>
      <c r="X88" s="3"/>
      <c r="Y88" s="3"/>
      <c r="Z88" s="3"/>
    </row>
    <row r="89" ht="42.0" customHeight="1">
      <c r="A89" s="184"/>
      <c r="B89" s="184"/>
      <c r="C89" s="184"/>
      <c r="D89" s="184"/>
      <c r="E89" s="17"/>
      <c r="F89" s="185"/>
      <c r="G89" s="184"/>
      <c r="H89" s="3"/>
      <c r="I89" s="3"/>
      <c r="J89" s="3"/>
      <c r="K89" s="3"/>
      <c r="L89" s="3"/>
      <c r="M89" s="3"/>
      <c r="N89" s="3"/>
      <c r="O89" s="3"/>
      <c r="P89" s="3"/>
      <c r="Q89" s="3"/>
      <c r="R89" s="3"/>
      <c r="S89" s="3"/>
      <c r="T89" s="3"/>
      <c r="U89" s="3"/>
      <c r="V89" s="3"/>
      <c r="W89" s="3"/>
      <c r="X89" s="3"/>
      <c r="Y89" s="3"/>
      <c r="Z89" s="3"/>
    </row>
    <row r="90" ht="42.0" customHeight="1">
      <c r="A90" s="184"/>
      <c r="B90" s="184"/>
      <c r="C90" s="184"/>
      <c r="D90" s="184"/>
      <c r="E90" s="17"/>
      <c r="F90" s="185"/>
      <c r="G90" s="184"/>
      <c r="H90" s="3"/>
      <c r="I90" s="3"/>
      <c r="J90" s="3"/>
      <c r="K90" s="3"/>
      <c r="L90" s="3"/>
      <c r="M90" s="3"/>
      <c r="N90" s="3"/>
      <c r="O90" s="3"/>
      <c r="P90" s="3"/>
      <c r="Q90" s="3"/>
      <c r="R90" s="3"/>
      <c r="S90" s="3"/>
      <c r="T90" s="3"/>
      <c r="U90" s="3"/>
      <c r="V90" s="3"/>
      <c r="W90" s="3"/>
      <c r="X90" s="3"/>
      <c r="Y90" s="3"/>
      <c r="Z90" s="3"/>
    </row>
    <row r="91" ht="42.0" customHeight="1">
      <c r="A91" s="184"/>
      <c r="B91" s="184"/>
      <c r="C91" s="184"/>
      <c r="D91" s="184"/>
      <c r="E91" s="17"/>
      <c r="F91" s="185"/>
      <c r="G91" s="184"/>
      <c r="H91" s="3"/>
      <c r="I91" s="3"/>
      <c r="J91" s="3"/>
      <c r="K91" s="3"/>
      <c r="L91" s="3"/>
      <c r="M91" s="3"/>
      <c r="N91" s="3"/>
      <c r="O91" s="3"/>
      <c r="P91" s="3"/>
      <c r="Q91" s="3"/>
      <c r="R91" s="3"/>
      <c r="S91" s="3"/>
      <c r="T91" s="3"/>
      <c r="U91" s="3"/>
      <c r="V91" s="3"/>
      <c r="W91" s="3"/>
      <c r="X91" s="3"/>
      <c r="Y91" s="3"/>
      <c r="Z91" s="3"/>
    </row>
    <row r="92" ht="42.0" customHeight="1">
      <c r="A92" s="184"/>
      <c r="B92" s="184"/>
      <c r="C92" s="184"/>
      <c r="D92" s="184"/>
      <c r="E92" s="17"/>
      <c r="F92" s="185"/>
      <c r="G92" s="184"/>
      <c r="H92" s="3"/>
      <c r="I92" s="3"/>
      <c r="J92" s="3"/>
      <c r="K92" s="3"/>
      <c r="L92" s="3"/>
      <c r="M92" s="3"/>
      <c r="N92" s="3"/>
      <c r="O92" s="3"/>
      <c r="P92" s="3"/>
      <c r="Q92" s="3"/>
      <c r="R92" s="3"/>
      <c r="S92" s="3"/>
      <c r="T92" s="3"/>
      <c r="U92" s="3"/>
      <c r="V92" s="3"/>
      <c r="W92" s="3"/>
      <c r="X92" s="3"/>
      <c r="Y92" s="3"/>
      <c r="Z92" s="3"/>
    </row>
    <row r="93" ht="42.0" customHeight="1">
      <c r="A93" s="184"/>
      <c r="B93" s="184"/>
      <c r="C93" s="184"/>
      <c r="D93" s="184"/>
      <c r="E93" s="17"/>
      <c r="F93" s="185"/>
      <c r="G93" s="184"/>
      <c r="H93" s="3"/>
      <c r="I93" s="3"/>
      <c r="J93" s="3"/>
      <c r="K93" s="3"/>
      <c r="L93" s="3"/>
      <c r="M93" s="3"/>
      <c r="N93" s="3"/>
      <c r="O93" s="3"/>
      <c r="P93" s="3"/>
      <c r="Q93" s="3"/>
      <c r="R93" s="3"/>
      <c r="S93" s="3"/>
      <c r="T93" s="3"/>
      <c r="U93" s="3"/>
      <c r="V93" s="3"/>
      <c r="W93" s="3"/>
      <c r="X93" s="3"/>
      <c r="Y93" s="3"/>
      <c r="Z93" s="3"/>
    </row>
    <row r="94" ht="42.0" customHeight="1">
      <c r="A94" s="184"/>
      <c r="B94" s="184"/>
      <c r="C94" s="184"/>
      <c r="D94" s="184"/>
      <c r="E94" s="17"/>
      <c r="F94" s="185"/>
      <c r="G94" s="184"/>
      <c r="H94" s="3"/>
      <c r="I94" s="3"/>
      <c r="J94" s="3"/>
      <c r="K94" s="3"/>
      <c r="L94" s="3"/>
      <c r="M94" s="3"/>
      <c r="N94" s="3"/>
      <c r="O94" s="3"/>
      <c r="P94" s="3"/>
      <c r="Q94" s="3"/>
      <c r="R94" s="3"/>
      <c r="S94" s="3"/>
      <c r="T94" s="3"/>
      <c r="U94" s="3"/>
      <c r="V94" s="3"/>
      <c r="W94" s="3"/>
      <c r="X94" s="3"/>
      <c r="Y94" s="3"/>
      <c r="Z94" s="3"/>
    </row>
    <row r="95" ht="42.0" customHeight="1">
      <c r="A95" s="184"/>
      <c r="B95" s="184"/>
      <c r="C95" s="184"/>
      <c r="D95" s="184"/>
      <c r="E95" s="17"/>
      <c r="F95" s="185"/>
      <c r="G95" s="184"/>
      <c r="H95" s="3"/>
      <c r="I95" s="3"/>
      <c r="J95" s="3"/>
      <c r="K95" s="3"/>
      <c r="L95" s="3"/>
      <c r="M95" s="3"/>
      <c r="N95" s="3"/>
      <c r="O95" s="3"/>
      <c r="P95" s="3"/>
      <c r="Q95" s="3"/>
      <c r="R95" s="3"/>
      <c r="S95" s="3"/>
      <c r="T95" s="3"/>
      <c r="U95" s="3"/>
      <c r="V95" s="3"/>
      <c r="W95" s="3"/>
      <c r="X95" s="3"/>
      <c r="Y95" s="3"/>
      <c r="Z95" s="3"/>
    </row>
    <row r="96" ht="42.0" customHeight="1">
      <c r="A96" s="184"/>
      <c r="B96" s="184"/>
      <c r="C96" s="184"/>
      <c r="D96" s="184"/>
      <c r="E96" s="17"/>
      <c r="F96" s="185"/>
      <c r="G96" s="184"/>
      <c r="H96" s="3"/>
      <c r="I96" s="3"/>
      <c r="J96" s="3"/>
      <c r="K96" s="3"/>
      <c r="L96" s="3"/>
      <c r="M96" s="3"/>
      <c r="N96" s="3"/>
      <c r="O96" s="3"/>
      <c r="P96" s="3"/>
      <c r="Q96" s="3"/>
      <c r="R96" s="3"/>
      <c r="S96" s="3"/>
      <c r="T96" s="3"/>
      <c r="U96" s="3"/>
      <c r="V96" s="3"/>
      <c r="W96" s="3"/>
      <c r="X96" s="3"/>
      <c r="Y96" s="3"/>
      <c r="Z96" s="3"/>
    </row>
    <row r="97" ht="42.0" customHeight="1">
      <c r="A97" s="184"/>
      <c r="B97" s="184"/>
      <c r="C97" s="184"/>
      <c r="D97" s="184"/>
      <c r="E97" s="17"/>
      <c r="F97" s="185"/>
      <c r="G97" s="184"/>
      <c r="H97" s="3"/>
      <c r="I97" s="3"/>
      <c r="J97" s="3"/>
      <c r="K97" s="3"/>
      <c r="L97" s="3"/>
      <c r="M97" s="3"/>
      <c r="N97" s="3"/>
      <c r="O97" s="3"/>
      <c r="P97" s="3"/>
      <c r="Q97" s="3"/>
      <c r="R97" s="3"/>
      <c r="S97" s="3"/>
      <c r="T97" s="3"/>
      <c r="U97" s="3"/>
      <c r="V97" s="3"/>
      <c r="W97" s="3"/>
      <c r="X97" s="3"/>
      <c r="Y97" s="3"/>
      <c r="Z97" s="3"/>
    </row>
    <row r="98" ht="42.0" customHeight="1">
      <c r="A98" s="184"/>
      <c r="B98" s="184"/>
      <c r="C98" s="184"/>
      <c r="D98" s="184"/>
      <c r="E98" s="17"/>
      <c r="F98" s="185"/>
      <c r="G98" s="184"/>
      <c r="H98" s="3"/>
      <c r="I98" s="3"/>
      <c r="J98" s="3"/>
      <c r="K98" s="3"/>
      <c r="L98" s="3"/>
      <c r="M98" s="3"/>
      <c r="N98" s="3"/>
      <c r="O98" s="3"/>
      <c r="P98" s="3"/>
      <c r="Q98" s="3"/>
      <c r="R98" s="3"/>
      <c r="S98" s="3"/>
      <c r="T98" s="3"/>
      <c r="U98" s="3"/>
      <c r="V98" s="3"/>
      <c r="W98" s="3"/>
      <c r="X98" s="3"/>
      <c r="Y98" s="3"/>
      <c r="Z98" s="3"/>
    </row>
    <row r="99" ht="42.0" customHeight="1">
      <c r="A99" s="184"/>
      <c r="B99" s="184"/>
      <c r="C99" s="184"/>
      <c r="D99" s="184"/>
      <c r="E99" s="17"/>
      <c r="F99" s="185"/>
      <c r="G99" s="184"/>
      <c r="H99" s="3"/>
      <c r="I99" s="3"/>
      <c r="J99" s="3"/>
      <c r="K99" s="3"/>
      <c r="L99" s="3"/>
      <c r="M99" s="3"/>
      <c r="N99" s="3"/>
      <c r="O99" s="3"/>
      <c r="P99" s="3"/>
      <c r="Q99" s="3"/>
      <c r="R99" s="3"/>
      <c r="S99" s="3"/>
      <c r="T99" s="3"/>
      <c r="U99" s="3"/>
      <c r="V99" s="3"/>
      <c r="W99" s="3"/>
      <c r="X99" s="3"/>
      <c r="Y99" s="3"/>
      <c r="Z99" s="3"/>
    </row>
    <row r="100" ht="42.0" customHeight="1">
      <c r="A100" s="184"/>
      <c r="B100" s="184"/>
      <c r="C100" s="184"/>
      <c r="D100" s="184"/>
      <c r="E100" s="17"/>
      <c r="F100" s="185"/>
      <c r="G100" s="184"/>
      <c r="H100" s="3"/>
      <c r="I100" s="3"/>
      <c r="J100" s="3"/>
      <c r="K100" s="3"/>
      <c r="L100" s="3"/>
      <c r="M100" s="3"/>
      <c r="N100" s="3"/>
      <c r="O100" s="3"/>
      <c r="P100" s="3"/>
      <c r="Q100" s="3"/>
      <c r="R100" s="3"/>
      <c r="S100" s="3"/>
      <c r="T100" s="3"/>
      <c r="U100" s="3"/>
      <c r="V100" s="3"/>
      <c r="W100" s="3"/>
      <c r="X100" s="3"/>
      <c r="Y100" s="3"/>
      <c r="Z100" s="3"/>
    </row>
    <row r="101" ht="42.0" customHeight="1">
      <c r="A101" s="184"/>
      <c r="B101" s="184"/>
      <c r="C101" s="184"/>
      <c r="D101" s="184"/>
      <c r="E101" s="17"/>
      <c r="F101" s="185"/>
      <c r="G101" s="184"/>
      <c r="H101" s="3"/>
      <c r="I101" s="3"/>
      <c r="J101" s="3"/>
      <c r="K101" s="3"/>
      <c r="L101" s="3"/>
      <c r="M101" s="3"/>
      <c r="N101" s="3"/>
      <c r="O101" s="3"/>
      <c r="P101" s="3"/>
      <c r="Q101" s="3"/>
      <c r="R101" s="3"/>
      <c r="S101" s="3"/>
      <c r="T101" s="3"/>
      <c r="U101" s="3"/>
      <c r="V101" s="3"/>
      <c r="W101" s="3"/>
      <c r="X101" s="3"/>
      <c r="Y101" s="3"/>
      <c r="Z101" s="3"/>
    </row>
    <row r="102" ht="42.0" customHeight="1">
      <c r="A102" s="184"/>
      <c r="B102" s="184"/>
      <c r="C102" s="184"/>
      <c r="D102" s="184"/>
      <c r="E102" s="17"/>
      <c r="F102" s="185"/>
      <c r="G102" s="184"/>
      <c r="H102" s="3"/>
      <c r="I102" s="3"/>
      <c r="J102" s="3"/>
      <c r="K102" s="3"/>
      <c r="L102" s="3"/>
      <c r="M102" s="3"/>
      <c r="N102" s="3"/>
      <c r="O102" s="3"/>
      <c r="P102" s="3"/>
      <c r="Q102" s="3"/>
      <c r="R102" s="3"/>
      <c r="S102" s="3"/>
      <c r="T102" s="3"/>
      <c r="U102" s="3"/>
      <c r="V102" s="3"/>
      <c r="W102" s="3"/>
      <c r="X102" s="3"/>
      <c r="Y102" s="3"/>
      <c r="Z102" s="3"/>
    </row>
    <row r="103" ht="42.0" customHeight="1">
      <c r="A103" s="184"/>
      <c r="B103" s="184"/>
      <c r="C103" s="184"/>
      <c r="D103" s="184"/>
      <c r="E103" s="17"/>
      <c r="F103" s="185"/>
      <c r="G103" s="184"/>
      <c r="H103" s="3"/>
      <c r="I103" s="3"/>
      <c r="J103" s="3"/>
      <c r="K103" s="3"/>
      <c r="L103" s="3"/>
      <c r="M103" s="3"/>
      <c r="N103" s="3"/>
      <c r="O103" s="3"/>
      <c r="P103" s="3"/>
      <c r="Q103" s="3"/>
      <c r="R103" s="3"/>
      <c r="S103" s="3"/>
      <c r="T103" s="3"/>
      <c r="U103" s="3"/>
      <c r="V103" s="3"/>
      <c r="W103" s="3"/>
      <c r="X103" s="3"/>
      <c r="Y103" s="3"/>
      <c r="Z103" s="3"/>
    </row>
    <row r="104" ht="42.0" customHeight="1">
      <c r="A104" s="184"/>
      <c r="B104" s="184"/>
      <c r="C104" s="184"/>
      <c r="D104" s="184"/>
      <c r="E104" s="17"/>
      <c r="F104" s="185"/>
      <c r="G104" s="184"/>
      <c r="H104" s="3"/>
      <c r="I104" s="3"/>
      <c r="J104" s="3"/>
      <c r="K104" s="3"/>
      <c r="L104" s="3"/>
      <c r="M104" s="3"/>
      <c r="N104" s="3"/>
      <c r="O104" s="3"/>
      <c r="P104" s="3"/>
      <c r="Q104" s="3"/>
      <c r="R104" s="3"/>
      <c r="S104" s="3"/>
      <c r="T104" s="3"/>
      <c r="U104" s="3"/>
      <c r="V104" s="3"/>
      <c r="W104" s="3"/>
      <c r="X104" s="3"/>
      <c r="Y104" s="3"/>
      <c r="Z104" s="3"/>
    </row>
    <row r="105" ht="42.0" customHeight="1">
      <c r="A105" s="184"/>
      <c r="B105" s="184"/>
      <c r="C105" s="184"/>
      <c r="D105" s="184"/>
      <c r="E105" s="17"/>
      <c r="F105" s="185"/>
      <c r="G105" s="184"/>
      <c r="H105" s="3"/>
      <c r="I105" s="3"/>
      <c r="J105" s="3"/>
      <c r="K105" s="3"/>
      <c r="L105" s="3"/>
      <c r="M105" s="3"/>
      <c r="N105" s="3"/>
      <c r="O105" s="3"/>
      <c r="P105" s="3"/>
      <c r="Q105" s="3"/>
      <c r="R105" s="3"/>
      <c r="S105" s="3"/>
      <c r="T105" s="3"/>
      <c r="U105" s="3"/>
      <c r="V105" s="3"/>
      <c r="W105" s="3"/>
      <c r="X105" s="3"/>
      <c r="Y105" s="3"/>
      <c r="Z105" s="3"/>
    </row>
    <row r="106" ht="42.0" customHeight="1">
      <c r="A106" s="184"/>
      <c r="B106" s="184"/>
      <c r="C106" s="184"/>
      <c r="D106" s="184"/>
      <c r="E106" s="17"/>
      <c r="F106" s="185"/>
      <c r="G106" s="184"/>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A43:B43"/>
    <mergeCell ref="A44:F44"/>
  </mergeCells>
  <dataValidations>
    <dataValidation type="list" allowBlank="1" showErrorMessage="1" sqref="A52:A106">
      <formula1>$A$46:$A$50</formula1>
    </dataValidation>
    <dataValidation type="list" allowBlank="1" showErrorMessage="1" sqref="F52:F106">
      <formula1>$F$30:$F$34</formula1>
    </dataValidation>
  </dataValidations>
  <printOptions/>
  <pageMargins bottom="1.0" footer="0.0" header="0.0" left="0.75" right="0.75" top="1.0"/>
  <pageSetup orientation="landscape"/>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3.14"/>
    <col customWidth="1" min="2" max="2" width="8.71"/>
    <col customWidth="1" min="3" max="12" width="12.29"/>
    <col customWidth="1" min="13" max="26" width="6.29"/>
  </cols>
  <sheetData>
    <row r="1" ht="12.75" customHeight="1">
      <c r="A1" s="1" t="s">
        <v>520</v>
      </c>
      <c r="B1" s="1"/>
      <c r="C1" s="1"/>
      <c r="D1" s="1"/>
      <c r="E1" s="1"/>
      <c r="F1" s="1"/>
      <c r="G1" s="1"/>
      <c r="H1" s="1"/>
      <c r="I1" s="1"/>
      <c r="J1" s="1"/>
      <c r="K1" s="1"/>
      <c r="L1" s="1"/>
      <c r="M1" s="186"/>
      <c r="N1" s="186"/>
      <c r="O1" s="186"/>
      <c r="P1" s="186"/>
      <c r="Q1" s="186"/>
      <c r="R1" s="186"/>
      <c r="S1" s="186"/>
      <c r="T1" s="186"/>
      <c r="U1" s="186"/>
      <c r="V1" s="186"/>
      <c r="W1" s="186"/>
      <c r="X1" s="186"/>
      <c r="Y1" s="186"/>
      <c r="Z1" s="186"/>
    </row>
    <row r="2" ht="12.75" hidden="1" customHeight="1">
      <c r="A2" s="1"/>
      <c r="B2" s="187"/>
      <c r="C2" s="1"/>
      <c r="D2" s="1"/>
      <c r="E2" s="1"/>
      <c r="F2" s="1"/>
      <c r="G2" s="1"/>
      <c r="H2" s="1"/>
      <c r="I2" s="1"/>
      <c r="J2" s="1"/>
      <c r="K2" s="1"/>
      <c r="L2" s="1"/>
      <c r="M2" s="186"/>
      <c r="N2" s="186"/>
      <c r="O2" s="186"/>
      <c r="P2" s="186"/>
      <c r="Q2" s="186"/>
      <c r="R2" s="186"/>
      <c r="S2" s="186"/>
      <c r="T2" s="186"/>
      <c r="U2" s="186"/>
      <c r="V2" s="186"/>
      <c r="W2" s="186"/>
      <c r="X2" s="186"/>
      <c r="Y2" s="186"/>
      <c r="Z2" s="186"/>
    </row>
    <row r="3" ht="12.75" hidden="1" customHeight="1">
      <c r="A3" s="1"/>
      <c r="B3" s="187" t="s">
        <v>521</v>
      </c>
      <c r="C3" s="1"/>
      <c r="D3" s="1"/>
      <c r="E3" s="1"/>
      <c r="F3" s="1"/>
      <c r="G3" s="1"/>
      <c r="H3" s="1"/>
      <c r="I3" s="1"/>
      <c r="J3" s="1"/>
      <c r="K3" s="1"/>
      <c r="L3" s="1"/>
      <c r="M3" s="186"/>
      <c r="N3" s="186"/>
      <c r="O3" s="186"/>
      <c r="P3" s="186"/>
      <c r="Q3" s="186"/>
      <c r="R3" s="186"/>
      <c r="S3" s="186"/>
      <c r="T3" s="186"/>
      <c r="U3" s="186"/>
      <c r="V3" s="186"/>
      <c r="W3" s="186"/>
      <c r="X3" s="186"/>
      <c r="Y3" s="186"/>
      <c r="Z3" s="186"/>
    </row>
    <row r="4" ht="12.75" customHeight="1">
      <c r="A4" s="1"/>
      <c r="B4" s="186"/>
      <c r="C4" s="188"/>
      <c r="D4" s="58"/>
      <c r="E4" s="58"/>
      <c r="F4" s="58"/>
      <c r="G4" s="58"/>
      <c r="H4" s="58"/>
      <c r="I4" s="58"/>
      <c r="J4" s="58"/>
      <c r="K4" s="58"/>
      <c r="L4" s="51"/>
      <c r="M4" s="186"/>
      <c r="N4" s="186"/>
      <c r="O4" s="186"/>
      <c r="P4" s="186"/>
      <c r="Q4" s="186"/>
      <c r="R4" s="186"/>
      <c r="S4" s="186"/>
      <c r="T4" s="186"/>
      <c r="U4" s="186"/>
      <c r="V4" s="186"/>
      <c r="W4" s="186"/>
      <c r="X4" s="186"/>
      <c r="Y4" s="186"/>
      <c r="Z4" s="186"/>
    </row>
    <row r="5" ht="22.5" customHeight="1">
      <c r="A5" s="186" t="s">
        <v>522</v>
      </c>
      <c r="B5" s="186"/>
      <c r="C5" s="160"/>
      <c r="D5" s="160"/>
      <c r="E5" s="160"/>
      <c r="F5" s="160"/>
      <c r="G5" s="160"/>
      <c r="H5" s="160"/>
      <c r="I5" s="160"/>
      <c r="J5" s="160"/>
      <c r="K5" s="160"/>
      <c r="L5" s="160"/>
      <c r="M5" s="186"/>
      <c r="N5" s="186"/>
      <c r="O5" s="186"/>
      <c r="P5" s="186"/>
      <c r="Q5" s="186"/>
      <c r="R5" s="186"/>
      <c r="S5" s="186"/>
      <c r="T5" s="186"/>
      <c r="U5" s="186"/>
      <c r="V5" s="186"/>
      <c r="W5" s="186"/>
      <c r="X5" s="186"/>
      <c r="Y5" s="186"/>
      <c r="Z5" s="186"/>
    </row>
    <row r="6" ht="16.5" customHeight="1">
      <c r="A6" s="3"/>
      <c r="B6" s="3"/>
      <c r="C6" s="5"/>
      <c r="D6" s="5"/>
      <c r="E6" s="5"/>
      <c r="F6" s="5"/>
      <c r="G6" s="5"/>
      <c r="H6" s="5"/>
      <c r="I6" s="5"/>
      <c r="J6" s="5"/>
      <c r="K6" s="5"/>
      <c r="L6" s="5"/>
      <c r="M6" s="3"/>
      <c r="N6" s="3"/>
      <c r="O6" s="3"/>
      <c r="P6" s="3"/>
      <c r="Q6" s="3"/>
      <c r="R6" s="3"/>
      <c r="S6" s="3"/>
      <c r="T6" s="3"/>
      <c r="U6" s="3"/>
      <c r="V6" s="3"/>
      <c r="W6" s="3"/>
      <c r="X6" s="3"/>
      <c r="Y6" s="3"/>
      <c r="Z6" s="3"/>
    </row>
    <row r="7" ht="24.75" customHeight="1">
      <c r="A7" s="189"/>
      <c r="B7" s="190" t="str">
        <f t="shared" ref="B7:B15" si="1">CONCATENATE("Scenario ", TEXT(#REF!,"#"))</f>
        <v>#REF!</v>
      </c>
      <c r="C7" s="191"/>
      <c r="D7" s="191"/>
      <c r="E7" s="191"/>
      <c r="F7" s="191"/>
      <c r="G7" s="191"/>
      <c r="H7" s="191"/>
      <c r="I7" s="191"/>
      <c r="J7" s="191"/>
      <c r="K7" s="191"/>
      <c r="L7" s="191"/>
      <c r="M7" s="186"/>
      <c r="N7" s="186"/>
      <c r="O7" s="186"/>
      <c r="P7" s="186"/>
      <c r="Q7" s="186"/>
      <c r="R7" s="186"/>
      <c r="S7" s="186"/>
      <c r="T7" s="186"/>
      <c r="U7" s="186"/>
      <c r="V7" s="186"/>
      <c r="W7" s="186"/>
      <c r="X7" s="186"/>
      <c r="Y7" s="186"/>
      <c r="Z7" s="186"/>
    </row>
    <row r="8" ht="24.75" customHeight="1">
      <c r="A8" s="192"/>
      <c r="B8" s="190" t="str">
        <f t="shared" si="1"/>
        <v>#REF!</v>
      </c>
      <c r="C8" s="191"/>
      <c r="D8" s="191"/>
      <c r="E8" s="191"/>
      <c r="F8" s="191"/>
      <c r="G8" s="191"/>
      <c r="H8" s="191"/>
      <c r="I8" s="191"/>
      <c r="J8" s="191"/>
      <c r="K8" s="191"/>
      <c r="L8" s="191"/>
      <c r="M8" s="186"/>
      <c r="N8" s="186"/>
      <c r="O8" s="186"/>
      <c r="P8" s="186"/>
      <c r="Q8" s="186"/>
      <c r="R8" s="186"/>
      <c r="S8" s="186"/>
      <c r="T8" s="186"/>
      <c r="U8" s="186"/>
      <c r="V8" s="186"/>
      <c r="W8" s="186"/>
      <c r="X8" s="186"/>
      <c r="Y8" s="186"/>
      <c r="Z8" s="186"/>
    </row>
    <row r="9" ht="24.75" customHeight="1">
      <c r="A9" s="192"/>
      <c r="B9" s="190" t="str">
        <f t="shared" si="1"/>
        <v>#REF!</v>
      </c>
      <c r="C9" s="191"/>
      <c r="D9" s="191"/>
      <c r="E9" s="191"/>
      <c r="F9" s="191"/>
      <c r="G9" s="191"/>
      <c r="H9" s="191"/>
      <c r="I9" s="191"/>
      <c r="J9" s="191"/>
      <c r="K9" s="191"/>
      <c r="L9" s="191"/>
      <c r="M9" s="186"/>
      <c r="N9" s="186"/>
      <c r="O9" s="186"/>
      <c r="P9" s="186"/>
      <c r="Q9" s="186"/>
      <c r="R9" s="186"/>
      <c r="S9" s="186"/>
      <c r="T9" s="186"/>
      <c r="U9" s="186"/>
      <c r="V9" s="186"/>
      <c r="W9" s="186"/>
      <c r="X9" s="186"/>
      <c r="Y9" s="186"/>
      <c r="Z9" s="186"/>
    </row>
    <row r="10" ht="24.75" customHeight="1">
      <c r="A10" s="192"/>
      <c r="B10" s="190" t="str">
        <f t="shared" si="1"/>
        <v>#REF!</v>
      </c>
      <c r="C10" s="191"/>
      <c r="D10" s="191"/>
      <c r="E10" s="191"/>
      <c r="F10" s="191"/>
      <c r="G10" s="191"/>
      <c r="H10" s="191"/>
      <c r="I10" s="191"/>
      <c r="J10" s="191"/>
      <c r="K10" s="191"/>
      <c r="L10" s="191"/>
      <c r="M10" s="186"/>
      <c r="N10" s="186"/>
      <c r="O10" s="186"/>
      <c r="P10" s="186"/>
      <c r="Q10" s="186"/>
      <c r="R10" s="186"/>
      <c r="S10" s="186"/>
      <c r="T10" s="186"/>
      <c r="U10" s="186"/>
      <c r="V10" s="186"/>
      <c r="W10" s="186"/>
      <c r="X10" s="186"/>
      <c r="Y10" s="186"/>
      <c r="Z10" s="186"/>
    </row>
    <row r="11" ht="24.75" customHeight="1">
      <c r="A11" s="192"/>
      <c r="B11" s="190" t="str">
        <f t="shared" si="1"/>
        <v>#REF!</v>
      </c>
      <c r="C11" s="191"/>
      <c r="D11" s="191"/>
      <c r="E11" s="191"/>
      <c r="F11" s="191"/>
      <c r="G11" s="191"/>
      <c r="H11" s="191"/>
      <c r="I11" s="191"/>
      <c r="J11" s="191"/>
      <c r="K11" s="191"/>
      <c r="L11" s="191"/>
      <c r="M11" s="186"/>
      <c r="N11" s="186"/>
      <c r="O11" s="186"/>
      <c r="P11" s="186"/>
      <c r="Q11" s="186"/>
      <c r="R11" s="186"/>
      <c r="S11" s="186"/>
      <c r="T11" s="186"/>
      <c r="U11" s="186"/>
      <c r="V11" s="186"/>
      <c r="W11" s="186"/>
      <c r="X11" s="186"/>
      <c r="Y11" s="186"/>
      <c r="Z11" s="186"/>
    </row>
    <row r="12" ht="24.75" customHeight="1">
      <c r="A12" s="192"/>
      <c r="B12" s="190" t="str">
        <f t="shared" si="1"/>
        <v>#REF!</v>
      </c>
      <c r="C12" s="191"/>
      <c r="D12" s="191"/>
      <c r="E12" s="191"/>
      <c r="F12" s="191"/>
      <c r="G12" s="191"/>
      <c r="H12" s="191"/>
      <c r="I12" s="191"/>
      <c r="J12" s="191"/>
      <c r="K12" s="191"/>
      <c r="L12" s="191"/>
      <c r="M12" s="186"/>
      <c r="N12" s="186"/>
      <c r="O12" s="186"/>
      <c r="P12" s="186"/>
      <c r="Q12" s="186"/>
      <c r="R12" s="186"/>
      <c r="S12" s="186"/>
      <c r="T12" s="186"/>
      <c r="U12" s="186"/>
      <c r="V12" s="186"/>
      <c r="W12" s="186"/>
      <c r="X12" s="186"/>
      <c r="Y12" s="186"/>
      <c r="Z12" s="186"/>
    </row>
    <row r="13" ht="24.75" customHeight="1">
      <c r="A13" s="192"/>
      <c r="B13" s="190" t="str">
        <f t="shared" si="1"/>
        <v>#REF!</v>
      </c>
      <c r="C13" s="191"/>
      <c r="D13" s="191"/>
      <c r="E13" s="191"/>
      <c r="F13" s="191"/>
      <c r="G13" s="191"/>
      <c r="H13" s="191"/>
      <c r="I13" s="191"/>
      <c r="J13" s="191"/>
      <c r="K13" s="191"/>
      <c r="L13" s="191"/>
      <c r="M13" s="186"/>
      <c r="N13" s="186"/>
      <c r="O13" s="186"/>
      <c r="P13" s="186"/>
      <c r="Q13" s="186"/>
      <c r="R13" s="186"/>
      <c r="S13" s="186"/>
      <c r="T13" s="186"/>
      <c r="U13" s="186"/>
      <c r="V13" s="186"/>
      <c r="W13" s="186"/>
      <c r="X13" s="186"/>
      <c r="Y13" s="186"/>
      <c r="Z13" s="186"/>
    </row>
    <row r="14" ht="24.75" customHeight="1">
      <c r="A14" s="192"/>
      <c r="B14" s="190" t="str">
        <f t="shared" si="1"/>
        <v>#REF!</v>
      </c>
      <c r="C14" s="191"/>
      <c r="D14" s="191"/>
      <c r="E14" s="191"/>
      <c r="F14" s="191"/>
      <c r="G14" s="191"/>
      <c r="H14" s="191"/>
      <c r="I14" s="191"/>
      <c r="J14" s="191"/>
      <c r="K14" s="191"/>
      <c r="L14" s="191"/>
      <c r="M14" s="186"/>
      <c r="N14" s="186"/>
      <c r="O14" s="186"/>
      <c r="P14" s="186"/>
      <c r="Q14" s="186"/>
      <c r="R14" s="186"/>
      <c r="S14" s="186"/>
      <c r="T14" s="186"/>
      <c r="U14" s="186"/>
      <c r="V14" s="186"/>
      <c r="W14" s="186"/>
      <c r="X14" s="186"/>
      <c r="Y14" s="186"/>
      <c r="Z14" s="186"/>
    </row>
    <row r="15" ht="24.75" customHeight="1">
      <c r="A15" s="193"/>
      <c r="B15" s="190" t="str">
        <f t="shared" si="1"/>
        <v>#REF!</v>
      </c>
      <c r="C15" s="191"/>
      <c r="D15" s="191"/>
      <c r="E15" s="191"/>
      <c r="F15" s="191"/>
      <c r="G15" s="191"/>
      <c r="H15" s="191"/>
      <c r="I15" s="191"/>
      <c r="J15" s="191"/>
      <c r="K15" s="191"/>
      <c r="L15" s="191"/>
      <c r="M15" s="186"/>
      <c r="N15" s="186"/>
      <c r="O15" s="186"/>
      <c r="P15" s="186"/>
      <c r="Q15" s="186"/>
      <c r="R15" s="186"/>
      <c r="S15" s="186"/>
      <c r="T15" s="186"/>
      <c r="U15" s="186"/>
      <c r="V15" s="186"/>
      <c r="W15" s="186"/>
      <c r="X15" s="186"/>
      <c r="Y15" s="186"/>
      <c r="Z15" s="186"/>
    </row>
    <row r="16" ht="12.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2.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2.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C4:L4"/>
    <mergeCell ref="A7:A15"/>
  </mergeCells>
  <dataValidations>
    <dataValidation type="list" allowBlank="1" showErrorMessage="1" sqref="C7:L15">
      <formula1>$B$2:$B$3</formula1>
    </dataValidation>
  </dataValidations>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hidden="1" min="1" max="1" width="6.29"/>
    <col customWidth="1" min="2" max="2" width="22.43"/>
    <col customWidth="1" min="3" max="3" width="77.86"/>
    <col customWidth="1" min="4" max="26" width="6.29"/>
  </cols>
  <sheetData>
    <row r="1" ht="12.75" customHeight="1">
      <c r="A1" s="3"/>
      <c r="B1" s="1" t="s">
        <v>35</v>
      </c>
      <c r="C1" s="3"/>
      <c r="D1" s="3"/>
      <c r="E1" s="3"/>
      <c r="F1" s="3"/>
      <c r="G1" s="3"/>
      <c r="H1" s="3"/>
      <c r="I1" s="3"/>
      <c r="J1" s="3"/>
      <c r="K1" s="3"/>
      <c r="L1" s="3"/>
      <c r="M1" s="3"/>
      <c r="N1" s="3"/>
      <c r="O1" s="3"/>
      <c r="P1" s="3"/>
      <c r="Q1" s="3"/>
      <c r="R1" s="3"/>
      <c r="S1" s="3"/>
      <c r="T1" s="3"/>
      <c r="U1" s="3"/>
      <c r="V1" s="3"/>
      <c r="W1" s="3"/>
      <c r="X1" s="3"/>
      <c r="Y1" s="3"/>
      <c r="Z1" s="3"/>
    </row>
    <row r="2" ht="42.75" customHeight="1">
      <c r="A2" s="73" t="s">
        <v>523</v>
      </c>
      <c r="B2" s="10" t="s">
        <v>523</v>
      </c>
      <c r="D2" s="73"/>
      <c r="E2" s="73"/>
      <c r="F2" s="1"/>
      <c r="G2" s="3"/>
      <c r="H2" s="3"/>
      <c r="I2" s="3"/>
      <c r="J2" s="3"/>
      <c r="K2" s="3"/>
      <c r="L2" s="3"/>
      <c r="M2" s="3"/>
      <c r="N2" s="3"/>
      <c r="O2" s="3"/>
      <c r="P2" s="3"/>
      <c r="Q2" s="3"/>
      <c r="R2" s="3"/>
      <c r="S2" s="3"/>
      <c r="T2" s="3"/>
      <c r="U2" s="3"/>
      <c r="V2" s="3"/>
      <c r="W2" s="3"/>
      <c r="X2" s="3"/>
      <c r="Y2" s="3"/>
      <c r="Z2" s="3"/>
    </row>
    <row r="3" ht="12.75" hidden="1" customHeight="1">
      <c r="A3" s="3"/>
      <c r="B3" s="166"/>
      <c r="C3" s="166"/>
      <c r="D3" s="166"/>
      <c r="E3" s="166"/>
      <c r="F3" s="166"/>
      <c r="G3" s="3"/>
      <c r="H3" s="3"/>
      <c r="I3" s="3"/>
      <c r="J3" s="3"/>
      <c r="K3" s="3"/>
      <c r="L3" s="3"/>
      <c r="M3" s="3"/>
      <c r="N3" s="3"/>
      <c r="O3" s="3"/>
      <c r="P3" s="3"/>
      <c r="Q3" s="3"/>
      <c r="R3" s="3"/>
      <c r="S3" s="3"/>
      <c r="T3" s="3"/>
      <c r="U3" s="3"/>
      <c r="V3" s="3"/>
      <c r="W3" s="3"/>
      <c r="X3" s="3"/>
      <c r="Y3" s="3"/>
      <c r="Z3" s="3"/>
    </row>
    <row r="4" ht="12.75" hidden="1" customHeight="1">
      <c r="A4" s="3"/>
      <c r="B4" s="194" t="s">
        <v>449</v>
      </c>
      <c r="C4" s="169"/>
      <c r="D4" s="169"/>
      <c r="E4" s="169"/>
      <c r="F4" s="169"/>
      <c r="G4" s="3"/>
      <c r="H4" s="3"/>
      <c r="I4" s="3"/>
      <c r="J4" s="3"/>
      <c r="K4" s="3"/>
      <c r="L4" s="3"/>
      <c r="M4" s="3"/>
      <c r="N4" s="3"/>
      <c r="O4" s="3"/>
      <c r="P4" s="3"/>
      <c r="Q4" s="3"/>
      <c r="R4" s="3"/>
      <c r="S4" s="3"/>
      <c r="T4" s="3"/>
      <c r="U4" s="3"/>
      <c r="V4" s="3"/>
      <c r="W4" s="3"/>
      <c r="X4" s="3"/>
      <c r="Y4" s="3"/>
      <c r="Z4" s="3"/>
    </row>
    <row r="5" ht="12.75" hidden="1" customHeight="1">
      <c r="A5" s="3"/>
      <c r="B5" s="169" t="s">
        <v>450</v>
      </c>
      <c r="C5" s="170">
        <v>36526.0</v>
      </c>
      <c r="D5" s="169"/>
      <c r="E5" s="169"/>
      <c r="F5" s="169"/>
      <c r="G5" s="3"/>
      <c r="H5" s="3"/>
      <c r="I5" s="3"/>
      <c r="J5" s="3"/>
      <c r="K5" s="3"/>
      <c r="L5" s="3"/>
      <c r="M5" s="3"/>
      <c r="N5" s="3"/>
      <c r="O5" s="3"/>
      <c r="P5" s="3"/>
      <c r="Q5" s="3"/>
      <c r="R5" s="3"/>
      <c r="S5" s="3"/>
      <c r="T5" s="3"/>
      <c r="U5" s="3"/>
      <c r="V5" s="3"/>
      <c r="W5" s="3"/>
      <c r="X5" s="3"/>
      <c r="Y5" s="3"/>
      <c r="Z5" s="3"/>
    </row>
    <row r="6" ht="12.75" hidden="1" customHeight="1">
      <c r="A6" s="3"/>
      <c r="B6" s="169" t="s">
        <v>453</v>
      </c>
      <c r="C6" s="170">
        <v>40179.0</v>
      </c>
      <c r="D6" s="169"/>
      <c r="E6" s="169"/>
      <c r="F6" s="169"/>
      <c r="G6" s="3"/>
      <c r="H6" s="3"/>
      <c r="I6" s="3"/>
      <c r="J6" s="3"/>
      <c r="K6" s="3"/>
      <c r="L6" s="3"/>
      <c r="M6" s="3"/>
      <c r="N6" s="3"/>
      <c r="O6" s="3"/>
      <c r="P6" s="3"/>
      <c r="Q6" s="3"/>
      <c r="R6" s="3"/>
      <c r="S6" s="3"/>
      <c r="T6" s="3"/>
      <c r="U6" s="3"/>
      <c r="V6" s="3"/>
      <c r="W6" s="3"/>
      <c r="X6" s="3"/>
      <c r="Y6" s="3"/>
      <c r="Z6" s="3"/>
    </row>
    <row r="7" ht="12.75" hidden="1" customHeight="1">
      <c r="A7" s="3"/>
      <c r="B7" s="169" t="s">
        <v>455</v>
      </c>
      <c r="C7" s="169" t="s">
        <v>459</v>
      </c>
      <c r="D7" s="169"/>
      <c r="E7" s="169"/>
      <c r="F7" s="169"/>
      <c r="G7" s="3"/>
      <c r="H7" s="3"/>
      <c r="I7" s="3"/>
      <c r="J7" s="3"/>
      <c r="K7" s="3"/>
      <c r="L7" s="3"/>
      <c r="M7" s="3"/>
      <c r="N7" s="3"/>
      <c r="O7" s="3"/>
      <c r="P7" s="3"/>
      <c r="Q7" s="3"/>
      <c r="R7" s="3"/>
      <c r="S7" s="3"/>
      <c r="T7" s="3"/>
      <c r="U7" s="3"/>
      <c r="V7" s="3"/>
      <c r="W7" s="3"/>
      <c r="X7" s="3"/>
      <c r="Y7" s="3"/>
      <c r="Z7" s="3"/>
    </row>
    <row r="8" ht="12.75" hidden="1" customHeight="1">
      <c r="A8" s="3"/>
      <c r="B8" s="169"/>
      <c r="C8" s="169" t="s">
        <v>524</v>
      </c>
      <c r="D8" s="169"/>
      <c r="E8" s="169"/>
      <c r="F8" s="169"/>
      <c r="G8" s="3"/>
      <c r="H8" s="3"/>
      <c r="I8" s="3"/>
      <c r="J8" s="3"/>
      <c r="K8" s="3"/>
      <c r="L8" s="3"/>
      <c r="M8" s="3"/>
      <c r="N8" s="3"/>
      <c r="O8" s="3"/>
      <c r="P8" s="3"/>
      <c r="Q8" s="3"/>
      <c r="R8" s="3"/>
      <c r="S8" s="3"/>
      <c r="T8" s="3"/>
      <c r="U8" s="3"/>
      <c r="V8" s="3"/>
      <c r="W8" s="3"/>
      <c r="X8" s="3"/>
      <c r="Y8" s="3"/>
      <c r="Z8" s="3"/>
    </row>
    <row r="9" ht="12.75" hidden="1" customHeight="1">
      <c r="A9" s="3"/>
      <c r="B9" s="169"/>
      <c r="C9" s="169" t="s">
        <v>525</v>
      </c>
      <c r="D9" s="169"/>
      <c r="E9" s="169"/>
      <c r="F9" s="169"/>
      <c r="G9" s="3"/>
      <c r="H9" s="3"/>
      <c r="I9" s="3"/>
      <c r="J9" s="3"/>
      <c r="K9" s="3"/>
      <c r="L9" s="3"/>
      <c r="M9" s="3"/>
      <c r="N9" s="3"/>
      <c r="O9" s="3"/>
      <c r="P9" s="3"/>
      <c r="Q9" s="3"/>
      <c r="R9" s="3"/>
      <c r="S9" s="3"/>
      <c r="T9" s="3"/>
      <c r="U9" s="3"/>
      <c r="V9" s="3"/>
      <c r="W9" s="3"/>
      <c r="X9" s="3"/>
      <c r="Y9" s="3"/>
      <c r="Z9" s="3"/>
    </row>
    <row r="10" ht="12.75" hidden="1" customHeight="1">
      <c r="A10" s="3"/>
      <c r="B10" s="169"/>
      <c r="C10" s="169" t="s">
        <v>526</v>
      </c>
      <c r="D10" s="169"/>
      <c r="E10" s="169"/>
      <c r="F10" s="169"/>
      <c r="G10" s="3"/>
      <c r="H10" s="3"/>
      <c r="I10" s="3"/>
      <c r="J10" s="3"/>
      <c r="K10" s="3"/>
      <c r="L10" s="3"/>
      <c r="M10" s="3"/>
      <c r="N10" s="3"/>
      <c r="O10" s="3"/>
      <c r="P10" s="3"/>
      <c r="Q10" s="3"/>
      <c r="R10" s="3"/>
      <c r="S10" s="3"/>
      <c r="T10" s="3"/>
      <c r="U10" s="3"/>
      <c r="V10" s="3"/>
      <c r="W10" s="3"/>
      <c r="X10" s="3"/>
      <c r="Y10" s="3"/>
      <c r="Z10" s="3"/>
    </row>
    <row r="11" ht="12.75" hidden="1" customHeight="1">
      <c r="A11" s="3"/>
      <c r="B11" s="169"/>
      <c r="C11" s="169" t="s">
        <v>527</v>
      </c>
      <c r="D11" s="169"/>
      <c r="E11" s="169"/>
      <c r="F11" s="169"/>
      <c r="G11" s="3"/>
      <c r="H11" s="3"/>
      <c r="I11" s="3"/>
      <c r="J11" s="3"/>
      <c r="K11" s="3"/>
      <c r="L11" s="3"/>
      <c r="M11" s="3"/>
      <c r="N11" s="3"/>
      <c r="O11" s="3"/>
      <c r="P11" s="3"/>
      <c r="Q11" s="3"/>
      <c r="R11" s="3"/>
      <c r="S11" s="3"/>
      <c r="T11" s="3"/>
      <c r="U11" s="3"/>
      <c r="V11" s="3"/>
      <c r="W11" s="3"/>
      <c r="X11" s="3"/>
      <c r="Y11" s="3"/>
      <c r="Z11" s="3"/>
    </row>
    <row r="12" ht="12.75" hidden="1" customHeight="1">
      <c r="A12" s="3"/>
      <c r="B12" s="169"/>
      <c r="C12" s="169" t="s">
        <v>528</v>
      </c>
      <c r="D12" s="169"/>
      <c r="E12" s="169"/>
      <c r="F12" s="169"/>
      <c r="G12" s="3"/>
      <c r="H12" s="3"/>
      <c r="I12" s="3"/>
      <c r="J12" s="3"/>
      <c r="K12" s="3"/>
      <c r="L12" s="3"/>
      <c r="M12" s="3"/>
      <c r="N12" s="3"/>
      <c r="O12" s="3"/>
      <c r="P12" s="3"/>
      <c r="Q12" s="3"/>
      <c r="R12" s="3"/>
      <c r="S12" s="3"/>
      <c r="T12" s="3"/>
      <c r="U12" s="3"/>
      <c r="V12" s="3"/>
      <c r="W12" s="3"/>
      <c r="X12" s="3"/>
      <c r="Y12" s="3"/>
      <c r="Z12" s="3"/>
    </row>
    <row r="13" ht="12.75" hidden="1" customHeight="1">
      <c r="A13" s="3"/>
      <c r="B13" s="169"/>
      <c r="C13" s="169" t="s">
        <v>503</v>
      </c>
      <c r="D13" s="169"/>
      <c r="E13" s="169"/>
      <c r="F13" s="169"/>
      <c r="G13" s="3"/>
      <c r="H13" s="3"/>
      <c r="I13" s="3"/>
      <c r="J13" s="3"/>
      <c r="K13" s="3"/>
      <c r="L13" s="3"/>
      <c r="M13" s="3"/>
      <c r="N13" s="3"/>
      <c r="O13" s="3"/>
      <c r="P13" s="3"/>
      <c r="Q13" s="3"/>
      <c r="R13" s="3"/>
      <c r="S13" s="3"/>
      <c r="T13" s="3"/>
      <c r="U13" s="3"/>
      <c r="V13" s="3"/>
      <c r="W13" s="3"/>
      <c r="X13" s="3"/>
      <c r="Y13" s="3"/>
      <c r="Z13" s="3"/>
    </row>
    <row r="14" ht="12.75" hidden="1" customHeight="1">
      <c r="A14" s="3"/>
      <c r="B14" s="169"/>
      <c r="C14" s="169" t="s">
        <v>466</v>
      </c>
      <c r="D14" s="169"/>
      <c r="E14" s="169"/>
      <c r="F14" s="169"/>
      <c r="G14" s="3"/>
      <c r="H14" s="3"/>
      <c r="I14" s="3"/>
      <c r="J14" s="3"/>
      <c r="K14" s="3"/>
      <c r="L14" s="3"/>
      <c r="M14" s="3"/>
      <c r="N14" s="3"/>
      <c r="O14" s="3"/>
      <c r="P14" s="3"/>
      <c r="Q14" s="3"/>
      <c r="R14" s="3"/>
      <c r="S14" s="3"/>
      <c r="T14" s="3"/>
      <c r="U14" s="3"/>
      <c r="V14" s="3"/>
      <c r="W14" s="3"/>
      <c r="X14" s="3"/>
      <c r="Y14" s="3"/>
      <c r="Z14" s="3"/>
    </row>
    <row r="15" ht="12.75" hidden="1" customHeight="1">
      <c r="A15" s="3"/>
      <c r="B15" s="169" t="s">
        <v>468</v>
      </c>
      <c r="C15" s="169" t="s">
        <v>469</v>
      </c>
      <c r="D15" s="169"/>
      <c r="E15" s="169"/>
      <c r="F15" s="169"/>
      <c r="G15" s="3"/>
      <c r="H15" s="3"/>
      <c r="I15" s="3"/>
      <c r="J15" s="3"/>
      <c r="K15" s="3"/>
      <c r="L15" s="3"/>
      <c r="M15" s="3"/>
      <c r="N15" s="3"/>
      <c r="O15" s="3"/>
      <c r="P15" s="3"/>
      <c r="Q15" s="3"/>
      <c r="R15" s="3"/>
      <c r="S15" s="3"/>
      <c r="T15" s="3"/>
      <c r="U15" s="3"/>
      <c r="V15" s="3"/>
      <c r="W15" s="3"/>
      <c r="X15" s="3"/>
      <c r="Y15" s="3"/>
      <c r="Z15" s="3"/>
    </row>
    <row r="16" ht="12.75" hidden="1" customHeight="1">
      <c r="A16" s="3"/>
      <c r="B16" s="169"/>
      <c r="C16" s="169" t="s">
        <v>529</v>
      </c>
      <c r="D16" s="169"/>
      <c r="E16" s="169"/>
      <c r="F16" s="169"/>
      <c r="G16" s="3"/>
      <c r="H16" s="3"/>
      <c r="I16" s="3"/>
      <c r="J16" s="3"/>
      <c r="K16" s="3"/>
      <c r="L16" s="3"/>
      <c r="M16" s="3"/>
      <c r="N16" s="3"/>
      <c r="O16" s="3"/>
      <c r="P16" s="3"/>
      <c r="Q16" s="3"/>
      <c r="R16" s="3"/>
      <c r="S16" s="3"/>
      <c r="T16" s="3"/>
      <c r="U16" s="3"/>
      <c r="V16" s="3"/>
      <c r="W16" s="3"/>
      <c r="X16" s="3"/>
      <c r="Y16" s="3"/>
      <c r="Z16" s="3"/>
    </row>
    <row r="17" ht="12.75" hidden="1" customHeight="1">
      <c r="A17" s="3"/>
      <c r="B17" s="169"/>
      <c r="C17" s="169" t="s">
        <v>530</v>
      </c>
      <c r="D17" s="169"/>
      <c r="E17" s="169"/>
      <c r="F17" s="169"/>
      <c r="G17" s="3"/>
      <c r="H17" s="3"/>
      <c r="I17" s="3"/>
      <c r="J17" s="3"/>
      <c r="K17" s="3"/>
      <c r="L17" s="3"/>
      <c r="M17" s="3"/>
      <c r="N17" s="3"/>
      <c r="O17" s="3"/>
      <c r="P17" s="3"/>
      <c r="Q17" s="3"/>
      <c r="R17" s="3"/>
      <c r="S17" s="3"/>
      <c r="T17" s="3"/>
      <c r="U17" s="3"/>
      <c r="V17" s="3"/>
      <c r="W17" s="3"/>
      <c r="X17" s="3"/>
      <c r="Y17" s="3"/>
      <c r="Z17" s="3"/>
    </row>
    <row r="18" ht="12.75" hidden="1" customHeight="1">
      <c r="A18" s="3"/>
      <c r="B18" s="169"/>
      <c r="C18" s="169" t="s">
        <v>531</v>
      </c>
      <c r="D18" s="169"/>
      <c r="E18" s="169"/>
      <c r="F18" s="169"/>
      <c r="G18" s="3"/>
      <c r="H18" s="3"/>
      <c r="I18" s="3"/>
      <c r="J18" s="3"/>
      <c r="K18" s="3"/>
      <c r="L18" s="3"/>
      <c r="M18" s="3"/>
      <c r="N18" s="3"/>
      <c r="O18" s="3"/>
      <c r="P18" s="3"/>
      <c r="Q18" s="3"/>
      <c r="R18" s="3"/>
      <c r="S18" s="3"/>
      <c r="T18" s="3"/>
      <c r="U18" s="3"/>
      <c r="V18" s="3"/>
      <c r="W18" s="3"/>
      <c r="X18" s="3"/>
      <c r="Y18" s="3"/>
      <c r="Z18" s="3"/>
    </row>
    <row r="19" ht="12.75" hidden="1" customHeight="1">
      <c r="A19" s="3"/>
      <c r="B19" s="169"/>
      <c r="C19" s="169" t="s">
        <v>532</v>
      </c>
      <c r="D19" s="169"/>
      <c r="E19" s="169"/>
      <c r="F19" s="169"/>
      <c r="G19" s="3"/>
      <c r="H19" s="3"/>
      <c r="I19" s="3"/>
      <c r="J19" s="3"/>
      <c r="K19" s="3"/>
      <c r="L19" s="3"/>
      <c r="M19" s="3"/>
      <c r="N19" s="3"/>
      <c r="O19" s="3"/>
      <c r="P19" s="3"/>
      <c r="Q19" s="3"/>
      <c r="R19" s="3"/>
      <c r="S19" s="3"/>
      <c r="T19" s="3"/>
      <c r="U19" s="3"/>
      <c r="V19" s="3"/>
      <c r="W19" s="3"/>
      <c r="X19" s="3"/>
      <c r="Y19" s="3"/>
      <c r="Z19" s="3"/>
    </row>
    <row r="20" ht="12.75" hidden="1" customHeight="1">
      <c r="A20" s="3"/>
      <c r="B20" s="169"/>
      <c r="C20" s="169" t="s">
        <v>533</v>
      </c>
      <c r="D20" s="169"/>
      <c r="E20" s="169"/>
      <c r="F20" s="169"/>
      <c r="G20" s="3"/>
      <c r="H20" s="3"/>
      <c r="I20" s="3"/>
      <c r="J20" s="3"/>
      <c r="K20" s="3"/>
      <c r="L20" s="3"/>
      <c r="M20" s="3"/>
      <c r="N20" s="3"/>
      <c r="O20" s="3"/>
      <c r="P20" s="3"/>
      <c r="Q20" s="3"/>
      <c r="R20" s="3"/>
      <c r="S20" s="3"/>
      <c r="T20" s="3"/>
      <c r="U20" s="3"/>
      <c r="V20" s="3"/>
      <c r="W20" s="3"/>
      <c r="X20" s="3"/>
      <c r="Y20" s="3"/>
      <c r="Z20" s="3"/>
    </row>
    <row r="21" ht="12.75" hidden="1" customHeight="1">
      <c r="A21" s="3"/>
      <c r="B21" s="169"/>
      <c r="C21" s="169" t="s">
        <v>487</v>
      </c>
      <c r="D21" s="169"/>
      <c r="E21" s="169"/>
      <c r="F21" s="169"/>
      <c r="G21" s="3"/>
      <c r="H21" s="3"/>
      <c r="I21" s="3"/>
      <c r="J21" s="3"/>
      <c r="K21" s="3"/>
      <c r="L21" s="3"/>
      <c r="M21" s="3"/>
      <c r="N21" s="3"/>
      <c r="O21" s="3"/>
      <c r="P21" s="3"/>
      <c r="Q21" s="3"/>
      <c r="R21" s="3"/>
      <c r="S21" s="3"/>
      <c r="T21" s="3"/>
      <c r="U21" s="3"/>
      <c r="V21" s="3"/>
      <c r="W21" s="3"/>
      <c r="X21" s="3"/>
      <c r="Y21" s="3"/>
      <c r="Z21" s="3"/>
    </row>
    <row r="22" ht="12.75" hidden="1" customHeight="1">
      <c r="A22" s="3"/>
      <c r="B22" s="169"/>
      <c r="C22" s="169" t="s">
        <v>534</v>
      </c>
      <c r="D22" s="169"/>
      <c r="E22" s="169"/>
      <c r="F22" s="169"/>
      <c r="G22" s="3"/>
      <c r="H22" s="3"/>
      <c r="I22" s="3"/>
      <c r="J22" s="3"/>
      <c r="K22" s="3"/>
      <c r="L22" s="3"/>
      <c r="M22" s="3"/>
      <c r="N22" s="3"/>
      <c r="O22" s="3"/>
      <c r="P22" s="3"/>
      <c r="Q22" s="3"/>
      <c r="R22" s="3"/>
      <c r="S22" s="3"/>
      <c r="T22" s="3"/>
      <c r="U22" s="3"/>
      <c r="V22" s="3"/>
      <c r="W22" s="3"/>
      <c r="X22" s="3"/>
      <c r="Y22" s="3"/>
      <c r="Z22" s="3"/>
    </row>
    <row r="23" ht="12.75" hidden="1" customHeight="1">
      <c r="A23" s="3"/>
      <c r="B23" s="169"/>
      <c r="C23" s="169" t="s">
        <v>535</v>
      </c>
      <c r="D23" s="169"/>
      <c r="E23" s="169"/>
      <c r="F23" s="169"/>
      <c r="G23" s="3"/>
      <c r="H23" s="3"/>
      <c r="I23" s="3"/>
      <c r="J23" s="3"/>
      <c r="K23" s="3"/>
      <c r="L23" s="3"/>
      <c r="M23" s="3"/>
      <c r="N23" s="3"/>
      <c r="O23" s="3"/>
      <c r="P23" s="3"/>
      <c r="Q23" s="3"/>
      <c r="R23" s="3"/>
      <c r="S23" s="3"/>
      <c r="T23" s="3"/>
      <c r="U23" s="3"/>
      <c r="V23" s="3"/>
      <c r="W23" s="3"/>
      <c r="X23" s="3"/>
      <c r="Y23" s="3"/>
      <c r="Z23" s="3"/>
    </row>
    <row r="24" ht="12.75" hidden="1" customHeight="1">
      <c r="A24" s="3"/>
      <c r="B24" s="169"/>
      <c r="C24" s="169" t="s">
        <v>536</v>
      </c>
      <c r="D24" s="169"/>
      <c r="E24" s="169"/>
      <c r="F24" s="169"/>
      <c r="G24" s="3"/>
      <c r="H24" s="3"/>
      <c r="I24" s="3"/>
      <c r="J24" s="3"/>
      <c r="K24" s="3"/>
      <c r="L24" s="3"/>
      <c r="M24" s="3"/>
      <c r="N24" s="3"/>
      <c r="O24" s="3"/>
      <c r="P24" s="3"/>
      <c r="Q24" s="3"/>
      <c r="R24" s="3"/>
      <c r="S24" s="3"/>
      <c r="T24" s="3"/>
      <c r="U24" s="3"/>
      <c r="V24" s="3"/>
      <c r="W24" s="3"/>
      <c r="X24" s="3"/>
      <c r="Y24" s="3"/>
      <c r="Z24" s="3"/>
    </row>
    <row r="25" ht="12.75" hidden="1" customHeight="1">
      <c r="A25" s="3"/>
      <c r="B25" s="169" t="s">
        <v>482</v>
      </c>
      <c r="C25" s="169" t="s">
        <v>483</v>
      </c>
      <c r="D25" s="169"/>
      <c r="E25" s="169"/>
      <c r="F25" s="169"/>
      <c r="G25" s="3"/>
      <c r="H25" s="3"/>
      <c r="I25" s="3"/>
      <c r="J25" s="3"/>
      <c r="K25" s="3"/>
      <c r="L25" s="3"/>
      <c r="M25" s="3"/>
      <c r="N25" s="3"/>
      <c r="O25" s="3"/>
      <c r="P25" s="3"/>
      <c r="Q25" s="3"/>
      <c r="R25" s="3"/>
      <c r="S25" s="3"/>
      <c r="T25" s="3"/>
      <c r="U25" s="3"/>
      <c r="V25" s="3"/>
      <c r="W25" s="3"/>
      <c r="X25" s="3"/>
      <c r="Y25" s="3"/>
      <c r="Z25" s="3"/>
    </row>
    <row r="26" ht="12.75" hidden="1" customHeight="1">
      <c r="A26" s="3"/>
      <c r="B26" s="169"/>
      <c r="C26" s="169" t="s">
        <v>484</v>
      </c>
      <c r="D26" s="169"/>
      <c r="E26" s="169"/>
      <c r="F26" s="169"/>
      <c r="G26" s="3"/>
      <c r="H26" s="3"/>
      <c r="I26" s="3"/>
      <c r="J26" s="3"/>
      <c r="K26" s="3"/>
      <c r="L26" s="3"/>
      <c r="M26" s="3"/>
      <c r="N26" s="3"/>
      <c r="O26" s="3"/>
      <c r="P26" s="3"/>
      <c r="Q26" s="3"/>
      <c r="R26" s="3"/>
      <c r="S26" s="3"/>
      <c r="T26" s="3"/>
      <c r="U26" s="3"/>
      <c r="V26" s="3"/>
      <c r="W26" s="3"/>
      <c r="X26" s="3"/>
      <c r="Y26" s="3"/>
      <c r="Z26" s="3"/>
    </row>
    <row r="27" ht="12.75" hidden="1" customHeight="1">
      <c r="A27" s="3"/>
      <c r="B27" s="169" t="s">
        <v>537</v>
      </c>
      <c r="C27" s="169" t="s">
        <v>486</v>
      </c>
      <c r="D27" s="169"/>
      <c r="E27" s="169"/>
      <c r="F27" s="169"/>
      <c r="G27" s="3"/>
      <c r="H27" s="3"/>
      <c r="I27" s="3"/>
      <c r="J27" s="3"/>
      <c r="K27" s="3"/>
      <c r="L27" s="3"/>
      <c r="M27" s="3"/>
      <c r="N27" s="3"/>
      <c r="O27" s="3"/>
      <c r="P27" s="3"/>
      <c r="Q27" s="3"/>
      <c r="R27" s="3"/>
      <c r="S27" s="3"/>
      <c r="T27" s="3"/>
      <c r="U27" s="3"/>
      <c r="V27" s="3"/>
      <c r="W27" s="3"/>
      <c r="X27" s="3"/>
      <c r="Y27" s="3"/>
      <c r="Z27" s="3"/>
    </row>
    <row r="28" ht="12.75" hidden="1" customHeight="1">
      <c r="A28" s="3"/>
      <c r="B28" s="169"/>
      <c r="C28" s="169" t="s">
        <v>487</v>
      </c>
      <c r="D28" s="169"/>
      <c r="E28" s="169"/>
      <c r="F28" s="169"/>
      <c r="G28" s="3"/>
      <c r="H28" s="3"/>
      <c r="I28" s="3"/>
      <c r="J28" s="3"/>
      <c r="K28" s="3"/>
      <c r="L28" s="3"/>
      <c r="M28" s="3"/>
      <c r="N28" s="3"/>
      <c r="O28" s="3"/>
      <c r="P28" s="3"/>
      <c r="Q28" s="3"/>
      <c r="R28" s="3"/>
      <c r="S28" s="3"/>
      <c r="T28" s="3"/>
      <c r="U28" s="3"/>
      <c r="V28" s="3"/>
      <c r="W28" s="3"/>
      <c r="X28" s="3"/>
      <c r="Y28" s="3"/>
      <c r="Z28" s="3"/>
    </row>
    <row r="29" ht="12.75" hidden="1" customHeight="1">
      <c r="A29" s="3"/>
      <c r="B29" s="169"/>
      <c r="C29" s="169" t="s">
        <v>488</v>
      </c>
      <c r="D29" s="169"/>
      <c r="E29" s="169"/>
      <c r="F29" s="169"/>
      <c r="G29" s="3"/>
      <c r="H29" s="3"/>
      <c r="I29" s="3"/>
      <c r="J29" s="3"/>
      <c r="K29" s="3"/>
      <c r="L29" s="3"/>
      <c r="M29" s="3"/>
      <c r="N29" s="3"/>
      <c r="O29" s="3"/>
      <c r="P29" s="3"/>
      <c r="Q29" s="3"/>
      <c r="R29" s="3"/>
      <c r="S29" s="3"/>
      <c r="T29" s="3"/>
      <c r="U29" s="3"/>
      <c r="V29" s="3"/>
      <c r="W29" s="3"/>
      <c r="X29" s="3"/>
      <c r="Y29" s="3"/>
      <c r="Z29" s="3"/>
    </row>
    <row r="30" ht="12.75" hidden="1" customHeight="1">
      <c r="A30" s="3"/>
      <c r="B30" s="169"/>
      <c r="C30" s="169" t="s">
        <v>444</v>
      </c>
      <c r="D30" s="169"/>
      <c r="E30" s="169"/>
      <c r="F30" s="169"/>
      <c r="G30" s="3"/>
      <c r="H30" s="3"/>
      <c r="I30" s="3"/>
      <c r="J30" s="3"/>
      <c r="K30" s="3"/>
      <c r="L30" s="3"/>
      <c r="M30" s="3"/>
      <c r="N30" s="3"/>
      <c r="O30" s="3"/>
      <c r="P30" s="3"/>
      <c r="Q30" s="3"/>
      <c r="R30" s="3"/>
      <c r="S30" s="3"/>
      <c r="T30" s="3"/>
      <c r="U30" s="3"/>
      <c r="V30" s="3"/>
      <c r="W30" s="3"/>
      <c r="X30" s="3"/>
      <c r="Y30" s="3"/>
      <c r="Z30" s="3"/>
    </row>
    <row r="31" ht="12.75" hidden="1" customHeight="1">
      <c r="A31" s="3"/>
      <c r="B31" s="169" t="s">
        <v>538</v>
      </c>
      <c r="C31" s="169" t="s">
        <v>539</v>
      </c>
      <c r="D31" s="169"/>
      <c r="E31" s="169"/>
      <c r="F31" s="169"/>
      <c r="G31" s="3"/>
      <c r="H31" s="3"/>
      <c r="I31" s="3"/>
      <c r="J31" s="3"/>
      <c r="K31" s="3"/>
      <c r="L31" s="3"/>
      <c r="M31" s="3"/>
      <c r="N31" s="3"/>
      <c r="O31" s="3"/>
      <c r="P31" s="3"/>
      <c r="Q31" s="3"/>
      <c r="R31" s="3"/>
      <c r="S31" s="3"/>
      <c r="T31" s="3"/>
      <c r="U31" s="3"/>
      <c r="V31" s="3"/>
      <c r="W31" s="3"/>
      <c r="X31" s="3"/>
      <c r="Y31" s="3"/>
      <c r="Z31" s="3"/>
    </row>
    <row r="32" ht="12.75" hidden="1" customHeight="1">
      <c r="A32" s="3"/>
      <c r="B32" s="169"/>
      <c r="C32" s="169" t="s">
        <v>540</v>
      </c>
      <c r="D32" s="169"/>
      <c r="E32" s="169"/>
      <c r="F32" s="169"/>
      <c r="G32" s="3"/>
      <c r="H32" s="3"/>
      <c r="I32" s="3"/>
      <c r="J32" s="3"/>
      <c r="K32" s="3"/>
      <c r="L32" s="3"/>
      <c r="M32" s="3"/>
      <c r="N32" s="3"/>
      <c r="O32" s="3"/>
      <c r="P32" s="3"/>
      <c r="Q32" s="3"/>
      <c r="R32" s="3"/>
      <c r="S32" s="3"/>
      <c r="T32" s="3"/>
      <c r="U32" s="3"/>
      <c r="V32" s="3"/>
      <c r="W32" s="3"/>
      <c r="X32" s="3"/>
      <c r="Y32" s="3"/>
      <c r="Z32" s="3"/>
    </row>
    <row r="33" ht="12.75" hidden="1" customHeight="1">
      <c r="A33" s="3"/>
      <c r="B33" s="169" t="s">
        <v>489</v>
      </c>
      <c r="C33" s="169" t="s">
        <v>410</v>
      </c>
      <c r="D33" s="169"/>
      <c r="E33" s="169"/>
      <c r="F33" s="169"/>
      <c r="G33" s="3"/>
      <c r="H33" s="3"/>
      <c r="I33" s="3"/>
      <c r="J33" s="3"/>
      <c r="K33" s="3"/>
      <c r="L33" s="3"/>
      <c r="M33" s="3"/>
      <c r="N33" s="3"/>
      <c r="O33" s="3"/>
      <c r="P33" s="3"/>
      <c r="Q33" s="3"/>
      <c r="R33" s="3"/>
      <c r="S33" s="3"/>
      <c r="T33" s="3"/>
      <c r="U33" s="3"/>
      <c r="V33" s="3"/>
      <c r="W33" s="3"/>
      <c r="X33" s="3"/>
      <c r="Y33" s="3"/>
      <c r="Z33" s="3"/>
    </row>
    <row r="34" ht="12.75" hidden="1" customHeight="1">
      <c r="A34" s="3"/>
      <c r="B34" s="169"/>
      <c r="C34" s="169" t="s">
        <v>411</v>
      </c>
      <c r="D34" s="169"/>
      <c r="E34" s="169"/>
      <c r="F34" s="169"/>
      <c r="G34" s="3"/>
      <c r="H34" s="3"/>
      <c r="I34" s="3"/>
      <c r="J34" s="3"/>
      <c r="K34" s="3"/>
      <c r="L34" s="3"/>
      <c r="M34" s="3"/>
      <c r="N34" s="3"/>
      <c r="O34" s="3"/>
      <c r="P34" s="3"/>
      <c r="Q34" s="3"/>
      <c r="R34" s="3"/>
      <c r="S34" s="3"/>
      <c r="T34" s="3"/>
      <c r="U34" s="3"/>
      <c r="V34" s="3"/>
      <c r="W34" s="3"/>
      <c r="X34" s="3"/>
      <c r="Y34" s="3"/>
      <c r="Z34" s="3"/>
    </row>
    <row r="35" ht="12.75" hidden="1" customHeight="1">
      <c r="A35" s="3"/>
      <c r="B35" s="169"/>
      <c r="C35" s="169" t="s">
        <v>412</v>
      </c>
      <c r="D35" s="169"/>
      <c r="E35" s="169"/>
      <c r="F35" s="169"/>
      <c r="G35" s="3"/>
      <c r="H35" s="3"/>
      <c r="I35" s="3"/>
      <c r="J35" s="3"/>
      <c r="K35" s="3"/>
      <c r="L35" s="3"/>
      <c r="M35" s="3"/>
      <c r="N35" s="3"/>
      <c r="O35" s="3"/>
      <c r="P35" s="3"/>
      <c r="Q35" s="3"/>
      <c r="R35" s="3"/>
      <c r="S35" s="3"/>
      <c r="T35" s="3"/>
      <c r="U35" s="3"/>
      <c r="V35" s="3"/>
      <c r="W35" s="3"/>
      <c r="X35" s="3"/>
      <c r="Y35" s="3"/>
      <c r="Z35" s="3"/>
    </row>
    <row r="36" ht="12.75" hidden="1" customHeight="1">
      <c r="A36" s="3"/>
      <c r="B36" s="169"/>
      <c r="C36" s="169" t="s">
        <v>413</v>
      </c>
      <c r="D36" s="169"/>
      <c r="E36" s="169"/>
      <c r="F36" s="169"/>
      <c r="G36" s="3"/>
      <c r="H36" s="3"/>
      <c r="I36" s="3"/>
      <c r="J36" s="3"/>
      <c r="K36" s="3"/>
      <c r="L36" s="3"/>
      <c r="M36" s="3"/>
      <c r="N36" s="3"/>
      <c r="O36" s="3"/>
      <c r="P36" s="3"/>
      <c r="Q36" s="3"/>
      <c r="R36" s="3"/>
      <c r="S36" s="3"/>
      <c r="T36" s="3"/>
      <c r="U36" s="3"/>
      <c r="V36" s="3"/>
      <c r="W36" s="3"/>
      <c r="X36" s="3"/>
      <c r="Y36" s="3"/>
      <c r="Z36" s="3"/>
    </row>
    <row r="37" ht="12.75" hidden="1" customHeight="1">
      <c r="A37" s="3"/>
      <c r="B37" s="169"/>
      <c r="C37" s="169" t="s">
        <v>414</v>
      </c>
      <c r="D37" s="169"/>
      <c r="E37" s="169"/>
      <c r="F37" s="169"/>
      <c r="G37" s="3"/>
      <c r="H37" s="3"/>
      <c r="I37" s="3"/>
      <c r="J37" s="3"/>
      <c r="K37" s="3"/>
      <c r="L37" s="3"/>
      <c r="M37" s="3"/>
      <c r="N37" s="3"/>
      <c r="O37" s="3"/>
      <c r="P37" s="3"/>
      <c r="Q37" s="3"/>
      <c r="R37" s="3"/>
      <c r="S37" s="3"/>
      <c r="T37" s="3"/>
      <c r="U37" s="3"/>
      <c r="V37" s="3"/>
      <c r="W37" s="3"/>
      <c r="X37" s="3"/>
      <c r="Y37" s="3"/>
      <c r="Z37" s="3"/>
    </row>
    <row r="38" ht="12.75" hidden="1" customHeight="1">
      <c r="A38" s="3"/>
      <c r="B38" s="169" t="s">
        <v>541</v>
      </c>
      <c r="C38" s="169" t="s">
        <v>542</v>
      </c>
      <c r="D38" s="169"/>
      <c r="E38" s="169"/>
      <c r="F38" s="169"/>
      <c r="G38" s="3"/>
      <c r="H38" s="3"/>
      <c r="I38" s="3"/>
      <c r="J38" s="3"/>
      <c r="K38" s="3"/>
      <c r="L38" s="3"/>
      <c r="M38" s="3"/>
      <c r="N38" s="3"/>
      <c r="O38" s="3"/>
      <c r="P38" s="3"/>
      <c r="Q38" s="3"/>
      <c r="R38" s="3"/>
      <c r="S38" s="3"/>
      <c r="T38" s="3"/>
      <c r="U38" s="3"/>
      <c r="V38" s="3"/>
      <c r="W38" s="3"/>
      <c r="X38" s="3"/>
      <c r="Y38" s="3"/>
      <c r="Z38" s="3"/>
    </row>
    <row r="39" ht="12.75" hidden="1" customHeight="1">
      <c r="A39" s="3"/>
      <c r="B39" s="169"/>
      <c r="C39" s="169" t="s">
        <v>543</v>
      </c>
      <c r="D39" s="169"/>
      <c r="E39" s="169"/>
      <c r="F39" s="169"/>
      <c r="G39" s="3"/>
      <c r="H39" s="3"/>
      <c r="I39" s="3"/>
      <c r="J39" s="3"/>
      <c r="K39" s="3"/>
      <c r="L39" s="3"/>
      <c r="M39" s="3"/>
      <c r="N39" s="3"/>
      <c r="O39" s="3"/>
      <c r="P39" s="3"/>
      <c r="Q39" s="3"/>
      <c r="R39" s="3"/>
      <c r="S39" s="3"/>
      <c r="T39" s="3"/>
      <c r="U39" s="3"/>
      <c r="V39" s="3"/>
      <c r="W39" s="3"/>
      <c r="X39" s="3"/>
      <c r="Y39" s="3"/>
      <c r="Z39" s="3"/>
    </row>
    <row r="40" ht="12.75" hidden="1" customHeight="1">
      <c r="A40" s="3"/>
      <c r="B40" s="169"/>
      <c r="C40" s="169" t="s">
        <v>544</v>
      </c>
      <c r="D40" s="169"/>
      <c r="E40" s="169"/>
      <c r="F40" s="169"/>
      <c r="G40" s="3"/>
      <c r="H40" s="3"/>
      <c r="I40" s="3"/>
      <c r="J40" s="3"/>
      <c r="K40" s="3"/>
      <c r="L40" s="3"/>
      <c r="M40" s="3"/>
      <c r="N40" s="3"/>
      <c r="O40" s="3"/>
      <c r="P40" s="3"/>
      <c r="Q40" s="3"/>
      <c r="R40" s="3"/>
      <c r="S40" s="3"/>
      <c r="T40" s="3"/>
      <c r="U40" s="3"/>
      <c r="V40" s="3"/>
      <c r="W40" s="3"/>
      <c r="X40" s="3"/>
      <c r="Y40" s="3"/>
      <c r="Z40" s="3"/>
    </row>
    <row r="41" ht="12.75" hidden="1" customHeight="1">
      <c r="A41" s="3"/>
      <c r="B41" s="169"/>
      <c r="C41" s="169"/>
      <c r="D41" s="169"/>
      <c r="E41" s="169"/>
      <c r="F41" s="169"/>
      <c r="G41" s="3"/>
      <c r="H41" s="3"/>
      <c r="I41" s="3"/>
      <c r="J41" s="3"/>
      <c r="K41" s="3"/>
      <c r="L41" s="3"/>
      <c r="M41" s="3"/>
      <c r="N41" s="3"/>
      <c r="O41" s="3"/>
      <c r="P41" s="3"/>
      <c r="Q41" s="3"/>
      <c r="R41" s="3"/>
      <c r="S41" s="3"/>
      <c r="T41" s="3"/>
      <c r="U41" s="3"/>
      <c r="V41" s="3"/>
      <c r="W41" s="3"/>
      <c r="X41" s="3"/>
      <c r="Y41" s="3"/>
      <c r="Z41" s="3"/>
    </row>
    <row r="42" ht="12.75" hidden="1" customHeight="1">
      <c r="A42" s="3"/>
      <c r="B42" s="166"/>
      <c r="C42" s="166"/>
      <c r="D42" s="166"/>
      <c r="E42" s="166"/>
      <c r="F42" s="166"/>
      <c r="G42" s="3"/>
      <c r="H42" s="3"/>
      <c r="I42" s="3"/>
      <c r="J42" s="3"/>
      <c r="K42" s="3"/>
      <c r="L42" s="3"/>
      <c r="M42" s="3"/>
      <c r="N42" s="3"/>
      <c r="O42" s="3"/>
      <c r="P42" s="3"/>
      <c r="Q42" s="3"/>
      <c r="R42" s="3"/>
      <c r="S42" s="3"/>
      <c r="T42" s="3"/>
      <c r="U42" s="3"/>
      <c r="V42" s="3"/>
      <c r="W42" s="3"/>
      <c r="X42" s="3"/>
      <c r="Y42" s="3"/>
      <c r="Z42" s="3"/>
    </row>
    <row r="43" ht="12.75" customHeight="1">
      <c r="A43" s="171">
        <v>1.0</v>
      </c>
      <c r="B43" s="3" t="s">
        <v>545</v>
      </c>
      <c r="C43" s="195"/>
      <c r="D43" s="3"/>
      <c r="E43" s="3"/>
      <c r="F43" s="3"/>
      <c r="G43" s="3"/>
      <c r="H43" s="3"/>
      <c r="I43" s="3"/>
      <c r="J43" s="3"/>
      <c r="K43" s="3"/>
      <c r="L43" s="3"/>
      <c r="M43" s="3"/>
      <c r="N43" s="3"/>
      <c r="O43" s="3"/>
      <c r="P43" s="3"/>
      <c r="Q43" s="3"/>
      <c r="R43" s="3"/>
      <c r="S43" s="3"/>
      <c r="T43" s="3"/>
      <c r="U43" s="3"/>
      <c r="V43" s="3"/>
      <c r="W43" s="3"/>
      <c r="X43" s="3"/>
      <c r="Y43" s="3"/>
      <c r="Z43" s="3"/>
    </row>
    <row r="44" ht="12.75" customHeight="1">
      <c r="B44" s="3" t="s">
        <v>546</v>
      </c>
      <c r="C44" s="195"/>
      <c r="D44" s="3"/>
      <c r="E44" s="3"/>
      <c r="F44" s="3"/>
      <c r="G44" s="3"/>
      <c r="H44" s="3"/>
      <c r="I44" s="3"/>
      <c r="J44" s="3"/>
      <c r="K44" s="3"/>
      <c r="L44" s="3"/>
      <c r="M44" s="3"/>
      <c r="N44" s="3"/>
      <c r="O44" s="3"/>
      <c r="P44" s="3"/>
      <c r="Q44" s="3"/>
      <c r="R44" s="3"/>
      <c r="S44" s="3"/>
      <c r="T44" s="3"/>
      <c r="U44" s="3"/>
      <c r="V44" s="3"/>
      <c r="W44" s="3"/>
      <c r="X44" s="3"/>
      <c r="Y44" s="3"/>
      <c r="Z44" s="3"/>
    </row>
    <row r="45" ht="12.75" customHeight="1">
      <c r="B45" s="3" t="s">
        <v>547</v>
      </c>
      <c r="C45" s="195"/>
      <c r="D45" s="3"/>
      <c r="E45" s="3"/>
      <c r="F45" s="3"/>
      <c r="G45" s="3"/>
      <c r="H45" s="3"/>
      <c r="I45" s="3"/>
      <c r="J45" s="3"/>
      <c r="K45" s="3"/>
      <c r="L45" s="3"/>
      <c r="M45" s="3"/>
      <c r="N45" s="3"/>
      <c r="O45" s="3"/>
      <c r="P45" s="3"/>
      <c r="Q45" s="3"/>
      <c r="R45" s="3"/>
      <c r="S45" s="3"/>
      <c r="T45" s="3"/>
      <c r="U45" s="3"/>
      <c r="V45" s="3"/>
      <c r="W45" s="3"/>
      <c r="X45" s="3"/>
      <c r="Y45" s="3"/>
      <c r="Z45" s="3"/>
    </row>
    <row r="46" ht="12.0" hidden="1" customHeight="1">
      <c r="B46" s="3" t="s">
        <v>548</v>
      </c>
      <c r="C46" s="195"/>
      <c r="D46" s="3"/>
      <c r="E46" s="3"/>
      <c r="F46" s="3"/>
      <c r="G46" s="3"/>
      <c r="H46" s="3"/>
      <c r="I46" s="3"/>
      <c r="J46" s="3"/>
      <c r="K46" s="3"/>
      <c r="L46" s="3"/>
      <c r="M46" s="3"/>
      <c r="N46" s="3"/>
      <c r="O46" s="3"/>
      <c r="P46" s="3"/>
      <c r="Q46" s="3"/>
      <c r="R46" s="3"/>
      <c r="S46" s="3"/>
      <c r="T46" s="3"/>
      <c r="U46" s="3"/>
      <c r="V46" s="3"/>
      <c r="W46" s="3"/>
      <c r="X46" s="3"/>
      <c r="Y46" s="3"/>
      <c r="Z46" s="3"/>
    </row>
    <row r="47" ht="12.75" customHeight="1">
      <c r="B47" s="3" t="s">
        <v>549</v>
      </c>
      <c r="C47" s="195"/>
      <c r="D47" s="3"/>
      <c r="E47" s="3"/>
      <c r="F47" s="3"/>
      <c r="G47" s="3"/>
      <c r="H47" s="3"/>
      <c r="I47" s="3"/>
      <c r="J47" s="3"/>
      <c r="K47" s="3"/>
      <c r="L47" s="3"/>
      <c r="M47" s="3"/>
      <c r="N47" s="3"/>
      <c r="O47" s="3"/>
      <c r="P47" s="3"/>
      <c r="Q47" s="3"/>
      <c r="R47" s="3"/>
      <c r="S47" s="3"/>
      <c r="T47" s="3"/>
      <c r="U47" s="3"/>
      <c r="V47" s="3"/>
      <c r="W47" s="3"/>
      <c r="X47" s="3"/>
      <c r="Y47" s="3"/>
      <c r="Z47" s="3"/>
    </row>
    <row r="48" ht="25.5" customHeight="1">
      <c r="B48" s="8" t="s">
        <v>550</v>
      </c>
      <c r="C48" s="177"/>
      <c r="D48" s="3"/>
      <c r="E48" s="3"/>
      <c r="F48" s="3"/>
      <c r="G48" s="3"/>
      <c r="H48" s="3"/>
      <c r="I48" s="3"/>
      <c r="J48" s="3"/>
      <c r="K48" s="3"/>
      <c r="L48" s="3"/>
      <c r="M48" s="3"/>
      <c r="N48" s="3"/>
      <c r="O48" s="3"/>
      <c r="P48" s="3"/>
      <c r="Q48" s="3"/>
      <c r="R48" s="3"/>
      <c r="S48" s="3"/>
      <c r="T48" s="3"/>
      <c r="U48" s="3"/>
      <c r="V48" s="3"/>
      <c r="W48" s="3"/>
      <c r="X48" s="3"/>
      <c r="Y48" s="3"/>
      <c r="Z48" s="3"/>
    </row>
    <row r="49" ht="25.5" customHeight="1">
      <c r="B49" s="8" t="s">
        <v>551</v>
      </c>
      <c r="C49" s="177"/>
      <c r="D49" s="3" t="str">
        <f>IF(C44="Functional",IF(C49=C43,"","&lt;--- reminder:  operation should be same as component name"),"")</f>
        <v/>
      </c>
      <c r="E49" s="3"/>
      <c r="F49" s="3"/>
      <c r="G49" s="3"/>
      <c r="H49" s="3"/>
      <c r="I49" s="3"/>
      <c r="J49" s="3"/>
      <c r="K49" s="3"/>
      <c r="L49" s="3"/>
      <c r="M49" s="3"/>
      <c r="N49" s="3"/>
      <c r="O49" s="3"/>
      <c r="P49" s="3"/>
      <c r="Q49" s="3"/>
      <c r="R49" s="3"/>
      <c r="S49" s="3"/>
      <c r="T49" s="3"/>
      <c r="U49" s="3"/>
      <c r="V49" s="3"/>
      <c r="W49" s="3"/>
      <c r="X49" s="3"/>
      <c r="Y49" s="3"/>
      <c r="Z49" s="3"/>
    </row>
    <row r="50" ht="12.0" hidden="1" customHeight="1">
      <c r="B50" s="3"/>
      <c r="C50" s="195"/>
      <c r="D50" s="3"/>
      <c r="E50" s="3"/>
      <c r="F50" s="3"/>
      <c r="G50" s="3"/>
      <c r="H50" s="3"/>
      <c r="I50" s="3"/>
      <c r="J50" s="3"/>
      <c r="K50" s="3"/>
      <c r="L50" s="3"/>
      <c r="M50" s="3"/>
      <c r="N50" s="3"/>
      <c r="O50" s="3"/>
      <c r="P50" s="3"/>
      <c r="Q50" s="3"/>
      <c r="R50" s="3"/>
      <c r="S50" s="3"/>
      <c r="T50" s="3"/>
      <c r="U50" s="3"/>
      <c r="V50" s="3"/>
      <c r="W50" s="3"/>
      <c r="X50" s="3"/>
      <c r="Y50" s="3"/>
      <c r="Z50" s="3"/>
    </row>
    <row r="51" ht="12.0" hidden="1" customHeight="1">
      <c r="B51" s="3"/>
      <c r="C51" s="195"/>
      <c r="D51" s="3"/>
      <c r="E51" s="3"/>
      <c r="F51" s="3"/>
      <c r="G51" s="3"/>
      <c r="H51" s="3"/>
      <c r="I51" s="3"/>
      <c r="J51" s="3"/>
      <c r="K51" s="3"/>
      <c r="L51" s="3"/>
      <c r="M51" s="3"/>
      <c r="N51" s="3"/>
      <c r="O51" s="3"/>
      <c r="P51" s="3"/>
      <c r="Q51" s="3"/>
      <c r="R51" s="3"/>
      <c r="S51" s="3"/>
      <c r="T51" s="3"/>
      <c r="U51" s="3"/>
      <c r="V51" s="3"/>
      <c r="W51" s="3"/>
      <c r="X51" s="3"/>
      <c r="Y51" s="3"/>
      <c r="Z51" s="3"/>
    </row>
    <row r="52" ht="12.0" hidden="1" customHeight="1">
      <c r="B52" s="3"/>
      <c r="C52" s="195"/>
      <c r="D52" s="3"/>
      <c r="E52" s="3"/>
      <c r="F52" s="3"/>
      <c r="G52" s="3"/>
      <c r="H52" s="3"/>
      <c r="I52" s="3"/>
      <c r="J52" s="3"/>
      <c r="K52" s="3"/>
      <c r="L52" s="3"/>
      <c r="M52" s="3"/>
      <c r="N52" s="3"/>
      <c r="O52" s="3"/>
      <c r="P52" s="3"/>
      <c r="Q52" s="3"/>
      <c r="R52" s="3"/>
      <c r="S52" s="3"/>
      <c r="T52" s="3"/>
      <c r="U52" s="3"/>
      <c r="V52" s="3"/>
      <c r="W52" s="3"/>
      <c r="X52" s="3"/>
      <c r="Y52" s="3"/>
      <c r="Z52" s="3"/>
    </row>
    <row r="53" ht="12.0" hidden="1" customHeight="1">
      <c r="B53" s="3"/>
      <c r="C53" s="195"/>
      <c r="D53" s="3"/>
      <c r="E53" s="3"/>
      <c r="F53" s="3"/>
      <c r="G53" s="3"/>
      <c r="H53" s="3"/>
      <c r="I53" s="3"/>
      <c r="J53" s="3"/>
      <c r="K53" s="3"/>
      <c r="L53" s="3"/>
      <c r="M53" s="3"/>
      <c r="N53" s="3"/>
      <c r="O53" s="3"/>
      <c r="P53" s="3"/>
      <c r="Q53" s="3"/>
      <c r="R53" s="3"/>
      <c r="S53" s="3"/>
      <c r="T53" s="3"/>
      <c r="U53" s="3"/>
      <c r="V53" s="3"/>
      <c r="W53" s="3"/>
      <c r="X53" s="3"/>
      <c r="Y53" s="3"/>
      <c r="Z53" s="3"/>
    </row>
    <row r="54" ht="12.0" hidden="1" customHeight="1">
      <c r="B54" s="3"/>
      <c r="C54" s="195"/>
      <c r="D54" s="3"/>
      <c r="E54" s="3"/>
      <c r="F54" s="3"/>
      <c r="G54" s="3"/>
      <c r="H54" s="3"/>
      <c r="I54" s="3"/>
      <c r="J54" s="3"/>
      <c r="K54" s="3"/>
      <c r="L54" s="3"/>
      <c r="M54" s="3"/>
      <c r="N54" s="3"/>
      <c r="O54" s="3"/>
      <c r="P54" s="3"/>
      <c r="Q54" s="3"/>
      <c r="R54" s="3"/>
      <c r="S54" s="3"/>
      <c r="T54" s="3"/>
      <c r="U54" s="3"/>
      <c r="V54" s="3"/>
      <c r="W54" s="3"/>
      <c r="X54" s="3"/>
      <c r="Y54" s="3"/>
      <c r="Z54" s="3"/>
    </row>
    <row r="55" ht="12.0" hidden="1" customHeight="1">
      <c r="B55" s="3"/>
      <c r="C55" s="195"/>
      <c r="D55" s="3"/>
      <c r="E55" s="3"/>
      <c r="F55" s="3"/>
      <c r="G55" s="3"/>
      <c r="H55" s="3"/>
      <c r="I55" s="3"/>
      <c r="J55" s="3"/>
      <c r="K55" s="3"/>
      <c r="L55" s="3"/>
      <c r="M55" s="3"/>
      <c r="N55" s="3"/>
      <c r="O55" s="3"/>
      <c r="P55" s="3"/>
      <c r="Q55" s="3"/>
      <c r="R55" s="3"/>
      <c r="S55" s="3"/>
      <c r="T55" s="3"/>
      <c r="U55" s="3"/>
      <c r="V55" s="3"/>
      <c r="W55" s="3"/>
      <c r="X55" s="3"/>
      <c r="Y55" s="3"/>
      <c r="Z55" s="3"/>
    </row>
    <row r="56" ht="12.0" hidden="1" customHeight="1">
      <c r="B56" s="3"/>
      <c r="C56" s="195"/>
      <c r="D56" s="3"/>
      <c r="E56" s="3"/>
      <c r="F56" s="3"/>
      <c r="G56" s="3"/>
      <c r="H56" s="3"/>
      <c r="I56" s="3"/>
      <c r="J56" s="3"/>
      <c r="K56" s="3"/>
      <c r="L56" s="3"/>
      <c r="M56" s="3"/>
      <c r="N56" s="3"/>
      <c r="O56" s="3"/>
      <c r="P56" s="3"/>
      <c r="Q56" s="3"/>
      <c r="R56" s="3"/>
      <c r="S56" s="3"/>
      <c r="T56" s="3"/>
      <c r="U56" s="3"/>
      <c r="V56" s="3"/>
      <c r="W56" s="3"/>
      <c r="X56" s="3"/>
      <c r="Y56" s="3"/>
      <c r="Z56" s="3"/>
    </row>
    <row r="57" ht="12.0" hidden="1" customHeight="1">
      <c r="B57" s="3"/>
      <c r="C57" s="195"/>
      <c r="D57" s="3"/>
      <c r="E57" s="3"/>
      <c r="F57" s="3"/>
      <c r="G57" s="3"/>
      <c r="H57" s="3"/>
      <c r="I57" s="3"/>
      <c r="J57" s="3"/>
      <c r="K57" s="3"/>
      <c r="L57" s="3"/>
      <c r="M57" s="3"/>
      <c r="N57" s="3"/>
      <c r="O57" s="3"/>
      <c r="P57" s="3"/>
      <c r="Q57" s="3"/>
      <c r="R57" s="3"/>
      <c r="S57" s="3"/>
      <c r="T57" s="3"/>
      <c r="U57" s="3"/>
      <c r="V57" s="3"/>
      <c r="W57" s="3"/>
      <c r="X57" s="3"/>
      <c r="Y57" s="3"/>
      <c r="Z57" s="3"/>
    </row>
    <row r="58" ht="12.0" hidden="1" customHeight="1">
      <c r="B58" s="3"/>
      <c r="C58" s="195"/>
      <c r="D58" s="3"/>
      <c r="E58" s="3"/>
      <c r="F58" s="3"/>
      <c r="G58" s="3"/>
      <c r="H58" s="3"/>
      <c r="I58" s="3"/>
      <c r="J58" s="3"/>
      <c r="K58" s="3"/>
      <c r="L58" s="3"/>
      <c r="M58" s="3"/>
      <c r="N58" s="3"/>
      <c r="O58" s="3"/>
      <c r="P58" s="3"/>
      <c r="Q58" s="3"/>
      <c r="R58" s="3"/>
      <c r="S58" s="3"/>
      <c r="T58" s="3"/>
      <c r="U58" s="3"/>
      <c r="V58" s="3"/>
      <c r="W58" s="3"/>
      <c r="X58" s="3"/>
      <c r="Y58" s="3"/>
      <c r="Z58" s="3"/>
    </row>
    <row r="59" ht="12.75" customHeight="1">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171">
        <f>A43+1</f>
        <v>2</v>
      </c>
      <c r="B60" s="3" t="s">
        <v>545</v>
      </c>
      <c r="C60" s="195"/>
      <c r="D60" s="3"/>
      <c r="E60" s="3"/>
      <c r="F60" s="3"/>
      <c r="G60" s="3"/>
      <c r="H60" s="3"/>
      <c r="I60" s="3"/>
      <c r="J60" s="3"/>
      <c r="K60" s="3"/>
      <c r="L60" s="3"/>
      <c r="M60" s="3"/>
      <c r="N60" s="3"/>
      <c r="O60" s="3"/>
      <c r="P60" s="3"/>
      <c r="Q60" s="3"/>
      <c r="R60" s="3"/>
      <c r="S60" s="3"/>
      <c r="T60" s="3"/>
      <c r="U60" s="3"/>
      <c r="V60" s="3"/>
      <c r="W60" s="3"/>
      <c r="X60" s="3"/>
      <c r="Y60" s="3"/>
      <c r="Z60" s="3"/>
    </row>
    <row r="61" ht="12.75" customHeight="1">
      <c r="B61" s="3" t="s">
        <v>546</v>
      </c>
      <c r="C61" s="195"/>
      <c r="D61" s="3"/>
      <c r="E61" s="3"/>
      <c r="F61" s="3"/>
      <c r="G61" s="3"/>
      <c r="H61" s="3"/>
      <c r="I61" s="3"/>
      <c r="J61" s="3"/>
      <c r="K61" s="3"/>
      <c r="L61" s="3"/>
      <c r="M61" s="3"/>
      <c r="N61" s="3"/>
      <c r="O61" s="3"/>
      <c r="P61" s="3"/>
      <c r="Q61" s="3"/>
      <c r="R61" s="3"/>
      <c r="S61" s="3"/>
      <c r="T61" s="3"/>
      <c r="U61" s="3"/>
      <c r="V61" s="3"/>
      <c r="W61" s="3"/>
      <c r="X61" s="3"/>
      <c r="Y61" s="3"/>
      <c r="Z61" s="3"/>
    </row>
    <row r="62" ht="12.75" customHeight="1">
      <c r="B62" s="3" t="s">
        <v>547</v>
      </c>
      <c r="C62" s="195"/>
      <c r="D62" s="3"/>
      <c r="E62" s="3"/>
      <c r="F62" s="3"/>
      <c r="G62" s="3"/>
      <c r="H62" s="3"/>
      <c r="I62" s="3"/>
      <c r="J62" s="3"/>
      <c r="K62" s="3"/>
      <c r="L62" s="3"/>
      <c r="M62" s="3"/>
      <c r="N62" s="3"/>
      <c r="O62" s="3"/>
      <c r="P62" s="3"/>
      <c r="Q62" s="3"/>
      <c r="R62" s="3"/>
      <c r="S62" s="3"/>
      <c r="T62" s="3"/>
      <c r="U62" s="3"/>
      <c r="V62" s="3"/>
      <c r="W62" s="3"/>
      <c r="X62" s="3"/>
      <c r="Y62" s="3"/>
      <c r="Z62" s="3"/>
    </row>
    <row r="63" ht="12.0" hidden="1" customHeight="1">
      <c r="B63" s="3" t="s">
        <v>548</v>
      </c>
      <c r="C63" s="195"/>
      <c r="D63" s="3"/>
      <c r="E63" s="3"/>
      <c r="F63" s="3"/>
      <c r="G63" s="3"/>
      <c r="H63" s="3"/>
      <c r="I63" s="3"/>
      <c r="J63" s="3"/>
      <c r="K63" s="3"/>
      <c r="L63" s="3"/>
      <c r="M63" s="3"/>
      <c r="N63" s="3"/>
      <c r="O63" s="3"/>
      <c r="P63" s="3"/>
      <c r="Q63" s="3"/>
      <c r="R63" s="3"/>
      <c r="S63" s="3"/>
      <c r="T63" s="3"/>
      <c r="U63" s="3"/>
      <c r="V63" s="3"/>
      <c r="W63" s="3"/>
      <c r="X63" s="3"/>
      <c r="Y63" s="3"/>
      <c r="Z63" s="3"/>
    </row>
    <row r="64" ht="12.75" customHeight="1">
      <c r="B64" s="3" t="s">
        <v>549</v>
      </c>
      <c r="C64" s="195"/>
      <c r="D64" s="3"/>
      <c r="E64" s="3"/>
      <c r="F64" s="3"/>
      <c r="G64" s="3"/>
      <c r="H64" s="3"/>
      <c r="I64" s="3"/>
      <c r="J64" s="3"/>
      <c r="K64" s="3"/>
      <c r="L64" s="3"/>
      <c r="M64" s="3"/>
      <c r="N64" s="3"/>
      <c r="O64" s="3"/>
      <c r="P64" s="3"/>
      <c r="Q64" s="3"/>
      <c r="R64" s="3"/>
      <c r="S64" s="3"/>
      <c r="T64" s="3"/>
      <c r="U64" s="3"/>
      <c r="V64" s="3"/>
      <c r="W64" s="3"/>
      <c r="X64" s="3"/>
      <c r="Y64" s="3"/>
      <c r="Z64" s="3"/>
    </row>
    <row r="65" ht="25.5" customHeight="1">
      <c r="B65" s="8" t="s">
        <v>550</v>
      </c>
      <c r="C65" s="177"/>
      <c r="D65" s="3"/>
      <c r="E65" s="3"/>
      <c r="F65" s="3"/>
      <c r="G65" s="3"/>
      <c r="H65" s="3"/>
      <c r="I65" s="3"/>
      <c r="J65" s="3"/>
      <c r="K65" s="3"/>
      <c r="L65" s="3"/>
      <c r="M65" s="3"/>
      <c r="N65" s="3"/>
      <c r="O65" s="3"/>
      <c r="P65" s="3"/>
      <c r="Q65" s="3"/>
      <c r="R65" s="3"/>
      <c r="S65" s="3"/>
      <c r="T65" s="3"/>
      <c r="U65" s="3"/>
      <c r="V65" s="3"/>
      <c r="W65" s="3"/>
      <c r="X65" s="3"/>
      <c r="Y65" s="3"/>
      <c r="Z65" s="3"/>
    </row>
    <row r="66" ht="25.5" customHeight="1">
      <c r="B66" s="8" t="s">
        <v>551</v>
      </c>
      <c r="C66" s="177"/>
      <c r="D66" s="3" t="str">
        <f>IF(C61="Functional",IF(C66=C60,"","&lt;--- reminder:  operation should be same as component name"),"")</f>
        <v/>
      </c>
      <c r="E66" s="3"/>
      <c r="F66" s="3"/>
      <c r="G66" s="3"/>
      <c r="H66" s="3"/>
      <c r="I66" s="3"/>
      <c r="J66" s="3"/>
      <c r="K66" s="3"/>
      <c r="L66" s="3"/>
      <c r="M66" s="3"/>
      <c r="N66" s="3"/>
      <c r="O66" s="3"/>
      <c r="P66" s="3"/>
      <c r="Q66" s="3"/>
      <c r="R66" s="3"/>
      <c r="S66" s="3"/>
      <c r="T66" s="3"/>
      <c r="U66" s="3"/>
      <c r="V66" s="3"/>
      <c r="W66" s="3"/>
      <c r="X66" s="3"/>
      <c r="Y66" s="3"/>
      <c r="Z66" s="3"/>
    </row>
    <row r="67" ht="12.0" hidden="1" customHeight="1">
      <c r="B67" s="3"/>
      <c r="C67" s="195"/>
      <c r="D67" s="3"/>
      <c r="E67" s="3"/>
      <c r="F67" s="3"/>
      <c r="G67" s="3"/>
      <c r="H67" s="3"/>
      <c r="I67" s="3"/>
      <c r="J67" s="3"/>
      <c r="K67" s="3"/>
      <c r="L67" s="3"/>
      <c r="M67" s="3"/>
      <c r="N67" s="3"/>
      <c r="O67" s="3"/>
      <c r="P67" s="3"/>
      <c r="Q67" s="3"/>
      <c r="R67" s="3"/>
      <c r="S67" s="3"/>
      <c r="T67" s="3"/>
      <c r="U67" s="3"/>
      <c r="V67" s="3"/>
      <c r="W67" s="3"/>
      <c r="X67" s="3"/>
      <c r="Y67" s="3"/>
      <c r="Z67" s="3"/>
    </row>
    <row r="68" ht="12.0" hidden="1" customHeight="1">
      <c r="B68" s="3"/>
      <c r="C68" s="195"/>
      <c r="D68" s="3"/>
      <c r="E68" s="3"/>
      <c r="F68" s="3"/>
      <c r="G68" s="3"/>
      <c r="H68" s="3"/>
      <c r="I68" s="3"/>
      <c r="J68" s="3"/>
      <c r="K68" s="3"/>
      <c r="L68" s="3"/>
      <c r="M68" s="3"/>
      <c r="N68" s="3"/>
      <c r="O68" s="3"/>
      <c r="P68" s="3"/>
      <c r="Q68" s="3"/>
      <c r="R68" s="3"/>
      <c r="S68" s="3"/>
      <c r="T68" s="3"/>
      <c r="U68" s="3"/>
      <c r="V68" s="3"/>
      <c r="W68" s="3"/>
      <c r="X68" s="3"/>
      <c r="Y68" s="3"/>
      <c r="Z68" s="3"/>
    </row>
    <row r="69" ht="12.0" hidden="1" customHeight="1">
      <c r="B69" s="3"/>
      <c r="C69" s="195"/>
      <c r="D69" s="3"/>
      <c r="E69" s="3"/>
      <c r="F69" s="3"/>
      <c r="G69" s="3"/>
      <c r="H69" s="3"/>
      <c r="I69" s="3"/>
      <c r="J69" s="3"/>
      <c r="K69" s="3"/>
      <c r="L69" s="3"/>
      <c r="M69" s="3"/>
      <c r="N69" s="3"/>
      <c r="O69" s="3"/>
      <c r="P69" s="3"/>
      <c r="Q69" s="3"/>
      <c r="R69" s="3"/>
      <c r="S69" s="3"/>
      <c r="T69" s="3"/>
      <c r="U69" s="3"/>
      <c r="V69" s="3"/>
      <c r="W69" s="3"/>
      <c r="X69" s="3"/>
      <c r="Y69" s="3"/>
      <c r="Z69" s="3"/>
    </row>
    <row r="70" ht="12.0" hidden="1" customHeight="1">
      <c r="B70" s="3"/>
      <c r="C70" s="195"/>
      <c r="D70" s="3"/>
      <c r="E70" s="3"/>
      <c r="F70" s="3"/>
      <c r="G70" s="3"/>
      <c r="H70" s="3"/>
      <c r="I70" s="3"/>
      <c r="J70" s="3"/>
      <c r="K70" s="3"/>
      <c r="L70" s="3"/>
      <c r="M70" s="3"/>
      <c r="N70" s="3"/>
      <c r="O70" s="3"/>
      <c r="P70" s="3"/>
      <c r="Q70" s="3"/>
      <c r="R70" s="3"/>
      <c r="S70" s="3"/>
      <c r="T70" s="3"/>
      <c r="U70" s="3"/>
      <c r="V70" s="3"/>
      <c r="W70" s="3"/>
      <c r="X70" s="3"/>
      <c r="Y70" s="3"/>
      <c r="Z70" s="3"/>
    </row>
    <row r="71" ht="12.0" hidden="1" customHeight="1">
      <c r="B71" s="3"/>
      <c r="C71" s="195"/>
      <c r="D71" s="3"/>
      <c r="E71" s="3"/>
      <c r="F71" s="3"/>
      <c r="G71" s="3"/>
      <c r="H71" s="3"/>
      <c r="I71" s="3"/>
      <c r="J71" s="3"/>
      <c r="K71" s="3"/>
      <c r="L71" s="3"/>
      <c r="M71" s="3"/>
      <c r="N71" s="3"/>
      <c r="O71" s="3"/>
      <c r="P71" s="3"/>
      <c r="Q71" s="3"/>
      <c r="R71" s="3"/>
      <c r="S71" s="3"/>
      <c r="T71" s="3"/>
      <c r="U71" s="3"/>
      <c r="V71" s="3"/>
      <c r="W71" s="3"/>
      <c r="X71" s="3"/>
      <c r="Y71" s="3"/>
      <c r="Z71" s="3"/>
    </row>
    <row r="72" ht="12.0" hidden="1" customHeight="1">
      <c r="B72" s="3"/>
      <c r="C72" s="195"/>
      <c r="D72" s="3"/>
      <c r="E72" s="3"/>
      <c r="F72" s="3"/>
      <c r="G72" s="3"/>
      <c r="H72" s="3"/>
      <c r="I72" s="3"/>
      <c r="J72" s="3"/>
      <c r="K72" s="3"/>
      <c r="L72" s="3"/>
      <c r="M72" s="3"/>
      <c r="N72" s="3"/>
      <c r="O72" s="3"/>
      <c r="P72" s="3"/>
      <c r="Q72" s="3"/>
      <c r="R72" s="3"/>
      <c r="S72" s="3"/>
      <c r="T72" s="3"/>
      <c r="U72" s="3"/>
      <c r="V72" s="3"/>
      <c r="W72" s="3"/>
      <c r="X72" s="3"/>
      <c r="Y72" s="3"/>
      <c r="Z72" s="3"/>
    </row>
    <row r="73" ht="12.0" hidden="1" customHeight="1">
      <c r="B73" s="3"/>
      <c r="C73" s="195"/>
      <c r="D73" s="3"/>
      <c r="E73" s="3"/>
      <c r="F73" s="3"/>
      <c r="G73" s="3"/>
      <c r="H73" s="3"/>
      <c r="I73" s="3"/>
      <c r="J73" s="3"/>
      <c r="K73" s="3"/>
      <c r="L73" s="3"/>
      <c r="M73" s="3"/>
      <c r="N73" s="3"/>
      <c r="O73" s="3"/>
      <c r="P73" s="3"/>
      <c r="Q73" s="3"/>
      <c r="R73" s="3"/>
      <c r="S73" s="3"/>
      <c r="T73" s="3"/>
      <c r="U73" s="3"/>
      <c r="V73" s="3"/>
      <c r="W73" s="3"/>
      <c r="X73" s="3"/>
      <c r="Y73" s="3"/>
      <c r="Z73" s="3"/>
    </row>
    <row r="74" ht="12.0" hidden="1" customHeight="1">
      <c r="B74" s="3"/>
      <c r="C74" s="195"/>
      <c r="D74" s="3"/>
      <c r="E74" s="3"/>
      <c r="F74" s="3"/>
      <c r="G74" s="3"/>
      <c r="H74" s="3"/>
      <c r="I74" s="3"/>
      <c r="J74" s="3"/>
      <c r="K74" s="3"/>
      <c r="L74" s="3"/>
      <c r="M74" s="3"/>
      <c r="N74" s="3"/>
      <c r="O74" s="3"/>
      <c r="P74" s="3"/>
      <c r="Q74" s="3"/>
      <c r="R74" s="3"/>
      <c r="S74" s="3"/>
      <c r="T74" s="3"/>
      <c r="U74" s="3"/>
      <c r="V74" s="3"/>
      <c r="W74" s="3"/>
      <c r="X74" s="3"/>
      <c r="Y74" s="3"/>
      <c r="Z74" s="3"/>
    </row>
    <row r="75" ht="12.0" hidden="1" customHeight="1">
      <c r="B75" s="3"/>
      <c r="C75" s="195"/>
      <c r="D75" s="3"/>
      <c r="E75" s="3"/>
      <c r="F75" s="3"/>
      <c r="G75" s="3"/>
      <c r="H75" s="3"/>
      <c r="I75" s="3"/>
      <c r="J75" s="3"/>
      <c r="K75" s="3"/>
      <c r="L75" s="3"/>
      <c r="M75" s="3"/>
      <c r="N75" s="3"/>
      <c r="O75" s="3"/>
      <c r="P75" s="3"/>
      <c r="Q75" s="3"/>
      <c r="R75" s="3"/>
      <c r="S75" s="3"/>
      <c r="T75" s="3"/>
      <c r="U75" s="3"/>
      <c r="V75" s="3"/>
      <c r="W75" s="3"/>
      <c r="X75" s="3"/>
      <c r="Y75" s="3"/>
      <c r="Z75" s="3"/>
    </row>
    <row r="76" ht="12.75" customHeight="1">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171">
        <f>A60+1</f>
        <v>3</v>
      </c>
      <c r="B77" s="3" t="s">
        <v>545</v>
      </c>
      <c r="C77" s="195"/>
      <c r="D77" s="3"/>
      <c r="E77" s="3"/>
      <c r="F77" s="3"/>
      <c r="G77" s="3"/>
      <c r="H77" s="3"/>
      <c r="I77" s="3"/>
      <c r="J77" s="3"/>
      <c r="K77" s="3"/>
      <c r="L77" s="3"/>
      <c r="M77" s="3"/>
      <c r="N77" s="3"/>
      <c r="O77" s="3"/>
      <c r="P77" s="3"/>
      <c r="Q77" s="3"/>
      <c r="R77" s="3"/>
      <c r="S77" s="3"/>
      <c r="T77" s="3"/>
      <c r="U77" s="3"/>
      <c r="V77" s="3"/>
      <c r="W77" s="3"/>
      <c r="X77" s="3"/>
      <c r="Y77" s="3"/>
      <c r="Z77" s="3"/>
    </row>
    <row r="78" ht="12.75" customHeight="1">
      <c r="B78" s="3" t="s">
        <v>546</v>
      </c>
      <c r="C78" s="195"/>
      <c r="D78" s="3"/>
      <c r="E78" s="3"/>
      <c r="F78" s="3"/>
      <c r="G78" s="3"/>
      <c r="H78" s="3"/>
      <c r="I78" s="3"/>
      <c r="J78" s="3"/>
      <c r="K78" s="3"/>
      <c r="L78" s="3"/>
      <c r="M78" s="3"/>
      <c r="N78" s="3"/>
      <c r="O78" s="3"/>
      <c r="P78" s="3"/>
      <c r="Q78" s="3"/>
      <c r="R78" s="3"/>
      <c r="S78" s="3"/>
      <c r="T78" s="3"/>
      <c r="U78" s="3"/>
      <c r="V78" s="3"/>
      <c r="W78" s="3"/>
      <c r="X78" s="3"/>
      <c r="Y78" s="3"/>
      <c r="Z78" s="3"/>
    </row>
    <row r="79" ht="12.75" customHeight="1">
      <c r="B79" s="3" t="s">
        <v>547</v>
      </c>
      <c r="C79" s="195"/>
      <c r="D79" s="3"/>
      <c r="E79" s="3"/>
      <c r="F79" s="3"/>
      <c r="G79" s="3"/>
      <c r="H79" s="3"/>
      <c r="I79" s="3"/>
      <c r="J79" s="3"/>
      <c r="K79" s="3"/>
      <c r="L79" s="3"/>
      <c r="M79" s="3"/>
      <c r="N79" s="3"/>
      <c r="O79" s="3"/>
      <c r="P79" s="3"/>
      <c r="Q79" s="3"/>
      <c r="R79" s="3"/>
      <c r="S79" s="3"/>
      <c r="T79" s="3"/>
      <c r="U79" s="3"/>
      <c r="V79" s="3"/>
      <c r="W79" s="3"/>
      <c r="X79" s="3"/>
      <c r="Y79" s="3"/>
      <c r="Z79" s="3"/>
    </row>
    <row r="80" ht="12.0" hidden="1" customHeight="1">
      <c r="B80" s="3" t="s">
        <v>548</v>
      </c>
      <c r="C80" s="195"/>
      <c r="D80" s="3"/>
      <c r="E80" s="3"/>
      <c r="F80" s="3"/>
      <c r="G80" s="3"/>
      <c r="H80" s="3"/>
      <c r="I80" s="3"/>
      <c r="J80" s="3"/>
      <c r="K80" s="3"/>
      <c r="L80" s="3"/>
      <c r="M80" s="3"/>
      <c r="N80" s="3"/>
      <c r="O80" s="3"/>
      <c r="P80" s="3"/>
      <c r="Q80" s="3"/>
      <c r="R80" s="3"/>
      <c r="S80" s="3"/>
      <c r="T80" s="3"/>
      <c r="U80" s="3"/>
      <c r="V80" s="3"/>
      <c r="W80" s="3"/>
      <c r="X80" s="3"/>
      <c r="Y80" s="3"/>
      <c r="Z80" s="3"/>
    </row>
    <row r="81" ht="12.75" customHeight="1">
      <c r="B81" s="3" t="s">
        <v>549</v>
      </c>
      <c r="C81" s="195"/>
      <c r="D81" s="3"/>
      <c r="E81" s="3"/>
      <c r="F81" s="3"/>
      <c r="G81" s="3"/>
      <c r="H81" s="3"/>
      <c r="I81" s="3"/>
      <c r="J81" s="3"/>
      <c r="K81" s="3"/>
      <c r="L81" s="3"/>
      <c r="M81" s="3"/>
      <c r="N81" s="3"/>
      <c r="O81" s="3"/>
      <c r="P81" s="3"/>
      <c r="Q81" s="3"/>
      <c r="R81" s="3"/>
      <c r="S81" s="3"/>
      <c r="T81" s="3"/>
      <c r="U81" s="3"/>
      <c r="V81" s="3"/>
      <c r="W81" s="3"/>
      <c r="X81" s="3"/>
      <c r="Y81" s="3"/>
      <c r="Z81" s="3"/>
    </row>
    <row r="82" ht="25.5" customHeight="1">
      <c r="B82" s="8" t="s">
        <v>550</v>
      </c>
      <c r="C82" s="177"/>
      <c r="D82" s="3"/>
      <c r="E82" s="3"/>
      <c r="F82" s="3"/>
      <c r="G82" s="3"/>
      <c r="H82" s="3"/>
      <c r="I82" s="3"/>
      <c r="J82" s="3"/>
      <c r="K82" s="3"/>
      <c r="L82" s="3"/>
      <c r="M82" s="3"/>
      <c r="N82" s="3"/>
      <c r="O82" s="3"/>
      <c r="P82" s="3"/>
      <c r="Q82" s="3"/>
      <c r="R82" s="3"/>
      <c r="S82" s="3"/>
      <c r="T82" s="3"/>
      <c r="U82" s="3"/>
      <c r="V82" s="3"/>
      <c r="W82" s="3"/>
      <c r="X82" s="3"/>
      <c r="Y82" s="3"/>
      <c r="Z82" s="3"/>
    </row>
    <row r="83" ht="25.5" customHeight="1">
      <c r="B83" s="8" t="s">
        <v>551</v>
      </c>
      <c r="C83" s="177"/>
      <c r="D83" s="3" t="str">
        <f>IF(C78="Functional",IF(C83=C77,"","&lt;--- reminder:  operation should be same as component name"),"")</f>
        <v/>
      </c>
      <c r="E83" s="3"/>
      <c r="F83" s="3"/>
      <c r="G83" s="3"/>
      <c r="H83" s="3"/>
      <c r="I83" s="3"/>
      <c r="J83" s="3"/>
      <c r="K83" s="3"/>
      <c r="L83" s="3"/>
      <c r="M83" s="3"/>
      <c r="N83" s="3"/>
      <c r="O83" s="3"/>
      <c r="P83" s="3"/>
      <c r="Q83" s="3"/>
      <c r="R83" s="3"/>
      <c r="S83" s="3"/>
      <c r="T83" s="3"/>
      <c r="U83" s="3"/>
      <c r="V83" s="3"/>
      <c r="W83" s="3"/>
      <c r="X83" s="3"/>
      <c r="Y83" s="3"/>
      <c r="Z83" s="3"/>
    </row>
    <row r="84" ht="12.0" hidden="1" customHeight="1">
      <c r="B84" s="3"/>
      <c r="C84" s="195"/>
      <c r="D84" s="3"/>
      <c r="E84" s="3"/>
      <c r="F84" s="3"/>
      <c r="G84" s="3"/>
      <c r="H84" s="3"/>
      <c r="I84" s="3"/>
      <c r="J84" s="3"/>
      <c r="K84" s="3"/>
      <c r="L84" s="3"/>
      <c r="M84" s="3"/>
      <c r="N84" s="3"/>
      <c r="O84" s="3"/>
      <c r="P84" s="3"/>
      <c r="Q84" s="3"/>
      <c r="R84" s="3"/>
      <c r="S84" s="3"/>
      <c r="T84" s="3"/>
      <c r="U84" s="3"/>
      <c r="V84" s="3"/>
      <c r="W84" s="3"/>
      <c r="X84" s="3"/>
      <c r="Y84" s="3"/>
      <c r="Z84" s="3"/>
    </row>
    <row r="85" ht="12.0" hidden="1" customHeight="1">
      <c r="B85" s="3"/>
      <c r="C85" s="195"/>
      <c r="D85" s="3"/>
      <c r="E85" s="3"/>
      <c r="F85" s="3"/>
      <c r="G85" s="3"/>
      <c r="H85" s="3"/>
      <c r="I85" s="3"/>
      <c r="J85" s="3"/>
      <c r="K85" s="3"/>
      <c r="L85" s="3"/>
      <c r="M85" s="3"/>
      <c r="N85" s="3"/>
      <c r="O85" s="3"/>
      <c r="P85" s="3"/>
      <c r="Q85" s="3"/>
      <c r="R85" s="3"/>
      <c r="S85" s="3"/>
      <c r="T85" s="3"/>
      <c r="U85" s="3"/>
      <c r="V85" s="3"/>
      <c r="W85" s="3"/>
      <c r="X85" s="3"/>
      <c r="Y85" s="3"/>
      <c r="Z85" s="3"/>
    </row>
    <row r="86" ht="12.0" hidden="1" customHeight="1">
      <c r="B86" s="3"/>
      <c r="C86" s="195"/>
      <c r="D86" s="3"/>
      <c r="E86" s="3"/>
      <c r="F86" s="3"/>
      <c r="G86" s="3"/>
      <c r="H86" s="3"/>
      <c r="I86" s="3"/>
      <c r="J86" s="3"/>
      <c r="K86" s="3"/>
      <c r="L86" s="3"/>
      <c r="M86" s="3"/>
      <c r="N86" s="3"/>
      <c r="O86" s="3"/>
      <c r="P86" s="3"/>
      <c r="Q86" s="3"/>
      <c r="R86" s="3"/>
      <c r="S86" s="3"/>
      <c r="T86" s="3"/>
      <c r="U86" s="3"/>
      <c r="V86" s="3"/>
      <c r="W86" s="3"/>
      <c r="X86" s="3"/>
      <c r="Y86" s="3"/>
      <c r="Z86" s="3"/>
    </row>
    <row r="87" ht="12.0" hidden="1" customHeight="1">
      <c r="B87" s="3"/>
      <c r="C87" s="195"/>
      <c r="D87" s="3"/>
      <c r="E87" s="3"/>
      <c r="F87" s="3"/>
      <c r="G87" s="3"/>
      <c r="H87" s="3"/>
      <c r="I87" s="3"/>
      <c r="J87" s="3"/>
      <c r="K87" s="3"/>
      <c r="L87" s="3"/>
      <c r="M87" s="3"/>
      <c r="N87" s="3"/>
      <c r="O87" s="3"/>
      <c r="P87" s="3"/>
      <c r="Q87" s="3"/>
      <c r="R87" s="3"/>
      <c r="S87" s="3"/>
      <c r="T87" s="3"/>
      <c r="U87" s="3"/>
      <c r="V87" s="3"/>
      <c r="W87" s="3"/>
      <c r="X87" s="3"/>
      <c r="Y87" s="3"/>
      <c r="Z87" s="3"/>
    </row>
    <row r="88" ht="12.0" hidden="1" customHeight="1">
      <c r="B88" s="3"/>
      <c r="C88" s="195"/>
      <c r="D88" s="3"/>
      <c r="E88" s="3"/>
      <c r="F88" s="3"/>
      <c r="G88" s="3"/>
      <c r="H88" s="3"/>
      <c r="I88" s="3"/>
      <c r="J88" s="3"/>
      <c r="K88" s="3"/>
      <c r="L88" s="3"/>
      <c r="M88" s="3"/>
      <c r="N88" s="3"/>
      <c r="O88" s="3"/>
      <c r="P88" s="3"/>
      <c r="Q88" s="3"/>
      <c r="R88" s="3"/>
      <c r="S88" s="3"/>
      <c r="T88" s="3"/>
      <c r="U88" s="3"/>
      <c r="V88" s="3"/>
      <c r="W88" s="3"/>
      <c r="X88" s="3"/>
      <c r="Y88" s="3"/>
      <c r="Z88" s="3"/>
    </row>
    <row r="89" ht="12.0" hidden="1" customHeight="1">
      <c r="B89" s="3"/>
      <c r="C89" s="195"/>
      <c r="D89" s="3"/>
      <c r="E89" s="3"/>
      <c r="F89" s="3"/>
      <c r="G89" s="3"/>
      <c r="H89" s="3"/>
      <c r="I89" s="3"/>
      <c r="J89" s="3"/>
      <c r="K89" s="3"/>
      <c r="L89" s="3"/>
      <c r="M89" s="3"/>
      <c r="N89" s="3"/>
      <c r="O89" s="3"/>
      <c r="P89" s="3"/>
      <c r="Q89" s="3"/>
      <c r="R89" s="3"/>
      <c r="S89" s="3"/>
      <c r="T89" s="3"/>
      <c r="U89" s="3"/>
      <c r="V89" s="3"/>
      <c r="W89" s="3"/>
      <c r="X89" s="3"/>
      <c r="Y89" s="3"/>
      <c r="Z89" s="3"/>
    </row>
    <row r="90" ht="12.0" hidden="1" customHeight="1">
      <c r="B90" s="3"/>
      <c r="C90" s="195"/>
      <c r="D90" s="3"/>
      <c r="E90" s="3"/>
      <c r="F90" s="3"/>
      <c r="G90" s="3"/>
      <c r="H90" s="3"/>
      <c r="I90" s="3"/>
      <c r="J90" s="3"/>
      <c r="K90" s="3"/>
      <c r="L90" s="3"/>
      <c r="M90" s="3"/>
      <c r="N90" s="3"/>
      <c r="O90" s="3"/>
      <c r="P90" s="3"/>
      <c r="Q90" s="3"/>
      <c r="R90" s="3"/>
      <c r="S90" s="3"/>
      <c r="T90" s="3"/>
      <c r="U90" s="3"/>
      <c r="V90" s="3"/>
      <c r="W90" s="3"/>
      <c r="X90" s="3"/>
      <c r="Y90" s="3"/>
      <c r="Z90" s="3"/>
    </row>
    <row r="91" ht="12.0" hidden="1" customHeight="1">
      <c r="B91" s="3"/>
      <c r="C91" s="195"/>
      <c r="D91" s="3"/>
      <c r="E91" s="3"/>
      <c r="F91" s="3"/>
      <c r="G91" s="3"/>
      <c r="H91" s="3"/>
      <c r="I91" s="3"/>
      <c r="J91" s="3"/>
      <c r="K91" s="3"/>
      <c r="L91" s="3"/>
      <c r="M91" s="3"/>
      <c r="N91" s="3"/>
      <c r="O91" s="3"/>
      <c r="P91" s="3"/>
      <c r="Q91" s="3"/>
      <c r="R91" s="3"/>
      <c r="S91" s="3"/>
      <c r="T91" s="3"/>
      <c r="U91" s="3"/>
      <c r="V91" s="3"/>
      <c r="W91" s="3"/>
      <c r="X91" s="3"/>
      <c r="Y91" s="3"/>
      <c r="Z91" s="3"/>
    </row>
    <row r="92" ht="12.0" hidden="1" customHeight="1">
      <c r="B92" s="3"/>
      <c r="C92" s="195"/>
      <c r="D92" s="3"/>
      <c r="E92" s="3"/>
      <c r="F92" s="3"/>
      <c r="G92" s="3"/>
      <c r="H92" s="3"/>
      <c r="I92" s="3"/>
      <c r="J92" s="3"/>
      <c r="K92" s="3"/>
      <c r="L92" s="3"/>
      <c r="M92" s="3"/>
      <c r="N92" s="3"/>
      <c r="O92" s="3"/>
      <c r="P92" s="3"/>
      <c r="Q92" s="3"/>
      <c r="R92" s="3"/>
      <c r="S92" s="3"/>
      <c r="T92" s="3"/>
      <c r="U92" s="3"/>
      <c r="V92" s="3"/>
      <c r="W92" s="3"/>
      <c r="X92" s="3"/>
      <c r="Y92" s="3"/>
      <c r="Z92" s="3"/>
    </row>
    <row r="93" ht="12.75" customHeight="1">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171">
        <f>A77+1</f>
        <v>4</v>
      </c>
      <c r="B94" s="3" t="s">
        <v>545</v>
      </c>
      <c r="C94" s="195"/>
      <c r="D94" s="3"/>
      <c r="E94" s="3"/>
      <c r="F94" s="3"/>
      <c r="G94" s="3"/>
      <c r="H94" s="3"/>
      <c r="I94" s="3"/>
      <c r="J94" s="3"/>
      <c r="K94" s="3"/>
      <c r="L94" s="3"/>
      <c r="M94" s="3"/>
      <c r="N94" s="3"/>
      <c r="O94" s="3"/>
      <c r="P94" s="3"/>
      <c r="Q94" s="3"/>
      <c r="R94" s="3"/>
      <c r="S94" s="3"/>
      <c r="T94" s="3"/>
      <c r="U94" s="3"/>
      <c r="V94" s="3"/>
      <c r="W94" s="3"/>
      <c r="X94" s="3"/>
      <c r="Y94" s="3"/>
      <c r="Z94" s="3"/>
    </row>
    <row r="95" ht="12.75" customHeight="1">
      <c r="B95" s="3" t="s">
        <v>546</v>
      </c>
      <c r="C95" s="195"/>
      <c r="D95" s="3"/>
      <c r="E95" s="3"/>
      <c r="F95" s="3"/>
      <c r="G95" s="3"/>
      <c r="H95" s="3"/>
      <c r="I95" s="3"/>
      <c r="J95" s="3"/>
      <c r="K95" s="3"/>
      <c r="L95" s="3"/>
      <c r="M95" s="3"/>
      <c r="N95" s="3"/>
      <c r="O95" s="3"/>
      <c r="P95" s="3"/>
      <c r="Q95" s="3"/>
      <c r="R95" s="3"/>
      <c r="S95" s="3"/>
      <c r="T95" s="3"/>
      <c r="U95" s="3"/>
      <c r="V95" s="3"/>
      <c r="W95" s="3"/>
      <c r="X95" s="3"/>
      <c r="Y95" s="3"/>
      <c r="Z95" s="3"/>
    </row>
    <row r="96" ht="12.75" customHeight="1">
      <c r="B96" s="3" t="s">
        <v>547</v>
      </c>
      <c r="C96" s="195"/>
      <c r="D96" s="3"/>
      <c r="E96" s="3"/>
      <c r="F96" s="3"/>
      <c r="G96" s="3"/>
      <c r="H96" s="3"/>
      <c r="I96" s="3"/>
      <c r="J96" s="3"/>
      <c r="K96" s="3"/>
      <c r="L96" s="3"/>
      <c r="M96" s="3"/>
      <c r="N96" s="3"/>
      <c r="O96" s="3"/>
      <c r="P96" s="3"/>
      <c r="Q96" s="3"/>
      <c r="R96" s="3"/>
      <c r="S96" s="3"/>
      <c r="T96" s="3"/>
      <c r="U96" s="3"/>
      <c r="V96" s="3"/>
      <c r="W96" s="3"/>
      <c r="X96" s="3"/>
      <c r="Y96" s="3"/>
      <c r="Z96" s="3"/>
    </row>
    <row r="97" ht="12.0" hidden="1" customHeight="1">
      <c r="B97" s="3" t="s">
        <v>548</v>
      </c>
      <c r="C97" s="195"/>
      <c r="D97" s="3"/>
      <c r="E97" s="3"/>
      <c r="F97" s="3"/>
      <c r="G97" s="3"/>
      <c r="H97" s="3"/>
      <c r="I97" s="3"/>
      <c r="J97" s="3"/>
      <c r="K97" s="3"/>
      <c r="L97" s="3"/>
      <c r="M97" s="3"/>
      <c r="N97" s="3"/>
      <c r="O97" s="3"/>
      <c r="P97" s="3"/>
      <c r="Q97" s="3"/>
      <c r="R97" s="3"/>
      <c r="S97" s="3"/>
      <c r="T97" s="3"/>
      <c r="U97" s="3"/>
      <c r="V97" s="3"/>
      <c r="W97" s="3"/>
      <c r="X97" s="3"/>
      <c r="Y97" s="3"/>
      <c r="Z97" s="3"/>
    </row>
    <row r="98" ht="12.75" customHeight="1">
      <c r="B98" s="3" t="s">
        <v>549</v>
      </c>
      <c r="C98" s="195"/>
      <c r="D98" s="3"/>
      <c r="E98" s="3"/>
      <c r="F98" s="3"/>
      <c r="G98" s="3"/>
      <c r="H98" s="3"/>
      <c r="I98" s="3"/>
      <c r="J98" s="3"/>
      <c r="K98" s="3"/>
      <c r="L98" s="3"/>
      <c r="M98" s="3"/>
      <c r="N98" s="3"/>
      <c r="O98" s="3"/>
      <c r="P98" s="3"/>
      <c r="Q98" s="3"/>
      <c r="R98" s="3"/>
      <c r="S98" s="3"/>
      <c r="T98" s="3"/>
      <c r="U98" s="3"/>
      <c r="V98" s="3"/>
      <c r="W98" s="3"/>
      <c r="X98" s="3"/>
      <c r="Y98" s="3"/>
      <c r="Z98" s="3"/>
    </row>
    <row r="99" ht="25.5" customHeight="1">
      <c r="B99" s="8" t="s">
        <v>550</v>
      </c>
      <c r="C99" s="177"/>
      <c r="D99" s="3"/>
      <c r="E99" s="3"/>
      <c r="F99" s="3"/>
      <c r="G99" s="3"/>
      <c r="H99" s="3"/>
      <c r="I99" s="3"/>
      <c r="J99" s="3"/>
      <c r="K99" s="3"/>
      <c r="L99" s="3"/>
      <c r="M99" s="3"/>
      <c r="N99" s="3"/>
      <c r="O99" s="3"/>
      <c r="P99" s="3"/>
      <c r="Q99" s="3"/>
      <c r="R99" s="3"/>
      <c r="S99" s="3"/>
      <c r="T99" s="3"/>
      <c r="U99" s="3"/>
      <c r="V99" s="3"/>
      <c r="W99" s="3"/>
      <c r="X99" s="3"/>
      <c r="Y99" s="3"/>
      <c r="Z99" s="3"/>
    </row>
    <row r="100" ht="25.5" customHeight="1">
      <c r="B100" s="8" t="s">
        <v>551</v>
      </c>
      <c r="C100" s="177"/>
      <c r="D100" s="3" t="str">
        <f>IF(C95="Functional",IF(C100=C94,"","&lt;--- reminder:  operation should be same as component name"),"")</f>
        <v/>
      </c>
      <c r="E100" s="3"/>
      <c r="F100" s="3"/>
      <c r="G100" s="3"/>
      <c r="H100" s="3"/>
      <c r="I100" s="3"/>
      <c r="J100" s="3"/>
      <c r="K100" s="3"/>
      <c r="L100" s="3"/>
      <c r="M100" s="3"/>
      <c r="N100" s="3"/>
      <c r="O100" s="3"/>
      <c r="P100" s="3"/>
      <c r="Q100" s="3"/>
      <c r="R100" s="3"/>
      <c r="S100" s="3"/>
      <c r="T100" s="3"/>
      <c r="U100" s="3"/>
      <c r="V100" s="3"/>
      <c r="W100" s="3"/>
      <c r="X100" s="3"/>
      <c r="Y100" s="3"/>
      <c r="Z100" s="3"/>
    </row>
    <row r="101" ht="12.0" hidden="1" customHeight="1">
      <c r="B101" s="3"/>
      <c r="C101" s="195"/>
      <c r="D101" s="3"/>
      <c r="E101" s="3"/>
      <c r="F101" s="3"/>
      <c r="G101" s="3"/>
      <c r="H101" s="3"/>
      <c r="I101" s="3"/>
      <c r="J101" s="3"/>
      <c r="K101" s="3"/>
      <c r="L101" s="3"/>
      <c r="M101" s="3"/>
      <c r="N101" s="3"/>
      <c r="O101" s="3"/>
      <c r="P101" s="3"/>
      <c r="Q101" s="3"/>
      <c r="R101" s="3"/>
      <c r="S101" s="3"/>
      <c r="T101" s="3"/>
      <c r="U101" s="3"/>
      <c r="V101" s="3"/>
      <c r="W101" s="3"/>
      <c r="X101" s="3"/>
      <c r="Y101" s="3"/>
      <c r="Z101" s="3"/>
    </row>
    <row r="102" ht="12.0" hidden="1" customHeight="1">
      <c r="B102" s="3"/>
      <c r="C102" s="195"/>
      <c r="D102" s="3"/>
      <c r="E102" s="3"/>
      <c r="F102" s="3"/>
      <c r="G102" s="3"/>
      <c r="H102" s="3"/>
      <c r="I102" s="3"/>
      <c r="J102" s="3"/>
      <c r="K102" s="3"/>
      <c r="L102" s="3"/>
      <c r="M102" s="3"/>
      <c r="N102" s="3"/>
      <c r="O102" s="3"/>
      <c r="P102" s="3"/>
      <c r="Q102" s="3"/>
      <c r="R102" s="3"/>
      <c r="S102" s="3"/>
      <c r="T102" s="3"/>
      <c r="U102" s="3"/>
      <c r="V102" s="3"/>
      <c r="W102" s="3"/>
      <c r="X102" s="3"/>
      <c r="Y102" s="3"/>
      <c r="Z102" s="3"/>
    </row>
    <row r="103" ht="12.0" hidden="1" customHeight="1">
      <c r="B103" s="3"/>
      <c r="C103" s="195"/>
      <c r="D103" s="3"/>
      <c r="E103" s="3"/>
      <c r="F103" s="3"/>
      <c r="G103" s="3"/>
      <c r="H103" s="3"/>
      <c r="I103" s="3"/>
      <c r="J103" s="3"/>
      <c r="K103" s="3"/>
      <c r="L103" s="3"/>
      <c r="M103" s="3"/>
      <c r="N103" s="3"/>
      <c r="O103" s="3"/>
      <c r="P103" s="3"/>
      <c r="Q103" s="3"/>
      <c r="R103" s="3"/>
      <c r="S103" s="3"/>
      <c r="T103" s="3"/>
      <c r="U103" s="3"/>
      <c r="V103" s="3"/>
      <c r="W103" s="3"/>
      <c r="X103" s="3"/>
      <c r="Y103" s="3"/>
      <c r="Z103" s="3"/>
    </row>
    <row r="104" ht="12.0" hidden="1" customHeight="1">
      <c r="B104" s="3"/>
      <c r="C104" s="195"/>
      <c r="D104" s="3"/>
      <c r="E104" s="3"/>
      <c r="F104" s="3"/>
      <c r="G104" s="3"/>
      <c r="H104" s="3"/>
      <c r="I104" s="3"/>
      <c r="J104" s="3"/>
      <c r="K104" s="3"/>
      <c r="L104" s="3"/>
      <c r="M104" s="3"/>
      <c r="N104" s="3"/>
      <c r="O104" s="3"/>
      <c r="P104" s="3"/>
      <c r="Q104" s="3"/>
      <c r="R104" s="3"/>
      <c r="S104" s="3"/>
      <c r="T104" s="3"/>
      <c r="U104" s="3"/>
      <c r="V104" s="3"/>
      <c r="W104" s="3"/>
      <c r="X104" s="3"/>
      <c r="Y104" s="3"/>
      <c r="Z104" s="3"/>
    </row>
    <row r="105" ht="12.0" hidden="1" customHeight="1">
      <c r="B105" s="3"/>
      <c r="C105" s="195"/>
      <c r="D105" s="3"/>
      <c r="E105" s="3"/>
      <c r="F105" s="3"/>
      <c r="G105" s="3"/>
      <c r="H105" s="3"/>
      <c r="I105" s="3"/>
      <c r="J105" s="3"/>
      <c r="K105" s="3"/>
      <c r="L105" s="3"/>
      <c r="M105" s="3"/>
      <c r="N105" s="3"/>
      <c r="O105" s="3"/>
      <c r="P105" s="3"/>
      <c r="Q105" s="3"/>
      <c r="R105" s="3"/>
      <c r="S105" s="3"/>
      <c r="T105" s="3"/>
      <c r="U105" s="3"/>
      <c r="V105" s="3"/>
      <c r="W105" s="3"/>
      <c r="X105" s="3"/>
      <c r="Y105" s="3"/>
      <c r="Z105" s="3"/>
    </row>
    <row r="106" ht="12.0" hidden="1" customHeight="1">
      <c r="B106" s="3"/>
      <c r="C106" s="195"/>
      <c r="D106" s="3"/>
      <c r="E106" s="3"/>
      <c r="F106" s="3"/>
      <c r="G106" s="3"/>
      <c r="H106" s="3"/>
      <c r="I106" s="3"/>
      <c r="J106" s="3"/>
      <c r="K106" s="3"/>
      <c r="L106" s="3"/>
      <c r="M106" s="3"/>
      <c r="N106" s="3"/>
      <c r="O106" s="3"/>
      <c r="P106" s="3"/>
      <c r="Q106" s="3"/>
      <c r="R106" s="3"/>
      <c r="S106" s="3"/>
      <c r="T106" s="3"/>
      <c r="U106" s="3"/>
      <c r="V106" s="3"/>
      <c r="W106" s="3"/>
      <c r="X106" s="3"/>
      <c r="Y106" s="3"/>
      <c r="Z106" s="3"/>
    </row>
    <row r="107" ht="12.0" hidden="1" customHeight="1">
      <c r="B107" s="3"/>
      <c r="C107" s="195"/>
      <c r="D107" s="3"/>
      <c r="E107" s="3"/>
      <c r="F107" s="3"/>
      <c r="G107" s="3"/>
      <c r="H107" s="3"/>
      <c r="I107" s="3"/>
      <c r="J107" s="3"/>
      <c r="K107" s="3"/>
      <c r="L107" s="3"/>
      <c r="M107" s="3"/>
      <c r="N107" s="3"/>
      <c r="O107" s="3"/>
      <c r="P107" s="3"/>
      <c r="Q107" s="3"/>
      <c r="R107" s="3"/>
      <c r="S107" s="3"/>
      <c r="T107" s="3"/>
      <c r="U107" s="3"/>
      <c r="V107" s="3"/>
      <c r="W107" s="3"/>
      <c r="X107" s="3"/>
      <c r="Y107" s="3"/>
      <c r="Z107" s="3"/>
    </row>
    <row r="108" ht="12.0" hidden="1" customHeight="1">
      <c r="B108" s="3"/>
      <c r="C108" s="195"/>
      <c r="D108" s="3"/>
      <c r="E108" s="3"/>
      <c r="F108" s="3"/>
      <c r="G108" s="3"/>
      <c r="H108" s="3"/>
      <c r="I108" s="3"/>
      <c r="J108" s="3"/>
      <c r="K108" s="3"/>
      <c r="L108" s="3"/>
      <c r="M108" s="3"/>
      <c r="N108" s="3"/>
      <c r="O108" s="3"/>
      <c r="P108" s="3"/>
      <c r="Q108" s="3"/>
      <c r="R108" s="3"/>
      <c r="S108" s="3"/>
      <c r="T108" s="3"/>
      <c r="U108" s="3"/>
      <c r="V108" s="3"/>
      <c r="W108" s="3"/>
      <c r="X108" s="3"/>
      <c r="Y108" s="3"/>
      <c r="Z108" s="3"/>
    </row>
    <row r="109" ht="12.0" hidden="1" customHeight="1">
      <c r="B109" s="3"/>
      <c r="C109" s="195"/>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171">
        <f>A94+1</f>
        <v>5</v>
      </c>
      <c r="B111" s="3" t="s">
        <v>545</v>
      </c>
      <c r="C111" s="195"/>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B112" s="3" t="s">
        <v>546</v>
      </c>
      <c r="C112" s="195"/>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B113" s="3" t="s">
        <v>547</v>
      </c>
      <c r="C113" s="195"/>
      <c r="D113" s="3"/>
      <c r="E113" s="3"/>
      <c r="F113" s="3"/>
      <c r="G113" s="3"/>
      <c r="H113" s="3"/>
      <c r="I113" s="3"/>
      <c r="J113" s="3"/>
      <c r="K113" s="3"/>
      <c r="L113" s="3"/>
      <c r="M113" s="3"/>
      <c r="N113" s="3"/>
      <c r="O113" s="3"/>
      <c r="P113" s="3"/>
      <c r="Q113" s="3"/>
      <c r="R113" s="3"/>
      <c r="S113" s="3"/>
      <c r="T113" s="3"/>
      <c r="U113" s="3"/>
      <c r="V113" s="3"/>
      <c r="W113" s="3"/>
      <c r="X113" s="3"/>
      <c r="Y113" s="3"/>
      <c r="Z113" s="3"/>
    </row>
    <row r="114" ht="12.0" hidden="1" customHeight="1">
      <c r="B114" s="3" t="s">
        <v>548</v>
      </c>
      <c r="C114" s="195"/>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B115" s="3" t="s">
        <v>549</v>
      </c>
      <c r="C115" s="195"/>
      <c r="D115" s="3"/>
      <c r="E115" s="3"/>
      <c r="F115" s="3"/>
      <c r="G115" s="3"/>
      <c r="H115" s="3"/>
      <c r="I115" s="3"/>
      <c r="J115" s="3"/>
      <c r="K115" s="3"/>
      <c r="L115" s="3"/>
      <c r="M115" s="3"/>
      <c r="N115" s="3"/>
      <c r="O115" s="3"/>
      <c r="P115" s="3"/>
      <c r="Q115" s="3"/>
      <c r="R115" s="3"/>
      <c r="S115" s="3"/>
      <c r="T115" s="3"/>
      <c r="U115" s="3"/>
      <c r="V115" s="3"/>
      <c r="W115" s="3"/>
      <c r="X115" s="3"/>
      <c r="Y115" s="3"/>
      <c r="Z115" s="3"/>
    </row>
    <row r="116" ht="25.5" customHeight="1">
      <c r="B116" s="8" t="s">
        <v>550</v>
      </c>
      <c r="C116" s="177"/>
      <c r="D116" s="3"/>
      <c r="E116" s="3"/>
      <c r="F116" s="3"/>
      <c r="G116" s="3"/>
      <c r="H116" s="3"/>
      <c r="I116" s="3"/>
      <c r="J116" s="3"/>
      <c r="K116" s="3"/>
      <c r="L116" s="3"/>
      <c r="M116" s="3"/>
      <c r="N116" s="3"/>
      <c r="O116" s="3"/>
      <c r="P116" s="3"/>
      <c r="Q116" s="3"/>
      <c r="R116" s="3"/>
      <c r="S116" s="3"/>
      <c r="T116" s="3"/>
      <c r="U116" s="3"/>
      <c r="V116" s="3"/>
      <c r="W116" s="3"/>
      <c r="X116" s="3"/>
      <c r="Y116" s="3"/>
      <c r="Z116" s="3"/>
    </row>
    <row r="117" ht="25.5" customHeight="1">
      <c r="B117" s="8" t="s">
        <v>551</v>
      </c>
      <c r="C117" s="177"/>
      <c r="D117" s="3" t="str">
        <f>IF(C112="Functional",IF(C117=C111,"","&lt;--- reminder:  operation should be same as component name"),"")</f>
        <v/>
      </c>
      <c r="E117" s="3"/>
      <c r="F117" s="3"/>
      <c r="G117" s="3"/>
      <c r="H117" s="3"/>
      <c r="I117" s="3"/>
      <c r="J117" s="3"/>
      <c r="K117" s="3"/>
      <c r="L117" s="3"/>
      <c r="M117" s="3"/>
      <c r="N117" s="3"/>
      <c r="O117" s="3"/>
      <c r="P117" s="3"/>
      <c r="Q117" s="3"/>
      <c r="R117" s="3"/>
      <c r="S117" s="3"/>
      <c r="T117" s="3"/>
      <c r="U117" s="3"/>
      <c r="V117" s="3"/>
      <c r="W117" s="3"/>
      <c r="X117" s="3"/>
      <c r="Y117" s="3"/>
      <c r="Z117" s="3"/>
    </row>
    <row r="118" ht="12.0" hidden="1" customHeight="1">
      <c r="B118" s="3"/>
      <c r="C118" s="195"/>
      <c r="D118" s="3"/>
      <c r="E118" s="3"/>
      <c r="F118" s="3"/>
      <c r="G118" s="3"/>
      <c r="H118" s="3"/>
      <c r="I118" s="3"/>
      <c r="J118" s="3"/>
      <c r="K118" s="3"/>
      <c r="L118" s="3"/>
      <c r="M118" s="3"/>
      <c r="N118" s="3"/>
      <c r="O118" s="3"/>
      <c r="P118" s="3"/>
      <c r="Q118" s="3"/>
      <c r="R118" s="3"/>
      <c r="S118" s="3"/>
      <c r="T118" s="3"/>
      <c r="U118" s="3"/>
      <c r="V118" s="3"/>
      <c r="W118" s="3"/>
      <c r="X118" s="3"/>
      <c r="Y118" s="3"/>
      <c r="Z118" s="3"/>
    </row>
    <row r="119" ht="12.0" hidden="1" customHeight="1">
      <c r="B119" s="3"/>
      <c r="C119" s="195"/>
      <c r="D119" s="3"/>
      <c r="E119" s="3"/>
      <c r="F119" s="3"/>
      <c r="G119" s="3"/>
      <c r="H119" s="3"/>
      <c r="I119" s="3"/>
      <c r="J119" s="3"/>
      <c r="K119" s="3"/>
      <c r="L119" s="3"/>
      <c r="M119" s="3"/>
      <c r="N119" s="3"/>
      <c r="O119" s="3"/>
      <c r="P119" s="3"/>
      <c r="Q119" s="3"/>
      <c r="R119" s="3"/>
      <c r="S119" s="3"/>
      <c r="T119" s="3"/>
      <c r="U119" s="3"/>
      <c r="V119" s="3"/>
      <c r="W119" s="3"/>
      <c r="X119" s="3"/>
      <c r="Y119" s="3"/>
      <c r="Z119" s="3"/>
    </row>
    <row r="120" ht="12.0" hidden="1" customHeight="1">
      <c r="B120" s="3"/>
      <c r="C120" s="195"/>
      <c r="D120" s="3"/>
      <c r="E120" s="3"/>
      <c r="F120" s="3"/>
      <c r="G120" s="3"/>
      <c r="H120" s="3"/>
      <c r="I120" s="3"/>
      <c r="J120" s="3"/>
      <c r="K120" s="3"/>
      <c r="L120" s="3"/>
      <c r="M120" s="3"/>
      <c r="N120" s="3"/>
      <c r="O120" s="3"/>
      <c r="P120" s="3"/>
      <c r="Q120" s="3"/>
      <c r="R120" s="3"/>
      <c r="S120" s="3"/>
      <c r="T120" s="3"/>
      <c r="U120" s="3"/>
      <c r="V120" s="3"/>
      <c r="W120" s="3"/>
      <c r="X120" s="3"/>
      <c r="Y120" s="3"/>
      <c r="Z120" s="3"/>
    </row>
    <row r="121" ht="12.0" hidden="1" customHeight="1">
      <c r="B121" s="3"/>
      <c r="C121" s="195"/>
      <c r="D121" s="3"/>
      <c r="E121" s="3"/>
      <c r="F121" s="3"/>
      <c r="G121" s="3"/>
      <c r="H121" s="3"/>
      <c r="I121" s="3"/>
      <c r="J121" s="3"/>
      <c r="K121" s="3"/>
      <c r="L121" s="3"/>
      <c r="M121" s="3"/>
      <c r="N121" s="3"/>
      <c r="O121" s="3"/>
      <c r="P121" s="3"/>
      <c r="Q121" s="3"/>
      <c r="R121" s="3"/>
      <c r="S121" s="3"/>
      <c r="T121" s="3"/>
      <c r="U121" s="3"/>
      <c r="V121" s="3"/>
      <c r="W121" s="3"/>
      <c r="X121" s="3"/>
      <c r="Y121" s="3"/>
      <c r="Z121" s="3"/>
    </row>
    <row r="122" ht="12.0" hidden="1" customHeight="1">
      <c r="B122" s="3"/>
      <c r="C122" s="195"/>
      <c r="D122" s="3"/>
      <c r="E122" s="3"/>
      <c r="F122" s="3"/>
      <c r="G122" s="3"/>
      <c r="H122" s="3"/>
      <c r="I122" s="3"/>
      <c r="J122" s="3"/>
      <c r="K122" s="3"/>
      <c r="L122" s="3"/>
      <c r="M122" s="3"/>
      <c r="N122" s="3"/>
      <c r="O122" s="3"/>
      <c r="P122" s="3"/>
      <c r="Q122" s="3"/>
      <c r="R122" s="3"/>
      <c r="S122" s="3"/>
      <c r="T122" s="3"/>
      <c r="U122" s="3"/>
      <c r="V122" s="3"/>
      <c r="W122" s="3"/>
      <c r="X122" s="3"/>
      <c r="Y122" s="3"/>
      <c r="Z122" s="3"/>
    </row>
    <row r="123" ht="12.0" hidden="1" customHeight="1">
      <c r="B123" s="3"/>
      <c r="C123" s="195"/>
      <c r="D123" s="3"/>
      <c r="E123" s="3"/>
      <c r="F123" s="3"/>
      <c r="G123" s="3"/>
      <c r="H123" s="3"/>
      <c r="I123" s="3"/>
      <c r="J123" s="3"/>
      <c r="K123" s="3"/>
      <c r="L123" s="3"/>
      <c r="M123" s="3"/>
      <c r="N123" s="3"/>
      <c r="O123" s="3"/>
      <c r="P123" s="3"/>
      <c r="Q123" s="3"/>
      <c r="R123" s="3"/>
      <c r="S123" s="3"/>
      <c r="T123" s="3"/>
      <c r="U123" s="3"/>
      <c r="V123" s="3"/>
      <c r="W123" s="3"/>
      <c r="X123" s="3"/>
      <c r="Y123" s="3"/>
      <c r="Z123" s="3"/>
    </row>
    <row r="124" ht="12.0" hidden="1" customHeight="1">
      <c r="B124" s="3"/>
      <c r="C124" s="195"/>
      <c r="D124" s="3"/>
      <c r="E124" s="3"/>
      <c r="F124" s="3"/>
      <c r="G124" s="3"/>
      <c r="H124" s="3"/>
      <c r="I124" s="3"/>
      <c r="J124" s="3"/>
      <c r="K124" s="3"/>
      <c r="L124" s="3"/>
      <c r="M124" s="3"/>
      <c r="N124" s="3"/>
      <c r="O124" s="3"/>
      <c r="P124" s="3"/>
      <c r="Q124" s="3"/>
      <c r="R124" s="3"/>
      <c r="S124" s="3"/>
      <c r="T124" s="3"/>
      <c r="U124" s="3"/>
      <c r="V124" s="3"/>
      <c r="W124" s="3"/>
      <c r="X124" s="3"/>
      <c r="Y124" s="3"/>
      <c r="Z124" s="3"/>
    </row>
    <row r="125" ht="12.0" hidden="1" customHeight="1">
      <c r="B125" s="3"/>
      <c r="C125" s="195"/>
      <c r="D125" s="3"/>
      <c r="E125" s="3"/>
      <c r="F125" s="3"/>
      <c r="G125" s="3"/>
      <c r="H125" s="3"/>
      <c r="I125" s="3"/>
      <c r="J125" s="3"/>
      <c r="K125" s="3"/>
      <c r="L125" s="3"/>
      <c r="M125" s="3"/>
      <c r="N125" s="3"/>
      <c r="O125" s="3"/>
      <c r="P125" s="3"/>
      <c r="Q125" s="3"/>
      <c r="R125" s="3"/>
      <c r="S125" s="3"/>
      <c r="T125" s="3"/>
      <c r="U125" s="3"/>
      <c r="V125" s="3"/>
      <c r="W125" s="3"/>
      <c r="X125" s="3"/>
      <c r="Y125" s="3"/>
      <c r="Z125" s="3"/>
    </row>
    <row r="126" ht="12.0" hidden="1" customHeight="1">
      <c r="B126" s="3"/>
      <c r="C126" s="195"/>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171">
        <f>A111+1</f>
        <v>6</v>
      </c>
      <c r="B128" s="3" t="s">
        <v>545</v>
      </c>
      <c r="C128" s="195"/>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B129" s="3" t="s">
        <v>546</v>
      </c>
      <c r="C129" s="195"/>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B130" s="3" t="s">
        <v>547</v>
      </c>
      <c r="C130" s="195"/>
      <c r="D130" s="3"/>
      <c r="E130" s="3"/>
      <c r="F130" s="3"/>
      <c r="G130" s="3"/>
      <c r="H130" s="3"/>
      <c r="I130" s="3"/>
      <c r="J130" s="3"/>
      <c r="K130" s="3"/>
      <c r="L130" s="3"/>
      <c r="M130" s="3"/>
      <c r="N130" s="3"/>
      <c r="O130" s="3"/>
      <c r="P130" s="3"/>
      <c r="Q130" s="3"/>
      <c r="R130" s="3"/>
      <c r="S130" s="3"/>
      <c r="T130" s="3"/>
      <c r="U130" s="3"/>
      <c r="V130" s="3"/>
      <c r="W130" s="3"/>
      <c r="X130" s="3"/>
      <c r="Y130" s="3"/>
      <c r="Z130" s="3"/>
    </row>
    <row r="131" ht="12.0" hidden="1" customHeight="1">
      <c r="B131" s="3" t="s">
        <v>548</v>
      </c>
      <c r="C131" s="195"/>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B132" s="3" t="s">
        <v>549</v>
      </c>
      <c r="C132" s="195"/>
      <c r="D132" s="3"/>
      <c r="E132" s="3"/>
      <c r="F132" s="3"/>
      <c r="G132" s="3"/>
      <c r="H132" s="3"/>
      <c r="I132" s="3"/>
      <c r="J132" s="3"/>
      <c r="K132" s="3"/>
      <c r="L132" s="3"/>
      <c r="M132" s="3"/>
      <c r="N132" s="3"/>
      <c r="O132" s="3"/>
      <c r="P132" s="3"/>
      <c r="Q132" s="3"/>
      <c r="R132" s="3"/>
      <c r="S132" s="3"/>
      <c r="T132" s="3"/>
      <c r="U132" s="3"/>
      <c r="V132" s="3"/>
      <c r="W132" s="3"/>
      <c r="X132" s="3"/>
      <c r="Y132" s="3"/>
      <c r="Z132" s="3"/>
    </row>
    <row r="133" ht="25.5" customHeight="1">
      <c r="B133" s="8" t="s">
        <v>550</v>
      </c>
      <c r="C133" s="177"/>
      <c r="D133" s="3"/>
      <c r="E133" s="3"/>
      <c r="F133" s="3"/>
      <c r="G133" s="3"/>
      <c r="H133" s="3"/>
      <c r="I133" s="3"/>
      <c r="J133" s="3"/>
      <c r="K133" s="3"/>
      <c r="L133" s="3"/>
      <c r="M133" s="3"/>
      <c r="N133" s="3"/>
      <c r="O133" s="3"/>
      <c r="P133" s="3"/>
      <c r="Q133" s="3"/>
      <c r="R133" s="3"/>
      <c r="S133" s="3"/>
      <c r="T133" s="3"/>
      <c r="U133" s="3"/>
      <c r="V133" s="3"/>
      <c r="W133" s="3"/>
      <c r="X133" s="3"/>
      <c r="Y133" s="3"/>
      <c r="Z133" s="3"/>
    </row>
    <row r="134" ht="25.5" customHeight="1">
      <c r="B134" s="8" t="s">
        <v>551</v>
      </c>
      <c r="C134" s="177"/>
      <c r="D134" s="3" t="str">
        <f>IF(C129="Functional",IF(C134=C128,"","&lt;--- reminder:  operation should be same as component name"),"")</f>
        <v/>
      </c>
      <c r="E134" s="3"/>
      <c r="F134" s="3"/>
      <c r="G134" s="3"/>
      <c r="H134" s="3"/>
      <c r="I134" s="3"/>
      <c r="J134" s="3"/>
      <c r="K134" s="3"/>
      <c r="L134" s="3"/>
      <c r="M134" s="3"/>
      <c r="N134" s="3"/>
      <c r="O134" s="3"/>
      <c r="P134" s="3"/>
      <c r="Q134" s="3"/>
      <c r="R134" s="3"/>
      <c r="S134" s="3"/>
      <c r="T134" s="3"/>
      <c r="U134" s="3"/>
      <c r="V134" s="3"/>
      <c r="W134" s="3"/>
      <c r="X134" s="3"/>
      <c r="Y134" s="3"/>
      <c r="Z134" s="3"/>
    </row>
    <row r="135" ht="12.0" hidden="1" customHeight="1">
      <c r="B135" s="3"/>
      <c r="C135" s="195"/>
      <c r="D135" s="3"/>
      <c r="E135" s="3"/>
      <c r="F135" s="3"/>
      <c r="G135" s="3"/>
      <c r="H135" s="3"/>
      <c r="I135" s="3"/>
      <c r="J135" s="3"/>
      <c r="K135" s="3"/>
      <c r="L135" s="3"/>
      <c r="M135" s="3"/>
      <c r="N135" s="3"/>
      <c r="O135" s="3"/>
      <c r="P135" s="3"/>
      <c r="Q135" s="3"/>
      <c r="R135" s="3"/>
      <c r="S135" s="3"/>
      <c r="T135" s="3"/>
      <c r="U135" s="3"/>
      <c r="V135" s="3"/>
      <c r="W135" s="3"/>
      <c r="X135" s="3"/>
      <c r="Y135" s="3"/>
      <c r="Z135" s="3"/>
    </row>
    <row r="136" ht="12.0" hidden="1" customHeight="1">
      <c r="B136" s="3"/>
      <c r="C136" s="195"/>
      <c r="D136" s="3"/>
      <c r="E136" s="3"/>
      <c r="F136" s="3"/>
      <c r="G136" s="3"/>
      <c r="H136" s="3"/>
      <c r="I136" s="3"/>
      <c r="J136" s="3"/>
      <c r="K136" s="3"/>
      <c r="L136" s="3"/>
      <c r="M136" s="3"/>
      <c r="N136" s="3"/>
      <c r="O136" s="3"/>
      <c r="P136" s="3"/>
      <c r="Q136" s="3"/>
      <c r="R136" s="3"/>
      <c r="S136" s="3"/>
      <c r="T136" s="3"/>
      <c r="U136" s="3"/>
      <c r="V136" s="3"/>
      <c r="W136" s="3"/>
      <c r="X136" s="3"/>
      <c r="Y136" s="3"/>
      <c r="Z136" s="3"/>
    </row>
    <row r="137" ht="12.0" hidden="1" customHeight="1">
      <c r="B137" s="3"/>
      <c r="C137" s="195"/>
      <c r="D137" s="3"/>
      <c r="E137" s="3"/>
      <c r="F137" s="3"/>
      <c r="G137" s="3"/>
      <c r="H137" s="3"/>
      <c r="I137" s="3"/>
      <c r="J137" s="3"/>
      <c r="K137" s="3"/>
      <c r="L137" s="3"/>
      <c r="M137" s="3"/>
      <c r="N137" s="3"/>
      <c r="O137" s="3"/>
      <c r="P137" s="3"/>
      <c r="Q137" s="3"/>
      <c r="R137" s="3"/>
      <c r="S137" s="3"/>
      <c r="T137" s="3"/>
      <c r="U137" s="3"/>
      <c r="V137" s="3"/>
      <c r="W137" s="3"/>
      <c r="X137" s="3"/>
      <c r="Y137" s="3"/>
      <c r="Z137" s="3"/>
    </row>
    <row r="138" ht="12.0" hidden="1" customHeight="1">
      <c r="B138" s="3"/>
      <c r="C138" s="195"/>
      <c r="D138" s="3"/>
      <c r="E138" s="3"/>
      <c r="F138" s="3"/>
      <c r="G138" s="3"/>
      <c r="H138" s="3"/>
      <c r="I138" s="3"/>
      <c r="J138" s="3"/>
      <c r="K138" s="3"/>
      <c r="L138" s="3"/>
      <c r="M138" s="3"/>
      <c r="N138" s="3"/>
      <c r="O138" s="3"/>
      <c r="P138" s="3"/>
      <c r="Q138" s="3"/>
      <c r="R138" s="3"/>
      <c r="S138" s="3"/>
      <c r="T138" s="3"/>
      <c r="U138" s="3"/>
      <c r="V138" s="3"/>
      <c r="W138" s="3"/>
      <c r="X138" s="3"/>
      <c r="Y138" s="3"/>
      <c r="Z138" s="3"/>
    </row>
    <row r="139" ht="12.0" hidden="1" customHeight="1">
      <c r="B139" s="3"/>
      <c r="C139" s="195"/>
      <c r="D139" s="3"/>
      <c r="E139" s="3"/>
      <c r="F139" s="3"/>
      <c r="G139" s="3"/>
      <c r="H139" s="3"/>
      <c r="I139" s="3"/>
      <c r="J139" s="3"/>
      <c r="K139" s="3"/>
      <c r="L139" s="3"/>
      <c r="M139" s="3"/>
      <c r="N139" s="3"/>
      <c r="O139" s="3"/>
      <c r="P139" s="3"/>
      <c r="Q139" s="3"/>
      <c r="R139" s="3"/>
      <c r="S139" s="3"/>
      <c r="T139" s="3"/>
      <c r="U139" s="3"/>
      <c r="V139" s="3"/>
      <c r="W139" s="3"/>
      <c r="X139" s="3"/>
      <c r="Y139" s="3"/>
      <c r="Z139" s="3"/>
    </row>
    <row r="140" ht="12.0" hidden="1" customHeight="1">
      <c r="B140" s="3"/>
      <c r="C140" s="195"/>
      <c r="D140" s="3"/>
      <c r="E140" s="3"/>
      <c r="F140" s="3"/>
      <c r="G140" s="3"/>
      <c r="H140" s="3"/>
      <c r="I140" s="3"/>
      <c r="J140" s="3"/>
      <c r="K140" s="3"/>
      <c r="L140" s="3"/>
      <c r="M140" s="3"/>
      <c r="N140" s="3"/>
      <c r="O140" s="3"/>
      <c r="P140" s="3"/>
      <c r="Q140" s="3"/>
      <c r="R140" s="3"/>
      <c r="S140" s="3"/>
      <c r="T140" s="3"/>
      <c r="U140" s="3"/>
      <c r="V140" s="3"/>
      <c r="W140" s="3"/>
      <c r="X140" s="3"/>
      <c r="Y140" s="3"/>
      <c r="Z140" s="3"/>
    </row>
    <row r="141" ht="12.0" hidden="1" customHeight="1">
      <c r="B141" s="3"/>
      <c r="C141" s="195"/>
      <c r="D141" s="3"/>
      <c r="E141" s="3"/>
      <c r="F141" s="3"/>
      <c r="G141" s="3"/>
      <c r="H141" s="3"/>
      <c r="I141" s="3"/>
      <c r="J141" s="3"/>
      <c r="K141" s="3"/>
      <c r="L141" s="3"/>
      <c r="M141" s="3"/>
      <c r="N141" s="3"/>
      <c r="O141" s="3"/>
      <c r="P141" s="3"/>
      <c r="Q141" s="3"/>
      <c r="R141" s="3"/>
      <c r="S141" s="3"/>
      <c r="T141" s="3"/>
      <c r="U141" s="3"/>
      <c r="V141" s="3"/>
      <c r="W141" s="3"/>
      <c r="X141" s="3"/>
      <c r="Y141" s="3"/>
      <c r="Z141" s="3"/>
    </row>
    <row r="142" ht="12.0" hidden="1" customHeight="1">
      <c r="B142" s="3"/>
      <c r="C142" s="195"/>
      <c r="D142" s="3"/>
      <c r="E142" s="3"/>
      <c r="F142" s="3"/>
      <c r="G142" s="3"/>
      <c r="H142" s="3"/>
      <c r="I142" s="3"/>
      <c r="J142" s="3"/>
      <c r="K142" s="3"/>
      <c r="L142" s="3"/>
      <c r="M142" s="3"/>
      <c r="N142" s="3"/>
      <c r="O142" s="3"/>
      <c r="P142" s="3"/>
      <c r="Q142" s="3"/>
      <c r="R142" s="3"/>
      <c r="S142" s="3"/>
      <c r="T142" s="3"/>
      <c r="U142" s="3"/>
      <c r="V142" s="3"/>
      <c r="W142" s="3"/>
      <c r="X142" s="3"/>
      <c r="Y142" s="3"/>
      <c r="Z142" s="3"/>
    </row>
    <row r="143" ht="12.0" hidden="1" customHeight="1">
      <c r="B143" s="3"/>
      <c r="C143" s="195"/>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171">
        <f>A128+1</f>
        <v>7</v>
      </c>
      <c r="B145" s="3" t="s">
        <v>545</v>
      </c>
      <c r="C145" s="195"/>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B146" s="3" t="s">
        <v>546</v>
      </c>
      <c r="C146" s="195"/>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B147" s="3" t="s">
        <v>547</v>
      </c>
      <c r="C147" s="195"/>
      <c r="D147" s="3"/>
      <c r="E147" s="3"/>
      <c r="F147" s="3"/>
      <c r="G147" s="3"/>
      <c r="H147" s="3"/>
      <c r="I147" s="3"/>
      <c r="J147" s="3"/>
      <c r="K147" s="3"/>
      <c r="L147" s="3"/>
      <c r="M147" s="3"/>
      <c r="N147" s="3"/>
      <c r="O147" s="3"/>
      <c r="P147" s="3"/>
      <c r="Q147" s="3"/>
      <c r="R147" s="3"/>
      <c r="S147" s="3"/>
      <c r="T147" s="3"/>
      <c r="U147" s="3"/>
      <c r="V147" s="3"/>
      <c r="W147" s="3"/>
      <c r="X147" s="3"/>
      <c r="Y147" s="3"/>
      <c r="Z147" s="3"/>
    </row>
    <row r="148" ht="12.0" hidden="1" customHeight="1">
      <c r="B148" s="3" t="s">
        <v>548</v>
      </c>
      <c r="C148" s="195"/>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B149" s="3" t="s">
        <v>549</v>
      </c>
      <c r="C149" s="195"/>
      <c r="D149" s="3"/>
      <c r="E149" s="3"/>
      <c r="F149" s="3"/>
      <c r="G149" s="3"/>
      <c r="H149" s="3"/>
      <c r="I149" s="3"/>
      <c r="J149" s="3"/>
      <c r="K149" s="3"/>
      <c r="L149" s="3"/>
      <c r="M149" s="3"/>
      <c r="N149" s="3"/>
      <c r="O149" s="3"/>
      <c r="P149" s="3"/>
      <c r="Q149" s="3"/>
      <c r="R149" s="3"/>
      <c r="S149" s="3"/>
      <c r="T149" s="3"/>
      <c r="U149" s="3"/>
      <c r="V149" s="3"/>
      <c r="W149" s="3"/>
      <c r="X149" s="3"/>
      <c r="Y149" s="3"/>
      <c r="Z149" s="3"/>
    </row>
    <row r="150" ht="25.5" customHeight="1">
      <c r="B150" s="8" t="s">
        <v>550</v>
      </c>
      <c r="C150" s="195"/>
      <c r="D150" s="3"/>
      <c r="E150" s="3"/>
      <c r="F150" s="3"/>
      <c r="G150" s="3"/>
      <c r="H150" s="3"/>
      <c r="I150" s="3"/>
      <c r="J150" s="3"/>
      <c r="K150" s="3"/>
      <c r="L150" s="3"/>
      <c r="M150" s="3"/>
      <c r="N150" s="3"/>
      <c r="O150" s="3"/>
      <c r="P150" s="3"/>
      <c r="Q150" s="3"/>
      <c r="R150" s="3"/>
      <c r="S150" s="3"/>
      <c r="T150" s="3"/>
      <c r="U150" s="3"/>
      <c r="V150" s="3"/>
      <c r="W150" s="3"/>
      <c r="X150" s="3"/>
      <c r="Y150" s="3"/>
      <c r="Z150" s="3"/>
    </row>
    <row r="151" ht="25.5" customHeight="1">
      <c r="B151" s="8" t="s">
        <v>551</v>
      </c>
      <c r="C151" s="195"/>
      <c r="D151" s="3" t="str">
        <f>IF(C146="Functional",IF(C151=C145,"","&lt;--- reminder:  operation should be same as component name"),"")</f>
        <v/>
      </c>
      <c r="E151" s="3"/>
      <c r="F151" s="3"/>
      <c r="G151" s="3"/>
      <c r="H151" s="3"/>
      <c r="I151" s="3"/>
      <c r="J151" s="3"/>
      <c r="K151" s="3"/>
      <c r="L151" s="3"/>
      <c r="M151" s="3"/>
      <c r="N151" s="3"/>
      <c r="O151" s="3"/>
      <c r="P151" s="3"/>
      <c r="Q151" s="3"/>
      <c r="R151" s="3"/>
      <c r="S151" s="3"/>
      <c r="T151" s="3"/>
      <c r="U151" s="3"/>
      <c r="V151" s="3"/>
      <c r="W151" s="3"/>
      <c r="X151" s="3"/>
      <c r="Y151" s="3"/>
      <c r="Z151" s="3"/>
    </row>
    <row r="152" ht="12.0" hidden="1" customHeight="1">
      <c r="B152" s="3"/>
      <c r="C152" s="195"/>
      <c r="D152" s="3"/>
      <c r="E152" s="3"/>
      <c r="F152" s="3"/>
      <c r="G152" s="3"/>
      <c r="H152" s="3"/>
      <c r="I152" s="3"/>
      <c r="J152" s="3"/>
      <c r="K152" s="3"/>
      <c r="L152" s="3"/>
      <c r="M152" s="3"/>
      <c r="N152" s="3"/>
      <c r="O152" s="3"/>
      <c r="P152" s="3"/>
      <c r="Q152" s="3"/>
      <c r="R152" s="3"/>
      <c r="S152" s="3"/>
      <c r="T152" s="3"/>
      <c r="U152" s="3"/>
      <c r="V152" s="3"/>
      <c r="W152" s="3"/>
      <c r="X152" s="3"/>
      <c r="Y152" s="3"/>
      <c r="Z152" s="3"/>
    </row>
    <row r="153" ht="12.0" hidden="1" customHeight="1">
      <c r="B153" s="3"/>
      <c r="C153" s="195"/>
      <c r="D153" s="3"/>
      <c r="E153" s="3"/>
      <c r="F153" s="3"/>
      <c r="G153" s="3"/>
      <c r="H153" s="3"/>
      <c r="I153" s="3"/>
      <c r="J153" s="3"/>
      <c r="K153" s="3"/>
      <c r="L153" s="3"/>
      <c r="M153" s="3"/>
      <c r="N153" s="3"/>
      <c r="O153" s="3"/>
      <c r="P153" s="3"/>
      <c r="Q153" s="3"/>
      <c r="R153" s="3"/>
      <c r="S153" s="3"/>
      <c r="T153" s="3"/>
      <c r="U153" s="3"/>
      <c r="V153" s="3"/>
      <c r="W153" s="3"/>
      <c r="X153" s="3"/>
      <c r="Y153" s="3"/>
      <c r="Z153" s="3"/>
    </row>
    <row r="154" ht="12.0" hidden="1" customHeight="1">
      <c r="B154" s="3"/>
      <c r="C154" s="195"/>
      <c r="D154" s="3"/>
      <c r="E154" s="3"/>
      <c r="F154" s="3"/>
      <c r="G154" s="3"/>
      <c r="H154" s="3"/>
      <c r="I154" s="3"/>
      <c r="J154" s="3"/>
      <c r="K154" s="3"/>
      <c r="L154" s="3"/>
      <c r="M154" s="3"/>
      <c r="N154" s="3"/>
      <c r="O154" s="3"/>
      <c r="P154" s="3"/>
      <c r="Q154" s="3"/>
      <c r="R154" s="3"/>
      <c r="S154" s="3"/>
      <c r="T154" s="3"/>
      <c r="U154" s="3"/>
      <c r="V154" s="3"/>
      <c r="W154" s="3"/>
      <c r="X154" s="3"/>
      <c r="Y154" s="3"/>
      <c r="Z154" s="3"/>
    </row>
    <row r="155" ht="12.0" hidden="1" customHeight="1">
      <c r="B155" s="3"/>
      <c r="C155" s="195"/>
      <c r="D155" s="3"/>
      <c r="E155" s="3"/>
      <c r="F155" s="3"/>
      <c r="G155" s="3"/>
      <c r="H155" s="3"/>
      <c r="I155" s="3"/>
      <c r="J155" s="3"/>
      <c r="K155" s="3"/>
      <c r="L155" s="3"/>
      <c r="M155" s="3"/>
      <c r="N155" s="3"/>
      <c r="O155" s="3"/>
      <c r="P155" s="3"/>
      <c r="Q155" s="3"/>
      <c r="R155" s="3"/>
      <c r="S155" s="3"/>
      <c r="T155" s="3"/>
      <c r="U155" s="3"/>
      <c r="V155" s="3"/>
      <c r="W155" s="3"/>
      <c r="X155" s="3"/>
      <c r="Y155" s="3"/>
      <c r="Z155" s="3"/>
    </row>
    <row r="156" ht="12.0" hidden="1" customHeight="1">
      <c r="B156" s="3"/>
      <c r="C156" s="195"/>
      <c r="D156" s="3"/>
      <c r="E156" s="3"/>
      <c r="F156" s="3"/>
      <c r="G156" s="3"/>
      <c r="H156" s="3"/>
      <c r="I156" s="3"/>
      <c r="J156" s="3"/>
      <c r="K156" s="3"/>
      <c r="L156" s="3"/>
      <c r="M156" s="3"/>
      <c r="N156" s="3"/>
      <c r="O156" s="3"/>
      <c r="P156" s="3"/>
      <c r="Q156" s="3"/>
      <c r="R156" s="3"/>
      <c r="S156" s="3"/>
      <c r="T156" s="3"/>
      <c r="U156" s="3"/>
      <c r="V156" s="3"/>
      <c r="W156" s="3"/>
      <c r="X156" s="3"/>
      <c r="Y156" s="3"/>
      <c r="Z156" s="3"/>
    </row>
    <row r="157" ht="12.0" hidden="1" customHeight="1">
      <c r="B157" s="3"/>
      <c r="C157" s="195"/>
      <c r="D157" s="3"/>
      <c r="E157" s="3"/>
      <c r="F157" s="3"/>
      <c r="G157" s="3"/>
      <c r="H157" s="3"/>
      <c r="I157" s="3"/>
      <c r="J157" s="3"/>
      <c r="K157" s="3"/>
      <c r="L157" s="3"/>
      <c r="M157" s="3"/>
      <c r="N157" s="3"/>
      <c r="O157" s="3"/>
      <c r="P157" s="3"/>
      <c r="Q157" s="3"/>
      <c r="R157" s="3"/>
      <c r="S157" s="3"/>
      <c r="T157" s="3"/>
      <c r="U157" s="3"/>
      <c r="V157" s="3"/>
      <c r="W157" s="3"/>
      <c r="X157" s="3"/>
      <c r="Y157" s="3"/>
      <c r="Z157" s="3"/>
    </row>
    <row r="158" ht="12.0" hidden="1" customHeight="1">
      <c r="B158" s="3"/>
      <c r="C158" s="195"/>
      <c r="D158" s="3"/>
      <c r="E158" s="3"/>
      <c r="F158" s="3"/>
      <c r="G158" s="3"/>
      <c r="H158" s="3"/>
      <c r="I158" s="3"/>
      <c r="J158" s="3"/>
      <c r="K158" s="3"/>
      <c r="L158" s="3"/>
      <c r="M158" s="3"/>
      <c r="N158" s="3"/>
      <c r="O158" s="3"/>
      <c r="P158" s="3"/>
      <c r="Q158" s="3"/>
      <c r="R158" s="3"/>
      <c r="S158" s="3"/>
      <c r="T158" s="3"/>
      <c r="U158" s="3"/>
      <c r="V158" s="3"/>
      <c r="W158" s="3"/>
      <c r="X158" s="3"/>
      <c r="Y158" s="3"/>
      <c r="Z158" s="3"/>
    </row>
    <row r="159" ht="12.0" hidden="1" customHeight="1">
      <c r="B159" s="3"/>
      <c r="C159" s="195"/>
      <c r="D159" s="3"/>
      <c r="E159" s="3"/>
      <c r="F159" s="3"/>
      <c r="G159" s="3"/>
      <c r="H159" s="3"/>
      <c r="I159" s="3"/>
      <c r="J159" s="3"/>
      <c r="K159" s="3"/>
      <c r="L159" s="3"/>
      <c r="M159" s="3"/>
      <c r="N159" s="3"/>
      <c r="O159" s="3"/>
      <c r="P159" s="3"/>
      <c r="Q159" s="3"/>
      <c r="R159" s="3"/>
      <c r="S159" s="3"/>
      <c r="T159" s="3"/>
      <c r="U159" s="3"/>
      <c r="V159" s="3"/>
      <c r="W159" s="3"/>
      <c r="X159" s="3"/>
      <c r="Y159" s="3"/>
      <c r="Z159" s="3"/>
    </row>
    <row r="160" ht="12.0" hidden="1" customHeight="1">
      <c r="B160" s="3"/>
      <c r="C160" s="195"/>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171">
        <f>A145+1</f>
        <v>8</v>
      </c>
      <c r="B162" s="3" t="s">
        <v>545</v>
      </c>
      <c r="C162" s="195"/>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B163" s="3" t="s">
        <v>546</v>
      </c>
      <c r="C163" s="195"/>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B164" s="3" t="s">
        <v>547</v>
      </c>
      <c r="C164" s="195"/>
      <c r="D164" s="3"/>
      <c r="E164" s="3"/>
      <c r="F164" s="3"/>
      <c r="G164" s="3"/>
      <c r="H164" s="3"/>
      <c r="I164" s="3"/>
      <c r="J164" s="3"/>
      <c r="K164" s="3"/>
      <c r="L164" s="3"/>
      <c r="M164" s="3"/>
      <c r="N164" s="3"/>
      <c r="O164" s="3"/>
      <c r="P164" s="3"/>
      <c r="Q164" s="3"/>
      <c r="R164" s="3"/>
      <c r="S164" s="3"/>
      <c r="T164" s="3"/>
      <c r="U164" s="3"/>
      <c r="V164" s="3"/>
      <c r="W164" s="3"/>
      <c r="X164" s="3"/>
      <c r="Y164" s="3"/>
      <c r="Z164" s="3"/>
    </row>
    <row r="165" ht="12.0" hidden="1" customHeight="1">
      <c r="B165" s="3" t="s">
        <v>548</v>
      </c>
      <c r="C165" s="195"/>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B166" s="3" t="s">
        <v>549</v>
      </c>
      <c r="C166" s="195"/>
      <c r="D166" s="3"/>
      <c r="E166" s="3"/>
      <c r="F166" s="3"/>
      <c r="G166" s="3"/>
      <c r="H166" s="3"/>
      <c r="I166" s="3"/>
      <c r="J166" s="3"/>
      <c r="K166" s="3"/>
      <c r="L166" s="3"/>
      <c r="M166" s="3"/>
      <c r="N166" s="3"/>
      <c r="O166" s="3"/>
      <c r="P166" s="3"/>
      <c r="Q166" s="3"/>
      <c r="R166" s="3"/>
      <c r="S166" s="3"/>
      <c r="T166" s="3"/>
      <c r="U166" s="3"/>
      <c r="V166" s="3"/>
      <c r="W166" s="3"/>
      <c r="X166" s="3"/>
      <c r="Y166" s="3"/>
      <c r="Z166" s="3"/>
    </row>
    <row r="167" ht="25.5" customHeight="1">
      <c r="B167" s="8" t="s">
        <v>550</v>
      </c>
      <c r="C167" s="177"/>
      <c r="D167" s="3"/>
      <c r="E167" s="3"/>
      <c r="F167" s="3"/>
      <c r="G167" s="3"/>
      <c r="H167" s="3"/>
      <c r="I167" s="3"/>
      <c r="J167" s="3"/>
      <c r="K167" s="3"/>
      <c r="L167" s="3"/>
      <c r="M167" s="3"/>
      <c r="N167" s="3"/>
      <c r="O167" s="3"/>
      <c r="P167" s="3"/>
      <c r="Q167" s="3"/>
      <c r="R167" s="3"/>
      <c r="S167" s="3"/>
      <c r="T167" s="3"/>
      <c r="U167" s="3"/>
      <c r="V167" s="3"/>
      <c r="W167" s="3"/>
      <c r="X167" s="3"/>
      <c r="Y167" s="3"/>
      <c r="Z167" s="3"/>
    </row>
    <row r="168" ht="25.5" customHeight="1">
      <c r="B168" s="8" t="s">
        <v>551</v>
      </c>
      <c r="C168" s="177"/>
      <c r="D168" s="3" t="str">
        <f>IF(C163="Functional",IF(C168=C162,"","&lt;--- reminder:  operation should be same as component name"),"")</f>
        <v/>
      </c>
      <c r="E168" s="3"/>
      <c r="F168" s="3"/>
      <c r="G168" s="3"/>
      <c r="H168" s="3"/>
      <c r="I168" s="3"/>
      <c r="J168" s="3"/>
      <c r="K168" s="3"/>
      <c r="L168" s="3"/>
      <c r="M168" s="3"/>
      <c r="N168" s="3"/>
      <c r="O168" s="3"/>
      <c r="P168" s="3"/>
      <c r="Q168" s="3"/>
      <c r="R168" s="3"/>
      <c r="S168" s="3"/>
      <c r="T168" s="3"/>
      <c r="U168" s="3"/>
      <c r="V168" s="3"/>
      <c r="W168" s="3"/>
      <c r="X168" s="3"/>
      <c r="Y168" s="3"/>
      <c r="Z168" s="3"/>
    </row>
    <row r="169" ht="12.0" hidden="1" customHeight="1">
      <c r="B169" s="3"/>
      <c r="C169" s="195"/>
      <c r="D169" s="3"/>
      <c r="E169" s="3"/>
      <c r="F169" s="3"/>
      <c r="G169" s="3"/>
      <c r="H169" s="3"/>
      <c r="I169" s="3"/>
      <c r="J169" s="3"/>
      <c r="K169" s="3"/>
      <c r="L169" s="3"/>
      <c r="M169" s="3"/>
      <c r="N169" s="3"/>
      <c r="O169" s="3"/>
      <c r="P169" s="3"/>
      <c r="Q169" s="3"/>
      <c r="R169" s="3"/>
      <c r="S169" s="3"/>
      <c r="T169" s="3"/>
      <c r="U169" s="3"/>
      <c r="V169" s="3"/>
      <c r="W169" s="3"/>
      <c r="X169" s="3"/>
      <c r="Y169" s="3"/>
      <c r="Z169" s="3"/>
    </row>
    <row r="170" ht="12.0" hidden="1" customHeight="1">
      <c r="B170" s="3"/>
      <c r="C170" s="195"/>
      <c r="D170" s="3"/>
      <c r="E170" s="3"/>
      <c r="F170" s="3"/>
      <c r="G170" s="3"/>
      <c r="H170" s="3"/>
      <c r="I170" s="3"/>
      <c r="J170" s="3"/>
      <c r="K170" s="3"/>
      <c r="L170" s="3"/>
      <c r="M170" s="3"/>
      <c r="N170" s="3"/>
      <c r="O170" s="3"/>
      <c r="P170" s="3"/>
      <c r="Q170" s="3"/>
      <c r="R170" s="3"/>
      <c r="S170" s="3"/>
      <c r="T170" s="3"/>
      <c r="U170" s="3"/>
      <c r="V170" s="3"/>
      <c r="W170" s="3"/>
      <c r="X170" s="3"/>
      <c r="Y170" s="3"/>
      <c r="Z170" s="3"/>
    </row>
    <row r="171" ht="12.0" hidden="1" customHeight="1">
      <c r="B171" s="3"/>
      <c r="C171" s="195"/>
      <c r="D171" s="3"/>
      <c r="E171" s="3"/>
      <c r="F171" s="3"/>
      <c r="G171" s="3"/>
      <c r="H171" s="3"/>
      <c r="I171" s="3"/>
      <c r="J171" s="3"/>
      <c r="K171" s="3"/>
      <c r="L171" s="3"/>
      <c r="M171" s="3"/>
      <c r="N171" s="3"/>
      <c r="O171" s="3"/>
      <c r="P171" s="3"/>
      <c r="Q171" s="3"/>
      <c r="R171" s="3"/>
      <c r="S171" s="3"/>
      <c r="T171" s="3"/>
      <c r="U171" s="3"/>
      <c r="V171" s="3"/>
      <c r="W171" s="3"/>
      <c r="X171" s="3"/>
      <c r="Y171" s="3"/>
      <c r="Z171" s="3"/>
    </row>
    <row r="172" ht="12.0" hidden="1" customHeight="1">
      <c r="B172" s="3"/>
      <c r="C172" s="195"/>
      <c r="D172" s="3"/>
      <c r="E172" s="3"/>
      <c r="F172" s="3"/>
      <c r="G172" s="3"/>
      <c r="H172" s="3"/>
      <c r="I172" s="3"/>
      <c r="J172" s="3"/>
      <c r="K172" s="3"/>
      <c r="L172" s="3"/>
      <c r="M172" s="3"/>
      <c r="N172" s="3"/>
      <c r="O172" s="3"/>
      <c r="P172" s="3"/>
      <c r="Q172" s="3"/>
      <c r="R172" s="3"/>
      <c r="S172" s="3"/>
      <c r="T172" s="3"/>
      <c r="U172" s="3"/>
      <c r="V172" s="3"/>
      <c r="W172" s="3"/>
      <c r="X172" s="3"/>
      <c r="Y172" s="3"/>
      <c r="Z172" s="3"/>
    </row>
    <row r="173" ht="12.0" hidden="1" customHeight="1">
      <c r="B173" s="3"/>
      <c r="C173" s="195"/>
      <c r="D173" s="3"/>
      <c r="E173" s="3"/>
      <c r="F173" s="3"/>
      <c r="G173" s="3"/>
      <c r="H173" s="3"/>
      <c r="I173" s="3"/>
      <c r="J173" s="3"/>
      <c r="K173" s="3"/>
      <c r="L173" s="3"/>
      <c r="M173" s="3"/>
      <c r="N173" s="3"/>
      <c r="O173" s="3"/>
      <c r="P173" s="3"/>
      <c r="Q173" s="3"/>
      <c r="R173" s="3"/>
      <c r="S173" s="3"/>
      <c r="T173" s="3"/>
      <c r="U173" s="3"/>
      <c r="V173" s="3"/>
      <c r="W173" s="3"/>
      <c r="X173" s="3"/>
      <c r="Y173" s="3"/>
      <c r="Z173" s="3"/>
    </row>
    <row r="174" ht="12.0" hidden="1" customHeight="1">
      <c r="B174" s="3"/>
      <c r="C174" s="195"/>
      <c r="D174" s="3"/>
      <c r="E174" s="3"/>
      <c r="F174" s="3"/>
      <c r="G174" s="3"/>
      <c r="H174" s="3"/>
      <c r="I174" s="3"/>
      <c r="J174" s="3"/>
      <c r="K174" s="3"/>
      <c r="L174" s="3"/>
      <c r="M174" s="3"/>
      <c r="N174" s="3"/>
      <c r="O174" s="3"/>
      <c r="P174" s="3"/>
      <c r="Q174" s="3"/>
      <c r="R174" s="3"/>
      <c r="S174" s="3"/>
      <c r="T174" s="3"/>
      <c r="U174" s="3"/>
      <c r="V174" s="3"/>
      <c r="W174" s="3"/>
      <c r="X174" s="3"/>
      <c r="Y174" s="3"/>
      <c r="Z174" s="3"/>
    </row>
    <row r="175" ht="12.0" hidden="1" customHeight="1">
      <c r="B175" s="3"/>
      <c r="C175" s="195"/>
      <c r="D175" s="3"/>
      <c r="E175" s="3"/>
      <c r="F175" s="3"/>
      <c r="G175" s="3"/>
      <c r="H175" s="3"/>
      <c r="I175" s="3"/>
      <c r="J175" s="3"/>
      <c r="K175" s="3"/>
      <c r="L175" s="3"/>
      <c r="M175" s="3"/>
      <c r="N175" s="3"/>
      <c r="O175" s="3"/>
      <c r="P175" s="3"/>
      <c r="Q175" s="3"/>
      <c r="R175" s="3"/>
      <c r="S175" s="3"/>
      <c r="T175" s="3"/>
      <c r="U175" s="3"/>
      <c r="V175" s="3"/>
      <c r="W175" s="3"/>
      <c r="X175" s="3"/>
      <c r="Y175" s="3"/>
      <c r="Z175" s="3"/>
    </row>
    <row r="176" ht="12.0" hidden="1" customHeight="1">
      <c r="B176" s="3"/>
      <c r="C176" s="195"/>
      <c r="D176" s="3"/>
      <c r="E176" s="3"/>
      <c r="F176" s="3"/>
      <c r="G176" s="3"/>
      <c r="H176" s="3"/>
      <c r="I176" s="3"/>
      <c r="J176" s="3"/>
      <c r="K176" s="3"/>
      <c r="L176" s="3"/>
      <c r="M176" s="3"/>
      <c r="N176" s="3"/>
      <c r="O176" s="3"/>
      <c r="P176" s="3"/>
      <c r="Q176" s="3"/>
      <c r="R176" s="3"/>
      <c r="S176" s="3"/>
      <c r="T176" s="3"/>
      <c r="U176" s="3"/>
      <c r="V176" s="3"/>
      <c r="W176" s="3"/>
      <c r="X176" s="3"/>
      <c r="Y176" s="3"/>
      <c r="Z176" s="3"/>
    </row>
    <row r="177" ht="12.0" hidden="1" customHeight="1">
      <c r="B177" s="3"/>
      <c r="C177" s="195"/>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171">
        <f>A162+1</f>
        <v>9</v>
      </c>
      <c r="B179" s="3" t="s">
        <v>545</v>
      </c>
      <c r="C179" s="195"/>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B180" s="3" t="s">
        <v>546</v>
      </c>
      <c r="C180" s="195"/>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B181" s="3" t="s">
        <v>547</v>
      </c>
      <c r="C181" s="195"/>
      <c r="D181" s="3"/>
      <c r="E181" s="3"/>
      <c r="F181" s="3"/>
      <c r="G181" s="3"/>
      <c r="H181" s="3"/>
      <c r="I181" s="3"/>
      <c r="J181" s="3"/>
      <c r="K181" s="3"/>
      <c r="L181" s="3"/>
      <c r="M181" s="3"/>
      <c r="N181" s="3"/>
      <c r="O181" s="3"/>
      <c r="P181" s="3"/>
      <c r="Q181" s="3"/>
      <c r="R181" s="3"/>
      <c r="S181" s="3"/>
      <c r="T181" s="3"/>
      <c r="U181" s="3"/>
      <c r="V181" s="3"/>
      <c r="W181" s="3"/>
      <c r="X181" s="3"/>
      <c r="Y181" s="3"/>
      <c r="Z181" s="3"/>
    </row>
    <row r="182" ht="12.0" hidden="1" customHeight="1">
      <c r="B182" s="3" t="s">
        <v>548</v>
      </c>
      <c r="C182" s="195"/>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B183" s="3" t="s">
        <v>549</v>
      </c>
      <c r="C183" s="195"/>
      <c r="D183" s="3"/>
      <c r="E183" s="3"/>
      <c r="F183" s="3"/>
      <c r="G183" s="3"/>
      <c r="H183" s="3"/>
      <c r="I183" s="3"/>
      <c r="J183" s="3"/>
      <c r="K183" s="3"/>
      <c r="L183" s="3"/>
      <c r="M183" s="3"/>
      <c r="N183" s="3"/>
      <c r="O183" s="3"/>
      <c r="P183" s="3"/>
      <c r="Q183" s="3"/>
      <c r="R183" s="3"/>
      <c r="S183" s="3"/>
      <c r="T183" s="3"/>
      <c r="U183" s="3"/>
      <c r="V183" s="3"/>
      <c r="W183" s="3"/>
      <c r="X183" s="3"/>
      <c r="Y183" s="3"/>
      <c r="Z183" s="3"/>
    </row>
    <row r="184" ht="25.5" customHeight="1">
      <c r="B184" s="8" t="s">
        <v>550</v>
      </c>
      <c r="C184" s="177"/>
      <c r="D184" s="3"/>
      <c r="E184" s="3"/>
      <c r="F184" s="3"/>
      <c r="G184" s="3"/>
      <c r="H184" s="3"/>
      <c r="I184" s="3"/>
      <c r="J184" s="3"/>
      <c r="K184" s="3"/>
      <c r="L184" s="3"/>
      <c r="M184" s="3"/>
      <c r="N184" s="3"/>
      <c r="O184" s="3"/>
      <c r="P184" s="3"/>
      <c r="Q184" s="3"/>
      <c r="R184" s="3"/>
      <c r="S184" s="3"/>
      <c r="T184" s="3"/>
      <c r="U184" s="3"/>
      <c r="V184" s="3"/>
      <c r="W184" s="3"/>
      <c r="X184" s="3"/>
      <c r="Y184" s="3"/>
      <c r="Z184" s="3"/>
    </row>
    <row r="185" ht="25.5" customHeight="1">
      <c r="B185" s="8" t="s">
        <v>551</v>
      </c>
      <c r="C185" s="177"/>
      <c r="D185" s="3" t="str">
        <f>IF(C180="Functional",IF(C185=C179,"","&lt;--- reminder:  operation should be same as component name"),"")</f>
        <v/>
      </c>
      <c r="E185" s="3"/>
      <c r="F185" s="3"/>
      <c r="G185" s="3"/>
      <c r="H185" s="3"/>
      <c r="I185" s="3"/>
      <c r="J185" s="3"/>
      <c r="K185" s="3"/>
      <c r="L185" s="3"/>
      <c r="M185" s="3"/>
      <c r="N185" s="3"/>
      <c r="O185" s="3"/>
      <c r="P185" s="3"/>
      <c r="Q185" s="3"/>
      <c r="R185" s="3"/>
      <c r="S185" s="3"/>
      <c r="T185" s="3"/>
      <c r="U185" s="3"/>
      <c r="V185" s="3"/>
      <c r="W185" s="3"/>
      <c r="X185" s="3"/>
      <c r="Y185" s="3"/>
      <c r="Z185" s="3"/>
    </row>
    <row r="186" ht="12.0" hidden="1" customHeight="1">
      <c r="B186" s="3"/>
      <c r="C186" s="195"/>
      <c r="D186" s="3"/>
      <c r="E186" s="3"/>
      <c r="F186" s="3"/>
      <c r="G186" s="3"/>
      <c r="H186" s="3"/>
      <c r="I186" s="3"/>
      <c r="J186" s="3"/>
      <c r="K186" s="3"/>
      <c r="L186" s="3"/>
      <c r="M186" s="3"/>
      <c r="N186" s="3"/>
      <c r="O186" s="3"/>
      <c r="P186" s="3"/>
      <c r="Q186" s="3"/>
      <c r="R186" s="3"/>
      <c r="S186" s="3"/>
      <c r="T186" s="3"/>
      <c r="U186" s="3"/>
      <c r="V186" s="3"/>
      <c r="W186" s="3"/>
      <c r="X186" s="3"/>
      <c r="Y186" s="3"/>
      <c r="Z186" s="3"/>
    </row>
    <row r="187" ht="12.0" hidden="1" customHeight="1">
      <c r="B187" s="3"/>
      <c r="C187" s="195"/>
      <c r="D187" s="3"/>
      <c r="E187" s="3"/>
      <c r="F187" s="3"/>
      <c r="G187" s="3"/>
      <c r="H187" s="3"/>
      <c r="I187" s="3"/>
      <c r="J187" s="3"/>
      <c r="K187" s="3"/>
      <c r="L187" s="3"/>
      <c r="M187" s="3"/>
      <c r="N187" s="3"/>
      <c r="O187" s="3"/>
      <c r="P187" s="3"/>
      <c r="Q187" s="3"/>
      <c r="R187" s="3"/>
      <c r="S187" s="3"/>
      <c r="T187" s="3"/>
      <c r="U187" s="3"/>
      <c r="V187" s="3"/>
      <c r="W187" s="3"/>
      <c r="X187" s="3"/>
      <c r="Y187" s="3"/>
      <c r="Z187" s="3"/>
    </row>
    <row r="188" ht="12.0" hidden="1" customHeight="1">
      <c r="B188" s="3"/>
      <c r="C188" s="195"/>
      <c r="D188" s="3"/>
      <c r="E188" s="3"/>
      <c r="F188" s="3"/>
      <c r="G188" s="3"/>
      <c r="H188" s="3"/>
      <c r="I188" s="3"/>
      <c r="J188" s="3"/>
      <c r="K188" s="3"/>
      <c r="L188" s="3"/>
      <c r="M188" s="3"/>
      <c r="N188" s="3"/>
      <c r="O188" s="3"/>
      <c r="P188" s="3"/>
      <c r="Q188" s="3"/>
      <c r="R188" s="3"/>
      <c r="S188" s="3"/>
      <c r="T188" s="3"/>
      <c r="U188" s="3"/>
      <c r="V188" s="3"/>
      <c r="W188" s="3"/>
      <c r="X188" s="3"/>
      <c r="Y188" s="3"/>
      <c r="Z188" s="3"/>
    </row>
    <row r="189" ht="12.0" hidden="1" customHeight="1">
      <c r="B189" s="3"/>
      <c r="C189" s="195"/>
      <c r="D189" s="3"/>
      <c r="E189" s="3"/>
      <c r="F189" s="3"/>
      <c r="G189" s="3"/>
      <c r="H189" s="3"/>
      <c r="I189" s="3"/>
      <c r="J189" s="3"/>
      <c r="K189" s="3"/>
      <c r="L189" s="3"/>
      <c r="M189" s="3"/>
      <c r="N189" s="3"/>
      <c r="O189" s="3"/>
      <c r="P189" s="3"/>
      <c r="Q189" s="3"/>
      <c r="R189" s="3"/>
      <c r="S189" s="3"/>
      <c r="T189" s="3"/>
      <c r="U189" s="3"/>
      <c r="V189" s="3"/>
      <c r="W189" s="3"/>
      <c r="X189" s="3"/>
      <c r="Y189" s="3"/>
      <c r="Z189" s="3"/>
    </row>
    <row r="190" ht="12.0" hidden="1" customHeight="1">
      <c r="B190" s="3"/>
      <c r="C190" s="195"/>
      <c r="D190" s="3"/>
      <c r="E190" s="3"/>
      <c r="F190" s="3"/>
      <c r="G190" s="3"/>
      <c r="H190" s="3"/>
      <c r="I190" s="3"/>
      <c r="J190" s="3"/>
      <c r="K190" s="3"/>
      <c r="L190" s="3"/>
      <c r="M190" s="3"/>
      <c r="N190" s="3"/>
      <c r="O190" s="3"/>
      <c r="P190" s="3"/>
      <c r="Q190" s="3"/>
      <c r="R190" s="3"/>
      <c r="S190" s="3"/>
      <c r="T190" s="3"/>
      <c r="U190" s="3"/>
      <c r="V190" s="3"/>
      <c r="W190" s="3"/>
      <c r="X190" s="3"/>
      <c r="Y190" s="3"/>
      <c r="Z190" s="3"/>
    </row>
    <row r="191" ht="12.0" hidden="1" customHeight="1">
      <c r="B191" s="3"/>
      <c r="C191" s="195"/>
      <c r="D191" s="3"/>
      <c r="E191" s="3"/>
      <c r="F191" s="3"/>
      <c r="G191" s="3"/>
      <c r="H191" s="3"/>
      <c r="I191" s="3"/>
      <c r="J191" s="3"/>
      <c r="K191" s="3"/>
      <c r="L191" s="3"/>
      <c r="M191" s="3"/>
      <c r="N191" s="3"/>
      <c r="O191" s="3"/>
      <c r="P191" s="3"/>
      <c r="Q191" s="3"/>
      <c r="R191" s="3"/>
      <c r="S191" s="3"/>
      <c r="T191" s="3"/>
      <c r="U191" s="3"/>
      <c r="V191" s="3"/>
      <c r="W191" s="3"/>
      <c r="X191" s="3"/>
      <c r="Y191" s="3"/>
      <c r="Z191" s="3"/>
    </row>
    <row r="192" ht="12.0" hidden="1" customHeight="1">
      <c r="B192" s="3"/>
      <c r="C192" s="195"/>
      <c r="D192" s="3"/>
      <c r="E192" s="3"/>
      <c r="F192" s="3"/>
      <c r="G192" s="3"/>
      <c r="H192" s="3"/>
      <c r="I192" s="3"/>
      <c r="J192" s="3"/>
      <c r="K192" s="3"/>
      <c r="L192" s="3"/>
      <c r="M192" s="3"/>
      <c r="N192" s="3"/>
      <c r="O192" s="3"/>
      <c r="P192" s="3"/>
      <c r="Q192" s="3"/>
      <c r="R192" s="3"/>
      <c r="S192" s="3"/>
      <c r="T192" s="3"/>
      <c r="U192" s="3"/>
      <c r="V192" s="3"/>
      <c r="W192" s="3"/>
      <c r="X192" s="3"/>
      <c r="Y192" s="3"/>
      <c r="Z192" s="3"/>
    </row>
    <row r="193" ht="12.0" hidden="1" customHeight="1">
      <c r="B193" s="3"/>
      <c r="C193" s="195"/>
      <c r="D193" s="3"/>
      <c r="E193" s="3"/>
      <c r="F193" s="3"/>
      <c r="G193" s="3"/>
      <c r="H193" s="3"/>
      <c r="I193" s="3"/>
      <c r="J193" s="3"/>
      <c r="K193" s="3"/>
      <c r="L193" s="3"/>
      <c r="M193" s="3"/>
      <c r="N193" s="3"/>
      <c r="O193" s="3"/>
      <c r="P193" s="3"/>
      <c r="Q193" s="3"/>
      <c r="R193" s="3"/>
      <c r="S193" s="3"/>
      <c r="T193" s="3"/>
      <c r="U193" s="3"/>
      <c r="V193" s="3"/>
      <c r="W193" s="3"/>
      <c r="X193" s="3"/>
      <c r="Y193" s="3"/>
      <c r="Z193" s="3"/>
    </row>
    <row r="194" ht="12.0" hidden="1" customHeight="1">
      <c r="B194" s="3"/>
      <c r="C194" s="195"/>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171">
        <f>A179+1</f>
        <v>10</v>
      </c>
      <c r="B196" s="3" t="s">
        <v>545</v>
      </c>
      <c r="C196" s="195"/>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B197" s="3" t="s">
        <v>546</v>
      </c>
      <c r="C197" s="195"/>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B198" s="3" t="s">
        <v>547</v>
      </c>
      <c r="C198" s="195"/>
      <c r="D198" s="3"/>
      <c r="E198" s="3"/>
      <c r="F198" s="3"/>
      <c r="G198" s="3"/>
      <c r="H198" s="3"/>
      <c r="I198" s="3"/>
      <c r="J198" s="3"/>
      <c r="K198" s="3"/>
      <c r="L198" s="3"/>
      <c r="M198" s="3"/>
      <c r="N198" s="3"/>
      <c r="O198" s="3"/>
      <c r="P198" s="3"/>
      <c r="Q198" s="3"/>
      <c r="R198" s="3"/>
      <c r="S198" s="3"/>
      <c r="T198" s="3"/>
      <c r="U198" s="3"/>
      <c r="V198" s="3"/>
      <c r="W198" s="3"/>
      <c r="X198" s="3"/>
      <c r="Y198" s="3"/>
      <c r="Z198" s="3"/>
    </row>
    <row r="199" ht="12.0" hidden="1" customHeight="1">
      <c r="B199" s="3" t="s">
        <v>548</v>
      </c>
      <c r="C199" s="195"/>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B200" s="3" t="s">
        <v>549</v>
      </c>
      <c r="C200" s="195"/>
      <c r="D200" s="3"/>
      <c r="E200" s="3"/>
      <c r="F200" s="3"/>
      <c r="G200" s="3"/>
      <c r="H200" s="3"/>
      <c r="I200" s="3"/>
      <c r="J200" s="3"/>
      <c r="K200" s="3"/>
      <c r="L200" s="3"/>
      <c r="M200" s="3"/>
      <c r="N200" s="3"/>
      <c r="O200" s="3"/>
      <c r="P200" s="3"/>
      <c r="Q200" s="3"/>
      <c r="R200" s="3"/>
      <c r="S200" s="3"/>
      <c r="T200" s="3"/>
      <c r="U200" s="3"/>
      <c r="V200" s="3"/>
      <c r="W200" s="3"/>
      <c r="X200" s="3"/>
      <c r="Y200" s="3"/>
      <c r="Z200" s="3"/>
    </row>
    <row r="201" ht="25.5" customHeight="1">
      <c r="B201" s="8" t="s">
        <v>550</v>
      </c>
      <c r="C201" s="177"/>
      <c r="D201" s="3"/>
      <c r="E201" s="3"/>
      <c r="F201" s="3"/>
      <c r="G201" s="3"/>
      <c r="H201" s="3"/>
      <c r="I201" s="3"/>
      <c r="J201" s="3"/>
      <c r="K201" s="3"/>
      <c r="L201" s="3"/>
      <c r="M201" s="3"/>
      <c r="N201" s="3"/>
      <c r="O201" s="3"/>
      <c r="P201" s="3"/>
      <c r="Q201" s="3"/>
      <c r="R201" s="3"/>
      <c r="S201" s="3"/>
      <c r="T201" s="3"/>
      <c r="U201" s="3"/>
      <c r="V201" s="3"/>
      <c r="W201" s="3"/>
      <c r="X201" s="3"/>
      <c r="Y201" s="3"/>
      <c r="Z201" s="3"/>
    </row>
    <row r="202" ht="25.5" customHeight="1">
      <c r="B202" s="8" t="s">
        <v>551</v>
      </c>
      <c r="C202" s="177"/>
      <c r="D202" s="3" t="str">
        <f>IF(C197="Functional",IF(C202=C196,"","&lt;--- reminder:  operation should be same as component name"),"")</f>
        <v/>
      </c>
      <c r="E202" s="3"/>
      <c r="F202" s="3"/>
      <c r="G202" s="3"/>
      <c r="H202" s="3"/>
      <c r="I202" s="3"/>
      <c r="J202" s="3"/>
      <c r="K202" s="3"/>
      <c r="L202" s="3"/>
      <c r="M202" s="3"/>
      <c r="N202" s="3"/>
      <c r="O202" s="3"/>
      <c r="P202" s="3"/>
      <c r="Q202" s="3"/>
      <c r="R202" s="3"/>
      <c r="S202" s="3"/>
      <c r="T202" s="3"/>
      <c r="U202" s="3"/>
      <c r="V202" s="3"/>
      <c r="W202" s="3"/>
      <c r="X202" s="3"/>
      <c r="Y202" s="3"/>
      <c r="Z202" s="3"/>
    </row>
    <row r="203" ht="12.0" hidden="1" customHeight="1">
      <c r="B203" s="3"/>
      <c r="C203" s="195"/>
      <c r="D203" s="3"/>
      <c r="E203" s="3"/>
      <c r="F203" s="3"/>
      <c r="G203" s="3"/>
      <c r="H203" s="3"/>
      <c r="I203" s="3"/>
      <c r="J203" s="3"/>
      <c r="K203" s="3"/>
      <c r="L203" s="3"/>
      <c r="M203" s="3"/>
      <c r="N203" s="3"/>
      <c r="O203" s="3"/>
      <c r="P203" s="3"/>
      <c r="Q203" s="3"/>
      <c r="R203" s="3"/>
      <c r="S203" s="3"/>
      <c r="T203" s="3"/>
      <c r="U203" s="3"/>
      <c r="V203" s="3"/>
      <c r="W203" s="3"/>
      <c r="X203" s="3"/>
      <c r="Y203" s="3"/>
      <c r="Z203" s="3"/>
    </row>
    <row r="204" ht="12.0" hidden="1" customHeight="1">
      <c r="B204" s="3"/>
      <c r="C204" s="195"/>
      <c r="D204" s="3"/>
      <c r="E204" s="3"/>
      <c r="F204" s="3"/>
      <c r="G204" s="3"/>
      <c r="H204" s="3"/>
      <c r="I204" s="3"/>
      <c r="J204" s="3"/>
      <c r="K204" s="3"/>
      <c r="L204" s="3"/>
      <c r="M204" s="3"/>
      <c r="N204" s="3"/>
      <c r="O204" s="3"/>
      <c r="P204" s="3"/>
      <c r="Q204" s="3"/>
      <c r="R204" s="3"/>
      <c r="S204" s="3"/>
      <c r="T204" s="3"/>
      <c r="U204" s="3"/>
      <c r="V204" s="3"/>
      <c r="W204" s="3"/>
      <c r="X204" s="3"/>
      <c r="Y204" s="3"/>
      <c r="Z204" s="3"/>
    </row>
    <row r="205" ht="12.0" hidden="1" customHeight="1">
      <c r="B205" s="3"/>
      <c r="C205" s="195"/>
      <c r="D205" s="3"/>
      <c r="E205" s="3"/>
      <c r="F205" s="3"/>
      <c r="G205" s="3"/>
      <c r="H205" s="3"/>
      <c r="I205" s="3"/>
      <c r="J205" s="3"/>
      <c r="K205" s="3"/>
      <c r="L205" s="3"/>
      <c r="M205" s="3"/>
      <c r="N205" s="3"/>
      <c r="O205" s="3"/>
      <c r="P205" s="3"/>
      <c r="Q205" s="3"/>
      <c r="R205" s="3"/>
      <c r="S205" s="3"/>
      <c r="T205" s="3"/>
      <c r="U205" s="3"/>
      <c r="V205" s="3"/>
      <c r="W205" s="3"/>
      <c r="X205" s="3"/>
      <c r="Y205" s="3"/>
      <c r="Z205" s="3"/>
    </row>
    <row r="206" ht="12.0" hidden="1" customHeight="1">
      <c r="B206" s="3"/>
      <c r="C206" s="195"/>
      <c r="D206" s="3"/>
      <c r="E206" s="3"/>
      <c r="F206" s="3"/>
      <c r="G206" s="3"/>
      <c r="H206" s="3"/>
      <c r="I206" s="3"/>
      <c r="J206" s="3"/>
      <c r="K206" s="3"/>
      <c r="L206" s="3"/>
      <c r="M206" s="3"/>
      <c r="N206" s="3"/>
      <c r="O206" s="3"/>
      <c r="P206" s="3"/>
      <c r="Q206" s="3"/>
      <c r="R206" s="3"/>
      <c r="S206" s="3"/>
      <c r="T206" s="3"/>
      <c r="U206" s="3"/>
      <c r="V206" s="3"/>
      <c r="W206" s="3"/>
      <c r="X206" s="3"/>
      <c r="Y206" s="3"/>
      <c r="Z206" s="3"/>
    </row>
    <row r="207" ht="12.0" hidden="1" customHeight="1">
      <c r="B207" s="3"/>
      <c r="C207" s="195"/>
      <c r="D207" s="3"/>
      <c r="E207" s="3"/>
      <c r="F207" s="3"/>
      <c r="G207" s="3"/>
      <c r="H207" s="3"/>
      <c r="I207" s="3"/>
      <c r="J207" s="3"/>
      <c r="K207" s="3"/>
      <c r="L207" s="3"/>
      <c r="M207" s="3"/>
      <c r="N207" s="3"/>
      <c r="O207" s="3"/>
      <c r="P207" s="3"/>
      <c r="Q207" s="3"/>
      <c r="R207" s="3"/>
      <c r="S207" s="3"/>
      <c r="T207" s="3"/>
      <c r="U207" s="3"/>
      <c r="V207" s="3"/>
      <c r="W207" s="3"/>
      <c r="X207" s="3"/>
      <c r="Y207" s="3"/>
      <c r="Z207" s="3"/>
    </row>
    <row r="208" ht="12.0" hidden="1" customHeight="1">
      <c r="B208" s="3"/>
      <c r="C208" s="195"/>
      <c r="D208" s="3"/>
      <c r="E208" s="3"/>
      <c r="F208" s="3"/>
      <c r="G208" s="3"/>
      <c r="H208" s="3"/>
      <c r="I208" s="3"/>
      <c r="J208" s="3"/>
      <c r="K208" s="3"/>
      <c r="L208" s="3"/>
      <c r="M208" s="3"/>
      <c r="N208" s="3"/>
      <c r="O208" s="3"/>
      <c r="P208" s="3"/>
      <c r="Q208" s="3"/>
      <c r="R208" s="3"/>
      <c r="S208" s="3"/>
      <c r="T208" s="3"/>
      <c r="U208" s="3"/>
      <c r="V208" s="3"/>
      <c r="W208" s="3"/>
      <c r="X208" s="3"/>
      <c r="Y208" s="3"/>
      <c r="Z208" s="3"/>
    </row>
    <row r="209" ht="12.0" hidden="1" customHeight="1">
      <c r="B209" s="3"/>
      <c r="C209" s="195"/>
      <c r="D209" s="3"/>
      <c r="E209" s="3"/>
      <c r="F209" s="3"/>
      <c r="G209" s="3"/>
      <c r="H209" s="3"/>
      <c r="I209" s="3"/>
      <c r="J209" s="3"/>
      <c r="K209" s="3"/>
      <c r="L209" s="3"/>
      <c r="M209" s="3"/>
      <c r="N209" s="3"/>
      <c r="O209" s="3"/>
      <c r="P209" s="3"/>
      <c r="Q209" s="3"/>
      <c r="R209" s="3"/>
      <c r="S209" s="3"/>
      <c r="T209" s="3"/>
      <c r="U209" s="3"/>
      <c r="V209" s="3"/>
      <c r="W209" s="3"/>
      <c r="X209" s="3"/>
      <c r="Y209" s="3"/>
      <c r="Z209" s="3"/>
    </row>
    <row r="210" ht="12.0" hidden="1" customHeight="1">
      <c r="B210" s="3"/>
      <c r="C210" s="195"/>
      <c r="D210" s="3"/>
      <c r="E210" s="3"/>
      <c r="F210" s="3"/>
      <c r="G210" s="3"/>
      <c r="H210" s="3"/>
      <c r="I210" s="3"/>
      <c r="J210" s="3"/>
      <c r="K210" s="3"/>
      <c r="L210" s="3"/>
      <c r="M210" s="3"/>
      <c r="N210" s="3"/>
      <c r="O210" s="3"/>
      <c r="P210" s="3"/>
      <c r="Q210" s="3"/>
      <c r="R210" s="3"/>
      <c r="S210" s="3"/>
      <c r="T210" s="3"/>
      <c r="U210" s="3"/>
      <c r="V210" s="3"/>
      <c r="W210" s="3"/>
      <c r="X210" s="3"/>
      <c r="Y210" s="3"/>
      <c r="Z210" s="3"/>
    </row>
    <row r="211" ht="12.0" hidden="1" customHeight="1">
      <c r="B211" s="3"/>
      <c r="C211" s="195"/>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t="s">
        <v>545</v>
      </c>
      <c r="C213" s="195"/>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t="s">
        <v>546</v>
      </c>
      <c r="C214" s="195"/>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t="s">
        <v>547</v>
      </c>
      <c r="C215" s="195"/>
      <c r="D215" s="3"/>
      <c r="E215" s="3"/>
      <c r="F215" s="3"/>
      <c r="G215" s="3"/>
      <c r="H215" s="3"/>
      <c r="I215" s="3"/>
      <c r="J215" s="3"/>
      <c r="K215" s="3"/>
      <c r="L215" s="3"/>
      <c r="M215" s="3"/>
      <c r="N215" s="3"/>
      <c r="O215" s="3"/>
      <c r="P215" s="3"/>
      <c r="Q215" s="3"/>
      <c r="R215" s="3"/>
      <c r="S215" s="3"/>
      <c r="T215" s="3"/>
      <c r="U215" s="3"/>
      <c r="V215" s="3"/>
      <c r="W215" s="3"/>
      <c r="X215" s="3"/>
      <c r="Y215" s="3"/>
      <c r="Z215" s="3"/>
    </row>
    <row r="216" ht="12.0" hidden="1" customHeight="1">
      <c r="A216" s="3"/>
      <c r="B216" s="3" t="s">
        <v>548</v>
      </c>
      <c r="C216" s="195"/>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t="s">
        <v>549</v>
      </c>
      <c r="C217" s="195"/>
      <c r="D217" s="3"/>
      <c r="E217" s="3"/>
      <c r="F217" s="3"/>
      <c r="G217" s="3"/>
      <c r="H217" s="3"/>
      <c r="I217" s="3"/>
      <c r="J217" s="3"/>
      <c r="K217" s="3"/>
      <c r="L217" s="3"/>
      <c r="M217" s="3"/>
      <c r="N217" s="3"/>
      <c r="O217" s="3"/>
      <c r="P217" s="3"/>
      <c r="Q217" s="3"/>
      <c r="R217" s="3"/>
      <c r="S217" s="3"/>
      <c r="T217" s="3"/>
      <c r="U217" s="3"/>
      <c r="V217" s="3"/>
      <c r="W217" s="3"/>
      <c r="X217" s="3"/>
      <c r="Y217" s="3"/>
      <c r="Z217" s="3"/>
    </row>
    <row r="218" ht="25.5" customHeight="1">
      <c r="A218" s="3"/>
      <c r="B218" s="8" t="s">
        <v>550</v>
      </c>
      <c r="C218" s="177"/>
      <c r="D218" s="3"/>
      <c r="E218" s="3"/>
      <c r="F218" s="3"/>
      <c r="G218" s="3"/>
      <c r="H218" s="3"/>
      <c r="I218" s="3"/>
      <c r="J218" s="3"/>
      <c r="K218" s="3"/>
      <c r="L218" s="3"/>
      <c r="M218" s="3"/>
      <c r="N218" s="3"/>
      <c r="O218" s="3"/>
      <c r="P218" s="3"/>
      <c r="Q218" s="3"/>
      <c r="R218" s="3"/>
      <c r="S218" s="3"/>
      <c r="T218" s="3"/>
      <c r="U218" s="3"/>
      <c r="V218" s="3"/>
      <c r="W218" s="3"/>
      <c r="X218" s="3"/>
      <c r="Y218" s="3"/>
      <c r="Z218" s="3"/>
    </row>
    <row r="219" ht="25.5" customHeight="1">
      <c r="A219" s="3"/>
      <c r="B219" s="8" t="s">
        <v>551</v>
      </c>
      <c r="C219" s="177"/>
      <c r="D219" s="3" t="str">
        <f>IF(C214="Functional",IF(C219=C213,"","&lt;--- reminder:  operation should be same as component name"),"")</f>
        <v/>
      </c>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t="s">
        <v>545</v>
      </c>
      <c r="C221" s="195"/>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t="s">
        <v>546</v>
      </c>
      <c r="C222" s="195"/>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t="s">
        <v>547</v>
      </c>
      <c r="C223" s="195"/>
      <c r="D223" s="3"/>
      <c r="E223" s="3"/>
      <c r="F223" s="3"/>
      <c r="G223" s="3"/>
      <c r="H223" s="3"/>
      <c r="I223" s="3"/>
      <c r="J223" s="3"/>
      <c r="K223" s="3"/>
      <c r="L223" s="3"/>
      <c r="M223" s="3"/>
      <c r="N223" s="3"/>
      <c r="O223" s="3"/>
      <c r="P223" s="3"/>
      <c r="Q223" s="3"/>
      <c r="R223" s="3"/>
      <c r="S223" s="3"/>
      <c r="T223" s="3"/>
      <c r="U223" s="3"/>
      <c r="V223" s="3"/>
      <c r="W223" s="3"/>
      <c r="X223" s="3"/>
      <c r="Y223" s="3"/>
      <c r="Z223" s="3"/>
    </row>
    <row r="224" ht="12.0" hidden="1" customHeight="1">
      <c r="A224" s="3"/>
      <c r="B224" s="3" t="s">
        <v>548</v>
      </c>
      <c r="C224" s="195"/>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t="s">
        <v>549</v>
      </c>
      <c r="C225" s="195"/>
      <c r="D225" s="3"/>
      <c r="E225" s="3"/>
      <c r="F225" s="3"/>
      <c r="G225" s="3"/>
      <c r="H225" s="3"/>
      <c r="I225" s="3"/>
      <c r="J225" s="3"/>
      <c r="K225" s="3"/>
      <c r="L225" s="3"/>
      <c r="M225" s="3"/>
      <c r="N225" s="3"/>
      <c r="O225" s="3"/>
      <c r="P225" s="3"/>
      <c r="Q225" s="3"/>
      <c r="R225" s="3"/>
      <c r="S225" s="3"/>
      <c r="T225" s="3"/>
      <c r="U225" s="3"/>
      <c r="V225" s="3"/>
      <c r="W225" s="3"/>
      <c r="X225" s="3"/>
      <c r="Y225" s="3"/>
      <c r="Z225" s="3"/>
    </row>
    <row r="226" ht="25.5" customHeight="1">
      <c r="A226" s="3"/>
      <c r="B226" s="8" t="s">
        <v>550</v>
      </c>
      <c r="C226" s="177"/>
      <c r="D226" s="3"/>
      <c r="E226" s="3"/>
      <c r="F226" s="3"/>
      <c r="G226" s="3"/>
      <c r="H226" s="3"/>
      <c r="I226" s="3"/>
      <c r="J226" s="3"/>
      <c r="K226" s="3"/>
      <c r="L226" s="3"/>
      <c r="M226" s="3"/>
      <c r="N226" s="3"/>
      <c r="O226" s="3"/>
      <c r="P226" s="3"/>
      <c r="Q226" s="3"/>
      <c r="R226" s="3"/>
      <c r="S226" s="3"/>
      <c r="T226" s="3"/>
      <c r="U226" s="3"/>
      <c r="V226" s="3"/>
      <c r="W226" s="3"/>
      <c r="X226" s="3"/>
      <c r="Y226" s="3"/>
      <c r="Z226" s="3"/>
    </row>
    <row r="227" ht="25.5" customHeight="1">
      <c r="A227" s="3"/>
      <c r="B227" s="8" t="s">
        <v>551</v>
      </c>
      <c r="C227" s="177"/>
      <c r="D227" s="3" t="str">
        <f>IF(C222="Functional",IF(C227=C221,"","&lt;--- reminder:  operation should be same as component name"),"")</f>
        <v/>
      </c>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t="s">
        <v>545</v>
      </c>
      <c r="C229" s="195"/>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t="s">
        <v>546</v>
      </c>
      <c r="C230" s="195"/>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t="s">
        <v>547</v>
      </c>
      <c r="C231" s="195"/>
      <c r="D231" s="3"/>
      <c r="E231" s="3"/>
      <c r="F231" s="3"/>
      <c r="G231" s="3"/>
      <c r="H231" s="3"/>
      <c r="I231" s="3"/>
      <c r="J231" s="3"/>
      <c r="K231" s="3"/>
      <c r="L231" s="3"/>
      <c r="M231" s="3"/>
      <c r="N231" s="3"/>
      <c r="O231" s="3"/>
      <c r="P231" s="3"/>
      <c r="Q231" s="3"/>
      <c r="R231" s="3"/>
      <c r="S231" s="3"/>
      <c r="T231" s="3"/>
      <c r="U231" s="3"/>
      <c r="V231" s="3"/>
      <c r="W231" s="3"/>
      <c r="X231" s="3"/>
      <c r="Y231" s="3"/>
      <c r="Z231" s="3"/>
    </row>
    <row r="232" ht="12.0" hidden="1" customHeight="1">
      <c r="A232" s="3"/>
      <c r="B232" s="3" t="s">
        <v>548</v>
      </c>
      <c r="C232" s="195"/>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t="s">
        <v>549</v>
      </c>
      <c r="C233" s="195"/>
      <c r="D233" s="3"/>
      <c r="E233" s="3"/>
      <c r="F233" s="3"/>
      <c r="G233" s="3"/>
      <c r="H233" s="3"/>
      <c r="I233" s="3"/>
      <c r="J233" s="3"/>
      <c r="K233" s="3"/>
      <c r="L233" s="3"/>
      <c r="M233" s="3"/>
      <c r="N233" s="3"/>
      <c r="O233" s="3"/>
      <c r="P233" s="3"/>
      <c r="Q233" s="3"/>
      <c r="R233" s="3"/>
      <c r="S233" s="3"/>
      <c r="T233" s="3"/>
      <c r="U233" s="3"/>
      <c r="V233" s="3"/>
      <c r="W233" s="3"/>
      <c r="X233" s="3"/>
      <c r="Y233" s="3"/>
      <c r="Z233" s="3"/>
    </row>
    <row r="234" ht="25.5" customHeight="1">
      <c r="A234" s="3"/>
      <c r="B234" s="8" t="s">
        <v>550</v>
      </c>
      <c r="C234" s="177"/>
      <c r="D234" s="3"/>
      <c r="E234" s="3"/>
      <c r="F234" s="3"/>
      <c r="G234" s="3"/>
      <c r="H234" s="3"/>
      <c r="I234" s="3"/>
      <c r="J234" s="3"/>
      <c r="K234" s="3"/>
      <c r="L234" s="3"/>
      <c r="M234" s="3"/>
      <c r="N234" s="3"/>
      <c r="O234" s="3"/>
      <c r="P234" s="3"/>
      <c r="Q234" s="3"/>
      <c r="R234" s="3"/>
      <c r="S234" s="3"/>
      <c r="T234" s="3"/>
      <c r="U234" s="3"/>
      <c r="V234" s="3"/>
      <c r="W234" s="3"/>
      <c r="X234" s="3"/>
      <c r="Y234" s="3"/>
      <c r="Z234" s="3"/>
    </row>
    <row r="235" ht="25.5" customHeight="1">
      <c r="A235" s="3"/>
      <c r="B235" s="8" t="s">
        <v>551</v>
      </c>
      <c r="C235" s="177"/>
      <c r="D235" s="3" t="str">
        <f>IF(C230="Functional",IF(C235=C229,"","&lt;--- reminder:  operation should be same as component name"),"")</f>
        <v/>
      </c>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t="s">
        <v>545</v>
      </c>
      <c r="C237" s="195"/>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t="s">
        <v>546</v>
      </c>
      <c r="C238" s="195"/>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t="s">
        <v>547</v>
      </c>
      <c r="C239" s="195"/>
      <c r="D239" s="3"/>
      <c r="E239" s="3"/>
      <c r="F239" s="3"/>
      <c r="G239" s="3"/>
      <c r="H239" s="3"/>
      <c r="I239" s="3"/>
      <c r="J239" s="3"/>
      <c r="K239" s="3"/>
      <c r="L239" s="3"/>
      <c r="M239" s="3"/>
      <c r="N239" s="3"/>
      <c r="O239" s="3"/>
      <c r="P239" s="3"/>
      <c r="Q239" s="3"/>
      <c r="R239" s="3"/>
      <c r="S239" s="3"/>
      <c r="T239" s="3"/>
      <c r="U239" s="3"/>
      <c r="V239" s="3"/>
      <c r="W239" s="3"/>
      <c r="X239" s="3"/>
      <c r="Y239" s="3"/>
      <c r="Z239" s="3"/>
    </row>
    <row r="240" ht="12.0" hidden="1" customHeight="1">
      <c r="A240" s="3"/>
      <c r="B240" s="3" t="s">
        <v>548</v>
      </c>
      <c r="C240" s="195"/>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t="s">
        <v>549</v>
      </c>
      <c r="C241" s="195"/>
      <c r="D241" s="3"/>
      <c r="E241" s="3"/>
      <c r="F241" s="3"/>
      <c r="G241" s="3"/>
      <c r="H241" s="3"/>
      <c r="I241" s="3"/>
      <c r="J241" s="3"/>
      <c r="K241" s="3"/>
      <c r="L241" s="3"/>
      <c r="M241" s="3"/>
      <c r="N241" s="3"/>
      <c r="O241" s="3"/>
      <c r="P241" s="3"/>
      <c r="Q241" s="3"/>
      <c r="R241" s="3"/>
      <c r="S241" s="3"/>
      <c r="T241" s="3"/>
      <c r="U241" s="3"/>
      <c r="V241" s="3"/>
      <c r="W241" s="3"/>
      <c r="X241" s="3"/>
      <c r="Y241" s="3"/>
      <c r="Z241" s="3"/>
    </row>
    <row r="242" ht="25.5" customHeight="1">
      <c r="A242" s="3"/>
      <c r="B242" s="8" t="s">
        <v>550</v>
      </c>
      <c r="C242" s="177"/>
      <c r="D242" s="3"/>
      <c r="E242" s="3"/>
      <c r="F242" s="3"/>
      <c r="G242" s="3"/>
      <c r="H242" s="3"/>
      <c r="I242" s="3"/>
      <c r="J242" s="3"/>
      <c r="K242" s="3"/>
      <c r="L242" s="3"/>
      <c r="M242" s="3"/>
      <c r="N242" s="3"/>
      <c r="O242" s="3"/>
      <c r="P242" s="3"/>
      <c r="Q242" s="3"/>
      <c r="R242" s="3"/>
      <c r="S242" s="3"/>
      <c r="T242" s="3"/>
      <c r="U242" s="3"/>
      <c r="V242" s="3"/>
      <c r="W242" s="3"/>
      <c r="X242" s="3"/>
      <c r="Y242" s="3"/>
      <c r="Z242" s="3"/>
    </row>
    <row r="243" ht="25.5" customHeight="1">
      <c r="A243" s="3"/>
      <c r="B243" s="8" t="s">
        <v>551</v>
      </c>
      <c r="C243" s="177"/>
      <c r="D243" s="3" t="str">
        <f>IF(C238="Functional",IF(C243=C237,"","&lt;--- reminder:  operation should be same as component name"),"")</f>
        <v/>
      </c>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t="s">
        <v>545</v>
      </c>
      <c r="C245" s="195"/>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t="s">
        <v>546</v>
      </c>
      <c r="C246" s="195"/>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t="s">
        <v>547</v>
      </c>
      <c r="C247" s="195"/>
      <c r="D247" s="3"/>
      <c r="E247" s="3"/>
      <c r="F247" s="3"/>
      <c r="G247" s="3"/>
      <c r="H247" s="3"/>
      <c r="I247" s="3"/>
      <c r="J247" s="3"/>
      <c r="K247" s="3"/>
      <c r="L247" s="3"/>
      <c r="M247" s="3"/>
      <c r="N247" s="3"/>
      <c r="O247" s="3"/>
      <c r="P247" s="3"/>
      <c r="Q247" s="3"/>
      <c r="R247" s="3"/>
      <c r="S247" s="3"/>
      <c r="T247" s="3"/>
      <c r="U247" s="3"/>
      <c r="V247" s="3"/>
      <c r="W247" s="3"/>
      <c r="X247" s="3"/>
      <c r="Y247" s="3"/>
      <c r="Z247" s="3"/>
    </row>
    <row r="248" ht="12.0" hidden="1" customHeight="1">
      <c r="A248" s="3"/>
      <c r="B248" s="3" t="s">
        <v>548</v>
      </c>
      <c r="C248" s="195"/>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t="s">
        <v>549</v>
      </c>
      <c r="C249" s="195"/>
      <c r="D249" s="3"/>
      <c r="E249" s="3"/>
      <c r="F249" s="3"/>
      <c r="G249" s="3"/>
      <c r="H249" s="3"/>
      <c r="I249" s="3"/>
      <c r="J249" s="3"/>
      <c r="K249" s="3"/>
      <c r="L249" s="3"/>
      <c r="M249" s="3"/>
      <c r="N249" s="3"/>
      <c r="O249" s="3"/>
      <c r="P249" s="3"/>
      <c r="Q249" s="3"/>
      <c r="R249" s="3"/>
      <c r="S249" s="3"/>
      <c r="T249" s="3"/>
      <c r="U249" s="3"/>
      <c r="V249" s="3"/>
      <c r="W249" s="3"/>
      <c r="X249" s="3"/>
      <c r="Y249" s="3"/>
      <c r="Z249" s="3"/>
    </row>
    <row r="250" ht="25.5" customHeight="1">
      <c r="A250" s="3"/>
      <c r="B250" s="8" t="s">
        <v>550</v>
      </c>
      <c r="C250" s="177"/>
      <c r="D250" s="3"/>
      <c r="E250" s="3"/>
      <c r="F250" s="3"/>
      <c r="G250" s="3"/>
      <c r="H250" s="3"/>
      <c r="I250" s="3"/>
      <c r="J250" s="3"/>
      <c r="K250" s="3"/>
      <c r="L250" s="3"/>
      <c r="M250" s="3"/>
      <c r="N250" s="3"/>
      <c r="O250" s="3"/>
      <c r="P250" s="3"/>
      <c r="Q250" s="3"/>
      <c r="R250" s="3"/>
      <c r="S250" s="3"/>
      <c r="T250" s="3"/>
      <c r="U250" s="3"/>
      <c r="V250" s="3"/>
      <c r="W250" s="3"/>
      <c r="X250" s="3"/>
      <c r="Y250" s="3"/>
      <c r="Z250" s="3"/>
    </row>
    <row r="251" ht="25.5" customHeight="1">
      <c r="A251" s="3"/>
      <c r="B251" s="8" t="s">
        <v>551</v>
      </c>
      <c r="C251" s="177"/>
      <c r="D251" s="3" t="str">
        <f>IF(C246="Functional",IF(C251=C245,"","&lt;--- reminder:  operation should be same as component name"),"")</f>
        <v/>
      </c>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t="s">
        <v>545</v>
      </c>
      <c r="C253" s="195"/>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t="s">
        <v>546</v>
      </c>
      <c r="C254" s="195"/>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t="s">
        <v>547</v>
      </c>
      <c r="C255" s="195"/>
      <c r="D255" s="3"/>
      <c r="E255" s="3"/>
      <c r="F255" s="3"/>
      <c r="G255" s="3"/>
      <c r="H255" s="3"/>
      <c r="I255" s="3"/>
      <c r="J255" s="3"/>
      <c r="K255" s="3"/>
      <c r="L255" s="3"/>
      <c r="M255" s="3"/>
      <c r="N255" s="3"/>
      <c r="O255" s="3"/>
      <c r="P255" s="3"/>
      <c r="Q255" s="3"/>
      <c r="R255" s="3"/>
      <c r="S255" s="3"/>
      <c r="T255" s="3"/>
      <c r="U255" s="3"/>
      <c r="V255" s="3"/>
      <c r="W255" s="3"/>
      <c r="X255" s="3"/>
      <c r="Y255" s="3"/>
      <c r="Z255" s="3"/>
    </row>
    <row r="256" ht="12.0" hidden="1" customHeight="1">
      <c r="A256" s="3"/>
      <c r="B256" s="3" t="s">
        <v>548</v>
      </c>
      <c r="C256" s="195"/>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t="s">
        <v>549</v>
      </c>
      <c r="C257" s="195"/>
      <c r="D257" s="3"/>
      <c r="E257" s="3"/>
      <c r="F257" s="3"/>
      <c r="G257" s="3"/>
      <c r="H257" s="3"/>
      <c r="I257" s="3"/>
      <c r="J257" s="3"/>
      <c r="K257" s="3"/>
      <c r="L257" s="3"/>
      <c r="M257" s="3"/>
      <c r="N257" s="3"/>
      <c r="O257" s="3"/>
      <c r="P257" s="3"/>
      <c r="Q257" s="3"/>
      <c r="R257" s="3"/>
      <c r="S257" s="3"/>
      <c r="T257" s="3"/>
      <c r="U257" s="3"/>
      <c r="V257" s="3"/>
      <c r="W257" s="3"/>
      <c r="X257" s="3"/>
      <c r="Y257" s="3"/>
      <c r="Z257" s="3"/>
    </row>
    <row r="258" ht="25.5" customHeight="1">
      <c r="A258" s="3"/>
      <c r="B258" s="8" t="s">
        <v>550</v>
      </c>
      <c r="C258" s="177"/>
      <c r="D258" s="3"/>
      <c r="E258" s="3"/>
      <c r="F258" s="3"/>
      <c r="G258" s="3"/>
      <c r="H258" s="3"/>
      <c r="I258" s="3"/>
      <c r="J258" s="3"/>
      <c r="K258" s="3"/>
      <c r="L258" s="3"/>
      <c r="M258" s="3"/>
      <c r="N258" s="3"/>
      <c r="O258" s="3"/>
      <c r="P258" s="3"/>
      <c r="Q258" s="3"/>
      <c r="R258" s="3"/>
      <c r="S258" s="3"/>
      <c r="T258" s="3"/>
      <c r="U258" s="3"/>
      <c r="V258" s="3"/>
      <c r="W258" s="3"/>
      <c r="X258" s="3"/>
      <c r="Y258" s="3"/>
      <c r="Z258" s="3"/>
    </row>
    <row r="259" ht="25.5" customHeight="1">
      <c r="A259" s="3"/>
      <c r="B259" s="8" t="s">
        <v>551</v>
      </c>
      <c r="C259" s="177"/>
      <c r="D259" s="3" t="str">
        <f>IF(C254="Functional",IF(C259=C253,"","&lt;--- reminder:  operation should be same as component name"),"")</f>
        <v/>
      </c>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t="s">
        <v>545</v>
      </c>
      <c r="C261" s="195"/>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t="s">
        <v>546</v>
      </c>
      <c r="C262" s="195"/>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t="s">
        <v>547</v>
      </c>
      <c r="C263" s="195"/>
      <c r="D263" s="3"/>
      <c r="E263" s="3"/>
      <c r="F263" s="3"/>
      <c r="G263" s="3"/>
      <c r="H263" s="3"/>
      <c r="I263" s="3"/>
      <c r="J263" s="3"/>
      <c r="K263" s="3"/>
      <c r="L263" s="3"/>
      <c r="M263" s="3"/>
      <c r="N263" s="3"/>
      <c r="O263" s="3"/>
      <c r="P263" s="3"/>
      <c r="Q263" s="3"/>
      <c r="R263" s="3"/>
      <c r="S263" s="3"/>
      <c r="T263" s="3"/>
      <c r="U263" s="3"/>
      <c r="V263" s="3"/>
      <c r="W263" s="3"/>
      <c r="X263" s="3"/>
      <c r="Y263" s="3"/>
      <c r="Z263" s="3"/>
    </row>
    <row r="264" ht="12.0" hidden="1" customHeight="1">
      <c r="A264" s="3"/>
      <c r="B264" s="3" t="s">
        <v>548</v>
      </c>
      <c r="C264" s="195"/>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t="s">
        <v>549</v>
      </c>
      <c r="C265" s="195"/>
      <c r="D265" s="3"/>
      <c r="E265" s="3"/>
      <c r="F265" s="3"/>
      <c r="G265" s="3"/>
      <c r="H265" s="3"/>
      <c r="I265" s="3"/>
      <c r="J265" s="3"/>
      <c r="K265" s="3"/>
      <c r="L265" s="3"/>
      <c r="M265" s="3"/>
      <c r="N265" s="3"/>
      <c r="O265" s="3"/>
      <c r="P265" s="3"/>
      <c r="Q265" s="3"/>
      <c r="R265" s="3"/>
      <c r="S265" s="3"/>
      <c r="T265" s="3"/>
      <c r="U265" s="3"/>
      <c r="V265" s="3"/>
      <c r="W265" s="3"/>
      <c r="X265" s="3"/>
      <c r="Y265" s="3"/>
      <c r="Z265" s="3"/>
    </row>
    <row r="266" ht="25.5" customHeight="1">
      <c r="A266" s="3"/>
      <c r="B266" s="8" t="s">
        <v>550</v>
      </c>
      <c r="C266" s="177"/>
      <c r="D266" s="3"/>
      <c r="E266" s="3"/>
      <c r="F266" s="3"/>
      <c r="G266" s="3"/>
      <c r="H266" s="3"/>
      <c r="I266" s="3"/>
      <c r="J266" s="3"/>
      <c r="K266" s="3"/>
      <c r="L266" s="3"/>
      <c r="M266" s="3"/>
      <c r="N266" s="3"/>
      <c r="O266" s="3"/>
      <c r="P266" s="3"/>
      <c r="Q266" s="3"/>
      <c r="R266" s="3"/>
      <c r="S266" s="3"/>
      <c r="T266" s="3"/>
      <c r="U266" s="3"/>
      <c r="V266" s="3"/>
      <c r="W266" s="3"/>
      <c r="X266" s="3"/>
      <c r="Y266" s="3"/>
      <c r="Z266" s="3"/>
    </row>
    <row r="267" ht="25.5" customHeight="1">
      <c r="A267" s="3"/>
      <c r="B267" s="8" t="s">
        <v>551</v>
      </c>
      <c r="C267" s="177"/>
      <c r="D267" s="3" t="str">
        <f>IF(C262="Functional",IF(C267=C261,"","&lt;--- reminder:  operation should be same as component name"),"")</f>
        <v/>
      </c>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t="s">
        <v>545</v>
      </c>
      <c r="C269" s="195"/>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t="s">
        <v>546</v>
      </c>
      <c r="C270" s="195"/>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t="s">
        <v>547</v>
      </c>
      <c r="C271" s="195"/>
      <c r="D271" s="3"/>
      <c r="E271" s="3"/>
      <c r="F271" s="3"/>
      <c r="G271" s="3"/>
      <c r="H271" s="3"/>
      <c r="I271" s="3"/>
      <c r="J271" s="3"/>
      <c r="K271" s="3"/>
      <c r="L271" s="3"/>
      <c r="M271" s="3"/>
      <c r="N271" s="3"/>
      <c r="O271" s="3"/>
      <c r="P271" s="3"/>
      <c r="Q271" s="3"/>
      <c r="R271" s="3"/>
      <c r="S271" s="3"/>
      <c r="T271" s="3"/>
      <c r="U271" s="3"/>
      <c r="V271" s="3"/>
      <c r="W271" s="3"/>
      <c r="X271" s="3"/>
      <c r="Y271" s="3"/>
      <c r="Z271" s="3"/>
    </row>
    <row r="272" ht="12.0" hidden="1" customHeight="1">
      <c r="A272" s="3"/>
      <c r="B272" s="3" t="s">
        <v>548</v>
      </c>
      <c r="C272" s="195"/>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t="s">
        <v>549</v>
      </c>
      <c r="C273" s="195"/>
      <c r="D273" s="3"/>
      <c r="E273" s="3"/>
      <c r="F273" s="3"/>
      <c r="G273" s="3"/>
      <c r="H273" s="3"/>
      <c r="I273" s="3"/>
      <c r="J273" s="3"/>
      <c r="K273" s="3"/>
      <c r="L273" s="3"/>
      <c r="M273" s="3"/>
      <c r="N273" s="3"/>
      <c r="O273" s="3"/>
      <c r="P273" s="3"/>
      <c r="Q273" s="3"/>
      <c r="R273" s="3"/>
      <c r="S273" s="3"/>
      <c r="T273" s="3"/>
      <c r="U273" s="3"/>
      <c r="V273" s="3"/>
      <c r="W273" s="3"/>
      <c r="X273" s="3"/>
      <c r="Y273" s="3"/>
      <c r="Z273" s="3"/>
    </row>
    <row r="274" ht="25.5" customHeight="1">
      <c r="A274" s="3"/>
      <c r="B274" s="8" t="s">
        <v>550</v>
      </c>
      <c r="C274" s="177"/>
      <c r="D274" s="3"/>
      <c r="E274" s="3"/>
      <c r="F274" s="3"/>
      <c r="G274" s="3"/>
      <c r="H274" s="3"/>
      <c r="I274" s="3"/>
      <c r="J274" s="3"/>
      <c r="K274" s="3"/>
      <c r="L274" s="3"/>
      <c r="M274" s="3"/>
      <c r="N274" s="3"/>
      <c r="O274" s="3"/>
      <c r="P274" s="3"/>
      <c r="Q274" s="3"/>
      <c r="R274" s="3"/>
      <c r="S274" s="3"/>
      <c r="T274" s="3"/>
      <c r="U274" s="3"/>
      <c r="V274" s="3"/>
      <c r="W274" s="3"/>
      <c r="X274" s="3"/>
      <c r="Y274" s="3"/>
      <c r="Z274" s="3"/>
    </row>
    <row r="275" ht="25.5" customHeight="1">
      <c r="A275" s="3"/>
      <c r="B275" s="8" t="s">
        <v>551</v>
      </c>
      <c r="C275" s="177"/>
      <c r="D275" s="3" t="str">
        <f>IF(C270="Functional",IF(C275=C269,"","&lt;--- reminder:  operation should be same as component name"),"")</f>
        <v/>
      </c>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t="s">
        <v>545</v>
      </c>
      <c r="C277" s="195"/>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t="s">
        <v>546</v>
      </c>
      <c r="C278" s="195"/>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t="s">
        <v>547</v>
      </c>
      <c r="C279" s="195"/>
      <c r="D279" s="3"/>
      <c r="E279" s="3"/>
      <c r="F279" s="3"/>
      <c r="G279" s="3"/>
      <c r="H279" s="3"/>
      <c r="I279" s="3"/>
      <c r="J279" s="3"/>
      <c r="K279" s="3"/>
      <c r="L279" s="3"/>
      <c r="M279" s="3"/>
      <c r="N279" s="3"/>
      <c r="O279" s="3"/>
      <c r="P279" s="3"/>
      <c r="Q279" s="3"/>
      <c r="R279" s="3"/>
      <c r="S279" s="3"/>
      <c r="T279" s="3"/>
      <c r="U279" s="3"/>
      <c r="V279" s="3"/>
      <c r="W279" s="3"/>
      <c r="X279" s="3"/>
      <c r="Y279" s="3"/>
      <c r="Z279" s="3"/>
    </row>
    <row r="280" ht="12.0" hidden="1" customHeight="1">
      <c r="A280" s="3"/>
      <c r="B280" s="3" t="s">
        <v>548</v>
      </c>
      <c r="C280" s="195"/>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t="s">
        <v>549</v>
      </c>
      <c r="C281" s="195"/>
      <c r="D281" s="3"/>
      <c r="E281" s="3"/>
      <c r="F281" s="3"/>
      <c r="G281" s="3"/>
      <c r="H281" s="3"/>
      <c r="I281" s="3"/>
      <c r="J281" s="3"/>
      <c r="K281" s="3"/>
      <c r="L281" s="3"/>
      <c r="M281" s="3"/>
      <c r="N281" s="3"/>
      <c r="O281" s="3"/>
      <c r="P281" s="3"/>
      <c r="Q281" s="3"/>
      <c r="R281" s="3"/>
      <c r="S281" s="3"/>
      <c r="T281" s="3"/>
      <c r="U281" s="3"/>
      <c r="V281" s="3"/>
      <c r="W281" s="3"/>
      <c r="X281" s="3"/>
      <c r="Y281" s="3"/>
      <c r="Z281" s="3"/>
    </row>
    <row r="282" ht="25.5" customHeight="1">
      <c r="A282" s="3"/>
      <c r="B282" s="8" t="s">
        <v>550</v>
      </c>
      <c r="C282" s="177"/>
      <c r="D282" s="3"/>
      <c r="E282" s="3"/>
      <c r="F282" s="3"/>
      <c r="G282" s="3"/>
      <c r="H282" s="3"/>
      <c r="I282" s="3"/>
      <c r="J282" s="3"/>
      <c r="K282" s="3"/>
      <c r="L282" s="3"/>
      <c r="M282" s="3"/>
      <c r="N282" s="3"/>
      <c r="O282" s="3"/>
      <c r="P282" s="3"/>
      <c r="Q282" s="3"/>
      <c r="R282" s="3"/>
      <c r="S282" s="3"/>
      <c r="T282" s="3"/>
      <c r="U282" s="3"/>
      <c r="V282" s="3"/>
      <c r="W282" s="3"/>
      <c r="X282" s="3"/>
      <c r="Y282" s="3"/>
      <c r="Z282" s="3"/>
    </row>
    <row r="283" ht="25.5" customHeight="1">
      <c r="A283" s="3"/>
      <c r="B283" s="8" t="s">
        <v>551</v>
      </c>
      <c r="C283" s="177"/>
      <c r="D283" s="3" t="str">
        <f>IF(C278="Functional",IF(C283=C277,"","&lt;--- reminder:  operation should be same as component name"),"")</f>
        <v/>
      </c>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t="s">
        <v>545</v>
      </c>
      <c r="C285" s="195"/>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t="s">
        <v>546</v>
      </c>
      <c r="C286" s="195"/>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t="s">
        <v>547</v>
      </c>
      <c r="C287" s="195"/>
      <c r="D287" s="3"/>
      <c r="E287" s="3"/>
      <c r="F287" s="3"/>
      <c r="G287" s="3"/>
      <c r="H287" s="3"/>
      <c r="I287" s="3"/>
      <c r="J287" s="3"/>
      <c r="K287" s="3"/>
      <c r="L287" s="3"/>
      <c r="M287" s="3"/>
      <c r="N287" s="3"/>
      <c r="O287" s="3"/>
      <c r="P287" s="3"/>
      <c r="Q287" s="3"/>
      <c r="R287" s="3"/>
      <c r="S287" s="3"/>
      <c r="T287" s="3"/>
      <c r="U287" s="3"/>
      <c r="V287" s="3"/>
      <c r="W287" s="3"/>
      <c r="X287" s="3"/>
      <c r="Y287" s="3"/>
      <c r="Z287" s="3"/>
    </row>
    <row r="288" ht="12.0" hidden="1" customHeight="1">
      <c r="A288" s="3"/>
      <c r="B288" s="3" t="s">
        <v>548</v>
      </c>
      <c r="C288" s="195"/>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t="s">
        <v>549</v>
      </c>
      <c r="C289" s="195"/>
      <c r="D289" s="3"/>
      <c r="E289" s="3"/>
      <c r="F289" s="3"/>
      <c r="G289" s="3"/>
      <c r="H289" s="3"/>
      <c r="I289" s="3"/>
      <c r="J289" s="3"/>
      <c r="K289" s="3"/>
      <c r="L289" s="3"/>
      <c r="M289" s="3"/>
      <c r="N289" s="3"/>
      <c r="O289" s="3"/>
      <c r="P289" s="3"/>
      <c r="Q289" s="3"/>
      <c r="R289" s="3"/>
      <c r="S289" s="3"/>
      <c r="T289" s="3"/>
      <c r="U289" s="3"/>
      <c r="V289" s="3"/>
      <c r="W289" s="3"/>
      <c r="X289" s="3"/>
      <c r="Y289" s="3"/>
      <c r="Z289" s="3"/>
    </row>
    <row r="290" ht="25.5" customHeight="1">
      <c r="A290" s="3"/>
      <c r="B290" s="8" t="s">
        <v>550</v>
      </c>
      <c r="C290" s="177"/>
      <c r="D290" s="3"/>
      <c r="E290" s="3"/>
      <c r="F290" s="3"/>
      <c r="G290" s="3"/>
      <c r="H290" s="3"/>
      <c r="I290" s="3"/>
      <c r="J290" s="3"/>
      <c r="K290" s="3"/>
      <c r="L290" s="3"/>
      <c r="M290" s="3"/>
      <c r="N290" s="3"/>
      <c r="O290" s="3"/>
      <c r="P290" s="3"/>
      <c r="Q290" s="3"/>
      <c r="R290" s="3"/>
      <c r="S290" s="3"/>
      <c r="T290" s="3"/>
      <c r="U290" s="3"/>
      <c r="V290" s="3"/>
      <c r="W290" s="3"/>
      <c r="X290" s="3"/>
      <c r="Y290" s="3"/>
      <c r="Z290" s="3"/>
    </row>
    <row r="291" ht="25.5" customHeight="1">
      <c r="A291" s="3"/>
      <c r="B291" s="8" t="s">
        <v>551</v>
      </c>
      <c r="C291" s="177"/>
      <c r="D291" s="3" t="str">
        <f>IF(C286="Functional",IF(C291=C285,"","&lt;--- reminder:  operation should be same as component name"),"")</f>
        <v/>
      </c>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1">
    <mergeCell ref="A145:A161"/>
    <mergeCell ref="A162:A178"/>
    <mergeCell ref="A179:A195"/>
    <mergeCell ref="A196:A212"/>
    <mergeCell ref="B2:C2"/>
    <mergeCell ref="A43:A59"/>
    <mergeCell ref="A60:A76"/>
    <mergeCell ref="A77:A93"/>
    <mergeCell ref="A94:A110"/>
    <mergeCell ref="A111:A127"/>
    <mergeCell ref="A128:A144"/>
  </mergeCells>
  <conditionalFormatting sqref="C50:C58">
    <cfRule type="expression" dxfId="0" priority="1" stopIfTrue="1">
      <formula>$C$44="Functional"</formula>
    </cfRule>
  </conditionalFormatting>
  <conditionalFormatting sqref="C67:C75">
    <cfRule type="expression" dxfId="0" priority="2" stopIfTrue="1">
      <formula>$C$61="Functional"</formula>
    </cfRule>
  </conditionalFormatting>
  <conditionalFormatting sqref="C84:C92">
    <cfRule type="expression" dxfId="0" priority="3" stopIfTrue="1">
      <formula>$C$78="Functional"</formula>
    </cfRule>
  </conditionalFormatting>
  <conditionalFormatting sqref="C101:C109">
    <cfRule type="expression" dxfId="0" priority="4" stopIfTrue="1">
      <formula>$C$95="Functional"</formula>
    </cfRule>
  </conditionalFormatting>
  <conditionalFormatting sqref="C118:C126">
    <cfRule type="expression" dxfId="0" priority="5" stopIfTrue="1">
      <formula>$C$112="Functional"</formula>
    </cfRule>
  </conditionalFormatting>
  <conditionalFormatting sqref="C135:C143">
    <cfRule type="expression" dxfId="0" priority="6" stopIfTrue="1">
      <formula>$C$129="Functional"</formula>
    </cfRule>
  </conditionalFormatting>
  <conditionalFormatting sqref="C152:C160">
    <cfRule type="expression" dxfId="0" priority="7" stopIfTrue="1">
      <formula>$C$146="Functional"</formula>
    </cfRule>
  </conditionalFormatting>
  <conditionalFormatting sqref="C169:C177">
    <cfRule type="expression" dxfId="0" priority="8" stopIfTrue="1">
      <formula>$C$163="Functional"</formula>
    </cfRule>
  </conditionalFormatting>
  <conditionalFormatting sqref="C186:C194">
    <cfRule type="expression" dxfId="0" priority="9" stopIfTrue="1">
      <formula>$C$180="Functional"</formula>
    </cfRule>
  </conditionalFormatting>
  <conditionalFormatting sqref="C203:C211">
    <cfRule type="expression" dxfId="0" priority="10" stopIfTrue="1">
      <formula>$C$197="Functional"</formula>
    </cfRule>
  </conditionalFormatting>
  <dataValidations>
    <dataValidation type="list" allowBlank="1" showErrorMessage="1" sqref="C47 C64 C81 C98 C115 C132 C149 C166 C183 C200 C217 C225 C233 C241 C249 C257 C265 C273 C281 C289">
      <formula1>$C$27:$C$30</formula1>
    </dataValidation>
    <dataValidation type="list" allowBlank="1" showErrorMessage="1" sqref="C44 C61 C78 C95 C112 C129 C146 C163 C180 C197 C214 C222 C230 C238 C246 C254 C262 C270 C278 C286">
      <formula1>$C$31:$C$32</formula1>
    </dataValidation>
  </dataValidations>
  <printOptions/>
  <pageMargins bottom="1.0" footer="0.0" header="0.0" left="0.75" right="0.75" top="1.0"/>
  <pageSetup orientation="portrait"/>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16.86"/>
    <col customWidth="1" min="2" max="3" width="11.14"/>
    <col customWidth="1" min="4" max="4" width="9.71"/>
    <col customWidth="1" min="5" max="5" width="12.0"/>
    <col customWidth="1" min="6" max="6" width="12.43"/>
    <col customWidth="1" min="7" max="8" width="14.29"/>
    <col customWidth="1" min="9" max="9" width="1.0"/>
    <col customWidth="1" min="10" max="15" width="14.29"/>
    <col customWidth="1" min="16" max="16" width="12.0"/>
    <col customWidth="1" min="17" max="17" width="12.14"/>
    <col customWidth="1" min="18" max="19" width="14.14"/>
    <col customWidth="1" min="20" max="20" width="1.14"/>
    <col customWidth="1" min="21" max="21" width="14.29"/>
    <col customWidth="1" min="22" max="23" width="13.43"/>
    <col customWidth="1" min="24" max="24" width="14.86"/>
    <col customWidth="1" min="25" max="25" width="11.43"/>
    <col customWidth="1" min="26" max="26" width="10.86"/>
  </cols>
  <sheetData>
    <row r="1" ht="12.75" customHeight="1">
      <c r="A1" s="1" t="s">
        <v>552</v>
      </c>
      <c r="B1" s="1"/>
      <c r="C1" s="1"/>
      <c r="D1" s="1"/>
      <c r="E1" s="3"/>
      <c r="F1" s="3"/>
      <c r="G1" s="3"/>
      <c r="H1" s="3"/>
      <c r="I1" s="3"/>
      <c r="J1" s="3"/>
      <c r="K1" s="3"/>
      <c r="L1" s="3"/>
      <c r="M1" s="3"/>
      <c r="N1" s="3"/>
      <c r="O1" s="3"/>
      <c r="P1" s="3"/>
      <c r="Q1" s="3"/>
      <c r="R1" s="3"/>
      <c r="S1" s="3"/>
      <c r="T1" s="3"/>
      <c r="U1" s="3"/>
      <c r="V1" s="3"/>
      <c r="W1" s="3"/>
      <c r="X1" s="3"/>
      <c r="Y1" s="3"/>
      <c r="Z1" s="3"/>
    </row>
    <row r="2" ht="12.75" hidden="1" customHeight="1">
      <c r="A2" s="196"/>
      <c r="B2" s="196"/>
      <c r="C2" s="196"/>
      <c r="D2" s="196"/>
      <c r="E2" s="196"/>
      <c r="F2" s="196"/>
      <c r="G2" s="196"/>
      <c r="H2" s="196"/>
      <c r="I2" s="196"/>
      <c r="J2" s="196"/>
      <c r="K2" s="196"/>
      <c r="L2" s="196"/>
      <c r="M2" s="196"/>
      <c r="N2" s="196"/>
      <c r="O2" s="196"/>
      <c r="P2" s="196"/>
      <c r="Q2" s="197"/>
      <c r="R2" s="3"/>
      <c r="S2" s="3"/>
      <c r="T2" s="3"/>
      <c r="U2" s="3"/>
      <c r="V2" s="3"/>
      <c r="W2" s="3"/>
      <c r="X2" s="3"/>
      <c r="Y2" s="3"/>
      <c r="Z2" s="3"/>
    </row>
    <row r="3" ht="12.75" hidden="1" customHeight="1">
      <c r="A3" s="198" t="str">
        <f>Constants!A1</f>
        <v>Constants</v>
      </c>
      <c r="B3" s="198" t="str">
        <f>Constants!B1</f>
        <v> </v>
      </c>
      <c r="C3" s="198" t="str">
        <f>Constants!D1</f>
        <v> </v>
      </c>
      <c r="D3" s="198" t="str">
        <f>Constants!E1</f>
        <v> </v>
      </c>
      <c r="E3" s="198" t="str">
        <f>Constants!F1</f>
        <v> </v>
      </c>
      <c r="F3" s="198" t="str">
        <f>Constants!G1</f>
        <v/>
      </c>
      <c r="G3" s="198" t="str">
        <f>Constants!I1</f>
        <v> </v>
      </c>
      <c r="H3" s="198" t="str">
        <f>Constants!J1</f>
        <v> </v>
      </c>
      <c r="I3" s="198" t="str">
        <f>Constants!K1</f>
        <v> </v>
      </c>
      <c r="J3" s="198" t="str">
        <f>Constants!L1</f>
        <v/>
      </c>
      <c r="K3" s="198" t="str">
        <f>Constants!M1</f>
        <v/>
      </c>
      <c r="L3" s="198" t="str">
        <f>Constants!N1</f>
        <v/>
      </c>
      <c r="M3" s="198" t="str">
        <f>Constants!O1</f>
        <v/>
      </c>
      <c r="N3" s="198" t="str">
        <f>Constants!P1</f>
        <v/>
      </c>
      <c r="O3" s="198" t="str">
        <f>Constants!Q1</f>
        <v/>
      </c>
      <c r="P3" s="198" t="str">
        <f>Constants!R1</f>
        <v/>
      </c>
      <c r="Q3" s="198" t="str">
        <f>Constants!S1</f>
        <v/>
      </c>
      <c r="R3" s="3"/>
      <c r="S3" s="3"/>
      <c r="T3" s="3"/>
      <c r="U3" s="3"/>
      <c r="V3" s="3"/>
      <c r="W3" s="3"/>
      <c r="X3" s="3"/>
      <c r="Y3" s="3"/>
      <c r="Z3" s="3"/>
    </row>
    <row r="4" ht="12.75" hidden="1" customHeight="1">
      <c r="A4" s="198" t="str">
        <f>Constants!A2</f>
        <v>Start date:</v>
      </c>
      <c r="B4" s="199">
        <f>Constants!B2</f>
        <v>36526</v>
      </c>
      <c r="C4" s="198" t="str">
        <f>Constants!D2</f>
        <v> </v>
      </c>
      <c r="D4" s="198" t="str">
        <f>Constants!E2</f>
        <v>Grades:</v>
      </c>
      <c r="E4" s="198" t="str">
        <f>Constants!F2</f>
        <v>AA</v>
      </c>
      <c r="F4" s="200">
        <f>Constants!G2</f>
        <v>1</v>
      </c>
      <c r="G4" s="198" t="str">
        <f>Constants!I2</f>
        <v/>
      </c>
      <c r="H4" s="201">
        <f>Constants!J2</f>
        <v>44266</v>
      </c>
      <c r="I4" s="198" t="str">
        <f>Constants!K2</f>
        <v/>
      </c>
      <c r="J4" s="198" t="str">
        <f>Constants!L2</f>
        <v/>
      </c>
      <c r="K4" s="198" t="str">
        <f>Constants!M2</f>
        <v/>
      </c>
      <c r="L4" s="198" t="str">
        <f>Constants!N2</f>
        <v/>
      </c>
      <c r="M4" s="198" t="str">
        <f>Constants!O2</f>
        <v/>
      </c>
      <c r="N4" s="198" t="str">
        <f>Constants!P2</f>
        <v/>
      </c>
      <c r="O4" s="198" t="str">
        <f>Constants!Q2</f>
        <v/>
      </c>
      <c r="P4" s="198" t="str">
        <f>Constants!R2</f>
        <v/>
      </c>
      <c r="Q4" s="198" t="str">
        <f>Constants!S2</f>
        <v/>
      </c>
      <c r="R4" s="3"/>
      <c r="S4" s="3"/>
      <c r="T4" s="3"/>
      <c r="U4" s="3"/>
      <c r="V4" s="3"/>
      <c r="W4" s="3"/>
      <c r="X4" s="3"/>
      <c r="Y4" s="3"/>
      <c r="Z4" s="3"/>
    </row>
    <row r="5" ht="12.75" hidden="1" customHeight="1">
      <c r="A5" s="198" t="str">
        <f>Constants!A3</f>
        <v>End date:</v>
      </c>
      <c r="B5" s="199">
        <f>Constants!B3</f>
        <v>73051</v>
      </c>
      <c r="C5" s="198" t="str">
        <f>Constants!D3</f>
        <v> </v>
      </c>
      <c r="D5" s="198" t="str">
        <f>Constants!E3</f>
        <v> </v>
      </c>
      <c r="E5" s="198" t="str">
        <f>Constants!F3</f>
        <v>A</v>
      </c>
      <c r="F5" s="200">
        <f>Constants!G3</f>
        <v>0.95</v>
      </c>
      <c r="G5" s="198" t="str">
        <f>Constants!I3</f>
        <v/>
      </c>
      <c r="H5" s="198" t="str">
        <f>Constants!J3</f>
        <v/>
      </c>
      <c r="I5" s="198" t="str">
        <f>Constants!K3</f>
        <v/>
      </c>
      <c r="J5" s="198" t="str">
        <f>Constants!L3</f>
        <v/>
      </c>
      <c r="K5" s="198" t="str">
        <f>Constants!M3</f>
        <v/>
      </c>
      <c r="L5" s="198" t="str">
        <f>Constants!N3</f>
        <v/>
      </c>
      <c r="M5" s="198" t="str">
        <f>Constants!O3</f>
        <v/>
      </c>
      <c r="N5" s="198" t="str">
        <f>Constants!P3</f>
        <v/>
      </c>
      <c r="O5" s="198" t="str">
        <f>Constants!Q3</f>
        <v/>
      </c>
      <c r="P5" s="198" t="str">
        <f>Constants!R3</f>
        <v/>
      </c>
      <c r="Q5" s="198" t="str">
        <f>Constants!S3</f>
        <v/>
      </c>
      <c r="R5" s="3"/>
      <c r="S5" s="3"/>
      <c r="T5" s="3"/>
      <c r="U5" s="3"/>
      <c r="V5" s="3"/>
      <c r="W5" s="3"/>
      <c r="X5" s="3"/>
      <c r="Y5" s="3"/>
      <c r="Z5" s="3"/>
    </row>
    <row r="6" ht="12.75" hidden="1" customHeight="1">
      <c r="A6" s="198" t="str">
        <f>Constants!A4</f>
        <v>Phases:</v>
      </c>
      <c r="B6" s="198" t="str">
        <f>Constants!B4</f>
        <v>Analyze</v>
      </c>
      <c r="C6" s="198" t="str">
        <f>Constants!D4</f>
        <v>Identifying customer needs</v>
      </c>
      <c r="D6" s="198" t="str">
        <f>Constants!E4</f>
        <v> </v>
      </c>
      <c r="E6" s="198" t="str">
        <f>Constants!F4</f>
        <v>AB</v>
      </c>
      <c r="F6" s="200">
        <f>Constants!G4</f>
        <v>0.9</v>
      </c>
      <c r="G6" s="198" t="str">
        <f>Constants!I4</f>
        <v/>
      </c>
      <c r="H6" s="198" t="str">
        <f>Constants!J4</f>
        <v/>
      </c>
      <c r="I6" s="198" t="str">
        <f>Constants!K4</f>
        <v/>
      </c>
      <c r="J6" s="198" t="str">
        <f>Constants!L4</f>
        <v/>
      </c>
      <c r="K6" s="198" t="str">
        <f>Constants!M4</f>
        <v/>
      </c>
      <c r="L6" s="198" t="str">
        <f>Constants!N4</f>
        <v/>
      </c>
      <c r="M6" s="198" t="str">
        <f>Constants!O4</f>
        <v/>
      </c>
      <c r="N6" s="198" t="str">
        <f>Constants!P4</f>
        <v/>
      </c>
      <c r="O6" s="198" t="str">
        <f>Constants!Q4</f>
        <v/>
      </c>
      <c r="P6" s="198" t="str">
        <f>Constants!R4</f>
        <v/>
      </c>
      <c r="Q6" s="198" t="str">
        <f>Constants!S4</f>
        <v/>
      </c>
      <c r="R6" s="3"/>
      <c r="S6" s="3"/>
      <c r="T6" s="3"/>
      <c r="U6" s="3"/>
      <c r="V6" s="3"/>
      <c r="W6" s="3"/>
      <c r="X6" s="3"/>
      <c r="Y6" s="3"/>
      <c r="Z6" s="3"/>
    </row>
    <row r="7" ht="12.75" hidden="1" customHeight="1">
      <c r="A7" s="198" t="str">
        <f>Constants!A5</f>
        <v> </v>
      </c>
      <c r="B7" s="198" t="str">
        <f>Constants!B5</f>
        <v>Architect</v>
      </c>
      <c r="C7" s="198" t="str">
        <f>Constants!D5</f>
        <v>High-level design</v>
      </c>
      <c r="D7" s="198" t="str">
        <f>Constants!E5</f>
        <v> </v>
      </c>
      <c r="E7" s="198" t="str">
        <f>Constants!F5</f>
        <v>B</v>
      </c>
      <c r="F7" s="200">
        <f>Constants!G5</f>
        <v>0.85</v>
      </c>
      <c r="G7" s="198" t="str">
        <f>Constants!I5</f>
        <v/>
      </c>
      <c r="H7" s="198" t="str">
        <f>Constants!J5</f>
        <v/>
      </c>
      <c r="I7" s="198" t="str">
        <f>Constants!K5</f>
        <v/>
      </c>
      <c r="J7" s="198" t="str">
        <f>Constants!L5</f>
        <v/>
      </c>
      <c r="K7" s="198" t="str">
        <f>Constants!M5</f>
        <v/>
      </c>
      <c r="L7" s="198" t="str">
        <f>Constants!N5</f>
        <v/>
      </c>
      <c r="M7" s="198" t="str">
        <f>Constants!O5</f>
        <v/>
      </c>
      <c r="N7" s="198" t="str">
        <f>Constants!P5</f>
        <v/>
      </c>
      <c r="O7" s="198" t="str">
        <f>Constants!Q5</f>
        <v/>
      </c>
      <c r="P7" s="198" t="str">
        <f>Constants!R5</f>
        <v/>
      </c>
      <c r="Q7" s="198" t="str">
        <f>Constants!S5</f>
        <v/>
      </c>
      <c r="R7" s="3"/>
      <c r="S7" s="3"/>
      <c r="T7" s="3"/>
      <c r="U7" s="3"/>
      <c r="V7" s="3"/>
      <c r="W7" s="3"/>
      <c r="X7" s="3"/>
      <c r="Y7" s="3"/>
      <c r="Z7" s="3"/>
    </row>
    <row r="8" ht="12.75" hidden="1" customHeight="1">
      <c r="A8" s="198" t="str">
        <f>Constants!A6</f>
        <v> </v>
      </c>
      <c r="B8" s="198" t="str">
        <f>Constants!B6</f>
        <v>Plan project</v>
      </c>
      <c r="C8" s="198" t="str">
        <f>Constants!D6</f>
        <v>Determine actions/effort for project duration</v>
      </c>
      <c r="D8" s="198" t="str">
        <f>Constants!E6</f>
        <v> </v>
      </c>
      <c r="E8" s="198" t="str">
        <f>Constants!F6</f>
        <v>BC</v>
      </c>
      <c r="F8" s="200">
        <f>Constants!G6</f>
        <v>0.8</v>
      </c>
      <c r="G8" s="198" t="str">
        <f>Constants!I6</f>
        <v/>
      </c>
      <c r="H8" s="198" t="str">
        <f>Constants!J6</f>
        <v/>
      </c>
      <c r="I8" s="198" t="str">
        <f>Constants!K6</f>
        <v/>
      </c>
      <c r="J8" s="198" t="str">
        <f>Constants!L6</f>
        <v/>
      </c>
      <c r="K8" s="198" t="str">
        <f>Constants!M6</f>
        <v/>
      </c>
      <c r="L8" s="198" t="str">
        <f>Constants!N6</f>
        <v/>
      </c>
      <c r="M8" s="198" t="str">
        <f>Constants!O6</f>
        <v/>
      </c>
      <c r="N8" s="198" t="str">
        <f>Constants!P6</f>
        <v/>
      </c>
      <c r="O8" s="198" t="str">
        <f>Constants!Q6</f>
        <v/>
      </c>
      <c r="P8" s="198" t="str">
        <f>Constants!R6</f>
        <v/>
      </c>
      <c r="Q8" s="198" t="str">
        <f>Constants!S6</f>
        <v/>
      </c>
      <c r="R8" s="3"/>
      <c r="S8" s="3"/>
      <c r="T8" s="3"/>
      <c r="U8" s="3"/>
      <c r="V8" s="3"/>
      <c r="W8" s="3"/>
      <c r="X8" s="3"/>
      <c r="Y8" s="3"/>
      <c r="Z8" s="3"/>
    </row>
    <row r="9" ht="12.75" hidden="1" customHeight="1">
      <c r="A9" s="198" t="str">
        <f>Constants!A7</f>
        <v> </v>
      </c>
      <c r="B9" s="198" t="str">
        <f>Constants!B7</f>
        <v>Plan iteration</v>
      </c>
      <c r="C9" s="198" t="str">
        <f>Constants!D7</f>
        <v>Determine actions/effort this iteration</v>
      </c>
      <c r="D9" s="198" t="str">
        <f>Constants!E7</f>
        <v> </v>
      </c>
      <c r="E9" s="198" t="str">
        <f>Constants!F7</f>
        <v>C</v>
      </c>
      <c r="F9" s="200">
        <f>Constants!G7</f>
        <v>0.75</v>
      </c>
      <c r="G9" s="198" t="str">
        <f>Constants!I7</f>
        <v/>
      </c>
      <c r="H9" s="198" t="str">
        <f>Constants!J7</f>
        <v/>
      </c>
      <c r="I9" s="198" t="str">
        <f>Constants!K7</f>
        <v/>
      </c>
      <c r="J9" s="198" t="str">
        <f>Constants!L7</f>
        <v/>
      </c>
      <c r="K9" s="198" t="str">
        <f>Constants!M7</f>
        <v/>
      </c>
      <c r="L9" s="198" t="str">
        <f>Constants!N7</f>
        <v/>
      </c>
      <c r="M9" s="198" t="str">
        <f>Constants!O7</f>
        <v/>
      </c>
      <c r="N9" s="198" t="str">
        <f>Constants!P7</f>
        <v/>
      </c>
      <c r="O9" s="198" t="str">
        <f>Constants!Q7</f>
        <v/>
      </c>
      <c r="P9" s="198" t="str">
        <f>Constants!R7</f>
        <v/>
      </c>
      <c r="Q9" s="198" t="str">
        <f>Constants!S7</f>
        <v/>
      </c>
      <c r="R9" s="3"/>
      <c r="S9" s="3"/>
      <c r="T9" s="3"/>
      <c r="U9" s="3"/>
      <c r="V9" s="3"/>
      <c r="W9" s="3"/>
      <c r="X9" s="3"/>
      <c r="Y9" s="3"/>
      <c r="Z9" s="3"/>
    </row>
    <row r="10" ht="12.75" hidden="1" customHeight="1">
      <c r="A10" s="198" t="str">
        <f>Constants!A8</f>
        <v> </v>
      </c>
      <c r="B10" s="198" t="str">
        <f>Constants!B8</f>
        <v>Construct</v>
      </c>
      <c r="C10" s="198" t="str">
        <f>Constants!D8</f>
        <v>Low-level design, coding, unit testing</v>
      </c>
      <c r="D10" s="198" t="str">
        <f>Constants!E8</f>
        <v> </v>
      </c>
      <c r="E10" s="198" t="str">
        <f>Constants!F8</f>
        <v>CD</v>
      </c>
      <c r="F10" s="200">
        <f>Constants!G8</f>
        <v>0.7</v>
      </c>
      <c r="G10" s="199">
        <f>Constants!H8</f>
        <v>44257</v>
      </c>
      <c r="H10" s="198">
        <f>Constants!I8</f>
        <v>0</v>
      </c>
      <c r="I10" s="198">
        <f>Constants!J8</f>
        <v>0</v>
      </c>
      <c r="J10" s="198" t="str">
        <f>Constants!K8</f>
        <v>AM</v>
      </c>
      <c r="K10" s="198" t="str">
        <f>Constants!L8</f>
        <v/>
      </c>
      <c r="L10" s="198" t="str">
        <f>Constants!M8</f>
        <v/>
      </c>
      <c r="M10" s="198" t="str">
        <f>Constants!N8</f>
        <v/>
      </c>
      <c r="N10" s="198" t="str">
        <f>Constants!O8</f>
        <v/>
      </c>
      <c r="O10" s="198" t="str">
        <f>Constants!P8</f>
        <v/>
      </c>
      <c r="P10" s="198" t="str">
        <f>Constants!Q8</f>
        <v/>
      </c>
      <c r="Q10" s="198" t="str">
        <f>Constants!R8</f>
        <v/>
      </c>
      <c r="R10" s="3"/>
      <c r="S10" s="3"/>
      <c r="T10" s="3"/>
      <c r="U10" s="3"/>
      <c r="V10" s="3"/>
      <c r="W10" s="3"/>
      <c r="X10" s="3"/>
      <c r="Y10" s="3"/>
      <c r="Z10" s="3"/>
    </row>
    <row r="11" ht="12.75" hidden="1" customHeight="1">
      <c r="A11" s="198" t="str">
        <f>Constants!A9</f>
        <v> </v>
      </c>
      <c r="B11" s="198" t="str">
        <f>Constants!B9</f>
        <v>Refactor</v>
      </c>
      <c r="C11" s="198" t="str">
        <f>Constants!D9</f>
        <v>Restructure internal design</v>
      </c>
      <c r="D11" s="198" t="str">
        <f>Constants!E9</f>
        <v> </v>
      </c>
      <c r="E11" s="198" t="str">
        <f>Constants!F9</f>
        <v>D</v>
      </c>
      <c r="F11" s="200">
        <f>Constants!G9</f>
        <v>0.65</v>
      </c>
      <c r="G11" s="199">
        <f>Constants!H9</f>
        <v>44258</v>
      </c>
      <c r="H11" s="198">
        <f>Constants!I9</f>
        <v>1</v>
      </c>
      <c r="I11" s="198">
        <f>Constants!J9</f>
        <v>5</v>
      </c>
      <c r="J11" s="198" t="str">
        <f>Constants!K9</f>
        <v>PM</v>
      </c>
      <c r="K11" s="198" t="str">
        <f>Constants!L9</f>
        <v/>
      </c>
      <c r="L11" s="198" t="str">
        <f>Constants!M9</f>
        <v/>
      </c>
      <c r="M11" s="198" t="str">
        <f>Constants!N9</f>
        <v/>
      </c>
      <c r="N11" s="198" t="str">
        <f>Constants!O9</f>
        <v/>
      </c>
      <c r="O11" s="198" t="str">
        <f>Constants!P9</f>
        <v/>
      </c>
      <c r="P11" s="198" t="str">
        <f>Constants!Q9</f>
        <v/>
      </c>
      <c r="Q11" s="198" t="str">
        <f>Constants!R9</f>
        <v/>
      </c>
      <c r="R11" s="3"/>
      <c r="S11" s="3"/>
      <c r="T11" s="3"/>
      <c r="U11" s="3"/>
      <c r="V11" s="3"/>
      <c r="W11" s="3"/>
      <c r="X11" s="3"/>
      <c r="Y11" s="3"/>
      <c r="Z11" s="3"/>
    </row>
    <row r="12" ht="12.75" hidden="1" customHeight="1">
      <c r="A12" s="198" t="str">
        <f>Constants!A10</f>
        <v> </v>
      </c>
      <c r="B12" s="198" t="str">
        <f>Constants!B10</f>
        <v>Review</v>
      </c>
      <c r="C12" s="198" t="str">
        <f>Constants!D10</f>
        <v>Examine test code for risk mitigation</v>
      </c>
      <c r="D12" s="198" t="str">
        <f>Constants!E10</f>
        <v> </v>
      </c>
      <c r="E12" s="198" t="str">
        <f>Constants!F10</f>
        <v>F</v>
      </c>
      <c r="F12" s="200">
        <f>Constants!G10</f>
        <v>0.5</v>
      </c>
      <c r="G12" s="199">
        <f>Constants!H10</f>
        <v>44259</v>
      </c>
      <c r="H12" s="198">
        <f>Constants!I10</f>
        <v>2</v>
      </c>
      <c r="I12" s="198">
        <f>Constants!J10</f>
        <v>10</v>
      </c>
      <c r="J12" s="198" t="str">
        <f>Constants!K10</f>
        <v/>
      </c>
      <c r="K12" s="198" t="str">
        <f>Constants!L10</f>
        <v/>
      </c>
      <c r="L12" s="198" t="str">
        <f>Constants!M10</f>
        <v/>
      </c>
      <c r="M12" s="198" t="str">
        <f>Constants!N10</f>
        <v/>
      </c>
      <c r="N12" s="198" t="str">
        <f>Constants!O10</f>
        <v/>
      </c>
      <c r="O12" s="198" t="str">
        <f>Constants!P10</f>
        <v/>
      </c>
      <c r="P12" s="198" t="str">
        <f>Constants!Q10</f>
        <v/>
      </c>
      <c r="Q12" s="198" t="str">
        <f>Constants!R10</f>
        <v/>
      </c>
      <c r="R12" s="3"/>
      <c r="S12" s="3"/>
      <c r="T12" s="3"/>
      <c r="U12" s="3"/>
      <c r="V12" s="3"/>
      <c r="W12" s="3"/>
      <c r="X12" s="3"/>
      <c r="Y12" s="3"/>
      <c r="Z12" s="3"/>
    </row>
    <row r="13" ht="12.75" hidden="1" customHeight="1">
      <c r="A13" s="198" t="str">
        <f>Constants!A11</f>
        <v> </v>
      </c>
      <c r="B13" s="198" t="str">
        <f>Constants!B11</f>
        <v>Integration test</v>
      </c>
      <c r="C13" s="198" t="str">
        <f>Constants!D11</f>
        <v>End-to-end test of components to date</v>
      </c>
      <c r="D13" s="198" t="str">
        <f>Constants!E11</f>
        <v> </v>
      </c>
      <c r="E13" s="198" t="str">
        <f>Constants!F11</f>
        <v> </v>
      </c>
      <c r="F13" s="200" t="str">
        <f>Constants!G11</f>
        <v> </v>
      </c>
      <c r="G13" s="199">
        <f>Constants!H11</f>
        <v>44260</v>
      </c>
      <c r="H13" s="198">
        <f>Constants!I11</f>
        <v>3</v>
      </c>
      <c r="I13" s="198">
        <f>Constants!J11</f>
        <v>15</v>
      </c>
      <c r="J13" s="198" t="str">
        <f>Constants!K11</f>
        <v/>
      </c>
      <c r="K13" s="198" t="str">
        <f>Constants!L11</f>
        <v/>
      </c>
      <c r="L13" s="198" t="str">
        <f>Constants!M11</f>
        <v/>
      </c>
      <c r="M13" s="198" t="str">
        <f>Constants!N11</f>
        <v/>
      </c>
      <c r="N13" s="198" t="str">
        <f>Constants!O11</f>
        <v/>
      </c>
      <c r="O13" s="198" t="str">
        <f>Constants!P11</f>
        <v/>
      </c>
      <c r="P13" s="198" t="str">
        <f>Constants!Q11</f>
        <v/>
      </c>
      <c r="Q13" s="198" t="str">
        <f>Constants!R11</f>
        <v/>
      </c>
      <c r="R13" s="3"/>
      <c r="S13" s="3"/>
      <c r="T13" s="3"/>
      <c r="U13" s="3"/>
      <c r="V13" s="3"/>
      <c r="W13" s="3"/>
      <c r="X13" s="3"/>
      <c r="Y13" s="3"/>
      <c r="Z13" s="3"/>
    </row>
    <row r="14" ht="12.75" hidden="1" customHeight="1">
      <c r="A14" s="198" t="str">
        <f>Constants!A12</f>
        <v> </v>
      </c>
      <c r="B14" s="198" t="str">
        <f>Constants!B12</f>
        <v>Repattern</v>
      </c>
      <c r="C14" s="198" t="str">
        <f>Constants!D12</f>
        <v>Restructure external design</v>
      </c>
      <c r="D14" s="198" t="str">
        <f>Constants!E12</f>
        <v> </v>
      </c>
      <c r="E14" s="198" t="str">
        <f>Constants!F12</f>
        <v> </v>
      </c>
      <c r="F14" s="198" t="str">
        <f>Constants!G12</f>
        <v> </v>
      </c>
      <c r="G14" s="199">
        <f>Constants!H12</f>
        <v>44261</v>
      </c>
      <c r="H14" s="198">
        <f>Constants!I12</f>
        <v>4</v>
      </c>
      <c r="I14" s="198">
        <f>Constants!J12</f>
        <v>20</v>
      </c>
      <c r="J14" s="198" t="str">
        <f>Constants!K12</f>
        <v/>
      </c>
      <c r="K14" s="198" t="str">
        <f>Constants!L12</f>
        <v/>
      </c>
      <c r="L14" s="198" t="str">
        <f>Constants!M12</f>
        <v/>
      </c>
      <c r="M14" s="198" t="str">
        <f>Constants!N12</f>
        <v/>
      </c>
      <c r="N14" s="198" t="str">
        <f>Constants!O12</f>
        <v/>
      </c>
      <c r="O14" s="198" t="str">
        <f>Constants!P12</f>
        <v/>
      </c>
      <c r="P14" s="198" t="str">
        <f>Constants!Q12</f>
        <v/>
      </c>
      <c r="Q14" s="198" t="str">
        <f>Constants!R12</f>
        <v/>
      </c>
      <c r="R14" s="3"/>
      <c r="S14" s="3"/>
      <c r="T14" s="3"/>
      <c r="U14" s="3"/>
      <c r="V14" s="3"/>
      <c r="W14" s="3"/>
      <c r="X14" s="3"/>
      <c r="Y14" s="3"/>
      <c r="Z14" s="3"/>
    </row>
    <row r="15" ht="12.75" hidden="1" customHeight="1">
      <c r="A15" s="198" t="str">
        <f>Constants!A13</f>
        <v> </v>
      </c>
      <c r="B15" s="198" t="str">
        <f>Constants!B13</f>
        <v>Postmortem</v>
      </c>
      <c r="C15" s="198" t="str">
        <f>Constants!D13</f>
        <v>Capture post-development statistics</v>
      </c>
      <c r="D15" s="198" t="str">
        <f>Constants!E13</f>
        <v> </v>
      </c>
      <c r="E15" s="198" t="str">
        <f>Constants!F13</f>
        <v> </v>
      </c>
      <c r="F15" s="198" t="str">
        <f>Constants!G13</f>
        <v> </v>
      </c>
      <c r="G15" s="199">
        <f>Constants!H13</f>
        <v>44262</v>
      </c>
      <c r="H15" s="198">
        <f>Constants!I13</f>
        <v>5</v>
      </c>
      <c r="I15" s="198">
        <f>Constants!J13</f>
        <v>25</v>
      </c>
      <c r="J15" s="198" t="str">
        <f>Constants!K13</f>
        <v/>
      </c>
      <c r="K15" s="198" t="str">
        <f>Constants!L13</f>
        <v/>
      </c>
      <c r="L15" s="198" t="str">
        <f>Constants!M13</f>
        <v/>
      </c>
      <c r="M15" s="198" t="str">
        <f>Constants!N13</f>
        <v/>
      </c>
      <c r="N15" s="198" t="str">
        <f>Constants!O13</f>
        <v/>
      </c>
      <c r="O15" s="198" t="str">
        <f>Constants!P13</f>
        <v/>
      </c>
      <c r="P15" s="198" t="str">
        <f>Constants!Q13</f>
        <v/>
      </c>
      <c r="Q15" s="198" t="str">
        <f>Constants!R13</f>
        <v/>
      </c>
      <c r="R15" s="3"/>
      <c r="S15" s="3"/>
      <c r="T15" s="3"/>
      <c r="U15" s="3"/>
      <c r="V15" s="3"/>
      <c r="W15" s="3"/>
      <c r="X15" s="3"/>
      <c r="Y15" s="3"/>
      <c r="Z15" s="3"/>
    </row>
    <row r="16" ht="12.75" hidden="1" customHeight="1">
      <c r="A16" s="198" t="str">
        <f>Constants!A14</f>
        <v> </v>
      </c>
      <c r="B16" s="198" t="str">
        <f>Constants!B14</f>
        <v>Sandbox</v>
      </c>
      <c r="C16" s="198" t="str">
        <f>Constants!D14</f>
        <v>Prove ideas, try concepts</v>
      </c>
      <c r="D16" s="198" t="str">
        <f>Constants!E14</f>
        <v> </v>
      </c>
      <c r="E16" s="198" t="str">
        <f>Constants!F14</f>
        <v> </v>
      </c>
      <c r="F16" s="200" t="str">
        <f>Constants!G14</f>
        <v> </v>
      </c>
      <c r="G16" s="199">
        <f>Constants!H14</f>
        <v>44263</v>
      </c>
      <c r="H16" s="198">
        <f>Constants!I14</f>
        <v>6</v>
      </c>
      <c r="I16" s="198">
        <f>Constants!J14</f>
        <v>30</v>
      </c>
      <c r="J16" s="198" t="str">
        <f>Constants!K14</f>
        <v/>
      </c>
      <c r="K16" s="198" t="str">
        <f>Constants!L14</f>
        <v/>
      </c>
      <c r="L16" s="198" t="str">
        <f>Constants!M14</f>
        <v/>
      </c>
      <c r="M16" s="198" t="str">
        <f>Constants!N14</f>
        <v/>
      </c>
      <c r="N16" s="198" t="str">
        <f>Constants!O14</f>
        <v/>
      </c>
      <c r="O16" s="198" t="str">
        <f>Constants!P14</f>
        <v/>
      </c>
      <c r="P16" s="198" t="str">
        <f>Constants!Q14</f>
        <v/>
      </c>
      <c r="Q16" s="198" t="str">
        <f>Constants!R14</f>
        <v/>
      </c>
      <c r="R16" s="3"/>
      <c r="S16" s="3"/>
      <c r="T16" s="3"/>
      <c r="U16" s="3"/>
      <c r="V16" s="3"/>
      <c r="W16" s="3"/>
      <c r="X16" s="3"/>
      <c r="Y16" s="3"/>
      <c r="Z16" s="3"/>
    </row>
    <row r="17" ht="12.75" hidden="1" customHeight="1">
      <c r="A17" s="198" t="str">
        <f>Constants!A15</f>
        <v> </v>
      </c>
      <c r="B17" s="198" t="str">
        <f>Constants!B15</f>
        <v> </v>
      </c>
      <c r="C17" s="198" t="str">
        <f>Constants!C15</f>
        <v> </v>
      </c>
      <c r="D17" s="198" t="str">
        <f>Constants!D15</f>
        <v> </v>
      </c>
      <c r="E17" s="198" t="str">
        <f>Constants!E15</f>
        <v> </v>
      </c>
      <c r="F17" s="200" t="str">
        <f>Constants!F15</f>
        <v> </v>
      </c>
      <c r="G17" s="199">
        <f>Constants!H15</f>
        <v>44264</v>
      </c>
      <c r="H17" s="198">
        <f>Constants!I15</f>
        <v>7</v>
      </c>
      <c r="I17" s="198">
        <f>Constants!J15</f>
        <v>35</v>
      </c>
      <c r="J17" s="198" t="str">
        <f>Constants!K15</f>
        <v/>
      </c>
      <c r="K17" s="198" t="str">
        <f>Constants!L15</f>
        <v/>
      </c>
      <c r="L17" s="198" t="str">
        <f>Constants!M15</f>
        <v/>
      </c>
      <c r="M17" s="198" t="str">
        <f>Constants!N15</f>
        <v/>
      </c>
      <c r="N17" s="198" t="str">
        <f>Constants!O15</f>
        <v/>
      </c>
      <c r="O17" s="198" t="str">
        <f>Constants!P15</f>
        <v/>
      </c>
      <c r="P17" s="198" t="str">
        <f>Constants!Q15</f>
        <v/>
      </c>
      <c r="Q17" s="198" t="str">
        <f>Constants!R15</f>
        <v/>
      </c>
      <c r="R17" s="3"/>
      <c r="S17" s="3"/>
      <c r="T17" s="3"/>
      <c r="U17" s="3"/>
      <c r="V17" s="3"/>
      <c r="W17" s="3"/>
      <c r="X17" s="3"/>
      <c r="Y17" s="3"/>
      <c r="Z17" s="3"/>
    </row>
    <row r="18" ht="12.75" hidden="1" customHeight="1">
      <c r="A18" s="198" t="str">
        <f>Constants!A16</f>
        <v> </v>
      </c>
      <c r="B18" s="198" t="str">
        <f>Constants!B16</f>
        <v> </v>
      </c>
      <c r="C18" s="198" t="str">
        <f>Constants!C16</f>
        <v> </v>
      </c>
      <c r="D18" s="198" t="str">
        <f>Constants!D16</f>
        <v> </v>
      </c>
      <c r="E18" s="198" t="str">
        <f>Constants!E16</f>
        <v> </v>
      </c>
      <c r="F18" s="200" t="str">
        <f>Constants!F16</f>
        <v> </v>
      </c>
      <c r="G18" s="199">
        <f>Constants!H16</f>
        <v>44265</v>
      </c>
      <c r="H18" s="198">
        <f>Constants!I16</f>
        <v>8</v>
      </c>
      <c r="I18" s="198">
        <f>Constants!J16</f>
        <v>40</v>
      </c>
      <c r="J18" s="198" t="str">
        <f>Constants!K16</f>
        <v/>
      </c>
      <c r="K18" s="198" t="str">
        <f>Constants!L16</f>
        <v/>
      </c>
      <c r="L18" s="198" t="str">
        <f>Constants!M16</f>
        <v/>
      </c>
      <c r="M18" s="198" t="str">
        <f>Constants!N16</f>
        <v/>
      </c>
      <c r="N18" s="198" t="str">
        <f>Constants!O16</f>
        <v/>
      </c>
      <c r="O18" s="198" t="str">
        <f>Constants!P16</f>
        <v/>
      </c>
      <c r="P18" s="198" t="str">
        <f>Constants!Q16</f>
        <v/>
      </c>
      <c r="Q18" s="198" t="str">
        <f>Constants!R16</f>
        <v/>
      </c>
      <c r="R18" s="3"/>
      <c r="S18" s="3"/>
      <c r="T18" s="3"/>
      <c r="U18" s="3"/>
      <c r="V18" s="3"/>
      <c r="W18" s="3"/>
      <c r="X18" s="3"/>
      <c r="Y18" s="3"/>
      <c r="Z18" s="3"/>
    </row>
    <row r="19" ht="12.75" hidden="1" customHeight="1">
      <c r="A19" s="198" t="str">
        <f>Constants!A17</f>
        <v> </v>
      </c>
      <c r="B19" s="198" t="str">
        <f>Constants!B17</f>
        <v> </v>
      </c>
      <c r="C19" s="198" t="str">
        <f>Constants!C17</f>
        <v> </v>
      </c>
      <c r="D19" s="198" t="str">
        <f>Constants!D17</f>
        <v> </v>
      </c>
      <c r="E19" s="198" t="str">
        <f>Constants!E17</f>
        <v> </v>
      </c>
      <c r="F19" s="200" t="str">
        <f>Constants!F17</f>
        <v> </v>
      </c>
      <c r="G19" s="199">
        <f>Constants!H17</f>
        <v>44266</v>
      </c>
      <c r="H19" s="198">
        <f>Constants!I17</f>
        <v>9</v>
      </c>
      <c r="I19" s="198">
        <f>Constants!J17</f>
        <v>45</v>
      </c>
      <c r="J19" s="198" t="str">
        <f>Constants!K17</f>
        <v/>
      </c>
      <c r="K19" s="198" t="str">
        <f>Constants!L17</f>
        <v/>
      </c>
      <c r="L19" s="198" t="str">
        <f>Constants!M17</f>
        <v/>
      </c>
      <c r="M19" s="198" t="str">
        <f>Constants!N17</f>
        <v/>
      </c>
      <c r="N19" s="198" t="str">
        <f>Constants!O17</f>
        <v/>
      </c>
      <c r="O19" s="198" t="str">
        <f>Constants!P17</f>
        <v/>
      </c>
      <c r="P19" s="198" t="str">
        <f>Constants!Q17</f>
        <v/>
      </c>
      <c r="Q19" s="198" t="str">
        <f>Constants!R17</f>
        <v/>
      </c>
      <c r="R19" s="3"/>
      <c r="S19" s="3"/>
      <c r="T19" s="3"/>
      <c r="U19" s="3"/>
      <c r="V19" s="3"/>
      <c r="W19" s="3"/>
      <c r="X19" s="3"/>
      <c r="Y19" s="3"/>
      <c r="Z19" s="3"/>
    </row>
    <row r="20" ht="12.75" hidden="1" customHeight="1">
      <c r="A20" s="198" t="str">
        <f>Constants!A18</f>
        <v> </v>
      </c>
      <c r="B20" s="198" t="str">
        <f>Constants!B18</f>
        <v> </v>
      </c>
      <c r="C20" s="198" t="str">
        <f>Constants!C18</f>
        <v> </v>
      </c>
      <c r="D20" s="198" t="str">
        <f>Constants!D18</f>
        <v> </v>
      </c>
      <c r="E20" s="198" t="str">
        <f>Constants!E18</f>
        <v> </v>
      </c>
      <c r="F20" s="200" t="str">
        <f>Constants!F18</f>
        <v> </v>
      </c>
      <c r="G20" s="199">
        <f>Constants!H18</f>
        <v>44267</v>
      </c>
      <c r="H20" s="198">
        <f>Constants!I18</f>
        <v>10</v>
      </c>
      <c r="I20" s="198">
        <f>Constants!J18</f>
        <v>50</v>
      </c>
      <c r="J20" s="198" t="str">
        <f>Constants!K18</f>
        <v/>
      </c>
      <c r="K20" s="198" t="str">
        <f>Constants!L18</f>
        <v/>
      </c>
      <c r="L20" s="198" t="str">
        <f>Constants!M18</f>
        <v/>
      </c>
      <c r="M20" s="198" t="str">
        <f>Constants!N18</f>
        <v/>
      </c>
      <c r="N20" s="198" t="str">
        <f>Constants!O18</f>
        <v/>
      </c>
      <c r="O20" s="198" t="str">
        <f>Constants!P18</f>
        <v/>
      </c>
      <c r="P20" s="198" t="str">
        <f>Constants!Q18</f>
        <v/>
      </c>
      <c r="Q20" s="198" t="str">
        <f>Constants!R18</f>
        <v/>
      </c>
      <c r="R20" s="3"/>
      <c r="S20" s="3"/>
      <c r="T20" s="3"/>
      <c r="U20" s="3"/>
      <c r="V20" s="3"/>
      <c r="W20" s="3"/>
      <c r="X20" s="3"/>
      <c r="Y20" s="3"/>
      <c r="Z20" s="3"/>
    </row>
    <row r="21" ht="12.75" hidden="1" customHeight="1">
      <c r="A21" s="198" t="str">
        <f>Constants!A19</f>
        <v>Defect Types:</v>
      </c>
      <c r="B21" s="198" t="str">
        <f>Constants!B19</f>
        <v>Requirements Change</v>
      </c>
      <c r="C21" s="198" t="str">
        <f>Constants!C19</f>
        <v>Changes to requirements</v>
      </c>
      <c r="D21" s="198" t="str">
        <f>Constants!D19</f>
        <v>Iteration</v>
      </c>
      <c r="E21" s="198" t="str">
        <f>Constants!E19</f>
        <v>NA</v>
      </c>
      <c r="F21" s="200" t="str">
        <f>Constants!F19</f>
        <v>did not follow </v>
      </c>
      <c r="G21" s="199">
        <f>Constants!H19</f>
        <v>44268</v>
      </c>
      <c r="H21" s="198">
        <f>Constants!I19</f>
        <v>11</v>
      </c>
      <c r="I21" s="198">
        <f>Constants!J19</f>
        <v>55</v>
      </c>
      <c r="J21" s="198" t="str">
        <f>Constants!K19</f>
        <v/>
      </c>
      <c r="K21" s="198" t="str">
        <f>Constants!L19</f>
        <v/>
      </c>
      <c r="L21" s="198" t="str">
        <f>Constants!M19</f>
        <v/>
      </c>
      <c r="M21" s="198" t="str">
        <f>Constants!N19</f>
        <v/>
      </c>
      <c r="N21" s="198" t="str">
        <f>Constants!O19</f>
        <v/>
      </c>
      <c r="O21" s="198" t="str">
        <f>Constants!P19</f>
        <v/>
      </c>
      <c r="P21" s="198" t="str">
        <f>Constants!Q19</f>
        <v/>
      </c>
      <c r="Q21" s="198" t="str">
        <f>Constants!R19</f>
        <v/>
      </c>
      <c r="R21" s="3"/>
      <c r="S21" s="3"/>
      <c r="T21" s="3"/>
      <c r="U21" s="3"/>
      <c r="V21" s="3"/>
      <c r="W21" s="3"/>
      <c r="X21" s="3"/>
      <c r="Y21" s="3"/>
      <c r="Z21" s="3"/>
    </row>
    <row r="22" ht="12.75" hidden="1" customHeight="1">
      <c r="A22" s="198" t="str">
        <f>Constants!A20</f>
        <v> </v>
      </c>
      <c r="B22" s="198" t="str">
        <f>Constants!B20</f>
        <v>Requirements Clarification</v>
      </c>
      <c r="C22" s="198" t="str">
        <f>Constants!C20</f>
        <v>Clarifications to requirements</v>
      </c>
      <c r="D22" s="198" t="str">
        <f>Constants!D20</f>
        <v> </v>
      </c>
      <c r="E22" s="198">
        <f>Constants!E20</f>
        <v>1</v>
      </c>
      <c r="F22" s="200" t="str">
        <f>Constants!F20</f>
        <v>very painful</v>
      </c>
      <c r="G22" s="199">
        <f>Constants!H20</f>
        <v>44269</v>
      </c>
      <c r="H22" s="198">
        <f>Constants!I20</f>
        <v>12</v>
      </c>
      <c r="I22" s="198" t="str">
        <f>Constants!J20</f>
        <v/>
      </c>
      <c r="J22" s="198" t="str">
        <f>Constants!K20</f>
        <v/>
      </c>
      <c r="K22" s="198" t="str">
        <f>Constants!L20</f>
        <v/>
      </c>
      <c r="L22" s="198" t="str">
        <f>Constants!M20</f>
        <v/>
      </c>
      <c r="M22" s="198" t="str">
        <f>Constants!N20</f>
        <v/>
      </c>
      <c r="N22" s="198" t="str">
        <f>Constants!O20</f>
        <v/>
      </c>
      <c r="O22" s="198" t="str">
        <f>Constants!P20</f>
        <v/>
      </c>
      <c r="P22" s="198" t="str">
        <f>Constants!Q20</f>
        <v/>
      </c>
      <c r="Q22" s="198" t="str">
        <f>Constants!R20</f>
        <v/>
      </c>
      <c r="R22" s="3"/>
      <c r="S22" s="3"/>
      <c r="T22" s="3"/>
      <c r="U22" s="3"/>
      <c r="V22" s="3"/>
      <c r="W22" s="3"/>
      <c r="X22" s="3"/>
      <c r="Y22" s="3"/>
      <c r="Z22" s="3"/>
    </row>
    <row r="23" ht="12.75" hidden="1" customHeight="1">
      <c r="A23" s="198" t="str">
        <f>Constants!A21</f>
        <v> </v>
      </c>
      <c r="B23" s="198" t="str">
        <f>Constants!B21</f>
        <v>Product syntax</v>
      </c>
      <c r="C23" s="198" t="str">
        <f>Constants!C21</f>
        <v>Syntax flaws in the deliverable product</v>
      </c>
      <c r="D23" s="198" t="str">
        <f>Constants!D21</f>
        <v> </v>
      </c>
      <c r="E23" s="198">
        <f>Constants!E21</f>
        <v>2</v>
      </c>
      <c r="F23" s="200" t="str">
        <f>Constants!F21</f>
        <v>painful</v>
      </c>
      <c r="G23" s="199">
        <f>Constants!H21</f>
        <v>44270</v>
      </c>
      <c r="H23" s="198">
        <f>Constants!I21</f>
        <v>13</v>
      </c>
      <c r="I23" s="198" t="str">
        <f>Constants!J21</f>
        <v/>
      </c>
      <c r="J23" s="198" t="str">
        <f>Constants!K21</f>
        <v/>
      </c>
      <c r="K23" s="198" t="str">
        <f>Constants!L21</f>
        <v/>
      </c>
      <c r="L23" s="198" t="str">
        <f>Constants!M21</f>
        <v/>
      </c>
      <c r="M23" s="198" t="str">
        <f>Constants!N21</f>
        <v/>
      </c>
      <c r="N23" s="198" t="str">
        <f>Constants!O21</f>
        <v/>
      </c>
      <c r="O23" s="198" t="str">
        <f>Constants!P21</f>
        <v/>
      </c>
      <c r="P23" s="198" t="str">
        <f>Constants!Q21</f>
        <v/>
      </c>
      <c r="Q23" s="198" t="str">
        <f>Constants!R21</f>
        <v/>
      </c>
      <c r="R23" s="3"/>
      <c r="S23" s="3"/>
      <c r="T23" s="3"/>
      <c r="U23" s="3"/>
      <c r="V23" s="3"/>
      <c r="W23" s="3"/>
      <c r="X23" s="3"/>
      <c r="Y23" s="3"/>
      <c r="Z23" s="3"/>
    </row>
    <row r="24" ht="12.75" hidden="1" customHeight="1">
      <c r="A24" s="198" t="str">
        <f>Constants!A22</f>
        <v> </v>
      </c>
      <c r="B24" s="198" t="str">
        <f>Constants!B22</f>
        <v>Product logic</v>
      </c>
      <c r="C24" s="198" t="str">
        <f>Constants!C22</f>
        <v>Logic flaws in the deliverable product</v>
      </c>
      <c r="D24" s="198" t="str">
        <f>Constants!D22</f>
        <v> </v>
      </c>
      <c r="E24" s="198">
        <f>Constants!E22</f>
        <v>3</v>
      </c>
      <c r="F24" s="200" t="str">
        <f>Constants!F22</f>
        <v>neutral</v>
      </c>
      <c r="G24" s="199">
        <f>Constants!H22</f>
        <v>44271</v>
      </c>
      <c r="H24" s="198">
        <f>Constants!I22</f>
        <v>14</v>
      </c>
      <c r="I24" s="198" t="str">
        <f>Constants!J22</f>
        <v/>
      </c>
      <c r="J24" s="198" t="str">
        <f>Constants!K22</f>
        <v/>
      </c>
      <c r="K24" s="198" t="str">
        <f>Constants!L22</f>
        <v/>
      </c>
      <c r="L24" s="198" t="str">
        <f>Constants!M22</f>
        <v/>
      </c>
      <c r="M24" s="198" t="str">
        <f>Constants!N22</f>
        <v/>
      </c>
      <c r="N24" s="198" t="str">
        <f>Constants!O22</f>
        <v/>
      </c>
      <c r="O24" s="198" t="str">
        <f>Constants!P22</f>
        <v/>
      </c>
      <c r="P24" s="198" t="str">
        <f>Constants!Q22</f>
        <v/>
      </c>
      <c r="Q24" s="198" t="str">
        <f>Constants!R22</f>
        <v/>
      </c>
      <c r="R24" s="3"/>
      <c r="S24" s="3"/>
      <c r="T24" s="3"/>
      <c r="U24" s="3"/>
      <c r="V24" s="3"/>
      <c r="W24" s="3"/>
      <c r="X24" s="3"/>
      <c r="Y24" s="3"/>
      <c r="Z24" s="3"/>
    </row>
    <row r="25" ht="12.75" hidden="1" customHeight="1">
      <c r="A25" s="198" t="str">
        <f>Constants!A23</f>
        <v> </v>
      </c>
      <c r="B25" s="198" t="str">
        <f>Constants!B23</f>
        <v>Product interface</v>
      </c>
      <c r="C25" s="198" t="str">
        <f>Constants!C23</f>
        <v>Flaws in the interface of a component of the deliverable product</v>
      </c>
      <c r="D25" s="198" t="str">
        <f>Constants!D23</f>
        <v> </v>
      </c>
      <c r="E25" s="198">
        <f>Constants!E23</f>
        <v>4</v>
      </c>
      <c r="F25" s="200" t="str">
        <f>Constants!F23</f>
        <v>helpful</v>
      </c>
      <c r="G25" s="199">
        <f>Constants!H23</f>
        <v>44272</v>
      </c>
      <c r="H25" s="198">
        <f>Constants!I23</f>
        <v>15</v>
      </c>
      <c r="I25" s="198" t="str">
        <f>Constants!J23</f>
        <v/>
      </c>
      <c r="J25" s="198" t="str">
        <f>Constants!K23</f>
        <v/>
      </c>
      <c r="K25" s="198" t="str">
        <f>Constants!L23</f>
        <v/>
      </c>
      <c r="L25" s="198" t="str">
        <f>Constants!M23</f>
        <v/>
      </c>
      <c r="M25" s="198" t="str">
        <f>Constants!N23</f>
        <v/>
      </c>
      <c r="N25" s="198" t="str">
        <f>Constants!O23</f>
        <v/>
      </c>
      <c r="O25" s="198" t="str">
        <f>Constants!P23</f>
        <v/>
      </c>
      <c r="P25" s="198" t="str">
        <f>Constants!Q23</f>
        <v/>
      </c>
      <c r="Q25" s="198" t="str">
        <f>Constants!R23</f>
        <v/>
      </c>
      <c r="R25" s="3"/>
      <c r="S25" s="3"/>
      <c r="T25" s="3"/>
      <c r="U25" s="3"/>
      <c r="V25" s="3"/>
      <c r="W25" s="3"/>
      <c r="X25" s="3"/>
      <c r="Y25" s="3"/>
      <c r="Z25" s="3"/>
    </row>
    <row r="26" ht="12.75" hidden="1" customHeight="1">
      <c r="A26" s="198" t="str">
        <f>Constants!A24</f>
        <v> </v>
      </c>
      <c r="B26" s="198" t="str">
        <f>Constants!B24</f>
        <v>Product checking</v>
      </c>
      <c r="C26" s="198" t="str">
        <f>Constants!C24</f>
        <v>Flaws with boundary/type checking within a component of the deliverable product</v>
      </c>
      <c r="D26" s="198" t="str">
        <f>Constants!D24</f>
        <v> </v>
      </c>
      <c r="E26" s="198">
        <f>Constants!E24</f>
        <v>5</v>
      </c>
      <c r="F26" s="200" t="str">
        <f>Constants!F24</f>
        <v>very helpful</v>
      </c>
      <c r="G26" s="199">
        <f>Constants!H24</f>
        <v>44273</v>
      </c>
      <c r="H26" s="198">
        <f>Constants!I24</f>
        <v>16</v>
      </c>
      <c r="I26" s="198" t="str">
        <f>Constants!J24</f>
        <v/>
      </c>
      <c r="J26" s="198" t="str">
        <f>Constants!K24</f>
        <v/>
      </c>
      <c r="K26" s="198" t="str">
        <f>Constants!L24</f>
        <v/>
      </c>
      <c r="L26" s="198" t="str">
        <f>Constants!M24</f>
        <v/>
      </c>
      <c r="M26" s="198" t="str">
        <f>Constants!N24</f>
        <v/>
      </c>
      <c r="N26" s="198" t="str">
        <f>Constants!O24</f>
        <v/>
      </c>
      <c r="O26" s="198" t="str">
        <f>Constants!P24</f>
        <v/>
      </c>
      <c r="P26" s="198" t="str">
        <f>Constants!Q24</f>
        <v/>
      </c>
      <c r="Q26" s="198" t="str">
        <f>Constants!R24</f>
        <v/>
      </c>
      <c r="R26" s="3"/>
      <c r="S26" s="3"/>
      <c r="T26" s="3"/>
      <c r="U26" s="3"/>
      <c r="V26" s="3"/>
      <c r="W26" s="3"/>
      <c r="X26" s="3"/>
      <c r="Y26" s="3"/>
      <c r="Z26" s="3"/>
    </row>
    <row r="27" ht="12.75" hidden="1" customHeight="1">
      <c r="A27" s="198" t="str">
        <f>Constants!A25</f>
        <v> </v>
      </c>
      <c r="B27" s="198" t="str">
        <f>Constants!B25</f>
        <v>Test syntax</v>
      </c>
      <c r="C27" s="198" t="str">
        <f>Constants!C25</f>
        <v>Syntax flaws in the test code </v>
      </c>
      <c r="D27" s="198" t="str">
        <f>Constants!D25</f>
        <v> </v>
      </c>
      <c r="E27" s="198">
        <f>Constants!E25</f>
        <v>6</v>
      </c>
      <c r="F27" s="200" t="str">
        <f>Constants!F25</f>
        <v> </v>
      </c>
      <c r="G27" s="199">
        <f>Constants!H25</f>
        <v>44274</v>
      </c>
      <c r="H27" s="198">
        <f>Constants!I25</f>
        <v>17</v>
      </c>
      <c r="I27" s="198" t="str">
        <f>Constants!J25</f>
        <v/>
      </c>
      <c r="J27" s="198" t="str">
        <f>Constants!K25</f>
        <v/>
      </c>
      <c r="K27" s="198" t="str">
        <f>Constants!L25</f>
        <v/>
      </c>
      <c r="L27" s="198" t="str">
        <f>Constants!M25</f>
        <v/>
      </c>
      <c r="M27" s="198" t="str">
        <f>Constants!N25</f>
        <v/>
      </c>
      <c r="N27" s="198" t="str">
        <f>Constants!O25</f>
        <v/>
      </c>
      <c r="O27" s="198" t="str">
        <f>Constants!P25</f>
        <v/>
      </c>
      <c r="P27" s="198" t="str">
        <f>Constants!Q25</f>
        <v/>
      </c>
      <c r="Q27" s="198" t="str">
        <f>Constants!R25</f>
        <v/>
      </c>
      <c r="R27" s="3"/>
      <c r="S27" s="3"/>
      <c r="T27" s="3"/>
      <c r="U27" s="3"/>
      <c r="V27" s="3"/>
      <c r="W27" s="3"/>
      <c r="X27" s="3"/>
      <c r="Y27" s="3"/>
      <c r="Z27" s="3"/>
    </row>
    <row r="28" ht="12.75" hidden="1" customHeight="1">
      <c r="A28" s="198" t="str">
        <f>Constants!A26</f>
        <v> </v>
      </c>
      <c r="B28" s="198" t="str">
        <f>Constants!B26</f>
        <v>Test logic</v>
      </c>
      <c r="C28" s="198" t="str">
        <f>Constants!C26</f>
        <v>Logic flaws in the test code</v>
      </c>
      <c r="D28" s="198" t="str">
        <f>Constants!D26</f>
        <v> </v>
      </c>
      <c r="E28" s="198">
        <f>Constants!E26</f>
        <v>7</v>
      </c>
      <c r="F28" s="200" t="str">
        <f>Constants!F26</f>
        <v> </v>
      </c>
      <c r="G28" s="199">
        <f>Constants!H26</f>
        <v>44275</v>
      </c>
      <c r="H28" s="198">
        <f>Constants!I26</f>
        <v>18</v>
      </c>
      <c r="I28" s="198" t="str">
        <f>Constants!J26</f>
        <v/>
      </c>
      <c r="J28" s="198" t="str">
        <f>Constants!K26</f>
        <v/>
      </c>
      <c r="K28" s="198" t="str">
        <f>Constants!L26</f>
        <v/>
      </c>
      <c r="L28" s="198" t="str">
        <f>Constants!M26</f>
        <v/>
      </c>
      <c r="M28" s="198" t="str">
        <f>Constants!N26</f>
        <v/>
      </c>
      <c r="N28" s="198" t="str">
        <f>Constants!O26</f>
        <v/>
      </c>
      <c r="O28" s="198" t="str">
        <f>Constants!P26</f>
        <v/>
      </c>
      <c r="P28" s="198" t="str">
        <f>Constants!Q26</f>
        <v/>
      </c>
      <c r="Q28" s="198" t="str">
        <f>Constants!R26</f>
        <v/>
      </c>
      <c r="R28" s="3"/>
      <c r="S28" s="3"/>
      <c r="T28" s="3"/>
      <c r="U28" s="3"/>
      <c r="V28" s="3"/>
      <c r="W28" s="3"/>
      <c r="X28" s="3"/>
      <c r="Y28" s="3"/>
      <c r="Z28" s="3"/>
    </row>
    <row r="29" ht="12.75" hidden="1" customHeight="1">
      <c r="A29" s="198" t="str">
        <f>Constants!A27</f>
        <v> </v>
      </c>
      <c r="B29" s="198" t="str">
        <f>Constants!B27</f>
        <v>Test interface</v>
      </c>
      <c r="C29" s="198" t="str">
        <f>Constants!C27</f>
        <v>Flaws in the interface of a component of the test code</v>
      </c>
      <c r="D29" s="198" t="str">
        <f>Constants!D27</f>
        <v> </v>
      </c>
      <c r="E29" s="198">
        <f>Constants!E27</f>
        <v>8</v>
      </c>
      <c r="F29" s="200" t="str">
        <f>Constants!F27</f>
        <v> </v>
      </c>
      <c r="G29" s="199">
        <f>Constants!H27</f>
        <v>44276</v>
      </c>
      <c r="H29" s="198">
        <f>Constants!I27</f>
        <v>19</v>
      </c>
      <c r="I29" s="198" t="str">
        <f>Constants!J27</f>
        <v/>
      </c>
      <c r="J29" s="198" t="str">
        <f>Constants!K27</f>
        <v/>
      </c>
      <c r="K29" s="198" t="str">
        <f>Constants!L27</f>
        <v/>
      </c>
      <c r="L29" s="198" t="str">
        <f>Constants!M27</f>
        <v/>
      </c>
      <c r="M29" s="198" t="str">
        <f>Constants!N27</f>
        <v/>
      </c>
      <c r="N29" s="198" t="str">
        <f>Constants!O27</f>
        <v/>
      </c>
      <c r="O29" s="198" t="str">
        <f>Constants!P27</f>
        <v/>
      </c>
      <c r="P29" s="198" t="str">
        <f>Constants!Q27</f>
        <v/>
      </c>
      <c r="Q29" s="198" t="str">
        <f>Constants!R27</f>
        <v/>
      </c>
      <c r="R29" s="3"/>
      <c r="S29" s="3"/>
      <c r="T29" s="3"/>
      <c r="U29" s="3"/>
      <c r="V29" s="3"/>
      <c r="W29" s="3"/>
      <c r="X29" s="3"/>
      <c r="Y29" s="3"/>
      <c r="Z29" s="3"/>
    </row>
    <row r="30" ht="12.75" hidden="1" customHeight="1">
      <c r="A30" s="198" t="str">
        <f>Constants!A28</f>
        <v> </v>
      </c>
      <c r="B30" s="198" t="str">
        <f>Constants!B28</f>
        <v>Test checking</v>
      </c>
      <c r="C30" s="198" t="str">
        <f>Constants!C28</f>
        <v>Flaws with boundary/type checking within a component of the test code</v>
      </c>
      <c r="D30" s="198" t="str">
        <f>Constants!D28</f>
        <v> </v>
      </c>
      <c r="E30" s="198">
        <f>Constants!E28</f>
        <v>9</v>
      </c>
      <c r="F30" s="200" t="str">
        <f>Constants!F28</f>
        <v> </v>
      </c>
      <c r="G30" s="199">
        <f>Constants!H28</f>
        <v>44277</v>
      </c>
      <c r="H30" s="198">
        <f>Constants!I28</f>
        <v>20</v>
      </c>
      <c r="I30" s="198" t="str">
        <f>Constants!J28</f>
        <v/>
      </c>
      <c r="J30" s="198" t="str">
        <f>Constants!K28</f>
        <v/>
      </c>
      <c r="K30" s="198" t="str">
        <f>Constants!L28</f>
        <v/>
      </c>
      <c r="L30" s="198" t="str">
        <f>Constants!M28</f>
        <v/>
      </c>
      <c r="M30" s="198" t="str">
        <f>Constants!N28</f>
        <v/>
      </c>
      <c r="N30" s="198" t="str">
        <f>Constants!O28</f>
        <v/>
      </c>
      <c r="O30" s="198" t="str">
        <f>Constants!P28</f>
        <v/>
      </c>
      <c r="P30" s="198" t="str">
        <f>Constants!Q28</f>
        <v/>
      </c>
      <c r="Q30" s="198" t="str">
        <f>Constants!R28</f>
        <v/>
      </c>
      <c r="R30" s="3"/>
      <c r="S30" s="3"/>
      <c r="T30" s="3"/>
      <c r="U30" s="3"/>
      <c r="V30" s="3"/>
      <c r="W30" s="3"/>
      <c r="X30" s="3"/>
      <c r="Y30" s="3"/>
      <c r="Z30" s="3"/>
    </row>
    <row r="31" ht="12.75" hidden="1" customHeight="1">
      <c r="A31" s="198" t="str">
        <f>Constants!A29</f>
        <v> </v>
      </c>
      <c r="B31" s="198" t="str">
        <f>Constants!B29</f>
        <v>Bad Smell</v>
      </c>
      <c r="C31" s="198" t="str">
        <f>Constants!C29</f>
        <v>Refactoring changes (please note the bad smell in the defect description)</v>
      </c>
      <c r="D31" s="198" t="str">
        <f>Constants!D29</f>
        <v> </v>
      </c>
      <c r="E31" s="198">
        <f>Constants!E29</f>
        <v>10</v>
      </c>
      <c r="F31" s="200" t="str">
        <f>Constants!F29</f>
        <v/>
      </c>
      <c r="G31" s="199">
        <f>Constants!H29</f>
        <v>44278</v>
      </c>
      <c r="H31" s="198">
        <f>Constants!I29</f>
        <v>21</v>
      </c>
      <c r="I31" s="198" t="str">
        <f>Constants!J29</f>
        <v/>
      </c>
      <c r="J31" s="198" t="str">
        <f>Constants!K29</f>
        <v/>
      </c>
      <c r="K31" s="198" t="str">
        <f>Constants!L29</f>
        <v/>
      </c>
      <c r="L31" s="198" t="str">
        <f>Constants!M29</f>
        <v/>
      </c>
      <c r="M31" s="198" t="str">
        <f>Constants!N29</f>
        <v/>
      </c>
      <c r="N31" s="198" t="str">
        <f>Constants!O29</f>
        <v/>
      </c>
      <c r="O31" s="198" t="str">
        <f>Constants!P29</f>
        <v/>
      </c>
      <c r="P31" s="198" t="str">
        <f>Constants!Q29</f>
        <v/>
      </c>
      <c r="Q31" s="198" t="str">
        <f>Constants!R29</f>
        <v/>
      </c>
      <c r="R31" s="3"/>
      <c r="S31" s="3"/>
      <c r="T31" s="3"/>
      <c r="U31" s="3"/>
      <c r="V31" s="3"/>
      <c r="W31" s="3"/>
      <c r="X31" s="3"/>
      <c r="Y31" s="3"/>
      <c r="Z31" s="3"/>
    </row>
    <row r="32" ht="12.75" hidden="1" customHeight="1">
      <c r="A32" s="198" t="str">
        <f>Constants!A30</f>
        <v>Y/N:</v>
      </c>
      <c r="B32" s="198" t="str">
        <f>Constants!B30</f>
        <v>Yes</v>
      </c>
      <c r="C32" s="198" t="str">
        <f>Constants!C30</f>
        <v> </v>
      </c>
      <c r="D32" s="198" t="str">
        <f>Constants!D30</f>
        <v> </v>
      </c>
      <c r="E32" s="198" t="str">
        <f>Constants!E30</f>
        <v>Passed</v>
      </c>
      <c r="F32" s="200" t="str">
        <f>Constants!F30</f>
        <v/>
      </c>
      <c r="G32" s="199">
        <f>Constants!H30</f>
        <v>44279</v>
      </c>
      <c r="H32" s="198">
        <f>Constants!I30</f>
        <v>22</v>
      </c>
      <c r="I32" s="198" t="str">
        <f>Constants!J30</f>
        <v/>
      </c>
      <c r="J32" s="198" t="str">
        <f>Constants!K30</f>
        <v/>
      </c>
      <c r="K32" s="198" t="str">
        <f>Constants!L30</f>
        <v/>
      </c>
      <c r="L32" s="198" t="str">
        <f>Constants!M30</f>
        <v/>
      </c>
      <c r="M32" s="198" t="str">
        <f>Constants!N30</f>
        <v/>
      </c>
      <c r="N32" s="198" t="str">
        <f>Constants!O30</f>
        <v/>
      </c>
      <c r="O32" s="198" t="str">
        <f>Constants!P30</f>
        <v/>
      </c>
      <c r="P32" s="198" t="str">
        <f>Constants!Q30</f>
        <v/>
      </c>
      <c r="Q32" s="198" t="str">
        <f>Constants!R30</f>
        <v/>
      </c>
      <c r="R32" s="3"/>
      <c r="S32" s="3"/>
      <c r="T32" s="3"/>
      <c r="U32" s="3"/>
      <c r="V32" s="3"/>
      <c r="W32" s="3"/>
      <c r="X32" s="3"/>
      <c r="Y32" s="3"/>
      <c r="Z32" s="3"/>
    </row>
    <row r="33" ht="12.75" hidden="1" customHeight="1">
      <c r="A33" s="198" t="str">
        <f>Constants!A31</f>
        <v> </v>
      </c>
      <c r="B33" s="198" t="str">
        <f>Constants!B31</f>
        <v>No</v>
      </c>
      <c r="C33" s="198" t="str">
        <f>Constants!C31</f>
        <v> </v>
      </c>
      <c r="D33" s="198" t="str">
        <f>Constants!D31</f>
        <v> </v>
      </c>
      <c r="E33" s="198" t="str">
        <f>Constants!E31</f>
        <v>Passed with issues</v>
      </c>
      <c r="F33" s="200" t="str">
        <f>Constants!F31</f>
        <v/>
      </c>
      <c r="G33" s="199">
        <f>Constants!H31</f>
        <v>44280</v>
      </c>
      <c r="H33" s="198">
        <f>Constants!I31</f>
        <v>23</v>
      </c>
      <c r="I33" s="198" t="str">
        <f>Constants!J31</f>
        <v/>
      </c>
      <c r="J33" s="198" t="str">
        <f>Constants!K31</f>
        <v/>
      </c>
      <c r="K33" s="198" t="str">
        <f>Constants!L31</f>
        <v/>
      </c>
      <c r="L33" s="198" t="str">
        <f>Constants!M31</f>
        <v/>
      </c>
      <c r="M33" s="198" t="str">
        <f>Constants!N31</f>
        <v/>
      </c>
      <c r="N33" s="198" t="str">
        <f>Constants!O31</f>
        <v/>
      </c>
      <c r="O33" s="198" t="str">
        <f>Constants!P31</f>
        <v/>
      </c>
      <c r="P33" s="198" t="str">
        <f>Constants!Q31</f>
        <v/>
      </c>
      <c r="Q33" s="198" t="str">
        <f>Constants!R31</f>
        <v/>
      </c>
      <c r="R33" s="3"/>
      <c r="S33" s="3"/>
      <c r="T33" s="3"/>
      <c r="U33" s="3"/>
      <c r="V33" s="3"/>
      <c r="W33" s="3"/>
      <c r="X33" s="3"/>
      <c r="Y33" s="3"/>
      <c r="Z33" s="3"/>
    </row>
    <row r="34" ht="12.75" hidden="1" customHeight="1">
      <c r="A34" s="198" t="str">
        <f>Constants!A32</f>
        <v>Proxy Types:</v>
      </c>
      <c r="B34" s="198" t="str">
        <f>Constants!B32</f>
        <v>-</v>
      </c>
      <c r="C34" s="198" t="str">
        <f>Constants!C32</f>
        <v> </v>
      </c>
      <c r="D34" s="198" t="str">
        <f>Constants!D32</f>
        <v> </v>
      </c>
      <c r="E34" s="198" t="str">
        <f>Constants!E32</f>
        <v>Failed</v>
      </c>
      <c r="F34" s="200" t="str">
        <f>Constants!F32</f>
        <v>Base</v>
      </c>
      <c r="G34" s="199">
        <f>Constants!H32</f>
        <v>44281</v>
      </c>
      <c r="H34" s="198" t="str">
        <f>Constants!I32</f>
        <v/>
      </c>
      <c r="I34" s="198" t="str">
        <f>Constants!J32</f>
        <v/>
      </c>
      <c r="J34" s="198" t="str">
        <f>Constants!K32</f>
        <v/>
      </c>
      <c r="K34" s="198" t="str">
        <f>Constants!L32</f>
        <v/>
      </c>
      <c r="L34" s="198" t="str">
        <f>Constants!M32</f>
        <v/>
      </c>
      <c r="M34" s="198" t="str">
        <f>Constants!N32</f>
        <v/>
      </c>
      <c r="N34" s="198" t="str">
        <f>Constants!O32</f>
        <v/>
      </c>
      <c r="O34" s="198" t="str">
        <f>Constants!P32</f>
        <v/>
      </c>
      <c r="P34" s="198" t="str">
        <f>Constants!Q32</f>
        <v/>
      </c>
      <c r="Q34" s="198" t="str">
        <f>Constants!R32</f>
        <v/>
      </c>
      <c r="R34" s="3"/>
      <c r="S34" s="3"/>
      <c r="T34" s="3"/>
      <c r="U34" s="3"/>
      <c r="V34" s="3"/>
      <c r="W34" s="3"/>
      <c r="X34" s="3"/>
      <c r="Y34" s="3"/>
      <c r="Z34" s="3"/>
    </row>
    <row r="35" ht="12.75" hidden="1" customHeight="1">
      <c r="A35" s="198" t="str">
        <f>Constants!A33</f>
        <v> </v>
      </c>
      <c r="B35" s="198" t="str">
        <f>Constants!B33</f>
        <v>Calculation</v>
      </c>
      <c r="C35" s="198" t="str">
        <f>Constants!C33</f>
        <v> </v>
      </c>
      <c r="D35" s="198" t="str">
        <f>Constants!D33</f>
        <v> </v>
      </c>
      <c r="E35" s="198" t="str">
        <f>Constants!E33</f>
        <v>Not tested</v>
      </c>
      <c r="F35" s="200" t="str">
        <f>Constants!F33</f>
        <v>New</v>
      </c>
      <c r="G35" s="199">
        <f>Constants!H33</f>
        <v>44282</v>
      </c>
      <c r="H35" s="198" t="str">
        <f>Constants!I33</f>
        <v/>
      </c>
      <c r="I35" s="198" t="str">
        <f>Constants!J33</f>
        <v/>
      </c>
      <c r="J35" s="198" t="str">
        <f>Constants!K33</f>
        <v/>
      </c>
      <c r="K35" s="198" t="str">
        <f>Constants!L33</f>
        <v/>
      </c>
      <c r="L35" s="198" t="str">
        <f>Constants!M33</f>
        <v/>
      </c>
      <c r="M35" s="198" t="str">
        <f>Constants!N33</f>
        <v/>
      </c>
      <c r="N35" s="198" t="str">
        <f>Constants!O33</f>
        <v/>
      </c>
      <c r="O35" s="198" t="str">
        <f>Constants!P33</f>
        <v/>
      </c>
      <c r="P35" s="198" t="str">
        <f>Constants!Q33</f>
        <v/>
      </c>
      <c r="Q35" s="198" t="str">
        <f>Constants!R33</f>
        <v/>
      </c>
      <c r="R35" s="3"/>
      <c r="S35" s="3"/>
      <c r="T35" s="3"/>
      <c r="U35" s="3"/>
      <c r="V35" s="3"/>
      <c r="W35" s="3"/>
      <c r="X35" s="3"/>
      <c r="Y35" s="3"/>
      <c r="Z35" s="3"/>
    </row>
    <row r="36" ht="12.75" hidden="1" customHeight="1">
      <c r="A36" s="198" t="str">
        <f>Constants!A34</f>
        <v> </v>
      </c>
      <c r="B36" s="198" t="str">
        <f>Constants!B34</f>
        <v>Data</v>
      </c>
      <c r="C36" s="198" t="str">
        <f>Constants!C34</f>
        <v> </v>
      </c>
      <c r="D36" s="198" t="str">
        <f>Constants!D34</f>
        <v> </v>
      </c>
      <c r="E36" s="198" t="str">
        <f>Constants!E34</f>
        <v>Not applicable</v>
      </c>
      <c r="F36" s="200" t="str">
        <f>Constants!F34</f>
        <v>Reusable</v>
      </c>
      <c r="G36" s="199">
        <f>Constants!H34</f>
        <v>44283</v>
      </c>
      <c r="H36" s="198" t="str">
        <f>Constants!I34</f>
        <v/>
      </c>
      <c r="I36" s="198" t="str">
        <f>Constants!J34</f>
        <v/>
      </c>
      <c r="J36" s="198" t="str">
        <f>Constants!K34</f>
        <v/>
      </c>
      <c r="K36" s="198" t="str">
        <f>Constants!L34</f>
        <v/>
      </c>
      <c r="L36" s="198" t="str">
        <f>Constants!M34</f>
        <v/>
      </c>
      <c r="M36" s="198" t="str">
        <f>Constants!N34</f>
        <v/>
      </c>
      <c r="N36" s="198" t="str">
        <f>Constants!O34</f>
        <v/>
      </c>
      <c r="O36" s="198" t="str">
        <f>Constants!P34</f>
        <v/>
      </c>
      <c r="P36" s="198" t="str">
        <f>Constants!Q34</f>
        <v/>
      </c>
      <c r="Q36" s="198" t="str">
        <f>Constants!R34</f>
        <v/>
      </c>
      <c r="R36" s="3"/>
      <c r="S36" s="3"/>
      <c r="T36" s="3"/>
      <c r="U36" s="3"/>
      <c r="V36" s="3"/>
      <c r="W36" s="3"/>
      <c r="X36" s="3"/>
      <c r="Y36" s="3"/>
      <c r="Z36" s="3"/>
    </row>
    <row r="37" ht="12.75" hidden="1" customHeight="1">
      <c r="A37" s="198" t="str">
        <f>Constants!A35</f>
        <v> </v>
      </c>
      <c r="B37" s="198" t="str">
        <f>Constants!B35</f>
        <v>I/O</v>
      </c>
      <c r="C37" s="198" t="str">
        <f>Constants!C35</f>
        <v> </v>
      </c>
      <c r="D37" s="198" t="str">
        <f>Constants!D35</f>
        <v> </v>
      </c>
      <c r="E37" s="198" t="str">
        <f>Constants!E35</f>
        <v> </v>
      </c>
      <c r="F37" s="200" t="str">
        <f>Constants!F35</f>
        <v> </v>
      </c>
      <c r="G37" s="199">
        <f>Constants!H35</f>
        <v>44284</v>
      </c>
      <c r="H37" s="198" t="str">
        <f>Constants!I35</f>
        <v/>
      </c>
      <c r="I37" s="198" t="str">
        <f>Constants!J35</f>
        <v/>
      </c>
      <c r="J37" s="198" t="str">
        <f>Constants!K35</f>
        <v/>
      </c>
      <c r="K37" s="198" t="str">
        <f>Constants!L35</f>
        <v/>
      </c>
      <c r="L37" s="198" t="str">
        <f>Constants!M35</f>
        <v/>
      </c>
      <c r="M37" s="198" t="str">
        <f>Constants!N35</f>
        <v/>
      </c>
      <c r="N37" s="198" t="str">
        <f>Constants!O35</f>
        <v/>
      </c>
      <c r="O37" s="198" t="str">
        <f>Constants!P35</f>
        <v/>
      </c>
      <c r="P37" s="198" t="str">
        <f>Constants!Q35</f>
        <v/>
      </c>
      <c r="Q37" s="198" t="str">
        <f>Constants!R35</f>
        <v/>
      </c>
      <c r="R37" s="3"/>
      <c r="S37" s="3"/>
      <c r="T37" s="3"/>
      <c r="U37" s="3"/>
      <c r="V37" s="3"/>
      <c r="W37" s="3"/>
      <c r="X37" s="3"/>
      <c r="Y37" s="3"/>
      <c r="Z37" s="3"/>
    </row>
    <row r="38" ht="12.75" hidden="1" customHeight="1">
      <c r="A38" s="198" t="str">
        <f>Constants!A36</f>
        <v> </v>
      </c>
      <c r="B38" s="198" t="str">
        <f>Constants!B36</f>
        <v>Logic</v>
      </c>
      <c r="C38" s="198" t="str">
        <f>Constants!C36</f>
        <v> </v>
      </c>
      <c r="D38" s="198" t="str">
        <f>Constants!D36</f>
        <v> </v>
      </c>
      <c r="E38" s="198" t="str">
        <f>Constants!E36</f>
        <v> </v>
      </c>
      <c r="F38" s="200" t="str">
        <f>Constants!F36</f>
        <v> </v>
      </c>
      <c r="G38" s="199">
        <f>Constants!H36</f>
        <v>44285</v>
      </c>
      <c r="H38" s="198" t="str">
        <f>Constants!I36</f>
        <v/>
      </c>
      <c r="I38" s="198" t="str">
        <f>Constants!J36</f>
        <v/>
      </c>
      <c r="J38" s="198" t="str">
        <f>Constants!K36</f>
        <v/>
      </c>
      <c r="K38" s="198" t="str">
        <f>Constants!L36</f>
        <v/>
      </c>
      <c r="L38" s="198" t="str">
        <f>Constants!M36</f>
        <v/>
      </c>
      <c r="M38" s="198" t="str">
        <f>Constants!N36</f>
        <v/>
      </c>
      <c r="N38" s="198" t="str">
        <f>Constants!O36</f>
        <v/>
      </c>
      <c r="O38" s="198" t="str">
        <f>Constants!P36</f>
        <v/>
      </c>
      <c r="P38" s="198" t="str">
        <f>Constants!Q36</f>
        <v/>
      </c>
      <c r="Q38" s="198" t="str">
        <f>Constants!R36</f>
        <v/>
      </c>
      <c r="R38" s="3"/>
      <c r="S38" s="3"/>
      <c r="T38" s="3"/>
      <c r="U38" s="3"/>
      <c r="V38" s="3"/>
      <c r="W38" s="3"/>
      <c r="X38" s="3"/>
      <c r="Y38" s="3"/>
      <c r="Z38" s="3"/>
    </row>
    <row r="39" ht="12.75" hidden="1" customHeight="1">
      <c r="A39" s="198" t="str">
        <f>Constants!A37</f>
        <v> </v>
      </c>
      <c r="B39" s="198" t="str">
        <f>Constants!B37</f>
        <v> </v>
      </c>
      <c r="C39" s="198" t="str">
        <f>Constants!C37</f>
        <v> </v>
      </c>
      <c r="D39" s="198" t="str">
        <f>Constants!D37</f>
        <v> </v>
      </c>
      <c r="E39" s="198" t="str">
        <f>Constants!E37</f>
        <v> </v>
      </c>
      <c r="F39" s="200" t="str">
        <f>Constants!F37</f>
        <v> </v>
      </c>
      <c r="G39" s="199">
        <f>Constants!H37</f>
        <v>44286</v>
      </c>
      <c r="H39" s="198" t="str">
        <f>Constants!I37</f>
        <v/>
      </c>
      <c r="I39" s="198" t="str">
        <f>Constants!J37</f>
        <v/>
      </c>
      <c r="J39" s="198" t="str">
        <f>Constants!K37</f>
        <v/>
      </c>
      <c r="K39" s="198" t="str">
        <f>Constants!L37</f>
        <v/>
      </c>
      <c r="L39" s="198" t="str">
        <f>Constants!M37</f>
        <v/>
      </c>
      <c r="M39" s="198" t="str">
        <f>Constants!N37</f>
        <v/>
      </c>
      <c r="N39" s="198" t="str">
        <f>Constants!O37</f>
        <v/>
      </c>
      <c r="O39" s="198" t="str">
        <f>Constants!P37</f>
        <v/>
      </c>
      <c r="P39" s="198" t="str">
        <f>Constants!Q37</f>
        <v/>
      </c>
      <c r="Q39" s="198" t="str">
        <f>Constants!R37</f>
        <v/>
      </c>
      <c r="R39" s="3"/>
      <c r="S39" s="3"/>
      <c r="T39" s="3"/>
      <c r="U39" s="3"/>
      <c r="V39" s="3"/>
      <c r="W39" s="3"/>
      <c r="X39" s="3"/>
      <c r="Y39" s="3"/>
      <c r="Z39" s="3"/>
    </row>
    <row r="40" ht="12.75" hidden="1" customHeight="1">
      <c r="A40" s="198" t="str">
        <f>Constants!A38</f>
        <v>Sizes:</v>
      </c>
      <c r="B40" s="198" t="str">
        <f>Constants!B38</f>
        <v>VS</v>
      </c>
      <c r="C40" s="198" t="str">
        <f>Constants!C38</f>
        <v>S</v>
      </c>
      <c r="D40" s="198" t="str">
        <f>Constants!D38</f>
        <v>M</v>
      </c>
      <c r="E40" s="198" t="str">
        <f>Constants!E38</f>
        <v>L</v>
      </c>
      <c r="F40" s="200" t="str">
        <f>Constants!F38</f>
        <v>VL</v>
      </c>
      <c r="G40" s="199" t="str">
        <f>Constants!G38</f>
        <v>VS</v>
      </c>
      <c r="H40" s="198" t="str">
        <f>Constants!H38</f>
        <v/>
      </c>
      <c r="I40" s="198" t="str">
        <f>Constants!I38</f>
        <v/>
      </c>
      <c r="J40" s="198" t="str">
        <f>Constants!J38</f>
        <v/>
      </c>
      <c r="K40" s="198" t="str">
        <f>Constants!K38</f>
        <v/>
      </c>
      <c r="L40" s="198" t="str">
        <f>Constants!L38</f>
        <v/>
      </c>
      <c r="M40" s="198" t="str">
        <f>Constants!M38</f>
        <v/>
      </c>
      <c r="N40" s="198" t="str">
        <f>Constants!N38</f>
        <v/>
      </c>
      <c r="O40" s="198" t="str">
        <f>Constants!O38</f>
        <v/>
      </c>
      <c r="P40" s="198" t="str">
        <f>Constants!P38</f>
        <v/>
      </c>
      <c r="Q40" s="198" t="str">
        <f>Constants!Q38</f>
        <v/>
      </c>
      <c r="R40" s="3"/>
      <c r="S40" s="3"/>
      <c r="T40" s="3"/>
      <c r="U40" s="3"/>
      <c r="V40" s="3"/>
      <c r="W40" s="3"/>
      <c r="X40" s="3"/>
      <c r="Y40" s="3"/>
      <c r="Z40" s="3"/>
    </row>
    <row r="41" ht="12.75" hidden="1" customHeight="1">
      <c r="A41" s="198" t="str">
        <f>Constants!A39</f>
        <v>upper</v>
      </c>
      <c r="B41" s="202">
        <f>Constants!B39</f>
        <v>-1.5</v>
      </c>
      <c r="C41" s="202">
        <f>Constants!C39</f>
        <v>-0.5</v>
      </c>
      <c r="D41" s="202">
        <f>Constants!D39</f>
        <v>0.5</v>
      </c>
      <c r="E41" s="202">
        <f>Constants!E39</f>
        <v>1.5</v>
      </c>
      <c r="F41" s="202">
        <f>Constants!F39</f>
        <v>99999</v>
      </c>
      <c r="G41" s="199" t="str">
        <f>Constants!G39</f>
        <v>S</v>
      </c>
      <c r="H41" s="198" t="str">
        <f>Constants!H39</f>
        <v/>
      </c>
      <c r="I41" s="198" t="str">
        <f>Constants!I39</f>
        <v/>
      </c>
      <c r="J41" s="198" t="str">
        <f>Constants!J39</f>
        <v/>
      </c>
      <c r="K41" s="198" t="str">
        <f>Constants!K39</f>
        <v/>
      </c>
      <c r="L41" s="198" t="str">
        <f>Constants!L39</f>
        <v/>
      </c>
      <c r="M41" s="198" t="str">
        <f>Constants!M39</f>
        <v/>
      </c>
      <c r="N41" s="198" t="str">
        <f>Constants!N39</f>
        <v/>
      </c>
      <c r="O41" s="198" t="str">
        <f>Constants!O39</f>
        <v/>
      </c>
      <c r="P41" s="198" t="str">
        <f>Constants!P39</f>
        <v/>
      </c>
      <c r="Q41" s="198" t="str">
        <f>Constants!Q39</f>
        <v/>
      </c>
      <c r="R41" s="3"/>
      <c r="S41" s="3"/>
      <c r="T41" s="3"/>
      <c r="U41" s="3"/>
      <c r="V41" s="3"/>
      <c r="W41" s="3"/>
      <c r="X41" s="3"/>
      <c r="Y41" s="3"/>
      <c r="Z41" s="3"/>
    </row>
    <row r="42" ht="12.75" hidden="1" customHeight="1">
      <c r="A42" s="198" t="str">
        <f>Constants!A40</f>
        <v>mid</v>
      </c>
      <c r="B42" s="202">
        <f>Constants!B40</f>
        <v>-2</v>
      </c>
      <c r="C42" s="202">
        <f>Constants!C40</f>
        <v>-1</v>
      </c>
      <c r="D42" s="202">
        <f>Constants!D40</f>
        <v>0</v>
      </c>
      <c r="E42" s="202">
        <f>Constants!E40</f>
        <v>1</v>
      </c>
      <c r="F42" s="202">
        <f>Constants!F40</f>
        <v>2</v>
      </c>
      <c r="G42" s="199" t="str">
        <f>Constants!G40</f>
        <v>M</v>
      </c>
      <c r="H42" s="198" t="str">
        <f>Constants!H40</f>
        <v/>
      </c>
      <c r="I42" s="198" t="str">
        <f>Constants!I40</f>
        <v/>
      </c>
      <c r="J42" s="198" t="str">
        <f>Constants!J40</f>
        <v/>
      </c>
      <c r="K42" s="198" t="str">
        <f>Constants!K40</f>
        <v/>
      </c>
      <c r="L42" s="198" t="str">
        <f>Constants!L40</f>
        <v/>
      </c>
      <c r="M42" s="198" t="str">
        <f>Constants!M40</f>
        <v/>
      </c>
      <c r="N42" s="198" t="str">
        <f>Constants!N40</f>
        <v/>
      </c>
      <c r="O42" s="198" t="str">
        <f>Constants!O40</f>
        <v/>
      </c>
      <c r="P42" s="198" t="str">
        <f>Constants!P40</f>
        <v/>
      </c>
      <c r="Q42" s="198" t="str">
        <f>Constants!Q40</f>
        <v/>
      </c>
      <c r="R42" s="3"/>
      <c r="S42" s="3"/>
      <c r="T42" s="3"/>
      <c r="U42" s="3"/>
      <c r="V42" s="3"/>
      <c r="W42" s="3"/>
      <c r="X42" s="3"/>
      <c r="Y42" s="3"/>
      <c r="Z42" s="3"/>
    </row>
    <row r="43" ht="12.75" hidden="1" customHeight="1">
      <c r="A43" s="198" t="str">
        <f>Constants!A41</f>
        <v>lower</v>
      </c>
      <c r="B43" s="202">
        <f>Constants!B41</f>
        <v>0</v>
      </c>
      <c r="C43" s="202">
        <f>Constants!C41</f>
        <v>-1.5</v>
      </c>
      <c r="D43" s="202">
        <f>Constants!D41</f>
        <v>-0.5</v>
      </c>
      <c r="E43" s="202">
        <f>Constants!E41</f>
        <v>0.5</v>
      </c>
      <c r="F43" s="202">
        <f>Constants!F41</f>
        <v>1.5</v>
      </c>
      <c r="G43" s="199" t="str">
        <f>Constants!G41</f>
        <v>L</v>
      </c>
      <c r="H43" s="198" t="str">
        <f>Constants!H41</f>
        <v/>
      </c>
      <c r="I43" s="198" t="str">
        <f>Constants!I41</f>
        <v/>
      </c>
      <c r="J43" s="198" t="str">
        <f>Constants!J41</f>
        <v/>
      </c>
      <c r="K43" s="198" t="str">
        <f>Constants!K41</f>
        <v/>
      </c>
      <c r="L43" s="198" t="str">
        <f>Constants!L41</f>
        <v/>
      </c>
      <c r="M43" s="198" t="str">
        <f>Constants!M41</f>
        <v/>
      </c>
      <c r="N43" s="198" t="str">
        <f>Constants!N41</f>
        <v/>
      </c>
      <c r="O43" s="198" t="str">
        <f>Constants!O41</f>
        <v/>
      </c>
      <c r="P43" s="198" t="str">
        <f>Constants!P41</f>
        <v/>
      </c>
      <c r="Q43" s="198" t="str">
        <f>Constants!Q41</f>
        <v/>
      </c>
      <c r="R43" s="3"/>
      <c r="S43" s="3"/>
      <c r="T43" s="3"/>
      <c r="U43" s="3"/>
      <c r="V43" s="3"/>
      <c r="W43" s="3"/>
      <c r="X43" s="3"/>
      <c r="Y43" s="3"/>
      <c r="Z43" s="3"/>
    </row>
    <row r="44" ht="12.75" hidden="1" customHeight="1">
      <c r="A44" s="198" t="str">
        <f>Constants!A42</f>
        <v> </v>
      </c>
      <c r="B44" s="198" t="str">
        <f>Constants!B42</f>
        <v/>
      </c>
      <c r="C44" s="198" t="str">
        <f>Constants!C42</f>
        <v/>
      </c>
      <c r="D44" s="198" t="str">
        <f>Constants!D42</f>
        <v/>
      </c>
      <c r="E44" s="198" t="str">
        <f>Constants!E42</f>
        <v/>
      </c>
      <c r="F44" s="200" t="str">
        <f>Constants!F42</f>
        <v> </v>
      </c>
      <c r="G44" s="199" t="str">
        <f>Constants!G42</f>
        <v>VL</v>
      </c>
      <c r="H44" s="198" t="str">
        <f>Constants!H42</f>
        <v/>
      </c>
      <c r="I44" s="198" t="str">
        <f>Constants!I42</f>
        <v/>
      </c>
      <c r="J44" s="198" t="str">
        <f>Constants!J42</f>
        <v/>
      </c>
      <c r="K44" s="198" t="str">
        <f>Constants!K42</f>
        <v/>
      </c>
      <c r="L44" s="198" t="str">
        <f>Constants!L42</f>
        <v/>
      </c>
      <c r="M44" s="198" t="str">
        <f>Constants!M42</f>
        <v/>
      </c>
      <c r="N44" s="198" t="str">
        <f>Constants!N42</f>
        <v/>
      </c>
      <c r="O44" s="198" t="str">
        <f>Constants!O42</f>
        <v/>
      </c>
      <c r="P44" s="198" t="str">
        <f>Constants!P42</f>
        <v/>
      </c>
      <c r="Q44" s="198" t="str">
        <f>Constants!Q42</f>
        <v/>
      </c>
      <c r="R44" s="3"/>
      <c r="S44" s="3"/>
      <c r="T44" s="3"/>
      <c r="U44" s="3"/>
      <c r="V44" s="3"/>
      <c r="W44" s="3"/>
      <c r="X44" s="3"/>
      <c r="Y44" s="3"/>
      <c r="Z44" s="3"/>
    </row>
    <row r="45" ht="12.75" hidden="1" customHeight="1">
      <c r="A45" s="198" t="str">
        <f>Constants!A43</f>
        <v> </v>
      </c>
      <c r="B45" s="198" t="str">
        <f>Constants!B43</f>
        <v> </v>
      </c>
      <c r="C45" s="198" t="str">
        <f>Constants!C43</f>
        <v> </v>
      </c>
      <c r="D45" s="198" t="str">
        <f>Constants!D43</f>
        <v> </v>
      </c>
      <c r="E45" s="198" t="str">
        <f>Constants!E43</f>
        <v> </v>
      </c>
      <c r="F45" s="200" t="str">
        <f>Constants!F43</f>
        <v> </v>
      </c>
      <c r="G45" s="198" t="str">
        <f>Constants!G43</f>
        <v/>
      </c>
      <c r="H45" s="198" t="str">
        <f>Constants!H43</f>
        <v/>
      </c>
      <c r="I45" s="198" t="str">
        <f>Constants!I43</f>
        <v/>
      </c>
      <c r="J45" s="198" t="str">
        <f>Constants!J43</f>
        <v/>
      </c>
      <c r="K45" s="198" t="str">
        <f>Constants!K43</f>
        <v/>
      </c>
      <c r="L45" s="198" t="str">
        <f>Constants!L43</f>
        <v/>
      </c>
      <c r="M45" s="198" t="str">
        <f>Constants!M43</f>
        <v/>
      </c>
      <c r="N45" s="198" t="str">
        <f>Constants!N43</f>
        <v/>
      </c>
      <c r="O45" s="198" t="str">
        <f>Constants!O43</f>
        <v/>
      </c>
      <c r="P45" s="198" t="str">
        <f>Constants!P43</f>
        <v/>
      </c>
      <c r="Q45" s="198" t="str">
        <f>Constants!Q43</f>
        <v/>
      </c>
      <c r="R45" s="3"/>
      <c r="S45" s="3"/>
      <c r="T45" s="3"/>
      <c r="U45" s="3"/>
      <c r="V45" s="3"/>
      <c r="W45" s="3"/>
      <c r="X45" s="3"/>
      <c r="Y45" s="3"/>
      <c r="Z45" s="3"/>
    </row>
    <row r="46" ht="12.75" hidden="1" customHeight="1">
      <c r="A46" s="198" t="str">
        <f>Constants!A44</f>
        <v>&lt;-- Mandatory</v>
      </c>
      <c r="B46" s="198" t="str">
        <f>Constants!B44</f>
        <v> </v>
      </c>
      <c r="C46" s="198" t="str">
        <f>Constants!C44</f>
        <v>✔</v>
      </c>
      <c r="D46" s="198" t="str">
        <f>Constants!D44</f>
        <v> </v>
      </c>
      <c r="E46" s="198" t="str">
        <f>Constants!E44</f>
        <v> </v>
      </c>
      <c r="F46" s="200" t="str">
        <f>Constants!F44</f>
        <v> </v>
      </c>
      <c r="G46" s="198" t="str">
        <f>Constants!G44</f>
        <v/>
      </c>
      <c r="H46" s="198" t="str">
        <f>Constants!H44</f>
        <v/>
      </c>
      <c r="I46" s="198" t="str">
        <f>Constants!I44</f>
        <v/>
      </c>
      <c r="J46" s="198" t="str">
        <f>Constants!J44</f>
        <v/>
      </c>
      <c r="K46" s="198" t="str">
        <f>Constants!K44</f>
        <v/>
      </c>
      <c r="L46" s="198" t="str">
        <f>Constants!L44</f>
        <v/>
      </c>
      <c r="M46" s="198" t="str">
        <f>Constants!M44</f>
        <v/>
      </c>
      <c r="N46" s="198" t="str">
        <f>Constants!N44</f>
        <v/>
      </c>
      <c r="O46" s="198" t="str">
        <f>Constants!O44</f>
        <v/>
      </c>
      <c r="P46" s="198" t="str">
        <f>Constants!P44</f>
        <v/>
      </c>
      <c r="Q46" s="198" t="str">
        <f>Constants!Q44</f>
        <v/>
      </c>
      <c r="R46" s="3"/>
      <c r="S46" s="3"/>
      <c r="T46" s="3"/>
      <c r="U46" s="3"/>
      <c r="V46" s="3"/>
      <c r="W46" s="3"/>
      <c r="X46" s="3"/>
      <c r="Y46" s="3"/>
      <c r="Z46" s="3"/>
    </row>
    <row r="47" ht="12.0" customHeight="1">
      <c r="A47" s="203"/>
      <c r="B47" s="203"/>
      <c r="C47" s="203"/>
      <c r="D47" s="203"/>
      <c r="E47" s="203"/>
      <c r="F47" s="203"/>
      <c r="G47" s="203"/>
      <c r="H47" s="203"/>
      <c r="I47" s="203"/>
      <c r="J47" s="203"/>
      <c r="K47" s="203"/>
      <c r="L47" s="203"/>
      <c r="M47" s="203"/>
      <c r="N47" s="203"/>
      <c r="O47" s="203"/>
      <c r="P47" s="203"/>
      <c r="Q47" s="3"/>
      <c r="R47" s="3"/>
      <c r="S47" s="3"/>
      <c r="T47" s="3"/>
      <c r="U47" s="3"/>
      <c r="V47" s="3"/>
      <c r="W47" s="3"/>
      <c r="X47" s="3"/>
      <c r="Y47" s="3"/>
      <c r="Z47" s="3"/>
    </row>
    <row r="48" ht="12.75" customHeight="1">
      <c r="A48" s="1"/>
      <c r="B48" s="1"/>
      <c r="C48" s="1"/>
      <c r="D48" s="204" t="s">
        <v>553</v>
      </c>
      <c r="E48" s="65"/>
      <c r="F48" s="65"/>
      <c r="G48" s="65"/>
      <c r="H48" s="65"/>
      <c r="I48" s="65"/>
      <c r="J48" s="65"/>
      <c r="K48" s="65"/>
      <c r="L48" s="65"/>
      <c r="M48" s="153"/>
      <c r="N48" s="5"/>
      <c r="O48" s="204" t="s">
        <v>392</v>
      </c>
      <c r="P48" s="65"/>
      <c r="Q48" s="65"/>
      <c r="R48" s="65"/>
      <c r="S48" s="65"/>
      <c r="T48" s="65"/>
      <c r="U48" s="65"/>
      <c r="V48" s="65"/>
      <c r="W48" s="65"/>
      <c r="X48" s="65"/>
      <c r="Y48" s="153"/>
      <c r="Z48" s="3"/>
    </row>
    <row r="49" ht="12.75" customHeight="1">
      <c r="A49" s="1"/>
      <c r="B49" s="1"/>
      <c r="C49" s="1"/>
      <c r="D49" s="205" t="s">
        <v>554</v>
      </c>
      <c r="I49" s="5"/>
      <c r="J49" s="206" t="s">
        <v>555</v>
      </c>
      <c r="M49" s="207"/>
      <c r="N49" s="5"/>
      <c r="O49" s="208" t="str">
        <f t="shared" ref="O49:O50" si="1">D49</f>
        <v>Changes to existing code</v>
      </c>
      <c r="T49" s="5"/>
      <c r="U49" s="206" t="str">
        <f t="shared" ref="U49:U50" si="3">J49</f>
        <v>New code</v>
      </c>
      <c r="W49" s="209"/>
      <c r="X49" s="210"/>
      <c r="Y49" s="211"/>
      <c r="Z49" s="3"/>
    </row>
    <row r="50" ht="12.75" customHeight="1">
      <c r="A50" s="3" t="s">
        <v>556</v>
      </c>
      <c r="B50" s="212" t="s">
        <v>440</v>
      </c>
      <c r="C50" s="212" t="s">
        <v>557</v>
      </c>
      <c r="D50" s="213" t="s">
        <v>558</v>
      </c>
      <c r="E50" s="214" t="s">
        <v>559</v>
      </c>
      <c r="F50" s="214" t="s">
        <v>560</v>
      </c>
      <c r="G50" s="214" t="s">
        <v>561</v>
      </c>
      <c r="H50" s="214" t="s">
        <v>562</v>
      </c>
      <c r="I50" s="215"/>
      <c r="J50" s="213" t="s">
        <v>563</v>
      </c>
      <c r="K50" s="214" t="s">
        <v>564</v>
      </c>
      <c r="L50" s="214" t="s">
        <v>565</v>
      </c>
      <c r="M50" s="216" t="s">
        <v>566</v>
      </c>
      <c r="N50" s="3"/>
      <c r="O50" s="217" t="str">
        <f t="shared" si="1"/>
        <v>Base LOC count</v>
      </c>
      <c r="P50" s="212" t="str">
        <f t="shared" ref="P50:S50" si="2">E50</f>
        <v>Number of LOC modified in base</v>
      </c>
      <c r="Q50" s="212" t="str">
        <f t="shared" si="2"/>
        <v>Number of LOC added to base</v>
      </c>
      <c r="R50" s="212" t="str">
        <f t="shared" si="2"/>
        <v>Number of LOC deleted from base</v>
      </c>
      <c r="S50" s="218" t="str">
        <f t="shared" si="2"/>
        <v>Number of base LOC contributing to effort</v>
      </c>
      <c r="T50" s="215"/>
      <c r="U50" s="217" t="str">
        <f t="shared" si="3"/>
        <v>Number of new methods added</v>
      </c>
      <c r="V50" s="212" t="str">
        <f t="shared" ref="V50:W50" si="4">K50</f>
        <v>LOC/Method</v>
      </c>
      <c r="W50" s="218" t="str">
        <f t="shared" si="4"/>
        <v>Number of new LOC contributing to effort</v>
      </c>
      <c r="X50" s="212" t="s">
        <v>567</v>
      </c>
      <c r="Y50" s="218" t="s">
        <v>568</v>
      </c>
      <c r="Z50" s="3"/>
    </row>
    <row r="51" ht="12.75" customHeight="1">
      <c r="A51" s="195" t="str">
        <f>IF(ISBLANK(Architecture!C43),"",Architecture!C43)</f>
        <v/>
      </c>
      <c r="B51" s="195"/>
      <c r="C51" s="219"/>
      <c r="D51" s="142"/>
      <c r="E51" s="142"/>
      <c r="F51" s="142"/>
      <c r="G51" s="142"/>
      <c r="H51" s="220">
        <f t="shared" ref="H51:H70" si="5">E51+F51</f>
        <v>0</v>
      </c>
      <c r="I51" s="221"/>
      <c r="J51" s="142"/>
      <c r="K51" s="142"/>
      <c r="L51" s="222">
        <f t="shared" ref="L51:L70" si="6">J51*K51</f>
        <v>0</v>
      </c>
      <c r="M51" s="157">
        <f t="shared" ref="M51:M70" si="7">H51+L51</f>
        <v>0</v>
      </c>
      <c r="N51" s="3"/>
      <c r="O51" s="142" t="str">
        <f t="shared" ref="O51:O70" si="8">IF(ISNUMBER(D51),D51,"")</f>
        <v/>
      </c>
      <c r="P51" s="142"/>
      <c r="Q51" s="142"/>
      <c r="R51" s="142"/>
      <c r="S51" s="157">
        <f t="shared" ref="S51:S70" si="9">P51+Q51</f>
        <v>0</v>
      </c>
      <c r="T51" s="221"/>
      <c r="U51" s="142"/>
      <c r="V51" s="157" t="str">
        <f t="shared" ref="V51:V70" si="10">IF(ISERROR(W51/U51),"",W51/U51)</f>
        <v/>
      </c>
      <c r="W51" s="142"/>
      <c r="X51" s="223">
        <f t="shared" ref="X51:X70" si="11">S51+W51</f>
        <v>0</v>
      </c>
      <c r="Y51" s="142"/>
      <c r="Z51" s="3"/>
    </row>
    <row r="52" ht="12.75" customHeight="1">
      <c r="A52" s="195" t="str">
        <f>IF(ISBLANK(Architecture!C60),"",Architecture!C60)</f>
        <v/>
      </c>
      <c r="B52" s="195"/>
      <c r="C52" s="219"/>
      <c r="D52" s="142"/>
      <c r="E52" s="142"/>
      <c r="F52" s="142"/>
      <c r="G52" s="142"/>
      <c r="H52" s="220">
        <f t="shared" si="5"/>
        <v>0</v>
      </c>
      <c r="I52" s="221"/>
      <c r="J52" s="142"/>
      <c r="K52" s="142"/>
      <c r="L52" s="222">
        <f t="shared" si="6"/>
        <v>0</v>
      </c>
      <c r="M52" s="223">
        <f t="shared" si="7"/>
        <v>0</v>
      </c>
      <c r="N52" s="3"/>
      <c r="O52" s="142" t="str">
        <f t="shared" si="8"/>
        <v/>
      </c>
      <c r="P52" s="142"/>
      <c r="Q52" s="142"/>
      <c r="R52" s="142"/>
      <c r="S52" s="157">
        <f t="shared" si="9"/>
        <v>0</v>
      </c>
      <c r="T52" s="221"/>
      <c r="U52" s="142"/>
      <c r="V52" s="157" t="str">
        <f t="shared" si="10"/>
        <v/>
      </c>
      <c r="W52" s="142"/>
      <c r="X52" s="223">
        <f t="shared" si="11"/>
        <v>0</v>
      </c>
      <c r="Y52" s="142"/>
      <c r="Z52" s="3"/>
    </row>
    <row r="53" ht="12.75" customHeight="1">
      <c r="A53" s="195" t="str">
        <f>IF(ISBLANK(Architecture!C77),"",Architecture!C77)</f>
        <v/>
      </c>
      <c r="B53" s="195"/>
      <c r="C53" s="219"/>
      <c r="D53" s="142"/>
      <c r="E53" s="142"/>
      <c r="F53" s="142"/>
      <c r="G53" s="142"/>
      <c r="H53" s="220">
        <f t="shared" si="5"/>
        <v>0</v>
      </c>
      <c r="I53" s="221"/>
      <c r="J53" s="142"/>
      <c r="K53" s="142"/>
      <c r="L53" s="222">
        <f t="shared" si="6"/>
        <v>0</v>
      </c>
      <c r="M53" s="223">
        <f t="shared" si="7"/>
        <v>0</v>
      </c>
      <c r="N53" s="3"/>
      <c r="O53" s="142" t="str">
        <f t="shared" si="8"/>
        <v/>
      </c>
      <c r="P53" s="142"/>
      <c r="Q53" s="142"/>
      <c r="R53" s="142"/>
      <c r="S53" s="157">
        <f t="shared" si="9"/>
        <v>0</v>
      </c>
      <c r="T53" s="221"/>
      <c r="U53" s="142"/>
      <c r="V53" s="157" t="str">
        <f t="shared" si="10"/>
        <v/>
      </c>
      <c r="W53" s="142"/>
      <c r="X53" s="223">
        <f t="shared" si="11"/>
        <v>0</v>
      </c>
      <c r="Y53" s="142"/>
      <c r="Z53" s="3"/>
    </row>
    <row r="54" ht="12.75" customHeight="1">
      <c r="A54" s="195" t="str">
        <f>IF(ISBLANK(Architecture!C94),"",Architecture!C94)</f>
        <v/>
      </c>
      <c r="B54" s="195"/>
      <c r="C54" s="219"/>
      <c r="D54" s="142"/>
      <c r="E54" s="142"/>
      <c r="F54" s="142"/>
      <c r="G54" s="142"/>
      <c r="H54" s="220">
        <f t="shared" si="5"/>
        <v>0</v>
      </c>
      <c r="I54" s="221"/>
      <c r="J54" s="142"/>
      <c r="K54" s="142"/>
      <c r="L54" s="222">
        <f t="shared" si="6"/>
        <v>0</v>
      </c>
      <c r="M54" s="223">
        <f t="shared" si="7"/>
        <v>0</v>
      </c>
      <c r="N54" s="3"/>
      <c r="O54" s="142" t="str">
        <f t="shared" si="8"/>
        <v/>
      </c>
      <c r="P54" s="142"/>
      <c r="Q54" s="142"/>
      <c r="R54" s="142"/>
      <c r="S54" s="157">
        <f t="shared" si="9"/>
        <v>0</v>
      </c>
      <c r="T54" s="221"/>
      <c r="U54" s="142"/>
      <c r="V54" s="157" t="str">
        <f t="shared" si="10"/>
        <v/>
      </c>
      <c r="W54" s="142"/>
      <c r="X54" s="223">
        <f t="shared" si="11"/>
        <v>0</v>
      </c>
      <c r="Y54" s="142"/>
      <c r="Z54" s="3"/>
    </row>
    <row r="55" ht="12.75" customHeight="1">
      <c r="A55" s="195" t="str">
        <f>IF(ISBLANK(Architecture!C111),"",Architecture!C111)</f>
        <v/>
      </c>
      <c r="B55" s="195"/>
      <c r="C55" s="219"/>
      <c r="D55" s="142"/>
      <c r="E55" s="142"/>
      <c r="F55" s="142"/>
      <c r="G55" s="142"/>
      <c r="H55" s="220">
        <f t="shared" si="5"/>
        <v>0</v>
      </c>
      <c r="I55" s="221"/>
      <c r="J55" s="142"/>
      <c r="K55" s="142"/>
      <c r="L55" s="222">
        <f t="shared" si="6"/>
        <v>0</v>
      </c>
      <c r="M55" s="223">
        <f t="shared" si="7"/>
        <v>0</v>
      </c>
      <c r="N55" s="3"/>
      <c r="O55" s="142" t="str">
        <f t="shared" si="8"/>
        <v/>
      </c>
      <c r="P55" s="142"/>
      <c r="Q55" s="142"/>
      <c r="R55" s="142"/>
      <c r="S55" s="157">
        <f t="shared" si="9"/>
        <v>0</v>
      </c>
      <c r="T55" s="221"/>
      <c r="U55" s="142"/>
      <c r="V55" s="157" t="str">
        <f t="shared" si="10"/>
        <v/>
      </c>
      <c r="W55" s="142"/>
      <c r="X55" s="223">
        <f t="shared" si="11"/>
        <v>0</v>
      </c>
      <c r="Y55" s="142"/>
      <c r="Z55" s="3"/>
    </row>
    <row r="56" ht="12.75" customHeight="1">
      <c r="A56" s="195" t="str">
        <f>IF(ISBLANK(Architecture!C128),"",Architecture!C128)</f>
        <v/>
      </c>
      <c r="B56" s="195"/>
      <c r="C56" s="219"/>
      <c r="D56" s="142"/>
      <c r="E56" s="142"/>
      <c r="F56" s="142"/>
      <c r="G56" s="142"/>
      <c r="H56" s="220">
        <f t="shared" si="5"/>
        <v>0</v>
      </c>
      <c r="I56" s="221"/>
      <c r="J56" s="142"/>
      <c r="K56" s="142"/>
      <c r="L56" s="222">
        <f t="shared" si="6"/>
        <v>0</v>
      </c>
      <c r="M56" s="223">
        <f t="shared" si="7"/>
        <v>0</v>
      </c>
      <c r="N56" s="3"/>
      <c r="O56" s="142" t="str">
        <f t="shared" si="8"/>
        <v/>
      </c>
      <c r="P56" s="142"/>
      <c r="Q56" s="142"/>
      <c r="R56" s="142"/>
      <c r="S56" s="157">
        <f t="shared" si="9"/>
        <v>0</v>
      </c>
      <c r="T56" s="221"/>
      <c r="U56" s="142"/>
      <c r="V56" s="157" t="str">
        <f t="shared" si="10"/>
        <v/>
      </c>
      <c r="W56" s="142"/>
      <c r="X56" s="223">
        <f t="shared" si="11"/>
        <v>0</v>
      </c>
      <c r="Y56" s="142"/>
      <c r="Z56" s="3"/>
    </row>
    <row r="57" ht="12.75" customHeight="1">
      <c r="A57" s="195" t="str">
        <f>IF(ISBLANK(Architecture!C145),"",Architecture!C145)</f>
        <v/>
      </c>
      <c r="B57" s="195"/>
      <c r="C57" s="219"/>
      <c r="D57" s="142"/>
      <c r="E57" s="142"/>
      <c r="F57" s="142"/>
      <c r="G57" s="142"/>
      <c r="H57" s="220">
        <f t="shared" si="5"/>
        <v>0</v>
      </c>
      <c r="I57" s="221"/>
      <c r="J57" s="142"/>
      <c r="K57" s="142"/>
      <c r="L57" s="222">
        <f t="shared" si="6"/>
        <v>0</v>
      </c>
      <c r="M57" s="223">
        <f t="shared" si="7"/>
        <v>0</v>
      </c>
      <c r="N57" s="3"/>
      <c r="O57" s="142" t="str">
        <f t="shared" si="8"/>
        <v/>
      </c>
      <c r="P57" s="142"/>
      <c r="Q57" s="142"/>
      <c r="R57" s="142"/>
      <c r="S57" s="157">
        <f t="shared" si="9"/>
        <v>0</v>
      </c>
      <c r="T57" s="221"/>
      <c r="U57" s="142"/>
      <c r="V57" s="157" t="str">
        <f t="shared" si="10"/>
        <v/>
      </c>
      <c r="W57" s="142"/>
      <c r="X57" s="223">
        <f t="shared" si="11"/>
        <v>0</v>
      </c>
      <c r="Y57" s="142"/>
      <c r="Z57" s="3"/>
    </row>
    <row r="58" ht="12.75" customHeight="1">
      <c r="A58" s="195" t="str">
        <f>IF(ISBLANK(Architecture!C162),"",Architecture!C162)</f>
        <v/>
      </c>
      <c r="B58" s="224"/>
      <c r="C58" s="219"/>
      <c r="D58" s="142"/>
      <c r="E58" s="142"/>
      <c r="F58" s="142"/>
      <c r="G58" s="142"/>
      <c r="H58" s="220">
        <f t="shared" si="5"/>
        <v>0</v>
      </c>
      <c r="I58" s="221"/>
      <c r="J58" s="142"/>
      <c r="K58" s="142"/>
      <c r="L58" s="222">
        <f t="shared" si="6"/>
        <v>0</v>
      </c>
      <c r="M58" s="223">
        <f t="shared" si="7"/>
        <v>0</v>
      </c>
      <c r="N58" s="3"/>
      <c r="O58" s="142" t="str">
        <f t="shared" si="8"/>
        <v/>
      </c>
      <c r="P58" s="142"/>
      <c r="Q58" s="142"/>
      <c r="R58" s="142"/>
      <c r="S58" s="157">
        <f t="shared" si="9"/>
        <v>0</v>
      </c>
      <c r="T58" s="221"/>
      <c r="U58" s="142"/>
      <c r="V58" s="157" t="str">
        <f t="shared" si="10"/>
        <v/>
      </c>
      <c r="W58" s="142"/>
      <c r="X58" s="223">
        <f t="shared" si="11"/>
        <v>0</v>
      </c>
      <c r="Y58" s="142"/>
      <c r="Z58" s="3"/>
    </row>
    <row r="59" ht="12.75" customHeight="1">
      <c r="A59" s="195" t="str">
        <f>IF(ISBLANK(Architecture!C179),"",Architecture!C179)</f>
        <v/>
      </c>
      <c r="B59" s="224"/>
      <c r="C59" s="219"/>
      <c r="D59" s="142"/>
      <c r="E59" s="142"/>
      <c r="F59" s="142"/>
      <c r="G59" s="142"/>
      <c r="H59" s="220">
        <f t="shared" si="5"/>
        <v>0</v>
      </c>
      <c r="I59" s="221"/>
      <c r="J59" s="142"/>
      <c r="K59" s="142"/>
      <c r="L59" s="222">
        <f t="shared" si="6"/>
        <v>0</v>
      </c>
      <c r="M59" s="223">
        <f t="shared" si="7"/>
        <v>0</v>
      </c>
      <c r="N59" s="3"/>
      <c r="O59" s="142" t="str">
        <f t="shared" si="8"/>
        <v/>
      </c>
      <c r="P59" s="142"/>
      <c r="Q59" s="142"/>
      <c r="R59" s="142"/>
      <c r="S59" s="157">
        <f t="shared" si="9"/>
        <v>0</v>
      </c>
      <c r="T59" s="221"/>
      <c r="U59" s="142"/>
      <c r="V59" s="157" t="str">
        <f t="shared" si="10"/>
        <v/>
      </c>
      <c r="W59" s="142"/>
      <c r="X59" s="223">
        <f t="shared" si="11"/>
        <v>0</v>
      </c>
      <c r="Y59" s="142"/>
      <c r="Z59" s="3"/>
    </row>
    <row r="60" ht="12.75" customHeight="1">
      <c r="A60" s="195" t="str">
        <f>IF(ISBLANK(Architecture!C196),"",Architecture!C196)</f>
        <v/>
      </c>
      <c r="B60" s="224"/>
      <c r="C60" s="219"/>
      <c r="D60" s="142"/>
      <c r="E60" s="142"/>
      <c r="F60" s="142"/>
      <c r="G60" s="142"/>
      <c r="H60" s="220">
        <f t="shared" si="5"/>
        <v>0</v>
      </c>
      <c r="I60" s="221"/>
      <c r="J60" s="142"/>
      <c r="K60" s="142"/>
      <c r="L60" s="222">
        <f t="shared" si="6"/>
        <v>0</v>
      </c>
      <c r="M60" s="223">
        <f t="shared" si="7"/>
        <v>0</v>
      </c>
      <c r="N60" s="3"/>
      <c r="O60" s="142" t="str">
        <f t="shared" si="8"/>
        <v/>
      </c>
      <c r="P60" s="142"/>
      <c r="Q60" s="142"/>
      <c r="R60" s="142"/>
      <c r="S60" s="157">
        <f t="shared" si="9"/>
        <v>0</v>
      </c>
      <c r="T60" s="221"/>
      <c r="U60" s="142"/>
      <c r="V60" s="157" t="str">
        <f t="shared" si="10"/>
        <v/>
      </c>
      <c r="W60" s="142"/>
      <c r="X60" s="223">
        <f t="shared" si="11"/>
        <v>0</v>
      </c>
      <c r="Y60" s="142"/>
      <c r="Z60" s="3"/>
    </row>
    <row r="61" ht="12.75" customHeight="1">
      <c r="A61" s="195" t="str">
        <f>IF(ISBLANK(Architecture!C213),"",Architecture!C213)</f>
        <v/>
      </c>
      <c r="B61" s="195"/>
      <c r="C61" s="219"/>
      <c r="D61" s="142"/>
      <c r="E61" s="142"/>
      <c r="F61" s="142"/>
      <c r="G61" s="142"/>
      <c r="H61" s="220">
        <f t="shared" si="5"/>
        <v>0</v>
      </c>
      <c r="I61" s="221"/>
      <c r="J61" s="142"/>
      <c r="K61" s="142"/>
      <c r="L61" s="222">
        <f t="shared" si="6"/>
        <v>0</v>
      </c>
      <c r="M61" s="157">
        <f t="shared" si="7"/>
        <v>0</v>
      </c>
      <c r="N61" s="3"/>
      <c r="O61" s="142" t="str">
        <f t="shared" si="8"/>
        <v/>
      </c>
      <c r="P61" s="142"/>
      <c r="Q61" s="142"/>
      <c r="R61" s="142"/>
      <c r="S61" s="157">
        <f t="shared" si="9"/>
        <v>0</v>
      </c>
      <c r="T61" s="221"/>
      <c r="U61" s="142"/>
      <c r="V61" s="157" t="str">
        <f t="shared" si="10"/>
        <v/>
      </c>
      <c r="W61" s="142"/>
      <c r="X61" s="223">
        <f t="shared" si="11"/>
        <v>0</v>
      </c>
      <c r="Y61" s="142"/>
      <c r="Z61" s="3"/>
    </row>
    <row r="62" ht="12.75" customHeight="1">
      <c r="A62" s="195" t="str">
        <f>IF(ISBLANK(Architecture!C221),"",Architecture!C221)</f>
        <v/>
      </c>
      <c r="B62" s="195"/>
      <c r="C62" s="219"/>
      <c r="D62" s="142"/>
      <c r="E62" s="142"/>
      <c r="F62" s="142"/>
      <c r="G62" s="142"/>
      <c r="H62" s="220">
        <f t="shared" si="5"/>
        <v>0</v>
      </c>
      <c r="I62" s="221"/>
      <c r="J62" s="142"/>
      <c r="K62" s="142"/>
      <c r="L62" s="222">
        <f t="shared" si="6"/>
        <v>0</v>
      </c>
      <c r="M62" s="223">
        <f t="shared" si="7"/>
        <v>0</v>
      </c>
      <c r="N62" s="3"/>
      <c r="O62" s="142" t="str">
        <f t="shared" si="8"/>
        <v/>
      </c>
      <c r="P62" s="142"/>
      <c r="Q62" s="142"/>
      <c r="R62" s="142"/>
      <c r="S62" s="157">
        <f t="shared" si="9"/>
        <v>0</v>
      </c>
      <c r="T62" s="221"/>
      <c r="U62" s="142"/>
      <c r="V62" s="157" t="str">
        <f t="shared" si="10"/>
        <v/>
      </c>
      <c r="W62" s="142"/>
      <c r="X62" s="223">
        <f t="shared" si="11"/>
        <v>0</v>
      </c>
      <c r="Y62" s="142"/>
      <c r="Z62" s="3"/>
    </row>
    <row r="63" ht="12.75" customHeight="1">
      <c r="A63" s="195" t="str">
        <f>IF(ISBLANK(Architecture!C229),"",Architecture!C229)</f>
        <v/>
      </c>
      <c r="B63" s="195"/>
      <c r="C63" s="219"/>
      <c r="D63" s="142"/>
      <c r="E63" s="142"/>
      <c r="F63" s="142"/>
      <c r="G63" s="142"/>
      <c r="H63" s="220">
        <f t="shared" si="5"/>
        <v>0</v>
      </c>
      <c r="I63" s="221"/>
      <c r="J63" s="142"/>
      <c r="K63" s="142"/>
      <c r="L63" s="222">
        <f t="shared" si="6"/>
        <v>0</v>
      </c>
      <c r="M63" s="223">
        <f t="shared" si="7"/>
        <v>0</v>
      </c>
      <c r="N63" s="3"/>
      <c r="O63" s="142" t="str">
        <f t="shared" si="8"/>
        <v/>
      </c>
      <c r="P63" s="142"/>
      <c r="Q63" s="142"/>
      <c r="R63" s="142"/>
      <c r="S63" s="157">
        <f t="shared" si="9"/>
        <v>0</v>
      </c>
      <c r="T63" s="221"/>
      <c r="U63" s="142"/>
      <c r="V63" s="157" t="str">
        <f t="shared" si="10"/>
        <v/>
      </c>
      <c r="W63" s="142"/>
      <c r="X63" s="223">
        <f t="shared" si="11"/>
        <v>0</v>
      </c>
      <c r="Y63" s="142"/>
      <c r="Z63" s="3"/>
    </row>
    <row r="64" ht="12.75" customHeight="1">
      <c r="A64" s="195" t="str">
        <f>IF(ISBLANK(Architecture!C237),"",Architecture!C237)</f>
        <v/>
      </c>
      <c r="B64" s="195"/>
      <c r="C64" s="219"/>
      <c r="D64" s="142"/>
      <c r="E64" s="142"/>
      <c r="F64" s="142"/>
      <c r="G64" s="142"/>
      <c r="H64" s="220">
        <f t="shared" si="5"/>
        <v>0</v>
      </c>
      <c r="I64" s="221"/>
      <c r="J64" s="142"/>
      <c r="K64" s="142"/>
      <c r="L64" s="222">
        <f t="shared" si="6"/>
        <v>0</v>
      </c>
      <c r="M64" s="223">
        <f t="shared" si="7"/>
        <v>0</v>
      </c>
      <c r="N64" s="3"/>
      <c r="O64" s="142" t="str">
        <f t="shared" si="8"/>
        <v/>
      </c>
      <c r="P64" s="142"/>
      <c r="Q64" s="142"/>
      <c r="R64" s="142"/>
      <c r="S64" s="157">
        <f t="shared" si="9"/>
        <v>0</v>
      </c>
      <c r="T64" s="221"/>
      <c r="U64" s="142"/>
      <c r="V64" s="157" t="str">
        <f t="shared" si="10"/>
        <v/>
      </c>
      <c r="W64" s="142"/>
      <c r="X64" s="223">
        <f t="shared" si="11"/>
        <v>0</v>
      </c>
      <c r="Y64" s="142"/>
      <c r="Z64" s="3"/>
    </row>
    <row r="65" ht="12.75" customHeight="1">
      <c r="A65" s="195" t="str">
        <f>IF(ISBLANK(Architecture!C245),"",Architecture!C245)</f>
        <v/>
      </c>
      <c r="B65" s="195"/>
      <c r="C65" s="219"/>
      <c r="D65" s="142"/>
      <c r="E65" s="142"/>
      <c r="F65" s="142"/>
      <c r="G65" s="142"/>
      <c r="H65" s="220">
        <f t="shared" si="5"/>
        <v>0</v>
      </c>
      <c r="I65" s="221"/>
      <c r="J65" s="142"/>
      <c r="K65" s="142"/>
      <c r="L65" s="222">
        <f t="shared" si="6"/>
        <v>0</v>
      </c>
      <c r="M65" s="223">
        <f t="shared" si="7"/>
        <v>0</v>
      </c>
      <c r="N65" s="3"/>
      <c r="O65" s="142" t="str">
        <f t="shared" si="8"/>
        <v/>
      </c>
      <c r="P65" s="142"/>
      <c r="Q65" s="142"/>
      <c r="R65" s="142"/>
      <c r="S65" s="157">
        <f t="shared" si="9"/>
        <v>0</v>
      </c>
      <c r="T65" s="221"/>
      <c r="U65" s="142"/>
      <c r="V65" s="157" t="str">
        <f t="shared" si="10"/>
        <v/>
      </c>
      <c r="W65" s="142"/>
      <c r="X65" s="223">
        <f t="shared" si="11"/>
        <v>0</v>
      </c>
      <c r="Y65" s="142"/>
      <c r="Z65" s="3"/>
    </row>
    <row r="66" ht="12.75" customHeight="1">
      <c r="A66" s="195" t="str">
        <f>IF(ISBLANK(Architecture!C253),"",Architecture!C253)</f>
        <v/>
      </c>
      <c r="B66" s="195"/>
      <c r="C66" s="219"/>
      <c r="D66" s="142"/>
      <c r="E66" s="142"/>
      <c r="F66" s="142"/>
      <c r="G66" s="142"/>
      <c r="H66" s="220">
        <f t="shared" si="5"/>
        <v>0</v>
      </c>
      <c r="I66" s="221"/>
      <c r="J66" s="142"/>
      <c r="K66" s="142"/>
      <c r="L66" s="222">
        <f t="shared" si="6"/>
        <v>0</v>
      </c>
      <c r="M66" s="223">
        <f t="shared" si="7"/>
        <v>0</v>
      </c>
      <c r="N66" s="3"/>
      <c r="O66" s="142" t="str">
        <f t="shared" si="8"/>
        <v/>
      </c>
      <c r="P66" s="142"/>
      <c r="Q66" s="142"/>
      <c r="R66" s="142"/>
      <c r="S66" s="157">
        <f t="shared" si="9"/>
        <v>0</v>
      </c>
      <c r="T66" s="221"/>
      <c r="U66" s="142"/>
      <c r="V66" s="157" t="str">
        <f t="shared" si="10"/>
        <v/>
      </c>
      <c r="W66" s="142"/>
      <c r="X66" s="223">
        <f t="shared" si="11"/>
        <v>0</v>
      </c>
      <c r="Y66" s="142"/>
      <c r="Z66" s="3"/>
    </row>
    <row r="67" ht="12.75" customHeight="1">
      <c r="A67" s="195" t="str">
        <f>IF(ISBLANK(Architecture!C261),"",Architecture!C261)</f>
        <v/>
      </c>
      <c r="B67" s="195"/>
      <c r="C67" s="219"/>
      <c r="D67" s="142"/>
      <c r="E67" s="142"/>
      <c r="F67" s="142"/>
      <c r="G67" s="142"/>
      <c r="H67" s="220">
        <f t="shared" si="5"/>
        <v>0</v>
      </c>
      <c r="I67" s="221"/>
      <c r="J67" s="142"/>
      <c r="K67" s="142"/>
      <c r="L67" s="222">
        <f t="shared" si="6"/>
        <v>0</v>
      </c>
      <c r="M67" s="223">
        <f t="shared" si="7"/>
        <v>0</v>
      </c>
      <c r="N67" s="3"/>
      <c r="O67" s="142" t="str">
        <f t="shared" si="8"/>
        <v/>
      </c>
      <c r="P67" s="142"/>
      <c r="Q67" s="142"/>
      <c r="R67" s="142"/>
      <c r="S67" s="157">
        <f t="shared" si="9"/>
        <v>0</v>
      </c>
      <c r="T67" s="221"/>
      <c r="U67" s="142"/>
      <c r="V67" s="157" t="str">
        <f t="shared" si="10"/>
        <v/>
      </c>
      <c r="W67" s="142"/>
      <c r="X67" s="223">
        <f t="shared" si="11"/>
        <v>0</v>
      </c>
      <c r="Y67" s="142"/>
      <c r="Z67" s="3"/>
    </row>
    <row r="68" ht="12.75" customHeight="1">
      <c r="A68" s="195" t="str">
        <f>IF(ISBLANK(Architecture!C269),"",Architecture!C269)</f>
        <v/>
      </c>
      <c r="B68" s="224"/>
      <c r="C68" s="219"/>
      <c r="D68" s="142"/>
      <c r="E68" s="142"/>
      <c r="F68" s="142"/>
      <c r="G68" s="142"/>
      <c r="H68" s="220">
        <f t="shared" si="5"/>
        <v>0</v>
      </c>
      <c r="I68" s="221"/>
      <c r="J68" s="142"/>
      <c r="K68" s="142"/>
      <c r="L68" s="222">
        <f t="shared" si="6"/>
        <v>0</v>
      </c>
      <c r="M68" s="223">
        <f t="shared" si="7"/>
        <v>0</v>
      </c>
      <c r="N68" s="3"/>
      <c r="O68" s="142" t="str">
        <f t="shared" si="8"/>
        <v/>
      </c>
      <c r="P68" s="142"/>
      <c r="Q68" s="142"/>
      <c r="R68" s="142"/>
      <c r="S68" s="157">
        <f t="shared" si="9"/>
        <v>0</v>
      </c>
      <c r="T68" s="221"/>
      <c r="U68" s="142"/>
      <c r="V68" s="157" t="str">
        <f t="shared" si="10"/>
        <v/>
      </c>
      <c r="W68" s="142"/>
      <c r="X68" s="223">
        <f t="shared" si="11"/>
        <v>0</v>
      </c>
      <c r="Y68" s="142"/>
      <c r="Z68" s="3"/>
    </row>
    <row r="69" ht="12.75" customHeight="1">
      <c r="A69" s="195" t="str">
        <f>IF(ISBLANK(Architecture!C277),"",Architecture!C277)</f>
        <v/>
      </c>
      <c r="B69" s="224"/>
      <c r="C69" s="219"/>
      <c r="D69" s="142"/>
      <c r="E69" s="142"/>
      <c r="F69" s="142"/>
      <c r="G69" s="142"/>
      <c r="H69" s="220">
        <f t="shared" si="5"/>
        <v>0</v>
      </c>
      <c r="I69" s="221"/>
      <c r="J69" s="142"/>
      <c r="K69" s="142"/>
      <c r="L69" s="222">
        <f t="shared" si="6"/>
        <v>0</v>
      </c>
      <c r="M69" s="223">
        <f t="shared" si="7"/>
        <v>0</v>
      </c>
      <c r="N69" s="3"/>
      <c r="O69" s="142" t="str">
        <f t="shared" si="8"/>
        <v/>
      </c>
      <c r="P69" s="142"/>
      <c r="Q69" s="142"/>
      <c r="R69" s="142"/>
      <c r="S69" s="157">
        <f t="shared" si="9"/>
        <v>0</v>
      </c>
      <c r="T69" s="221"/>
      <c r="U69" s="142"/>
      <c r="V69" s="157" t="str">
        <f t="shared" si="10"/>
        <v/>
      </c>
      <c r="W69" s="142"/>
      <c r="X69" s="223">
        <f t="shared" si="11"/>
        <v>0</v>
      </c>
      <c r="Y69" s="142"/>
      <c r="Z69" s="3"/>
    </row>
    <row r="70" ht="12.75" customHeight="1">
      <c r="A70" s="195" t="str">
        <f>IF(ISBLANK(Architecture!C285),"",Architecture!C285)</f>
        <v/>
      </c>
      <c r="B70" s="224"/>
      <c r="C70" s="219"/>
      <c r="D70" s="142"/>
      <c r="E70" s="142"/>
      <c r="F70" s="142"/>
      <c r="G70" s="142"/>
      <c r="H70" s="220">
        <f t="shared" si="5"/>
        <v>0</v>
      </c>
      <c r="I70" s="221"/>
      <c r="J70" s="142"/>
      <c r="K70" s="142"/>
      <c r="L70" s="222">
        <f t="shared" si="6"/>
        <v>0</v>
      </c>
      <c r="M70" s="223">
        <f t="shared" si="7"/>
        <v>0</v>
      </c>
      <c r="N70" s="3"/>
      <c r="O70" s="142" t="str">
        <f t="shared" si="8"/>
        <v/>
      </c>
      <c r="P70" s="142"/>
      <c r="Q70" s="142"/>
      <c r="R70" s="142"/>
      <c r="S70" s="157">
        <f t="shared" si="9"/>
        <v>0</v>
      </c>
      <c r="T70" s="221"/>
      <c r="U70" s="142"/>
      <c r="V70" s="157" t="str">
        <f t="shared" si="10"/>
        <v/>
      </c>
      <c r="W70" s="142"/>
      <c r="X70" s="223">
        <f t="shared" si="11"/>
        <v>0</v>
      </c>
      <c r="Y70" s="142"/>
      <c r="Z70" s="3"/>
    </row>
    <row r="71" ht="12.75" customHeight="1">
      <c r="A71" s="83" t="s">
        <v>569</v>
      </c>
      <c r="B71" s="83"/>
      <c r="C71" s="83"/>
      <c r="D71" s="145">
        <f t="shared" ref="D71:H71" si="12">SUM(D51:D70)</f>
        <v>0</v>
      </c>
      <c r="E71" s="145">
        <f t="shared" si="12"/>
        <v>0</v>
      </c>
      <c r="F71" s="145">
        <f t="shared" si="12"/>
        <v>0</v>
      </c>
      <c r="G71" s="145">
        <f t="shared" si="12"/>
        <v>0</v>
      </c>
      <c r="H71" s="145">
        <f t="shared" si="12"/>
        <v>0</v>
      </c>
      <c r="I71" s="145"/>
      <c r="J71" s="145">
        <f>SUM(J51:J70)</f>
        <v>0</v>
      </c>
      <c r="K71" s="145"/>
      <c r="L71" s="145">
        <f t="shared" ref="L71:M71" si="13">SUM(L51:L70)</f>
        <v>0</v>
      </c>
      <c r="M71" s="145">
        <f t="shared" si="13"/>
        <v>0</v>
      </c>
      <c r="N71" s="3"/>
      <c r="O71" s="145">
        <f t="shared" ref="O71:U71" si="14">SUM(O51:O70)</f>
        <v>0</v>
      </c>
      <c r="P71" s="145">
        <f t="shared" si="14"/>
        <v>0</v>
      </c>
      <c r="Q71" s="145">
        <f t="shared" si="14"/>
        <v>0</v>
      </c>
      <c r="R71" s="145">
        <f t="shared" si="14"/>
        <v>0</v>
      </c>
      <c r="S71" s="145">
        <f t="shared" si="14"/>
        <v>0</v>
      </c>
      <c r="T71" s="145">
        <f t="shared" si="14"/>
        <v>0</v>
      </c>
      <c r="U71" s="145">
        <f t="shared" si="14"/>
        <v>0</v>
      </c>
      <c r="V71" s="145"/>
      <c r="W71" s="145">
        <f t="shared" ref="W71:X71" si="15">SUM(W51:W70)</f>
        <v>0</v>
      </c>
      <c r="X71" s="145">
        <f t="shared" si="15"/>
        <v>0</v>
      </c>
      <c r="Y71" s="145"/>
      <c r="Z71" s="145"/>
    </row>
    <row r="72" ht="12.75" hidden="1" customHeight="1">
      <c r="A72" s="118"/>
      <c r="B72" s="118"/>
      <c r="C72" s="118"/>
      <c r="D72" s="3"/>
      <c r="E72" s="3"/>
      <c r="F72" s="3"/>
      <c r="G72" s="3"/>
      <c r="H72" s="3"/>
      <c r="I72" s="3"/>
      <c r="J72" s="3"/>
      <c r="K72" s="3"/>
      <c r="L72" s="3"/>
      <c r="M72" s="3"/>
      <c r="N72" s="3"/>
      <c r="O72" s="3"/>
      <c r="P72" s="3"/>
      <c r="Q72" s="3"/>
      <c r="R72" s="3"/>
      <c r="S72" s="3"/>
      <c r="T72" s="3"/>
      <c r="U72" s="3"/>
      <c r="V72" s="3"/>
      <c r="W72" s="3"/>
      <c r="X72" s="3"/>
      <c r="Y72" s="3"/>
      <c r="Z72" s="3"/>
    </row>
    <row r="73" ht="12.75" hidden="1" customHeight="1">
      <c r="A73" s="118"/>
      <c r="B73" s="3"/>
      <c r="C73" s="3"/>
      <c r="D73" s="3"/>
      <c r="E73" s="3"/>
      <c r="F73" s="3"/>
      <c r="G73" s="3"/>
      <c r="H73" s="3"/>
      <c r="I73" s="3"/>
      <c r="J73" s="3"/>
      <c r="K73" s="3"/>
      <c r="L73" s="3"/>
      <c r="M73" s="3"/>
      <c r="N73" s="3"/>
      <c r="O73" s="3"/>
      <c r="P73" s="3"/>
      <c r="Q73" s="3"/>
      <c r="R73" s="3"/>
      <c r="S73" s="3"/>
      <c r="T73" s="3"/>
      <c r="U73" s="3"/>
      <c r="V73" s="3"/>
      <c r="W73" s="3"/>
      <c r="X73" s="3"/>
      <c r="Y73" s="3"/>
      <c r="Z73" s="3"/>
    </row>
    <row r="74" ht="12.75" hidden="1" customHeight="1">
      <c r="A74" s="118" t="s">
        <v>570</v>
      </c>
      <c r="B74" s="3"/>
      <c r="C74" s="3"/>
      <c r="D74" s="3"/>
      <c r="E74" s="3"/>
      <c r="F74" s="3"/>
      <c r="G74" s="3"/>
      <c r="H74" s="3"/>
      <c r="I74" s="3"/>
      <c r="J74" s="3"/>
      <c r="K74" s="3"/>
      <c r="L74" s="3"/>
      <c r="M74" s="3"/>
      <c r="N74" s="3"/>
      <c r="O74" s="3"/>
      <c r="P74" s="3"/>
      <c r="Q74" s="3"/>
      <c r="R74" s="3"/>
      <c r="S74" s="3"/>
      <c r="T74" s="3"/>
      <c r="U74" s="3"/>
      <c r="V74" s="3"/>
      <c r="W74" s="3"/>
      <c r="X74" s="3"/>
      <c r="Y74" s="3"/>
      <c r="Z74" s="3"/>
    </row>
    <row r="75" ht="12.75" hidden="1" customHeight="1">
      <c r="A75" s="3"/>
      <c r="B75" s="3"/>
      <c r="C75" s="145">
        <f>L71</f>
        <v>0</v>
      </c>
      <c r="D75" s="3"/>
      <c r="E75" s="3"/>
      <c r="F75" s="3"/>
      <c r="G75" s="3"/>
      <c r="H75" s="3"/>
      <c r="I75" s="3"/>
      <c r="J75" s="3"/>
      <c r="K75" s="3"/>
      <c r="L75" s="3"/>
      <c r="M75" s="3"/>
      <c r="N75" s="3"/>
      <c r="O75" s="3"/>
      <c r="P75" s="3"/>
      <c r="Q75" s="3"/>
      <c r="R75" s="3"/>
      <c r="S75" s="3"/>
      <c r="T75" s="3"/>
      <c r="U75" s="3"/>
      <c r="V75" s="3"/>
      <c r="W75" s="3"/>
      <c r="X75" s="3"/>
      <c r="Y75" s="3"/>
      <c r="Z75" s="3"/>
    </row>
    <row r="76" ht="12.75" hidden="1" customHeight="1">
      <c r="A76" s="3"/>
      <c r="B76" s="3"/>
      <c r="C76" s="158">
        <f>IF(ISERR(SUM('Historical Data'!D121:D125)/SUM('Historical Data'!B121:B125)),0,SUM('Historical Data'!D121:D125)/SUM('Historical Data'!B121:B125))</f>
        <v>0</v>
      </c>
      <c r="D76" s="3"/>
      <c r="E76" s="3"/>
      <c r="F76" s="3"/>
      <c r="G76" s="3"/>
      <c r="H76" s="3"/>
      <c r="I76" s="3"/>
      <c r="J76" s="3"/>
      <c r="K76" s="3"/>
      <c r="L76" s="3"/>
      <c r="M76" s="3"/>
      <c r="N76" s="3"/>
      <c r="O76" s="3"/>
      <c r="P76" s="3"/>
      <c r="Q76" s="3"/>
      <c r="R76" s="3"/>
      <c r="S76" s="3"/>
      <c r="T76" s="3"/>
      <c r="U76" s="3"/>
      <c r="V76" s="3"/>
      <c r="W76" s="3"/>
      <c r="X76" s="3"/>
      <c r="Y76" s="3"/>
      <c r="Z76" s="3"/>
    </row>
    <row r="77" ht="12.75" hidden="1" customHeight="1">
      <c r="A77" s="3"/>
      <c r="B77" s="3"/>
      <c r="C77" s="145">
        <f>CEILING(C75*C76,1)</f>
        <v>0</v>
      </c>
      <c r="D77" s="3"/>
      <c r="E77" s="3"/>
      <c r="F77" s="3"/>
      <c r="G77" s="3"/>
      <c r="H77" s="3"/>
      <c r="I77" s="3"/>
      <c r="J77" s="3"/>
      <c r="K77" s="3"/>
      <c r="L77" s="3"/>
      <c r="M77" s="3"/>
      <c r="N77" s="3"/>
      <c r="O77" s="3"/>
      <c r="P77" s="3"/>
      <c r="Q77" s="3"/>
      <c r="R77" s="3"/>
      <c r="S77" s="3"/>
      <c r="T77" s="3"/>
      <c r="U77" s="3"/>
      <c r="V77" s="3"/>
      <c r="W77" s="3"/>
      <c r="X77" s="3"/>
      <c r="Y77" s="3"/>
      <c r="Z77" s="3"/>
    </row>
    <row r="78" ht="12.75" hidden="1" customHeight="1">
      <c r="A78" s="3"/>
      <c r="B78" s="3"/>
      <c r="C78" s="158">
        <f>IF(ISERR(CORREL('Historical Data'!B121:B125,'Historical Data'!D121:D125)^2),0,CORREL('Historical Data'!B121:B125,'Historical Data'!D121:D125)^2)</f>
        <v>0</v>
      </c>
      <c r="D78" s="3" t="str">
        <f>IF(C78&gt;=0.75,"High",IF(C78&gt;=0.5,"Medium","Low"))</f>
        <v>Low</v>
      </c>
      <c r="E78" s="3"/>
      <c r="F78" s="3"/>
      <c r="G78" s="3"/>
      <c r="H78" s="3"/>
      <c r="I78" s="3"/>
      <c r="J78" s="3"/>
      <c r="K78" s="158"/>
      <c r="L78" s="3"/>
      <c r="M78" s="3"/>
      <c r="N78" s="3"/>
      <c r="O78" s="3"/>
      <c r="P78" s="3"/>
      <c r="Q78" s="3"/>
      <c r="R78" s="3"/>
      <c r="S78" s="3"/>
      <c r="T78" s="3"/>
      <c r="U78" s="3"/>
      <c r="V78" s="3"/>
      <c r="W78" s="3"/>
      <c r="X78" s="3"/>
      <c r="Y78" s="3"/>
      <c r="Z78" s="3"/>
    </row>
    <row r="79" ht="12.75" hidden="1"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hidden="1" customHeight="1">
      <c r="A80" s="118" t="s">
        <v>571</v>
      </c>
      <c r="B80" s="3"/>
      <c r="C80" s="3"/>
      <c r="D80" s="3"/>
      <c r="E80" s="3"/>
      <c r="F80" s="3"/>
      <c r="G80" s="3"/>
      <c r="H80" s="3"/>
      <c r="I80" s="3"/>
      <c r="J80" s="3"/>
      <c r="K80" s="3"/>
      <c r="L80" s="3"/>
      <c r="M80" s="3"/>
      <c r="N80" s="3"/>
      <c r="O80" s="3"/>
      <c r="P80" s="3"/>
      <c r="Q80" s="3"/>
      <c r="R80" s="3"/>
      <c r="S80" s="3"/>
      <c r="T80" s="3"/>
      <c r="U80" s="3"/>
      <c r="V80" s="3"/>
      <c r="W80" s="3"/>
      <c r="X80" s="3"/>
      <c r="Y80" s="3"/>
      <c r="Z80" s="3"/>
    </row>
    <row r="81" ht="12.75" hidden="1" customHeight="1">
      <c r="A81" s="3"/>
      <c r="B81" s="3"/>
      <c r="C81" s="145" t="str">
        <f>'Historical Data'!B128</f>
        <v/>
      </c>
      <c r="D81" s="3"/>
      <c r="E81" s="3"/>
      <c r="F81" s="3"/>
      <c r="G81" s="3"/>
      <c r="H81" s="3"/>
      <c r="I81" s="3"/>
      <c r="J81" s="3"/>
      <c r="K81" s="3"/>
      <c r="L81" s="3"/>
      <c r="M81" s="3"/>
      <c r="N81" s="3"/>
      <c r="O81" s="3"/>
      <c r="P81" s="3"/>
      <c r="Q81" s="3"/>
      <c r="R81" s="3"/>
      <c r="S81" s="3"/>
      <c r="T81" s="3"/>
      <c r="U81" s="3"/>
      <c r="V81" s="3"/>
      <c r="W81" s="3"/>
      <c r="X81" s="3"/>
      <c r="Y81" s="3"/>
      <c r="Z81" s="3"/>
    </row>
    <row r="82" ht="12.75" hidden="1" customHeight="1">
      <c r="A82" s="3"/>
      <c r="B82" s="3"/>
      <c r="C82" s="158">
        <f>IF(ISERR(SUM('Historical Data'!F121:F125)/SUM('Historical Data'!D121:D125)),0,SUM('Historical Data'!F121:F125)/SUM('Historical Data'!D121:D125))</f>
        <v>0</v>
      </c>
      <c r="D82" s="3"/>
      <c r="E82" s="3"/>
      <c r="F82" s="3"/>
      <c r="G82" s="3"/>
      <c r="H82" s="3"/>
      <c r="I82" s="3"/>
      <c r="J82" s="3"/>
      <c r="K82" s="3"/>
      <c r="L82" s="3"/>
      <c r="M82" s="3"/>
      <c r="N82" s="3"/>
      <c r="O82" s="3"/>
      <c r="P82" s="3"/>
      <c r="Q82" s="3"/>
      <c r="R82" s="3"/>
      <c r="S82" s="3"/>
      <c r="T82" s="3"/>
      <c r="U82" s="3"/>
      <c r="V82" s="3"/>
      <c r="W82" s="3"/>
      <c r="X82" s="3"/>
      <c r="Y82" s="3"/>
      <c r="Z82" s="3"/>
    </row>
    <row r="83" ht="12.75" hidden="1" customHeight="1">
      <c r="A83" s="3"/>
      <c r="B83" s="3"/>
      <c r="C83" s="145">
        <f>CEILING(C77*C82,1)</f>
        <v>0</v>
      </c>
      <c r="D83" s="3"/>
      <c r="E83" s="3"/>
      <c r="F83" s="3"/>
      <c r="G83" s="3"/>
      <c r="H83" s="3"/>
      <c r="I83" s="3"/>
      <c r="J83" s="3"/>
      <c r="K83" s="3"/>
      <c r="L83" s="3"/>
      <c r="M83" s="3"/>
      <c r="N83" s="3"/>
      <c r="O83" s="3"/>
      <c r="P83" s="3"/>
      <c r="Q83" s="3"/>
      <c r="R83" s="3"/>
      <c r="S83" s="3"/>
      <c r="T83" s="3"/>
      <c r="U83" s="3"/>
      <c r="V83" s="3"/>
      <c r="W83" s="3"/>
      <c r="X83" s="3"/>
      <c r="Y83" s="3"/>
      <c r="Z83" s="3"/>
    </row>
    <row r="84" ht="12.75" hidden="1" customHeight="1">
      <c r="A84" s="3"/>
      <c r="B84" s="3"/>
      <c r="C84" s="145">
        <f>FLOOR(C77*MIN('Historical Data'!$H$121:$H$124),1)</f>
        <v>0</v>
      </c>
      <c r="D84" s="3"/>
      <c r="E84" s="3"/>
      <c r="F84" s="3"/>
      <c r="G84" s="3"/>
      <c r="H84" s="3"/>
      <c r="I84" s="3"/>
      <c r="J84" s="3"/>
      <c r="K84" s="3"/>
      <c r="L84" s="3"/>
      <c r="M84" s="3"/>
      <c r="N84" s="3"/>
      <c r="O84" s="3"/>
      <c r="P84" s="3"/>
      <c r="Q84" s="3"/>
      <c r="R84" s="3"/>
      <c r="S84" s="3"/>
      <c r="T84" s="3"/>
      <c r="U84" s="3"/>
      <c r="V84" s="3"/>
      <c r="W84" s="3"/>
      <c r="X84" s="3"/>
      <c r="Y84" s="3"/>
      <c r="Z84" s="3"/>
    </row>
    <row r="85" ht="12.75" hidden="1" customHeight="1">
      <c r="A85" s="3"/>
      <c r="B85" s="3"/>
      <c r="C85" s="145">
        <f>CEILING(C77*MAX('Historical Data'!$H$121:$H$124),1)</f>
        <v>0</v>
      </c>
      <c r="D85" s="3"/>
      <c r="E85" s="3"/>
      <c r="F85" s="3"/>
      <c r="G85" s="3"/>
      <c r="H85" s="3"/>
      <c r="I85" s="3"/>
      <c r="J85" s="3"/>
      <c r="K85" s="3"/>
      <c r="L85" s="3"/>
      <c r="M85" s="3"/>
      <c r="N85" s="3"/>
      <c r="O85" s="3"/>
      <c r="P85" s="3"/>
      <c r="Q85" s="3"/>
      <c r="R85" s="3"/>
      <c r="S85" s="3"/>
      <c r="T85" s="3"/>
      <c r="U85" s="3"/>
      <c r="V85" s="3"/>
      <c r="W85" s="3"/>
      <c r="X85" s="3"/>
      <c r="Y85" s="3"/>
      <c r="Z85" s="3"/>
    </row>
    <row r="86" ht="12.75" hidden="1" customHeight="1">
      <c r="A86" s="3"/>
      <c r="B86" s="3"/>
      <c r="C86" s="158">
        <f>IF(ISERR(CORREL('Historical Data'!F121:F125,'Historical Data'!D121:D125)^2),0,CORREL('Historical Data'!F121:F125,'Historical Data'!D121:D125)^2)</f>
        <v>0</v>
      </c>
      <c r="D86" s="3" t="str">
        <f>IF(MIN(C86,C78)&gt;=0.75,"High",IF(MIN(C86,C78)&gt;=0.5,"Medium","Low"))</f>
        <v>Low</v>
      </c>
      <c r="E86" s="3"/>
      <c r="F86" s="3"/>
      <c r="G86" s="3"/>
      <c r="H86" s="3"/>
      <c r="I86" s="3"/>
      <c r="J86" s="3"/>
      <c r="K86" s="3"/>
      <c r="L86" s="3"/>
      <c r="M86" s="3"/>
      <c r="N86" s="3"/>
      <c r="O86" s="3"/>
      <c r="P86" s="3"/>
      <c r="Q86" s="3"/>
      <c r="R86" s="3"/>
      <c r="S86" s="3"/>
      <c r="T86" s="3"/>
      <c r="U86" s="3"/>
      <c r="V86" s="3"/>
      <c r="W86" s="3"/>
      <c r="X86" s="3"/>
      <c r="Y86" s="3"/>
      <c r="Z86" s="3"/>
    </row>
    <row r="87" ht="12.75" hidden="1"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t="s">
        <v>572</v>
      </c>
      <c r="B89" s="3" t="s">
        <v>573</v>
      </c>
      <c r="C89" s="3"/>
      <c r="D89" s="145">
        <f>M71</f>
        <v>0</v>
      </c>
      <c r="E89" s="145"/>
      <c r="F89" s="145"/>
      <c r="G89" s="145"/>
      <c r="H89" s="145"/>
      <c r="I89" s="145"/>
      <c r="J89" s="145"/>
      <c r="K89" s="3"/>
      <c r="L89" s="3"/>
      <c r="M89" s="3"/>
      <c r="N89" s="3"/>
      <c r="O89" s="3"/>
      <c r="P89" s="3"/>
      <c r="Q89" s="3"/>
      <c r="R89" s="3"/>
      <c r="S89" s="3"/>
      <c r="T89" s="3"/>
      <c r="U89" s="3"/>
      <c r="V89" s="3"/>
      <c r="W89" s="3"/>
      <c r="X89" s="3"/>
      <c r="Y89" s="3"/>
      <c r="Z89" s="3"/>
    </row>
    <row r="90" ht="12.75" customHeight="1">
      <c r="A90" s="118"/>
      <c r="B90" s="3" t="s">
        <v>574</v>
      </c>
      <c r="C90" s="3"/>
      <c r="D90" s="142"/>
      <c r="E90" s="145"/>
      <c r="F90" s="145"/>
      <c r="G90" s="145"/>
      <c r="H90" s="145"/>
      <c r="I90" s="145"/>
      <c r="J90" s="145"/>
      <c r="K90" s="3"/>
      <c r="L90" s="3"/>
      <c r="M90" s="3"/>
      <c r="N90" s="3"/>
      <c r="O90" s="3" t="s">
        <v>575</v>
      </c>
      <c r="P90" s="3" t="s">
        <v>576</v>
      </c>
      <c r="Q90" s="145">
        <f>X71</f>
        <v>0</v>
      </c>
      <c r="R90" s="3"/>
      <c r="S90" s="3"/>
      <c r="T90" s="3"/>
      <c r="U90" s="3"/>
      <c r="V90" s="3"/>
      <c r="W90" s="3"/>
      <c r="X90" s="3"/>
      <c r="Y90" s="3"/>
      <c r="Z90" s="3"/>
    </row>
    <row r="91" ht="12.75" customHeight="1">
      <c r="A91" s="3"/>
      <c r="B91" s="3" t="s">
        <v>577</v>
      </c>
      <c r="C91" s="3"/>
      <c r="D91" s="142"/>
      <c r="E91" s="145"/>
      <c r="F91" s="145"/>
      <c r="G91" s="145"/>
      <c r="H91" s="145"/>
      <c r="I91" s="145"/>
      <c r="J91" s="145"/>
      <c r="K91" s="3"/>
      <c r="L91" s="3"/>
      <c r="M91" s="3"/>
      <c r="N91" s="3"/>
      <c r="O91" s="3"/>
      <c r="P91" s="3"/>
      <c r="Q91" s="3"/>
      <c r="R91" s="3"/>
      <c r="S91" s="3"/>
      <c r="T91" s="3"/>
      <c r="U91" s="3"/>
      <c r="V91" s="3"/>
      <c r="W91" s="3"/>
      <c r="X91" s="3"/>
      <c r="Y91" s="3"/>
      <c r="Z91" s="3"/>
    </row>
    <row r="92" ht="82.5" hidden="1" customHeight="1">
      <c r="A92" s="3"/>
      <c r="B92" s="8" t="s">
        <v>578</v>
      </c>
      <c r="C92" s="3"/>
      <c r="D92" s="225"/>
      <c r="E92" s="88"/>
      <c r="F92" s="88"/>
      <c r="G92" s="88"/>
      <c r="H92" s="88"/>
      <c r="I92" s="88"/>
      <c r="J92" s="88"/>
      <c r="K92" s="88"/>
      <c r="L92" s="88"/>
      <c r="M92" s="88"/>
      <c r="N92" s="88"/>
      <c r="O92" s="88"/>
      <c r="P92" s="123"/>
      <c r="Q92" s="73"/>
      <c r="R92" s="7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7">
    <mergeCell ref="D48:M48"/>
    <mergeCell ref="O48:Y48"/>
    <mergeCell ref="D49:H49"/>
    <mergeCell ref="J49:L49"/>
    <mergeCell ref="O49:S49"/>
    <mergeCell ref="U49:W49"/>
    <mergeCell ref="D92:P92"/>
  </mergeCells>
  <dataValidations>
    <dataValidation type="list" allowBlank="1" showErrorMessage="1" sqref="C51:C70">
      <formula1>$G$40:$G$44</formula1>
    </dataValidation>
    <dataValidation type="list" allowBlank="1" showErrorMessage="1" sqref="B51:B70">
      <formula1>$F$34:$F$36</formula1>
    </dataValidation>
    <dataValidation type="list" allowBlank="1" showErrorMessage="1" sqref="Y51:Y70">
      <formula1>$B$32:$B$33</formula1>
    </dataValidation>
  </dataValidations>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16.86"/>
    <col customWidth="1" min="2" max="5" width="14.29"/>
    <col customWidth="1" min="6" max="6" width="3.71"/>
    <col customWidth="1" min="7" max="7" width="14.29"/>
    <col customWidth="1" min="8" max="10" width="14.14"/>
    <col customWidth="1" min="11" max="26" width="10.71"/>
  </cols>
  <sheetData>
    <row r="1" ht="12.75" customHeight="1">
      <c r="A1" s="1" t="s">
        <v>552</v>
      </c>
      <c r="B1" s="3"/>
      <c r="C1" s="3"/>
      <c r="D1" s="3"/>
      <c r="E1" s="3"/>
      <c r="F1" s="3"/>
      <c r="G1" s="3"/>
      <c r="H1" s="3"/>
      <c r="I1" s="3"/>
      <c r="J1" s="3"/>
      <c r="K1" s="3"/>
      <c r="L1" s="3"/>
      <c r="M1" s="3"/>
      <c r="N1" s="3"/>
      <c r="O1" s="3"/>
      <c r="P1" s="3"/>
      <c r="Q1" s="3"/>
      <c r="R1" s="3"/>
      <c r="S1" s="3"/>
      <c r="T1" s="3"/>
      <c r="U1" s="3"/>
      <c r="V1" s="3"/>
      <c r="W1" s="3"/>
      <c r="X1" s="3"/>
      <c r="Y1" s="3"/>
      <c r="Z1" s="3"/>
    </row>
    <row r="2" ht="12.75" hidden="1" customHeight="1">
      <c r="A2" s="166"/>
      <c r="B2" s="166"/>
      <c r="C2" s="166"/>
      <c r="D2" s="166"/>
      <c r="E2" s="166"/>
      <c r="F2" s="166"/>
      <c r="G2" s="166"/>
      <c r="H2" s="3"/>
      <c r="I2" s="3"/>
      <c r="J2" s="3"/>
      <c r="K2" s="3"/>
      <c r="L2" s="3"/>
      <c r="M2" s="3"/>
      <c r="N2" s="3"/>
      <c r="O2" s="3"/>
      <c r="P2" s="3"/>
      <c r="Q2" s="3"/>
      <c r="R2" s="3"/>
      <c r="S2" s="3"/>
      <c r="T2" s="3"/>
      <c r="U2" s="3"/>
      <c r="V2" s="3"/>
      <c r="W2" s="3"/>
      <c r="X2" s="3"/>
      <c r="Y2" s="3"/>
      <c r="Z2" s="3"/>
    </row>
    <row r="3" ht="12.75" hidden="1" customHeight="1">
      <c r="A3" s="194" t="s">
        <v>449</v>
      </c>
      <c r="B3" s="169"/>
      <c r="C3" s="169"/>
      <c r="D3" s="169"/>
      <c r="E3" s="169"/>
      <c r="F3" s="169"/>
      <c r="G3" s="169"/>
      <c r="H3" s="169"/>
      <c r="I3" s="3"/>
      <c r="J3" s="3"/>
      <c r="K3" s="3"/>
      <c r="L3" s="3"/>
      <c r="M3" s="3"/>
      <c r="N3" s="3"/>
      <c r="O3" s="3"/>
      <c r="P3" s="3"/>
      <c r="Q3" s="3"/>
      <c r="R3" s="3"/>
      <c r="S3" s="3"/>
      <c r="T3" s="3"/>
      <c r="U3" s="3"/>
      <c r="V3" s="3"/>
      <c r="W3" s="3"/>
      <c r="X3" s="3"/>
      <c r="Y3" s="3"/>
      <c r="Z3" s="3"/>
    </row>
    <row r="4" ht="12.75" hidden="1" customHeight="1">
      <c r="A4" s="169" t="s">
        <v>450</v>
      </c>
      <c r="B4" s="170">
        <v>36526.0</v>
      </c>
      <c r="C4" s="170"/>
      <c r="D4" s="169"/>
      <c r="E4" s="169" t="s">
        <v>451</v>
      </c>
      <c r="F4" s="169" t="s">
        <v>452</v>
      </c>
      <c r="G4" s="169"/>
      <c r="H4" s="169"/>
      <c r="I4" s="3"/>
      <c r="J4" s="3"/>
      <c r="K4" s="3"/>
      <c r="L4" s="3"/>
      <c r="M4" s="3"/>
      <c r="N4" s="3"/>
      <c r="O4" s="3"/>
      <c r="P4" s="3"/>
      <c r="Q4" s="3"/>
      <c r="R4" s="3"/>
      <c r="S4" s="3"/>
      <c r="T4" s="3"/>
      <c r="U4" s="3"/>
      <c r="V4" s="3"/>
      <c r="W4" s="3"/>
      <c r="X4" s="3"/>
      <c r="Y4" s="3"/>
      <c r="Z4" s="3"/>
    </row>
    <row r="5" ht="12.75" hidden="1" customHeight="1">
      <c r="A5" s="169" t="s">
        <v>453</v>
      </c>
      <c r="B5" s="170">
        <v>43831.0</v>
      </c>
      <c r="C5" s="170"/>
      <c r="D5" s="169"/>
      <c r="E5" s="169"/>
      <c r="F5" s="169" t="s">
        <v>454</v>
      </c>
      <c r="G5" s="169"/>
      <c r="H5" s="169"/>
      <c r="I5" s="3"/>
      <c r="J5" s="3"/>
      <c r="K5" s="3"/>
      <c r="L5" s="3"/>
      <c r="M5" s="3"/>
      <c r="N5" s="3"/>
      <c r="O5" s="3"/>
      <c r="P5" s="3"/>
      <c r="Q5" s="3"/>
      <c r="R5" s="3"/>
      <c r="S5" s="3"/>
      <c r="T5" s="3"/>
      <c r="U5" s="3"/>
      <c r="V5" s="3"/>
      <c r="W5" s="3"/>
      <c r="X5" s="3"/>
      <c r="Y5" s="3"/>
      <c r="Z5" s="3"/>
    </row>
    <row r="6" ht="12.75" hidden="1" customHeight="1">
      <c r="A6" s="169" t="s">
        <v>455</v>
      </c>
      <c r="B6" s="169" t="s">
        <v>459</v>
      </c>
      <c r="C6" s="169"/>
      <c r="D6" s="169"/>
      <c r="E6" s="169"/>
      <c r="F6" s="169" t="s">
        <v>457</v>
      </c>
      <c r="G6" s="169"/>
      <c r="H6" s="169"/>
      <c r="I6" s="3"/>
      <c r="J6" s="3"/>
      <c r="K6" s="3"/>
      <c r="L6" s="3"/>
      <c r="M6" s="3"/>
      <c r="N6" s="3"/>
      <c r="O6" s="3"/>
      <c r="P6" s="3"/>
      <c r="Q6" s="3"/>
      <c r="R6" s="3"/>
      <c r="S6" s="3"/>
      <c r="T6" s="3"/>
      <c r="U6" s="3"/>
      <c r="V6" s="3"/>
      <c r="W6" s="3"/>
      <c r="X6" s="3"/>
      <c r="Y6" s="3"/>
      <c r="Z6" s="3"/>
    </row>
    <row r="7" ht="12.75" hidden="1" customHeight="1">
      <c r="A7" s="169"/>
      <c r="B7" s="169" t="s">
        <v>35</v>
      </c>
      <c r="C7" s="169"/>
      <c r="D7" s="169"/>
      <c r="E7" s="169"/>
      <c r="F7" s="169" t="s">
        <v>458</v>
      </c>
      <c r="G7" s="169"/>
      <c r="H7" s="169"/>
      <c r="I7" s="3"/>
      <c r="J7" s="3"/>
      <c r="K7" s="3"/>
      <c r="L7" s="3"/>
      <c r="M7" s="3"/>
      <c r="N7" s="3"/>
      <c r="O7" s="3"/>
      <c r="P7" s="3"/>
      <c r="Q7" s="3"/>
      <c r="R7" s="3"/>
      <c r="S7" s="3"/>
      <c r="T7" s="3"/>
      <c r="U7" s="3"/>
      <c r="V7" s="3"/>
      <c r="W7" s="3"/>
      <c r="X7" s="3"/>
      <c r="Y7" s="3"/>
      <c r="Z7" s="3"/>
    </row>
    <row r="8" ht="12.75" hidden="1" customHeight="1">
      <c r="A8" s="169"/>
      <c r="B8" s="169" t="s">
        <v>84</v>
      </c>
      <c r="C8" s="169"/>
      <c r="D8" s="169"/>
      <c r="E8" s="169"/>
      <c r="F8" s="169" t="s">
        <v>460</v>
      </c>
      <c r="G8" s="169"/>
      <c r="H8" s="169"/>
      <c r="I8" s="3"/>
      <c r="J8" s="3"/>
      <c r="K8" s="3"/>
      <c r="L8" s="3"/>
      <c r="M8" s="3"/>
      <c r="N8" s="3"/>
      <c r="O8" s="3"/>
      <c r="P8" s="3"/>
      <c r="Q8" s="3"/>
      <c r="R8" s="3"/>
      <c r="S8" s="3"/>
      <c r="T8" s="3"/>
      <c r="U8" s="3"/>
      <c r="V8" s="3"/>
      <c r="W8" s="3"/>
      <c r="X8" s="3"/>
      <c r="Y8" s="3"/>
      <c r="Z8" s="3"/>
    </row>
    <row r="9" ht="12.75" hidden="1" customHeight="1">
      <c r="A9" s="169"/>
      <c r="B9" s="169" t="s">
        <v>462</v>
      </c>
      <c r="C9" s="169"/>
      <c r="D9" s="169"/>
      <c r="E9" s="169"/>
      <c r="F9" s="169" t="s">
        <v>461</v>
      </c>
      <c r="G9" s="169"/>
      <c r="H9" s="169"/>
      <c r="I9" s="3"/>
      <c r="J9" s="3"/>
      <c r="K9" s="3"/>
      <c r="L9" s="3"/>
      <c r="M9" s="3"/>
      <c r="N9" s="3"/>
      <c r="O9" s="3"/>
      <c r="P9" s="3"/>
      <c r="Q9" s="3"/>
      <c r="R9" s="3"/>
      <c r="S9" s="3"/>
      <c r="T9" s="3"/>
      <c r="U9" s="3"/>
      <c r="V9" s="3"/>
      <c r="W9" s="3"/>
      <c r="X9" s="3"/>
      <c r="Y9" s="3"/>
      <c r="Z9" s="3"/>
    </row>
    <row r="10" ht="12.75" hidden="1" customHeight="1">
      <c r="A10" s="169"/>
      <c r="B10" s="169" t="s">
        <v>65</v>
      </c>
      <c r="C10" s="169"/>
      <c r="D10" s="169"/>
      <c r="E10" s="169"/>
      <c r="F10" s="169" t="s">
        <v>463</v>
      </c>
      <c r="G10" s="169"/>
      <c r="H10" s="169"/>
      <c r="I10" s="3"/>
      <c r="J10" s="3"/>
      <c r="K10" s="3"/>
      <c r="L10" s="3"/>
      <c r="M10" s="3"/>
      <c r="N10" s="3"/>
      <c r="O10" s="3"/>
      <c r="P10" s="3"/>
      <c r="Q10" s="3"/>
      <c r="R10" s="3"/>
      <c r="S10" s="3"/>
      <c r="T10" s="3"/>
      <c r="U10" s="3"/>
      <c r="V10" s="3"/>
      <c r="W10" s="3"/>
      <c r="X10" s="3"/>
      <c r="Y10" s="3"/>
      <c r="Z10" s="3"/>
    </row>
    <row r="11" ht="12.75" hidden="1" customHeight="1">
      <c r="A11" s="169"/>
      <c r="B11" s="169" t="s">
        <v>29</v>
      </c>
      <c r="C11" s="169"/>
      <c r="D11" s="169"/>
      <c r="E11" s="169"/>
      <c r="F11" s="169" t="s">
        <v>464</v>
      </c>
      <c r="G11" s="169"/>
      <c r="H11" s="169"/>
      <c r="I11" s="3"/>
      <c r="J11" s="3"/>
      <c r="K11" s="3"/>
      <c r="L11" s="3"/>
      <c r="M11" s="3"/>
      <c r="N11" s="3"/>
      <c r="O11" s="3"/>
      <c r="P11" s="3"/>
      <c r="Q11" s="3"/>
      <c r="R11" s="3"/>
      <c r="S11" s="3"/>
      <c r="T11" s="3"/>
      <c r="U11" s="3"/>
      <c r="V11" s="3"/>
      <c r="W11" s="3"/>
      <c r="X11" s="3"/>
      <c r="Y11" s="3"/>
      <c r="Z11" s="3"/>
    </row>
    <row r="12" ht="12.75" hidden="1" customHeight="1">
      <c r="A12" s="169"/>
      <c r="B12" s="169" t="s">
        <v>467</v>
      </c>
      <c r="C12" s="169"/>
      <c r="D12" s="169"/>
      <c r="E12" s="169"/>
      <c r="F12" s="169" t="s">
        <v>465</v>
      </c>
      <c r="G12" s="169"/>
      <c r="H12" s="169"/>
      <c r="I12" s="3"/>
      <c r="J12" s="3"/>
      <c r="K12" s="3"/>
      <c r="L12" s="3"/>
      <c r="M12" s="3"/>
      <c r="N12" s="3"/>
      <c r="O12" s="3"/>
      <c r="P12" s="3"/>
      <c r="Q12" s="3"/>
      <c r="R12" s="3"/>
      <c r="S12" s="3"/>
      <c r="T12" s="3"/>
      <c r="U12" s="3"/>
      <c r="V12" s="3"/>
      <c r="W12" s="3"/>
      <c r="X12" s="3"/>
      <c r="Y12" s="3"/>
      <c r="Z12" s="3"/>
    </row>
    <row r="13" ht="12.75" hidden="1" customHeight="1">
      <c r="A13" s="169"/>
      <c r="B13" s="169" t="s">
        <v>466</v>
      </c>
      <c r="C13" s="169"/>
      <c r="D13" s="169"/>
      <c r="E13" s="169"/>
      <c r="F13" s="169"/>
      <c r="G13" s="169"/>
      <c r="H13" s="169"/>
      <c r="I13" s="3"/>
      <c r="J13" s="3"/>
      <c r="K13" s="3"/>
      <c r="L13" s="3"/>
      <c r="M13" s="3"/>
      <c r="N13" s="3"/>
      <c r="O13" s="3"/>
      <c r="P13" s="3"/>
      <c r="Q13" s="3"/>
      <c r="R13" s="3"/>
      <c r="S13" s="3"/>
      <c r="T13" s="3"/>
      <c r="U13" s="3"/>
      <c r="V13" s="3"/>
      <c r="W13" s="3"/>
      <c r="X13" s="3"/>
      <c r="Y13" s="3"/>
      <c r="Z13" s="3"/>
    </row>
    <row r="14" ht="12.75" hidden="1" customHeight="1">
      <c r="A14" s="169" t="s">
        <v>468</v>
      </c>
      <c r="B14" s="169" t="s">
        <v>469</v>
      </c>
      <c r="C14" s="169"/>
      <c r="D14" s="169"/>
      <c r="E14" s="169"/>
      <c r="F14" s="169"/>
      <c r="G14" s="169"/>
      <c r="H14" s="169"/>
      <c r="I14" s="3"/>
      <c r="J14" s="3"/>
      <c r="K14" s="3"/>
      <c r="L14" s="3"/>
      <c r="M14" s="3"/>
      <c r="N14" s="3"/>
      <c r="O14" s="3"/>
      <c r="P14" s="3"/>
      <c r="Q14" s="3"/>
      <c r="R14" s="3"/>
      <c r="S14" s="3"/>
      <c r="T14" s="3"/>
      <c r="U14" s="3"/>
      <c r="V14" s="3"/>
      <c r="W14" s="3"/>
      <c r="X14" s="3"/>
      <c r="Y14" s="3"/>
      <c r="Z14" s="3"/>
    </row>
    <row r="15" ht="12.75" hidden="1" customHeight="1">
      <c r="A15" s="169"/>
      <c r="B15" s="169" t="s">
        <v>472</v>
      </c>
      <c r="C15" s="169"/>
      <c r="D15" s="169"/>
      <c r="E15" s="169" t="s">
        <v>440</v>
      </c>
      <c r="F15" s="169" t="s">
        <v>579</v>
      </c>
      <c r="G15" s="169"/>
      <c r="H15" s="169"/>
      <c r="I15" s="3"/>
      <c r="J15" s="3"/>
      <c r="K15" s="3"/>
      <c r="L15" s="3"/>
      <c r="M15" s="3"/>
      <c r="N15" s="3"/>
      <c r="O15" s="3"/>
      <c r="P15" s="3"/>
      <c r="Q15" s="3"/>
      <c r="R15" s="3"/>
      <c r="S15" s="3"/>
      <c r="T15" s="3"/>
      <c r="U15" s="3"/>
      <c r="V15" s="3"/>
      <c r="W15" s="3"/>
      <c r="X15" s="3"/>
      <c r="Y15" s="3"/>
      <c r="Z15" s="3"/>
    </row>
    <row r="16" ht="12.75" hidden="1" customHeight="1">
      <c r="A16" s="169"/>
      <c r="B16" s="169" t="s">
        <v>473</v>
      </c>
      <c r="C16" s="169"/>
      <c r="D16" s="169"/>
      <c r="E16" s="169"/>
      <c r="F16" s="169" t="s">
        <v>580</v>
      </c>
      <c r="G16" s="169"/>
      <c r="H16" s="169"/>
      <c r="I16" s="3"/>
      <c r="J16" s="3"/>
      <c r="K16" s="3"/>
      <c r="L16" s="3"/>
      <c r="M16" s="3"/>
      <c r="N16" s="3"/>
      <c r="O16" s="3"/>
      <c r="P16" s="3"/>
      <c r="Q16" s="3"/>
      <c r="R16" s="3"/>
      <c r="S16" s="3"/>
      <c r="T16" s="3"/>
      <c r="U16" s="3"/>
      <c r="V16" s="3"/>
      <c r="W16" s="3"/>
      <c r="X16" s="3"/>
      <c r="Y16" s="3"/>
      <c r="Z16" s="3"/>
    </row>
    <row r="17" ht="12.75" hidden="1" customHeight="1">
      <c r="A17" s="169"/>
      <c r="B17" s="169" t="s">
        <v>474</v>
      </c>
      <c r="C17" s="169"/>
      <c r="D17" s="169"/>
      <c r="E17" s="169" t="s">
        <v>581</v>
      </c>
      <c r="F17" s="169" t="s">
        <v>582</v>
      </c>
      <c r="G17" s="169"/>
      <c r="H17" s="169"/>
      <c r="I17" s="3"/>
      <c r="J17" s="3"/>
      <c r="K17" s="3"/>
      <c r="L17" s="3"/>
      <c r="M17" s="3"/>
      <c r="N17" s="3"/>
      <c r="O17" s="3"/>
      <c r="P17" s="3"/>
      <c r="Q17" s="3"/>
      <c r="R17" s="3"/>
      <c r="S17" s="3"/>
      <c r="T17" s="3"/>
      <c r="U17" s="3"/>
      <c r="V17" s="3"/>
      <c r="W17" s="3"/>
      <c r="X17" s="3"/>
      <c r="Y17" s="3"/>
      <c r="Z17" s="3"/>
    </row>
    <row r="18" ht="12.75" hidden="1" customHeight="1">
      <c r="A18" s="169"/>
      <c r="B18" s="169" t="s">
        <v>475</v>
      </c>
      <c r="C18" s="169"/>
      <c r="D18" s="169"/>
      <c r="E18" s="169"/>
      <c r="F18" s="169" t="s">
        <v>583</v>
      </c>
      <c r="G18" s="169"/>
      <c r="H18" s="169"/>
      <c r="I18" s="3"/>
      <c r="J18" s="3"/>
      <c r="K18" s="3"/>
      <c r="L18" s="3"/>
      <c r="M18" s="3"/>
      <c r="N18" s="3"/>
      <c r="O18" s="3"/>
      <c r="P18" s="3"/>
      <c r="Q18" s="3"/>
      <c r="R18" s="3"/>
      <c r="S18" s="3"/>
      <c r="T18" s="3"/>
      <c r="U18" s="3"/>
      <c r="V18" s="3"/>
      <c r="W18" s="3"/>
      <c r="X18" s="3"/>
      <c r="Y18" s="3"/>
      <c r="Z18" s="3"/>
    </row>
    <row r="19" ht="12.75" hidden="1" customHeight="1">
      <c r="A19" s="169"/>
      <c r="B19" s="169" t="s">
        <v>476</v>
      </c>
      <c r="C19" s="169"/>
      <c r="D19" s="169"/>
      <c r="E19" s="169"/>
      <c r="F19" s="169" t="s">
        <v>584</v>
      </c>
      <c r="G19" s="169"/>
      <c r="H19" s="169"/>
      <c r="I19" s="3"/>
      <c r="J19" s="3"/>
      <c r="K19" s="3"/>
      <c r="L19" s="3"/>
      <c r="M19" s="3"/>
      <c r="N19" s="3"/>
      <c r="O19" s="3"/>
      <c r="P19" s="3"/>
      <c r="Q19" s="3"/>
      <c r="R19" s="3"/>
      <c r="S19" s="3"/>
      <c r="T19" s="3"/>
      <c r="U19" s="3"/>
      <c r="V19" s="3"/>
      <c r="W19" s="3"/>
      <c r="X19" s="3"/>
      <c r="Y19" s="3"/>
      <c r="Z19" s="3"/>
    </row>
    <row r="20" ht="12.75" hidden="1" customHeight="1">
      <c r="A20" s="169"/>
      <c r="B20" s="169" t="s">
        <v>477</v>
      </c>
      <c r="C20" s="169"/>
      <c r="D20" s="169"/>
      <c r="E20" s="169"/>
      <c r="F20" s="169" t="s">
        <v>585</v>
      </c>
      <c r="G20" s="169"/>
      <c r="H20" s="169"/>
      <c r="I20" s="3"/>
      <c r="J20" s="3"/>
      <c r="K20" s="3"/>
      <c r="L20" s="3"/>
      <c r="M20" s="3"/>
      <c r="N20" s="3"/>
      <c r="O20" s="3"/>
      <c r="P20" s="3"/>
      <c r="Q20" s="3"/>
      <c r="R20" s="3"/>
      <c r="S20" s="3"/>
      <c r="T20" s="3"/>
      <c r="U20" s="3"/>
      <c r="V20" s="3"/>
      <c r="W20" s="3"/>
      <c r="X20" s="3"/>
      <c r="Y20" s="3"/>
      <c r="Z20" s="3"/>
    </row>
    <row r="21" ht="12.75" hidden="1" customHeight="1">
      <c r="A21" s="169"/>
      <c r="B21" s="169" t="s">
        <v>478</v>
      </c>
      <c r="C21" s="169"/>
      <c r="D21" s="169"/>
      <c r="E21" s="169" t="s">
        <v>586</v>
      </c>
      <c r="F21" s="169" t="s">
        <v>584</v>
      </c>
      <c r="G21" s="169"/>
      <c r="H21" s="169"/>
      <c r="I21" s="3"/>
      <c r="J21" s="3"/>
      <c r="K21" s="3"/>
      <c r="L21" s="3"/>
      <c r="M21" s="3"/>
      <c r="N21" s="3"/>
      <c r="O21" s="3"/>
      <c r="P21" s="3"/>
      <c r="Q21" s="3"/>
      <c r="R21" s="3"/>
      <c r="S21" s="3"/>
      <c r="T21" s="3"/>
      <c r="U21" s="3"/>
      <c r="V21" s="3"/>
      <c r="W21" s="3"/>
      <c r="X21" s="3"/>
      <c r="Y21" s="3"/>
      <c r="Z21" s="3"/>
    </row>
    <row r="22" ht="12.75" hidden="1" customHeight="1">
      <c r="A22" s="169"/>
      <c r="B22" s="169" t="s">
        <v>479</v>
      </c>
      <c r="C22" s="169"/>
      <c r="D22" s="169"/>
      <c r="E22" s="169"/>
      <c r="F22" s="169" t="s">
        <v>532</v>
      </c>
      <c r="G22" s="169"/>
      <c r="H22" s="169"/>
      <c r="I22" s="3"/>
      <c r="J22" s="3"/>
      <c r="K22" s="3"/>
      <c r="L22" s="3"/>
      <c r="M22" s="3"/>
      <c r="N22" s="3"/>
      <c r="O22" s="3"/>
      <c r="P22" s="3"/>
      <c r="Q22" s="3"/>
      <c r="R22" s="3"/>
      <c r="S22" s="3"/>
      <c r="T22" s="3"/>
      <c r="U22" s="3"/>
      <c r="V22" s="3"/>
      <c r="W22" s="3"/>
      <c r="X22" s="3"/>
      <c r="Y22" s="3"/>
      <c r="Z22" s="3"/>
    </row>
    <row r="23" ht="12.75" hidden="1" customHeight="1">
      <c r="A23" s="169"/>
      <c r="B23" s="169" t="s">
        <v>480</v>
      </c>
      <c r="C23" s="169"/>
      <c r="D23" s="169"/>
      <c r="E23" s="169"/>
      <c r="F23" s="169"/>
      <c r="G23" s="169"/>
      <c r="H23" s="169"/>
      <c r="I23" s="3"/>
      <c r="J23" s="3"/>
      <c r="K23" s="3"/>
      <c r="L23" s="3"/>
      <c r="M23" s="3"/>
      <c r="N23" s="3"/>
      <c r="O23" s="3"/>
      <c r="P23" s="3"/>
      <c r="Q23" s="3"/>
      <c r="R23" s="3"/>
      <c r="S23" s="3"/>
      <c r="T23" s="3"/>
      <c r="U23" s="3"/>
      <c r="V23" s="3"/>
      <c r="W23" s="3"/>
      <c r="X23" s="3"/>
      <c r="Y23" s="3"/>
      <c r="Z23" s="3"/>
    </row>
    <row r="24" ht="12.75" hidden="1" customHeight="1">
      <c r="A24" s="169" t="s">
        <v>482</v>
      </c>
      <c r="B24" s="169" t="s">
        <v>483</v>
      </c>
      <c r="C24" s="169"/>
      <c r="D24" s="169"/>
      <c r="E24" s="169"/>
      <c r="F24" s="169"/>
      <c r="G24" s="169"/>
      <c r="H24" s="169"/>
      <c r="I24" s="3"/>
      <c r="J24" s="3"/>
      <c r="K24" s="3"/>
      <c r="L24" s="3"/>
      <c r="M24" s="3"/>
      <c r="N24" s="3"/>
      <c r="O24" s="3"/>
      <c r="P24" s="3"/>
      <c r="Q24" s="3"/>
      <c r="R24" s="3"/>
      <c r="S24" s="3"/>
      <c r="T24" s="3"/>
      <c r="U24" s="3"/>
      <c r="V24" s="3"/>
      <c r="W24" s="3"/>
      <c r="X24" s="3"/>
      <c r="Y24" s="3"/>
      <c r="Z24" s="3"/>
    </row>
    <row r="25" ht="12.75" hidden="1" customHeight="1">
      <c r="A25" s="169"/>
      <c r="B25" s="169" t="s">
        <v>484</v>
      </c>
      <c r="C25" s="169"/>
      <c r="D25" s="169"/>
      <c r="E25" s="169"/>
      <c r="F25" s="169"/>
      <c r="G25" s="169"/>
      <c r="H25" s="169"/>
      <c r="I25" s="3"/>
      <c r="J25" s="3"/>
      <c r="K25" s="3"/>
      <c r="L25" s="3"/>
      <c r="M25" s="3"/>
      <c r="N25" s="3"/>
      <c r="O25" s="3"/>
      <c r="P25" s="3"/>
      <c r="Q25" s="3"/>
      <c r="R25" s="3"/>
      <c r="S25" s="3"/>
      <c r="T25" s="3"/>
      <c r="U25" s="3"/>
      <c r="V25" s="3"/>
      <c r="W25" s="3"/>
      <c r="X25" s="3"/>
      <c r="Y25" s="3"/>
      <c r="Z25" s="3"/>
    </row>
    <row r="26" ht="12.75" hidden="1" customHeight="1">
      <c r="A26" s="169" t="s">
        <v>485</v>
      </c>
      <c r="B26" s="169" t="s">
        <v>486</v>
      </c>
      <c r="C26" s="169"/>
      <c r="D26" s="169"/>
      <c r="E26" s="169"/>
      <c r="F26" s="169"/>
      <c r="G26" s="169"/>
      <c r="H26" s="169"/>
      <c r="I26" s="3"/>
      <c r="J26" s="3"/>
      <c r="K26" s="3"/>
      <c r="L26" s="3"/>
      <c r="M26" s="3"/>
      <c r="N26" s="3"/>
      <c r="O26" s="3"/>
      <c r="P26" s="3"/>
      <c r="Q26" s="3"/>
      <c r="R26" s="3"/>
      <c r="S26" s="3"/>
      <c r="T26" s="3"/>
      <c r="U26" s="3"/>
      <c r="V26" s="3"/>
      <c r="W26" s="3"/>
      <c r="X26" s="3"/>
      <c r="Y26" s="3"/>
      <c r="Z26" s="3"/>
    </row>
    <row r="27" ht="12.75" hidden="1" customHeight="1">
      <c r="A27" s="169"/>
      <c r="B27" s="169" t="s">
        <v>487</v>
      </c>
      <c r="C27" s="169"/>
      <c r="D27" s="169"/>
      <c r="E27" s="169"/>
      <c r="F27" s="169"/>
      <c r="G27" s="169"/>
      <c r="H27" s="169"/>
      <c r="I27" s="3"/>
      <c r="J27" s="3"/>
      <c r="K27" s="3"/>
      <c r="L27" s="3"/>
      <c r="M27" s="3"/>
      <c r="N27" s="3"/>
      <c r="O27" s="3"/>
      <c r="P27" s="3"/>
      <c r="Q27" s="3"/>
      <c r="R27" s="3"/>
      <c r="S27" s="3"/>
      <c r="T27" s="3"/>
      <c r="U27" s="3"/>
      <c r="V27" s="3"/>
      <c r="W27" s="3"/>
      <c r="X27" s="3"/>
      <c r="Y27" s="3"/>
      <c r="Z27" s="3"/>
    </row>
    <row r="28" ht="12.75" hidden="1" customHeight="1">
      <c r="A28" s="169"/>
      <c r="B28" s="169" t="s">
        <v>488</v>
      </c>
      <c r="C28" s="169"/>
      <c r="D28" s="169"/>
      <c r="E28" s="169"/>
      <c r="F28" s="169"/>
      <c r="G28" s="169"/>
      <c r="H28" s="169"/>
      <c r="I28" s="3"/>
      <c r="J28" s="3"/>
      <c r="K28" s="3"/>
      <c r="L28" s="3"/>
      <c r="M28" s="3"/>
      <c r="N28" s="3"/>
      <c r="O28" s="3"/>
      <c r="P28" s="3"/>
      <c r="Q28" s="3"/>
      <c r="R28" s="3"/>
      <c r="S28" s="3"/>
      <c r="T28" s="3"/>
      <c r="U28" s="3"/>
      <c r="V28" s="3"/>
      <c r="W28" s="3"/>
      <c r="X28" s="3"/>
      <c r="Y28" s="3"/>
      <c r="Z28" s="3"/>
    </row>
    <row r="29" ht="12.75" hidden="1" customHeight="1">
      <c r="A29" s="169"/>
      <c r="B29" s="169" t="s">
        <v>444</v>
      </c>
      <c r="C29" s="169"/>
      <c r="D29" s="169"/>
      <c r="E29" s="169"/>
      <c r="F29" s="169"/>
      <c r="G29" s="169"/>
      <c r="H29" s="169"/>
      <c r="I29" s="3"/>
      <c r="J29" s="3"/>
      <c r="K29" s="3"/>
      <c r="L29" s="3"/>
      <c r="M29" s="3"/>
      <c r="N29" s="3"/>
      <c r="O29" s="3"/>
      <c r="P29" s="3"/>
      <c r="Q29" s="3"/>
      <c r="R29" s="3"/>
      <c r="S29" s="3"/>
      <c r="T29" s="3"/>
      <c r="U29" s="3"/>
      <c r="V29" s="3"/>
      <c r="W29" s="3"/>
      <c r="X29" s="3"/>
      <c r="Y29" s="3"/>
      <c r="Z29" s="3"/>
    </row>
    <row r="30" ht="12.75" hidden="1" customHeight="1">
      <c r="A30" s="169" t="s">
        <v>587</v>
      </c>
      <c r="B30" s="169" t="s">
        <v>539</v>
      </c>
      <c r="C30" s="169"/>
      <c r="D30" s="169"/>
      <c r="E30" s="169"/>
      <c r="F30" s="169"/>
      <c r="G30" s="169"/>
      <c r="H30" s="169"/>
      <c r="I30" s="3"/>
      <c r="J30" s="3"/>
      <c r="K30" s="3"/>
      <c r="L30" s="3"/>
      <c r="M30" s="3"/>
      <c r="N30" s="3"/>
      <c r="O30" s="3"/>
      <c r="P30" s="3"/>
      <c r="Q30" s="3"/>
      <c r="R30" s="3"/>
      <c r="S30" s="3"/>
      <c r="T30" s="3"/>
      <c r="U30" s="3"/>
      <c r="V30" s="3"/>
      <c r="W30" s="3"/>
      <c r="X30" s="3"/>
      <c r="Y30" s="3"/>
      <c r="Z30" s="3"/>
    </row>
    <row r="31" ht="12.75" hidden="1" customHeight="1">
      <c r="A31" s="169"/>
      <c r="B31" s="169" t="s">
        <v>540</v>
      </c>
      <c r="C31" s="169"/>
      <c r="D31" s="169"/>
      <c r="E31" s="169"/>
      <c r="F31" s="169"/>
      <c r="G31" s="169"/>
      <c r="H31" s="169"/>
      <c r="I31" s="3"/>
      <c r="J31" s="3"/>
      <c r="K31" s="3"/>
      <c r="L31" s="3"/>
      <c r="M31" s="3"/>
      <c r="N31" s="3"/>
      <c r="O31" s="3"/>
      <c r="P31" s="3"/>
      <c r="Q31" s="3"/>
      <c r="R31" s="3"/>
      <c r="S31" s="3"/>
      <c r="T31" s="3"/>
      <c r="U31" s="3"/>
      <c r="V31" s="3"/>
      <c r="W31" s="3"/>
      <c r="X31" s="3"/>
      <c r="Y31" s="3"/>
      <c r="Z31" s="3"/>
    </row>
    <row r="32" ht="12.75" hidden="1" customHeight="1">
      <c r="A32" s="169" t="s">
        <v>489</v>
      </c>
      <c r="B32" s="169" t="s">
        <v>410</v>
      </c>
      <c r="C32" s="169"/>
      <c r="D32" s="169"/>
      <c r="E32" s="169"/>
      <c r="F32" s="169"/>
      <c r="G32" s="169"/>
      <c r="H32" s="169"/>
      <c r="I32" s="3"/>
      <c r="J32" s="3"/>
      <c r="K32" s="3"/>
      <c r="L32" s="3"/>
      <c r="M32" s="3"/>
      <c r="N32" s="3"/>
      <c r="O32" s="3"/>
      <c r="P32" s="3"/>
      <c r="Q32" s="3"/>
      <c r="R32" s="3"/>
      <c r="S32" s="3"/>
      <c r="T32" s="3"/>
      <c r="U32" s="3"/>
      <c r="V32" s="3"/>
      <c r="W32" s="3"/>
      <c r="X32" s="3"/>
      <c r="Y32" s="3"/>
      <c r="Z32" s="3"/>
    </row>
    <row r="33" ht="12.75" hidden="1" customHeight="1">
      <c r="A33" s="169"/>
      <c r="B33" s="169" t="s">
        <v>411</v>
      </c>
      <c r="C33" s="169"/>
      <c r="D33" s="169"/>
      <c r="E33" s="169"/>
      <c r="F33" s="169"/>
      <c r="G33" s="169"/>
      <c r="H33" s="169"/>
      <c r="I33" s="3"/>
      <c r="J33" s="3"/>
      <c r="K33" s="3"/>
      <c r="L33" s="3"/>
      <c r="M33" s="3"/>
      <c r="N33" s="3"/>
      <c r="O33" s="3"/>
      <c r="P33" s="3"/>
      <c r="Q33" s="3"/>
      <c r="R33" s="3"/>
      <c r="S33" s="3"/>
      <c r="T33" s="3"/>
      <c r="U33" s="3"/>
      <c r="V33" s="3"/>
      <c r="W33" s="3"/>
      <c r="X33" s="3"/>
      <c r="Y33" s="3"/>
      <c r="Z33" s="3"/>
    </row>
    <row r="34" ht="12.75" hidden="1" customHeight="1">
      <c r="A34" s="169"/>
      <c r="B34" s="169" t="s">
        <v>412</v>
      </c>
      <c r="C34" s="169"/>
      <c r="D34" s="169"/>
      <c r="E34" s="169"/>
      <c r="F34" s="169"/>
      <c r="G34" s="169"/>
      <c r="H34" s="169"/>
      <c r="I34" s="3"/>
      <c r="J34" s="3"/>
      <c r="K34" s="3"/>
      <c r="L34" s="3"/>
      <c r="M34" s="3"/>
      <c r="N34" s="3"/>
      <c r="O34" s="3"/>
      <c r="P34" s="3"/>
      <c r="Q34" s="3"/>
      <c r="R34" s="3"/>
      <c r="S34" s="3"/>
      <c r="T34" s="3"/>
      <c r="U34" s="3"/>
      <c r="V34" s="3"/>
      <c r="W34" s="3"/>
      <c r="X34" s="3"/>
      <c r="Y34" s="3"/>
      <c r="Z34" s="3"/>
    </row>
    <row r="35" ht="12.75" hidden="1" customHeight="1">
      <c r="A35" s="169"/>
      <c r="B35" s="169" t="s">
        <v>413</v>
      </c>
      <c r="C35" s="169"/>
      <c r="D35" s="169"/>
      <c r="E35" s="169"/>
      <c r="F35" s="169"/>
      <c r="G35" s="169"/>
      <c r="H35" s="169"/>
      <c r="I35" s="3"/>
      <c r="J35" s="3"/>
      <c r="K35" s="3"/>
      <c r="L35" s="3"/>
      <c r="M35" s="3"/>
      <c r="N35" s="3"/>
      <c r="O35" s="3"/>
      <c r="P35" s="3"/>
      <c r="Q35" s="3"/>
      <c r="R35" s="3"/>
      <c r="S35" s="3"/>
      <c r="T35" s="3"/>
      <c r="U35" s="3"/>
      <c r="V35" s="3"/>
      <c r="W35" s="3"/>
      <c r="X35" s="3"/>
      <c r="Y35" s="3"/>
      <c r="Z35" s="3"/>
    </row>
    <row r="36" ht="12.75" hidden="1" customHeight="1">
      <c r="A36" s="169"/>
      <c r="B36" s="169" t="s">
        <v>414</v>
      </c>
      <c r="C36" s="169"/>
      <c r="D36" s="169"/>
      <c r="E36" s="169"/>
      <c r="F36" s="169"/>
      <c r="G36" s="169"/>
      <c r="H36" s="169"/>
      <c r="I36" s="3"/>
      <c r="J36" s="3"/>
      <c r="K36" s="3"/>
      <c r="L36" s="3"/>
      <c r="M36" s="3"/>
      <c r="N36" s="3"/>
      <c r="O36" s="3"/>
      <c r="P36" s="3"/>
      <c r="Q36" s="3"/>
      <c r="R36" s="3"/>
      <c r="S36" s="3"/>
      <c r="T36" s="3"/>
      <c r="U36" s="3"/>
      <c r="V36" s="3"/>
      <c r="W36" s="3"/>
      <c r="X36" s="3"/>
      <c r="Y36" s="3"/>
      <c r="Z36" s="3"/>
    </row>
    <row r="37" ht="12.75" hidden="1" customHeight="1">
      <c r="A37" s="169" t="s">
        <v>541</v>
      </c>
      <c r="B37" s="169" t="s">
        <v>542</v>
      </c>
      <c r="C37" s="169"/>
      <c r="D37" s="169"/>
      <c r="E37" s="169"/>
      <c r="F37" s="169"/>
      <c r="G37" s="169"/>
      <c r="H37" s="169"/>
      <c r="I37" s="3"/>
      <c r="J37" s="3"/>
      <c r="K37" s="3"/>
      <c r="L37" s="3"/>
      <c r="M37" s="3"/>
      <c r="N37" s="3"/>
      <c r="O37" s="3"/>
      <c r="P37" s="3"/>
      <c r="Q37" s="3"/>
      <c r="R37" s="3"/>
      <c r="S37" s="3"/>
      <c r="T37" s="3"/>
      <c r="U37" s="3"/>
      <c r="V37" s="3"/>
      <c r="W37" s="3"/>
      <c r="X37" s="3"/>
      <c r="Y37" s="3"/>
      <c r="Z37" s="3"/>
    </row>
    <row r="38" ht="12.75" hidden="1" customHeight="1">
      <c r="A38" s="169"/>
      <c r="B38" s="169" t="s">
        <v>543</v>
      </c>
      <c r="C38" s="169"/>
      <c r="D38" s="169"/>
      <c r="E38" s="169"/>
      <c r="F38" s="169"/>
      <c r="G38" s="169"/>
      <c r="H38" s="169"/>
      <c r="I38" s="3"/>
      <c r="J38" s="3"/>
      <c r="K38" s="3"/>
      <c r="L38" s="3"/>
      <c r="M38" s="3"/>
      <c r="N38" s="3"/>
      <c r="O38" s="3"/>
      <c r="P38" s="3"/>
      <c r="Q38" s="3"/>
      <c r="R38" s="3"/>
      <c r="S38" s="3"/>
      <c r="T38" s="3"/>
      <c r="U38" s="3"/>
      <c r="V38" s="3"/>
      <c r="W38" s="3"/>
      <c r="X38" s="3"/>
      <c r="Y38" s="3"/>
      <c r="Z38" s="3"/>
    </row>
    <row r="39" ht="12.75" hidden="1" customHeight="1">
      <c r="A39" s="169"/>
      <c r="B39" s="169" t="s">
        <v>544</v>
      </c>
      <c r="C39" s="169"/>
      <c r="D39" s="169"/>
      <c r="E39" s="169"/>
      <c r="F39" s="169"/>
      <c r="G39" s="169"/>
      <c r="H39" s="169"/>
      <c r="I39" s="3"/>
      <c r="J39" s="3"/>
      <c r="K39" s="3"/>
      <c r="L39" s="3"/>
      <c r="M39" s="3"/>
      <c r="N39" s="3"/>
      <c r="O39" s="3"/>
      <c r="P39" s="3"/>
      <c r="Q39" s="3"/>
      <c r="R39" s="3"/>
      <c r="S39" s="3"/>
      <c r="T39" s="3"/>
      <c r="U39" s="3"/>
      <c r="V39" s="3"/>
      <c r="W39" s="3"/>
      <c r="X39" s="3"/>
      <c r="Y39" s="3"/>
      <c r="Z39" s="3"/>
    </row>
    <row r="40" ht="12.75" hidden="1" customHeight="1">
      <c r="A40" s="169"/>
      <c r="B40" s="169"/>
      <c r="C40" s="169"/>
      <c r="D40" s="169"/>
      <c r="E40" s="169"/>
      <c r="F40" s="169"/>
      <c r="G40" s="169"/>
      <c r="H40" s="169"/>
      <c r="I40" s="3"/>
      <c r="J40" s="3"/>
      <c r="K40" s="3"/>
      <c r="L40" s="3"/>
      <c r="M40" s="3"/>
      <c r="N40" s="3"/>
      <c r="O40" s="3"/>
      <c r="P40" s="3"/>
      <c r="Q40" s="3"/>
      <c r="R40" s="3"/>
      <c r="S40" s="3"/>
      <c r="T40" s="3"/>
      <c r="U40" s="3"/>
      <c r="V40" s="3"/>
      <c r="W40" s="3"/>
      <c r="X40" s="3"/>
      <c r="Y40" s="3"/>
      <c r="Z40" s="3"/>
    </row>
    <row r="41" ht="12.75" hidden="1" customHeight="1">
      <c r="A41" s="169"/>
      <c r="B41" s="169"/>
      <c r="C41" s="169"/>
      <c r="D41" s="169"/>
      <c r="E41" s="169"/>
      <c r="F41" s="169"/>
      <c r="G41" s="169"/>
      <c r="H41" s="169"/>
      <c r="I41" s="3"/>
      <c r="J41" s="3"/>
      <c r="K41" s="3"/>
      <c r="L41" s="3"/>
      <c r="M41" s="3"/>
      <c r="N41" s="3"/>
      <c r="O41" s="3"/>
      <c r="P41" s="3"/>
      <c r="Q41" s="3"/>
      <c r="R41" s="3"/>
      <c r="S41" s="3"/>
      <c r="T41" s="3"/>
      <c r="U41" s="3"/>
      <c r="V41" s="3"/>
      <c r="W41" s="3"/>
      <c r="X41" s="3"/>
      <c r="Y41" s="3"/>
      <c r="Z41" s="3"/>
    </row>
    <row r="42" ht="12.75" customHeight="1">
      <c r="A42" s="1"/>
      <c r="B42" s="152" t="s">
        <v>553</v>
      </c>
      <c r="C42" s="65"/>
      <c r="D42" s="65"/>
      <c r="E42" s="153"/>
      <c r="F42" s="5"/>
      <c r="G42" s="152" t="s">
        <v>392</v>
      </c>
      <c r="H42" s="65"/>
      <c r="I42" s="65"/>
      <c r="J42" s="153"/>
      <c r="K42" s="3"/>
      <c r="L42" s="3"/>
      <c r="M42" s="3"/>
      <c r="N42" s="3"/>
      <c r="O42" s="3"/>
      <c r="P42" s="3"/>
      <c r="Q42" s="3"/>
      <c r="R42" s="3"/>
      <c r="S42" s="3"/>
      <c r="T42" s="3"/>
      <c r="U42" s="3"/>
      <c r="V42" s="3"/>
      <c r="W42" s="3"/>
      <c r="X42" s="3"/>
      <c r="Y42" s="3"/>
      <c r="Z42" s="3"/>
    </row>
    <row r="43" ht="12.75" customHeight="1">
      <c r="A43" s="118" t="s">
        <v>588</v>
      </c>
      <c r="B43" s="154" t="s">
        <v>589</v>
      </c>
      <c r="C43" s="155" t="s">
        <v>590</v>
      </c>
      <c r="D43" s="155" t="s">
        <v>591</v>
      </c>
      <c r="E43" s="156" t="s">
        <v>592</v>
      </c>
      <c r="F43" s="3"/>
      <c r="G43" s="154" t="s">
        <v>589</v>
      </c>
      <c r="H43" s="155" t="s">
        <v>590</v>
      </c>
      <c r="I43" s="155" t="s">
        <v>591</v>
      </c>
      <c r="J43" s="156" t="s">
        <v>592</v>
      </c>
      <c r="K43" s="3"/>
      <c r="L43" s="3"/>
      <c r="M43" s="3"/>
      <c r="N43" s="3"/>
      <c r="O43" s="3"/>
      <c r="P43" s="3"/>
      <c r="Q43" s="3"/>
      <c r="R43" s="3"/>
      <c r="S43" s="3"/>
      <c r="T43" s="3"/>
      <c r="U43" s="3"/>
      <c r="V43" s="3"/>
      <c r="W43" s="3"/>
      <c r="X43" s="3"/>
      <c r="Y43" s="3"/>
      <c r="Z43" s="3"/>
    </row>
    <row r="44" ht="12.75" customHeight="1">
      <c r="A44" s="195"/>
      <c r="B44" s="142"/>
      <c r="C44" s="142"/>
      <c r="D44" s="142"/>
      <c r="E44" s="142"/>
      <c r="F44" s="3"/>
      <c r="G44" s="226" t="str">
        <f t="shared" ref="G44:G53" si="1">IF(ISNUMBER(B44),B44,"")</f>
        <v/>
      </c>
      <c r="H44" s="226"/>
      <c r="I44" s="226"/>
      <c r="J44" s="226"/>
      <c r="K44" s="3"/>
      <c r="L44" s="3"/>
      <c r="M44" s="3"/>
      <c r="N44" s="3"/>
      <c r="O44" s="3"/>
      <c r="P44" s="3"/>
      <c r="Q44" s="3"/>
      <c r="R44" s="3"/>
      <c r="S44" s="3"/>
      <c r="T44" s="3"/>
      <c r="U44" s="3"/>
      <c r="V44" s="3"/>
      <c r="W44" s="3"/>
      <c r="X44" s="3"/>
      <c r="Y44" s="3"/>
      <c r="Z44" s="3"/>
    </row>
    <row r="45" ht="12.75" customHeight="1">
      <c r="A45" s="195"/>
      <c r="B45" s="142"/>
      <c r="C45" s="142"/>
      <c r="D45" s="142"/>
      <c r="E45" s="142"/>
      <c r="F45" s="3"/>
      <c r="G45" s="226" t="str">
        <f t="shared" si="1"/>
        <v/>
      </c>
      <c r="H45" s="142"/>
      <c r="I45" s="142"/>
      <c r="J45" s="142"/>
      <c r="K45" s="3"/>
      <c r="L45" s="3"/>
      <c r="M45" s="3"/>
      <c r="N45" s="3"/>
      <c r="O45" s="3"/>
      <c r="P45" s="3"/>
      <c r="Q45" s="3"/>
      <c r="R45" s="3"/>
      <c r="S45" s="3"/>
      <c r="T45" s="3"/>
      <c r="U45" s="3"/>
      <c r="V45" s="3"/>
      <c r="W45" s="3"/>
      <c r="X45" s="3"/>
      <c r="Y45" s="3"/>
      <c r="Z45" s="3"/>
    </row>
    <row r="46" ht="12.75" customHeight="1">
      <c r="A46" s="195"/>
      <c r="B46" s="142"/>
      <c r="C46" s="142"/>
      <c r="D46" s="142"/>
      <c r="E46" s="142"/>
      <c r="F46" s="3"/>
      <c r="G46" s="226" t="str">
        <f t="shared" si="1"/>
        <v/>
      </c>
      <c r="H46" s="142"/>
      <c r="I46" s="142"/>
      <c r="J46" s="142"/>
      <c r="K46" s="3"/>
      <c r="L46" s="3"/>
      <c r="M46" s="3"/>
      <c r="N46" s="3"/>
      <c r="O46" s="3"/>
      <c r="P46" s="3"/>
      <c r="Q46" s="3"/>
      <c r="R46" s="3"/>
      <c r="S46" s="3"/>
      <c r="T46" s="3"/>
      <c r="U46" s="3"/>
      <c r="V46" s="3"/>
      <c r="W46" s="3"/>
      <c r="X46" s="3"/>
      <c r="Y46" s="3"/>
      <c r="Z46" s="3"/>
    </row>
    <row r="47" ht="12.75" customHeight="1">
      <c r="A47" s="195"/>
      <c r="B47" s="142"/>
      <c r="C47" s="142"/>
      <c r="D47" s="142"/>
      <c r="E47" s="142"/>
      <c r="F47" s="3"/>
      <c r="G47" s="226" t="str">
        <f t="shared" si="1"/>
        <v/>
      </c>
      <c r="H47" s="142"/>
      <c r="I47" s="142"/>
      <c r="J47" s="142"/>
      <c r="K47" s="3"/>
      <c r="L47" s="3"/>
      <c r="M47" s="3"/>
      <c r="N47" s="3"/>
      <c r="O47" s="3"/>
      <c r="P47" s="3"/>
      <c r="Q47" s="3"/>
      <c r="R47" s="3"/>
      <c r="S47" s="3"/>
      <c r="T47" s="3"/>
      <c r="U47" s="3"/>
      <c r="V47" s="3"/>
      <c r="W47" s="3"/>
      <c r="X47" s="3"/>
      <c r="Y47" s="3"/>
      <c r="Z47" s="3"/>
    </row>
    <row r="48" ht="12.75" customHeight="1">
      <c r="A48" s="195"/>
      <c r="B48" s="142"/>
      <c r="C48" s="142"/>
      <c r="D48" s="142"/>
      <c r="E48" s="142"/>
      <c r="F48" s="3"/>
      <c r="G48" s="226" t="str">
        <f t="shared" si="1"/>
        <v/>
      </c>
      <c r="H48" s="142"/>
      <c r="I48" s="142"/>
      <c r="J48" s="142"/>
      <c r="K48" s="3"/>
      <c r="L48" s="3"/>
      <c r="M48" s="3"/>
      <c r="N48" s="3"/>
      <c r="O48" s="3"/>
      <c r="P48" s="3"/>
      <c r="Q48" s="3"/>
      <c r="R48" s="3"/>
      <c r="S48" s="3"/>
      <c r="T48" s="3"/>
      <c r="U48" s="3"/>
      <c r="V48" s="3"/>
      <c r="W48" s="3"/>
      <c r="X48" s="3"/>
      <c r="Y48" s="3"/>
      <c r="Z48" s="3"/>
    </row>
    <row r="49" ht="12.75" customHeight="1">
      <c r="A49" s="195"/>
      <c r="B49" s="142"/>
      <c r="C49" s="142"/>
      <c r="D49" s="142"/>
      <c r="E49" s="142"/>
      <c r="F49" s="3"/>
      <c r="G49" s="226" t="str">
        <f t="shared" si="1"/>
        <v/>
      </c>
      <c r="H49" s="142"/>
      <c r="I49" s="142"/>
      <c r="J49" s="142"/>
      <c r="K49" s="3"/>
      <c r="L49" s="3"/>
      <c r="M49" s="3"/>
      <c r="N49" s="3"/>
      <c r="O49" s="3"/>
      <c r="P49" s="3"/>
      <c r="Q49" s="3"/>
      <c r="R49" s="3"/>
      <c r="S49" s="3"/>
      <c r="T49" s="3"/>
      <c r="U49" s="3"/>
      <c r="V49" s="3"/>
      <c r="W49" s="3"/>
      <c r="X49" s="3"/>
      <c r="Y49" s="3"/>
      <c r="Z49" s="3"/>
    </row>
    <row r="50" ht="12.75" customHeight="1">
      <c r="A50" s="195"/>
      <c r="B50" s="142"/>
      <c r="C50" s="142"/>
      <c r="D50" s="142"/>
      <c r="E50" s="142"/>
      <c r="F50" s="3"/>
      <c r="G50" s="226" t="str">
        <f t="shared" si="1"/>
        <v/>
      </c>
      <c r="H50" s="142"/>
      <c r="I50" s="142"/>
      <c r="J50" s="142"/>
      <c r="K50" s="3"/>
      <c r="L50" s="3"/>
      <c r="M50" s="3"/>
      <c r="N50" s="3"/>
      <c r="O50" s="3"/>
      <c r="P50" s="3"/>
      <c r="Q50" s="3"/>
      <c r="R50" s="3"/>
      <c r="S50" s="3"/>
      <c r="T50" s="3"/>
      <c r="U50" s="3"/>
      <c r="V50" s="3"/>
      <c r="W50" s="3"/>
      <c r="X50" s="3"/>
      <c r="Y50" s="3"/>
      <c r="Z50" s="3"/>
    </row>
    <row r="51" ht="12.75" customHeight="1">
      <c r="A51" s="224"/>
      <c r="B51" s="142"/>
      <c r="C51" s="142"/>
      <c r="D51" s="142"/>
      <c r="E51" s="142"/>
      <c r="F51" s="3"/>
      <c r="G51" s="226" t="str">
        <f t="shared" si="1"/>
        <v/>
      </c>
      <c r="H51" s="142"/>
      <c r="I51" s="142"/>
      <c r="J51" s="142"/>
      <c r="K51" s="3"/>
      <c r="L51" s="3"/>
      <c r="M51" s="3"/>
      <c r="N51" s="3"/>
      <c r="O51" s="3"/>
      <c r="P51" s="3"/>
      <c r="Q51" s="3"/>
      <c r="R51" s="3"/>
      <c r="S51" s="3"/>
      <c r="T51" s="3"/>
      <c r="U51" s="3"/>
      <c r="V51" s="3"/>
      <c r="W51" s="3"/>
      <c r="X51" s="3"/>
      <c r="Y51" s="3"/>
      <c r="Z51" s="3"/>
    </row>
    <row r="52" ht="12.75" customHeight="1">
      <c r="A52" s="224"/>
      <c r="B52" s="142"/>
      <c r="C52" s="142"/>
      <c r="D52" s="142"/>
      <c r="E52" s="142"/>
      <c r="F52" s="3"/>
      <c r="G52" s="226" t="str">
        <f t="shared" si="1"/>
        <v/>
      </c>
      <c r="H52" s="142"/>
      <c r="I52" s="142"/>
      <c r="J52" s="142"/>
      <c r="K52" s="3"/>
      <c r="L52" s="3"/>
      <c r="M52" s="3"/>
      <c r="N52" s="3"/>
      <c r="O52" s="3"/>
      <c r="P52" s="3"/>
      <c r="Q52" s="3"/>
      <c r="R52" s="3"/>
      <c r="S52" s="3"/>
      <c r="T52" s="3"/>
      <c r="U52" s="3"/>
      <c r="V52" s="3"/>
      <c r="W52" s="3"/>
      <c r="X52" s="3"/>
      <c r="Y52" s="3"/>
      <c r="Z52" s="3"/>
    </row>
    <row r="53" ht="12.75" customHeight="1">
      <c r="A53" s="224"/>
      <c r="B53" s="142"/>
      <c r="C53" s="142"/>
      <c r="D53" s="142"/>
      <c r="E53" s="142"/>
      <c r="F53" s="3"/>
      <c r="G53" s="226" t="str">
        <f t="shared" si="1"/>
        <v/>
      </c>
      <c r="H53" s="142"/>
      <c r="I53" s="142"/>
      <c r="J53" s="142"/>
      <c r="K53" s="3"/>
      <c r="L53" s="3"/>
      <c r="M53" s="3"/>
      <c r="N53" s="3"/>
      <c r="O53" s="3"/>
      <c r="P53" s="3"/>
      <c r="Q53" s="3"/>
      <c r="R53" s="3"/>
      <c r="S53" s="3"/>
      <c r="T53" s="3"/>
      <c r="U53" s="3"/>
      <c r="V53" s="3"/>
      <c r="W53" s="3"/>
      <c r="X53" s="3"/>
      <c r="Y53" s="3"/>
      <c r="Z53" s="3"/>
    </row>
    <row r="54" ht="12.75" hidden="1" customHeight="1">
      <c r="A54" s="224"/>
      <c r="B54" s="142"/>
      <c r="C54" s="142"/>
      <c r="D54" s="142"/>
      <c r="E54" s="142"/>
      <c r="F54" s="3"/>
      <c r="G54" s="142"/>
      <c r="H54" s="142"/>
      <c r="I54" s="142"/>
      <c r="J54" s="142"/>
      <c r="K54" s="3"/>
      <c r="L54" s="3"/>
      <c r="M54" s="3"/>
      <c r="N54" s="3"/>
      <c r="O54" s="3"/>
      <c r="P54" s="3"/>
      <c r="Q54" s="3"/>
      <c r="R54" s="3"/>
      <c r="S54" s="3"/>
      <c r="T54" s="3"/>
      <c r="U54" s="3"/>
      <c r="V54" s="3"/>
      <c r="W54" s="3"/>
      <c r="X54" s="3"/>
      <c r="Y54" s="3"/>
      <c r="Z54" s="3"/>
    </row>
    <row r="55" ht="12.75" hidden="1" customHeight="1">
      <c r="A55" s="224"/>
      <c r="B55" s="142"/>
      <c r="C55" s="142"/>
      <c r="D55" s="142"/>
      <c r="E55" s="142"/>
      <c r="F55" s="3"/>
      <c r="G55" s="142"/>
      <c r="H55" s="142"/>
      <c r="I55" s="142"/>
      <c r="J55" s="142"/>
      <c r="K55" s="3"/>
      <c r="L55" s="3"/>
      <c r="M55" s="3"/>
      <c r="N55" s="3"/>
      <c r="O55" s="3"/>
      <c r="P55" s="3"/>
      <c r="Q55" s="3"/>
      <c r="R55" s="3"/>
      <c r="S55" s="3"/>
      <c r="T55" s="3"/>
      <c r="U55" s="3"/>
      <c r="V55" s="3"/>
      <c r="W55" s="3"/>
      <c r="X55" s="3"/>
      <c r="Y55" s="3"/>
      <c r="Z55" s="3"/>
    </row>
    <row r="56" ht="12.75" hidden="1" customHeight="1">
      <c r="A56" s="224"/>
      <c r="B56" s="142"/>
      <c r="C56" s="142"/>
      <c r="D56" s="142"/>
      <c r="E56" s="142"/>
      <c r="F56" s="3"/>
      <c r="G56" s="142"/>
      <c r="H56" s="142"/>
      <c r="I56" s="142"/>
      <c r="J56" s="142"/>
      <c r="K56" s="3"/>
      <c r="L56" s="3"/>
      <c r="M56" s="3"/>
      <c r="N56" s="3"/>
      <c r="O56" s="3"/>
      <c r="P56" s="3"/>
      <c r="Q56" s="3"/>
      <c r="R56" s="3"/>
      <c r="S56" s="3"/>
      <c r="T56" s="3"/>
      <c r="U56" s="3"/>
      <c r="V56" s="3"/>
      <c r="W56" s="3"/>
      <c r="X56" s="3"/>
      <c r="Y56" s="3"/>
      <c r="Z56" s="3"/>
    </row>
    <row r="57" ht="12.75" hidden="1" customHeight="1">
      <c r="A57" s="224"/>
      <c r="B57" s="142"/>
      <c r="C57" s="142"/>
      <c r="D57" s="142"/>
      <c r="E57" s="142"/>
      <c r="F57" s="3"/>
      <c r="G57" s="142"/>
      <c r="H57" s="142"/>
      <c r="I57" s="142"/>
      <c r="J57" s="142"/>
      <c r="K57" s="3"/>
      <c r="L57" s="3"/>
      <c r="M57" s="3"/>
      <c r="N57" s="3"/>
      <c r="O57" s="3"/>
      <c r="P57" s="3"/>
      <c r="Q57" s="3"/>
      <c r="R57" s="3"/>
      <c r="S57" s="3"/>
      <c r="T57" s="3"/>
      <c r="U57" s="3"/>
      <c r="V57" s="3"/>
      <c r="W57" s="3"/>
      <c r="X57" s="3"/>
      <c r="Y57" s="3"/>
      <c r="Z57" s="3"/>
    </row>
    <row r="58" ht="12.75" hidden="1" customHeight="1">
      <c r="A58" s="224"/>
      <c r="B58" s="142"/>
      <c r="C58" s="142"/>
      <c r="D58" s="142"/>
      <c r="E58" s="142"/>
      <c r="F58" s="3"/>
      <c r="G58" s="142"/>
      <c r="H58" s="142"/>
      <c r="I58" s="142"/>
      <c r="J58" s="142"/>
      <c r="K58" s="3"/>
      <c r="L58" s="3"/>
      <c r="M58" s="3"/>
      <c r="N58" s="3"/>
      <c r="O58" s="3"/>
      <c r="P58" s="3"/>
      <c r="Q58" s="3"/>
      <c r="R58" s="3"/>
      <c r="S58" s="3"/>
      <c r="T58" s="3"/>
      <c r="U58" s="3"/>
      <c r="V58" s="3"/>
      <c r="W58" s="3"/>
      <c r="X58" s="3"/>
      <c r="Y58" s="3"/>
      <c r="Z58" s="3"/>
    </row>
    <row r="59" ht="12.75" hidden="1" customHeight="1">
      <c r="A59" s="224"/>
      <c r="B59" s="142"/>
      <c r="C59" s="142"/>
      <c r="D59" s="142"/>
      <c r="E59" s="142"/>
      <c r="F59" s="3"/>
      <c r="G59" s="142"/>
      <c r="H59" s="142"/>
      <c r="I59" s="142"/>
      <c r="J59" s="142"/>
      <c r="K59" s="3"/>
      <c r="L59" s="3"/>
      <c r="M59" s="3"/>
      <c r="N59" s="3"/>
      <c r="O59" s="3"/>
      <c r="P59" s="3"/>
      <c r="Q59" s="3"/>
      <c r="R59" s="3"/>
      <c r="S59" s="3"/>
      <c r="T59" s="3"/>
      <c r="U59" s="3"/>
      <c r="V59" s="3"/>
      <c r="W59" s="3"/>
      <c r="X59" s="3"/>
      <c r="Y59" s="3"/>
      <c r="Z59" s="3"/>
    </row>
    <row r="60" ht="12.75" hidden="1" customHeight="1">
      <c r="A60" s="224"/>
      <c r="B60" s="142"/>
      <c r="C60" s="142"/>
      <c r="D60" s="142"/>
      <c r="E60" s="142"/>
      <c r="F60" s="3"/>
      <c r="G60" s="142"/>
      <c r="H60" s="142"/>
      <c r="I60" s="142"/>
      <c r="J60" s="142"/>
      <c r="K60" s="3"/>
      <c r="L60" s="3"/>
      <c r="M60" s="3"/>
      <c r="N60" s="3"/>
      <c r="O60" s="3"/>
      <c r="P60" s="3"/>
      <c r="Q60" s="3"/>
      <c r="R60" s="3"/>
      <c r="S60" s="3"/>
      <c r="T60" s="3"/>
      <c r="U60" s="3"/>
      <c r="V60" s="3"/>
      <c r="W60" s="3"/>
      <c r="X60" s="3"/>
      <c r="Y60" s="3"/>
      <c r="Z60" s="3"/>
    </row>
    <row r="61" ht="12.75" hidden="1" customHeight="1">
      <c r="A61" s="224"/>
      <c r="B61" s="142"/>
      <c r="C61" s="142"/>
      <c r="D61" s="142"/>
      <c r="E61" s="142"/>
      <c r="F61" s="3"/>
      <c r="G61" s="142"/>
      <c r="H61" s="142"/>
      <c r="I61" s="142"/>
      <c r="J61" s="142"/>
      <c r="K61" s="3"/>
      <c r="L61" s="3"/>
      <c r="M61" s="3"/>
      <c r="N61" s="3"/>
      <c r="O61" s="3"/>
      <c r="P61" s="3"/>
      <c r="Q61" s="3"/>
      <c r="R61" s="3"/>
      <c r="S61" s="3"/>
      <c r="T61" s="3"/>
      <c r="U61" s="3"/>
      <c r="V61" s="3"/>
      <c r="W61" s="3"/>
      <c r="X61" s="3"/>
      <c r="Y61" s="3"/>
      <c r="Z61" s="3"/>
    </row>
    <row r="62" ht="12.75" hidden="1" customHeight="1">
      <c r="A62" s="224"/>
      <c r="B62" s="142"/>
      <c r="C62" s="142"/>
      <c r="D62" s="142"/>
      <c r="E62" s="142"/>
      <c r="F62" s="3"/>
      <c r="G62" s="142"/>
      <c r="H62" s="142"/>
      <c r="I62" s="142"/>
      <c r="J62" s="142"/>
      <c r="K62" s="3"/>
      <c r="L62" s="3"/>
      <c r="M62" s="3"/>
      <c r="N62" s="3"/>
      <c r="O62" s="3"/>
      <c r="P62" s="3"/>
      <c r="Q62" s="3"/>
      <c r="R62" s="3"/>
      <c r="S62" s="3"/>
      <c r="T62" s="3"/>
      <c r="U62" s="3"/>
      <c r="V62" s="3"/>
      <c r="W62" s="3"/>
      <c r="X62" s="3"/>
      <c r="Y62" s="3"/>
      <c r="Z62" s="3"/>
    </row>
    <row r="63" ht="12.75" hidden="1" customHeight="1">
      <c r="A63" s="224"/>
      <c r="B63" s="142"/>
      <c r="C63" s="142"/>
      <c r="D63" s="142"/>
      <c r="E63" s="142"/>
      <c r="F63" s="3"/>
      <c r="G63" s="142"/>
      <c r="H63" s="142"/>
      <c r="I63" s="142"/>
      <c r="J63" s="142"/>
      <c r="K63" s="3"/>
      <c r="L63" s="3"/>
      <c r="M63" s="3"/>
      <c r="N63" s="3"/>
      <c r="O63" s="3"/>
      <c r="P63" s="3"/>
      <c r="Q63" s="3"/>
      <c r="R63" s="3"/>
      <c r="S63" s="3"/>
      <c r="T63" s="3"/>
      <c r="U63" s="3"/>
      <c r="V63" s="3"/>
      <c r="W63" s="3"/>
      <c r="X63" s="3"/>
      <c r="Y63" s="3"/>
      <c r="Z63" s="3"/>
    </row>
    <row r="64" ht="12.75" customHeight="1">
      <c r="A64" s="83" t="s">
        <v>569</v>
      </c>
      <c r="B64" s="145">
        <f t="shared" ref="B64:E64" si="2">SUM(B44:B63)</f>
        <v>0</v>
      </c>
      <c r="C64" s="145">
        <f t="shared" si="2"/>
        <v>0</v>
      </c>
      <c r="D64" s="145">
        <f t="shared" si="2"/>
        <v>0</v>
      </c>
      <c r="E64" s="145">
        <f t="shared" si="2"/>
        <v>0</v>
      </c>
      <c r="F64" s="3"/>
      <c r="G64" s="145">
        <f t="shared" ref="G64:J64" si="3">SUM(G44:G63)</f>
        <v>0</v>
      </c>
      <c r="H64" s="145">
        <f t="shared" si="3"/>
        <v>0</v>
      </c>
      <c r="I64" s="145">
        <f t="shared" si="3"/>
        <v>0</v>
      </c>
      <c r="J64" s="145">
        <f t="shared" si="3"/>
        <v>0</v>
      </c>
      <c r="K64" s="3"/>
      <c r="L64" s="3"/>
      <c r="M64" s="3"/>
      <c r="N64" s="3"/>
      <c r="O64" s="3"/>
      <c r="P64" s="3"/>
      <c r="Q64" s="3"/>
      <c r="R64" s="3"/>
      <c r="S64" s="3"/>
      <c r="T64" s="3"/>
      <c r="U64" s="3"/>
      <c r="V64" s="3"/>
      <c r="W64" s="3"/>
      <c r="X64" s="3"/>
      <c r="Y64" s="3"/>
      <c r="Z64" s="3"/>
    </row>
    <row r="65" ht="12.75" customHeight="1">
      <c r="A65" s="118"/>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1"/>
      <c r="B66" s="152" t="s">
        <v>553</v>
      </c>
      <c r="C66" s="65"/>
      <c r="D66" s="153"/>
      <c r="E66" s="3"/>
      <c r="F66" s="3"/>
      <c r="G66" s="152" t="s">
        <v>392</v>
      </c>
      <c r="H66" s="65"/>
      <c r="I66" s="153"/>
      <c r="J66" s="3"/>
      <c r="K66" s="3"/>
      <c r="L66" s="3"/>
      <c r="M66" s="3"/>
      <c r="N66" s="3"/>
      <c r="O66" s="3"/>
      <c r="P66" s="3"/>
      <c r="Q66" s="3"/>
      <c r="R66" s="3"/>
      <c r="S66" s="3"/>
      <c r="T66" s="3"/>
      <c r="U66" s="3"/>
      <c r="V66" s="3"/>
      <c r="W66" s="3"/>
      <c r="X66" s="3"/>
      <c r="Y66" s="3"/>
      <c r="Z66" s="3"/>
    </row>
    <row r="67" ht="12.75" customHeight="1">
      <c r="A67" s="118" t="s">
        <v>593</v>
      </c>
      <c r="B67" s="154" t="s">
        <v>439</v>
      </c>
      <c r="C67" s="155" t="s">
        <v>594</v>
      </c>
      <c r="D67" s="156" t="s">
        <v>595</v>
      </c>
      <c r="E67" s="3"/>
      <c r="F67" s="3"/>
      <c r="G67" s="154" t="s">
        <v>439</v>
      </c>
      <c r="H67" s="155" t="s">
        <v>384</v>
      </c>
      <c r="I67" s="156" t="s">
        <v>596</v>
      </c>
      <c r="J67" s="5"/>
      <c r="K67" s="3"/>
      <c r="L67" s="3"/>
      <c r="M67" s="3"/>
      <c r="N67" s="3"/>
      <c r="O67" s="3"/>
      <c r="P67" s="3"/>
      <c r="Q67" s="3"/>
      <c r="R67" s="3"/>
      <c r="S67" s="3"/>
      <c r="T67" s="3"/>
      <c r="U67" s="3"/>
      <c r="V67" s="3"/>
      <c r="W67" s="3"/>
      <c r="X67" s="3"/>
      <c r="Y67" s="3"/>
      <c r="Z67" s="3"/>
    </row>
    <row r="68" ht="12.75" customHeight="1">
      <c r="A68" s="195"/>
      <c r="B68" s="227"/>
      <c r="C68" s="228"/>
      <c r="D68" s="227"/>
      <c r="E68" s="3"/>
      <c r="F68" s="3"/>
      <c r="G68" s="226"/>
      <c r="H68" s="226"/>
      <c r="I68" s="227"/>
      <c r="J68" s="3"/>
      <c r="K68" s="3"/>
      <c r="L68" s="3"/>
      <c r="M68" s="3"/>
      <c r="N68" s="3"/>
      <c r="O68" s="3"/>
      <c r="P68" s="3"/>
      <c r="Q68" s="3"/>
      <c r="R68" s="3"/>
      <c r="S68" s="3"/>
      <c r="T68" s="3"/>
      <c r="U68" s="3"/>
      <c r="V68" s="3"/>
      <c r="W68" s="3"/>
      <c r="X68" s="3"/>
      <c r="Y68" s="3"/>
      <c r="Z68" s="3"/>
    </row>
    <row r="69" ht="12.75" customHeight="1">
      <c r="A69" s="195"/>
      <c r="B69" s="195"/>
      <c r="C69" s="228"/>
      <c r="D69" s="227"/>
      <c r="E69" s="3"/>
      <c r="F69" s="3"/>
      <c r="G69" s="142"/>
      <c r="H69" s="142"/>
      <c r="I69" s="227"/>
      <c r="J69" s="3"/>
      <c r="K69" s="3"/>
      <c r="L69" s="3"/>
      <c r="M69" s="3"/>
      <c r="N69" s="3"/>
      <c r="O69" s="3"/>
      <c r="P69" s="3"/>
      <c r="Q69" s="3"/>
      <c r="R69" s="3"/>
      <c r="S69" s="3"/>
      <c r="T69" s="3"/>
      <c r="U69" s="3"/>
      <c r="V69" s="3"/>
      <c r="W69" s="3"/>
      <c r="X69" s="3"/>
      <c r="Y69" s="3"/>
      <c r="Z69" s="3"/>
    </row>
    <row r="70" ht="12.75" customHeight="1">
      <c r="A70" s="195"/>
      <c r="B70" s="195"/>
      <c r="C70" s="228"/>
      <c r="D70" s="227"/>
      <c r="E70" s="3"/>
      <c r="F70" s="3"/>
      <c r="G70" s="142"/>
      <c r="H70" s="142"/>
      <c r="I70" s="227"/>
      <c r="J70" s="3"/>
      <c r="K70" s="3"/>
      <c r="L70" s="3"/>
      <c r="M70" s="3"/>
      <c r="N70" s="3"/>
      <c r="O70" s="3"/>
      <c r="P70" s="3"/>
      <c r="Q70" s="3"/>
      <c r="R70" s="3"/>
      <c r="S70" s="3"/>
      <c r="T70" s="3"/>
      <c r="U70" s="3"/>
      <c r="V70" s="3"/>
      <c r="W70" s="3"/>
      <c r="X70" s="3"/>
      <c r="Y70" s="3"/>
      <c r="Z70" s="3"/>
    </row>
    <row r="71" ht="12.75" customHeight="1">
      <c r="A71" s="195"/>
      <c r="B71" s="195"/>
      <c r="C71" s="228"/>
      <c r="D71" s="227"/>
      <c r="E71" s="3"/>
      <c r="F71" s="3"/>
      <c r="G71" s="142"/>
      <c r="H71" s="142"/>
      <c r="I71" s="227"/>
      <c r="J71" s="3"/>
      <c r="K71" s="3"/>
      <c r="L71" s="3"/>
      <c r="M71" s="3"/>
      <c r="N71" s="3"/>
      <c r="O71" s="3"/>
      <c r="P71" s="3"/>
      <c r="Q71" s="3"/>
      <c r="R71" s="3"/>
      <c r="S71" s="3"/>
      <c r="T71" s="3"/>
      <c r="U71" s="3"/>
      <c r="V71" s="3"/>
      <c r="W71" s="3"/>
      <c r="X71" s="3"/>
      <c r="Y71" s="3"/>
      <c r="Z71" s="3"/>
    </row>
    <row r="72" ht="12.75" customHeight="1">
      <c r="A72" s="195"/>
      <c r="B72" s="195"/>
      <c r="C72" s="228"/>
      <c r="D72" s="227"/>
      <c r="E72" s="3"/>
      <c r="F72" s="3"/>
      <c r="G72" s="142"/>
      <c r="H72" s="142"/>
      <c r="I72" s="227"/>
      <c r="J72" s="3"/>
      <c r="K72" s="3"/>
      <c r="L72" s="3"/>
      <c r="M72" s="3"/>
      <c r="N72" s="3"/>
      <c r="O72" s="3"/>
      <c r="P72" s="3"/>
      <c r="Q72" s="3"/>
      <c r="R72" s="3"/>
      <c r="S72" s="3"/>
      <c r="T72" s="3"/>
      <c r="U72" s="3"/>
      <c r="V72" s="3"/>
      <c r="W72" s="3"/>
      <c r="X72" s="3"/>
      <c r="Y72" s="3"/>
      <c r="Z72" s="3"/>
    </row>
    <row r="73" ht="12.75" customHeight="1">
      <c r="A73" s="195"/>
      <c r="B73" s="195"/>
      <c r="C73" s="228"/>
      <c r="D73" s="227"/>
      <c r="E73" s="3"/>
      <c r="F73" s="3"/>
      <c r="G73" s="142"/>
      <c r="H73" s="142"/>
      <c r="I73" s="227"/>
      <c r="J73" s="3"/>
      <c r="K73" s="3"/>
      <c r="L73" s="3"/>
      <c r="M73" s="3"/>
      <c r="N73" s="3"/>
      <c r="O73" s="3"/>
      <c r="P73" s="3"/>
      <c r="Q73" s="3"/>
      <c r="R73" s="3"/>
      <c r="S73" s="3"/>
      <c r="T73" s="3"/>
      <c r="U73" s="3"/>
      <c r="V73" s="3"/>
      <c r="W73" s="3"/>
      <c r="X73" s="3"/>
      <c r="Y73" s="3"/>
      <c r="Z73" s="3"/>
    </row>
    <row r="74" ht="12.75" customHeight="1">
      <c r="A74" s="195"/>
      <c r="B74" s="195"/>
      <c r="C74" s="228"/>
      <c r="D74" s="227"/>
      <c r="E74" s="3"/>
      <c r="F74" s="3"/>
      <c r="G74" s="142"/>
      <c r="H74" s="142"/>
      <c r="I74" s="227"/>
      <c r="J74" s="3"/>
      <c r="K74" s="3"/>
      <c r="L74" s="3"/>
      <c r="M74" s="3"/>
      <c r="N74" s="3"/>
      <c r="O74" s="3"/>
      <c r="P74" s="3"/>
      <c r="Q74" s="3"/>
      <c r="R74" s="3"/>
      <c r="S74" s="3"/>
      <c r="T74" s="3"/>
      <c r="U74" s="3"/>
      <c r="V74" s="3"/>
      <c r="W74" s="3"/>
      <c r="X74" s="3"/>
      <c r="Y74" s="3"/>
      <c r="Z74" s="3"/>
    </row>
    <row r="75" ht="12.75" customHeight="1">
      <c r="A75" s="195"/>
      <c r="B75" s="195"/>
      <c r="C75" s="228"/>
      <c r="D75" s="227"/>
      <c r="E75" s="3"/>
      <c r="F75" s="3"/>
      <c r="G75" s="142"/>
      <c r="H75" s="142"/>
      <c r="I75" s="227"/>
      <c r="J75" s="3"/>
      <c r="K75" s="3"/>
      <c r="L75" s="3"/>
      <c r="M75" s="3"/>
      <c r="N75" s="3"/>
      <c r="O75" s="3"/>
      <c r="P75" s="3"/>
      <c r="Q75" s="3"/>
      <c r="R75" s="3"/>
      <c r="S75" s="3"/>
      <c r="T75" s="3"/>
      <c r="U75" s="3"/>
      <c r="V75" s="3"/>
      <c r="W75" s="3"/>
      <c r="X75" s="3"/>
      <c r="Y75" s="3"/>
      <c r="Z75" s="3"/>
    </row>
    <row r="76" ht="12.75" customHeight="1">
      <c r="A76" s="195"/>
      <c r="B76" s="195"/>
      <c r="C76" s="228"/>
      <c r="D76" s="227"/>
      <c r="E76" s="3"/>
      <c r="F76" s="3"/>
      <c r="G76" s="142"/>
      <c r="H76" s="142"/>
      <c r="I76" s="227"/>
      <c r="J76" s="3"/>
      <c r="K76" s="3"/>
      <c r="L76" s="3"/>
      <c r="M76" s="3"/>
      <c r="N76" s="3"/>
      <c r="O76" s="3"/>
      <c r="P76" s="3"/>
      <c r="Q76" s="3"/>
      <c r="R76" s="3"/>
      <c r="S76" s="3"/>
      <c r="T76" s="3"/>
      <c r="U76" s="3"/>
      <c r="V76" s="3"/>
      <c r="W76" s="3"/>
      <c r="X76" s="3"/>
      <c r="Y76" s="3"/>
      <c r="Z76" s="3"/>
    </row>
    <row r="77" ht="12.75" customHeight="1">
      <c r="A77" s="195"/>
      <c r="B77" s="195"/>
      <c r="C77" s="228"/>
      <c r="D77" s="227"/>
      <c r="E77" s="3"/>
      <c r="F77" s="3"/>
      <c r="G77" s="142"/>
      <c r="H77" s="142"/>
      <c r="I77" s="227"/>
      <c r="J77" s="3"/>
      <c r="K77" s="3"/>
      <c r="L77" s="3"/>
      <c r="M77" s="3"/>
      <c r="N77" s="3"/>
      <c r="O77" s="3"/>
      <c r="P77" s="3"/>
      <c r="Q77" s="3"/>
      <c r="R77" s="3"/>
      <c r="S77" s="3"/>
      <c r="T77" s="3"/>
      <c r="U77" s="3"/>
      <c r="V77" s="3"/>
      <c r="W77" s="3"/>
      <c r="X77" s="3"/>
      <c r="Y77" s="3"/>
      <c r="Z77" s="3"/>
    </row>
    <row r="78" ht="12.75" customHeight="1">
      <c r="A78" s="195"/>
      <c r="B78" s="195"/>
      <c r="C78" s="228"/>
      <c r="D78" s="227"/>
      <c r="E78" s="3"/>
      <c r="F78" s="3"/>
      <c r="G78" s="142"/>
      <c r="H78" s="142"/>
      <c r="I78" s="227"/>
      <c r="J78" s="3"/>
      <c r="K78" s="3"/>
      <c r="L78" s="3"/>
      <c r="M78" s="3"/>
      <c r="N78" s="3"/>
      <c r="O78" s="3"/>
      <c r="P78" s="3"/>
      <c r="Q78" s="3"/>
      <c r="R78" s="3"/>
      <c r="S78" s="3"/>
      <c r="T78" s="3"/>
      <c r="U78" s="3"/>
      <c r="V78" s="3"/>
      <c r="W78" s="3"/>
      <c r="X78" s="3"/>
      <c r="Y78" s="3"/>
      <c r="Z78" s="3"/>
    </row>
    <row r="79" ht="12.75" customHeight="1">
      <c r="A79" s="195"/>
      <c r="B79" s="195"/>
      <c r="C79" s="228"/>
      <c r="D79" s="227"/>
      <c r="E79" s="3"/>
      <c r="F79" s="3"/>
      <c r="G79" s="142"/>
      <c r="H79" s="142"/>
      <c r="I79" s="227"/>
      <c r="J79" s="3"/>
      <c r="K79" s="3"/>
      <c r="L79" s="3"/>
      <c r="M79" s="3"/>
      <c r="N79" s="3"/>
      <c r="O79" s="3"/>
      <c r="P79" s="3"/>
      <c r="Q79" s="3"/>
      <c r="R79" s="3"/>
      <c r="S79" s="3"/>
      <c r="T79" s="3"/>
      <c r="U79" s="3"/>
      <c r="V79" s="3"/>
      <c r="W79" s="3"/>
      <c r="X79" s="3"/>
      <c r="Y79" s="3"/>
      <c r="Z79" s="3"/>
    </row>
    <row r="80" ht="12.75" customHeight="1">
      <c r="A80" s="195"/>
      <c r="B80" s="195"/>
      <c r="C80" s="228"/>
      <c r="D80" s="227"/>
      <c r="E80" s="3"/>
      <c r="F80" s="3"/>
      <c r="G80" s="142"/>
      <c r="H80" s="142"/>
      <c r="I80" s="227"/>
      <c r="J80" s="3"/>
      <c r="K80" s="3"/>
      <c r="L80" s="3"/>
      <c r="M80" s="3"/>
      <c r="N80" s="3"/>
      <c r="O80" s="3"/>
      <c r="P80" s="3"/>
      <c r="Q80" s="3"/>
      <c r="R80" s="3"/>
      <c r="S80" s="3"/>
      <c r="T80" s="3"/>
      <c r="U80" s="3"/>
      <c r="V80" s="3"/>
      <c r="W80" s="3"/>
      <c r="X80" s="3"/>
      <c r="Y80" s="3"/>
      <c r="Z80" s="3"/>
    </row>
    <row r="81" ht="12.75" customHeight="1">
      <c r="A81" s="195"/>
      <c r="B81" s="195"/>
      <c r="C81" s="228"/>
      <c r="D81" s="227"/>
      <c r="E81" s="3"/>
      <c r="F81" s="3"/>
      <c r="G81" s="142"/>
      <c r="H81" s="142"/>
      <c r="I81" s="227"/>
      <c r="J81" s="3"/>
      <c r="K81" s="3"/>
      <c r="L81" s="3"/>
      <c r="M81" s="3"/>
      <c r="N81" s="3"/>
      <c r="O81" s="3"/>
      <c r="P81" s="3"/>
      <c r="Q81" s="3"/>
      <c r="R81" s="3"/>
      <c r="S81" s="3"/>
      <c r="T81" s="3"/>
      <c r="U81" s="3"/>
      <c r="V81" s="3"/>
      <c r="W81" s="3"/>
      <c r="X81" s="3"/>
      <c r="Y81" s="3"/>
      <c r="Z81" s="3"/>
    </row>
    <row r="82" ht="12.75" customHeight="1">
      <c r="A82" s="195"/>
      <c r="B82" s="195"/>
      <c r="C82" s="228"/>
      <c r="D82" s="227"/>
      <c r="E82" s="3"/>
      <c r="F82" s="3"/>
      <c r="G82" s="142"/>
      <c r="H82" s="142"/>
      <c r="I82" s="227"/>
      <c r="J82" s="3"/>
      <c r="K82" s="3"/>
      <c r="L82" s="3"/>
      <c r="M82" s="3"/>
      <c r="N82" s="3"/>
      <c r="O82" s="3"/>
      <c r="P82" s="3"/>
      <c r="Q82" s="3"/>
      <c r="R82" s="3"/>
      <c r="S82" s="3"/>
      <c r="T82" s="3"/>
      <c r="U82" s="3"/>
      <c r="V82" s="3"/>
      <c r="W82" s="3"/>
      <c r="X82" s="3"/>
      <c r="Y82" s="3"/>
      <c r="Z82" s="3"/>
    </row>
    <row r="83" ht="12.75" customHeight="1">
      <c r="A83" s="195"/>
      <c r="B83" s="227"/>
      <c r="C83" s="228"/>
      <c r="D83" s="227"/>
      <c r="E83" s="3"/>
      <c r="F83" s="3"/>
      <c r="G83" s="226"/>
      <c r="H83" s="226"/>
      <c r="I83" s="227"/>
      <c r="J83" s="3"/>
      <c r="K83" s="3"/>
      <c r="L83" s="3"/>
      <c r="M83" s="3"/>
      <c r="N83" s="3"/>
      <c r="O83" s="3"/>
      <c r="P83" s="3"/>
      <c r="Q83" s="3"/>
      <c r="R83" s="3"/>
      <c r="S83" s="3"/>
      <c r="T83" s="3"/>
      <c r="U83" s="3"/>
      <c r="V83" s="3"/>
      <c r="W83" s="3"/>
      <c r="X83" s="3"/>
      <c r="Y83" s="3"/>
      <c r="Z83" s="3"/>
    </row>
    <row r="84" ht="12.75" customHeight="1">
      <c r="A84" s="195"/>
      <c r="B84" s="195"/>
      <c r="C84" s="228"/>
      <c r="D84" s="227"/>
      <c r="E84" s="3"/>
      <c r="F84" s="3"/>
      <c r="G84" s="142"/>
      <c r="H84" s="142"/>
      <c r="I84" s="227"/>
      <c r="J84" s="3"/>
      <c r="K84" s="3"/>
      <c r="L84" s="3"/>
      <c r="M84" s="3"/>
      <c r="N84" s="3"/>
      <c r="O84" s="3"/>
      <c r="P84" s="3"/>
      <c r="Q84" s="3"/>
      <c r="R84" s="3"/>
      <c r="S84" s="3"/>
      <c r="T84" s="3"/>
      <c r="U84" s="3"/>
      <c r="V84" s="3"/>
      <c r="W84" s="3"/>
      <c r="X84" s="3"/>
      <c r="Y84" s="3"/>
      <c r="Z84" s="3"/>
    </row>
    <row r="85" ht="12.75" customHeight="1">
      <c r="A85" s="195"/>
      <c r="B85" s="195"/>
      <c r="C85" s="228"/>
      <c r="D85" s="227"/>
      <c r="E85" s="3"/>
      <c r="F85" s="3"/>
      <c r="G85" s="142"/>
      <c r="H85" s="142"/>
      <c r="I85" s="227"/>
      <c r="J85" s="3"/>
      <c r="K85" s="3"/>
      <c r="L85" s="3"/>
      <c r="M85" s="3"/>
      <c r="N85" s="3"/>
      <c r="O85" s="3"/>
      <c r="P85" s="3"/>
      <c r="Q85" s="3"/>
      <c r="R85" s="3"/>
      <c r="S85" s="3"/>
      <c r="T85" s="3"/>
      <c r="U85" s="3"/>
      <c r="V85" s="3"/>
      <c r="W85" s="3"/>
      <c r="X85" s="3"/>
      <c r="Y85" s="3"/>
      <c r="Z85" s="3"/>
    </row>
    <row r="86" ht="12.75" customHeight="1">
      <c r="A86" s="195"/>
      <c r="B86" s="195"/>
      <c r="C86" s="228"/>
      <c r="D86" s="227"/>
      <c r="E86" s="3"/>
      <c r="F86" s="3"/>
      <c r="G86" s="142"/>
      <c r="H86" s="142"/>
      <c r="I86" s="227"/>
      <c r="J86" s="3"/>
      <c r="K86" s="3"/>
      <c r="L86" s="3"/>
      <c r="M86" s="3"/>
      <c r="N86" s="3"/>
      <c r="O86" s="3"/>
      <c r="P86" s="3"/>
      <c r="Q86" s="3"/>
      <c r="R86" s="3"/>
      <c r="S86" s="3"/>
      <c r="T86" s="3"/>
      <c r="U86" s="3"/>
      <c r="V86" s="3"/>
      <c r="W86" s="3"/>
      <c r="X86" s="3"/>
      <c r="Y86" s="3"/>
      <c r="Z86" s="3"/>
    </row>
    <row r="87" ht="12.75" customHeight="1">
      <c r="A87" s="195"/>
      <c r="B87" s="195"/>
      <c r="C87" s="228"/>
      <c r="D87" s="227"/>
      <c r="E87" s="3"/>
      <c r="F87" s="3"/>
      <c r="G87" s="142"/>
      <c r="H87" s="142"/>
      <c r="I87" s="227"/>
      <c r="J87" s="3"/>
      <c r="K87" s="3"/>
      <c r="L87" s="3"/>
      <c r="M87" s="3"/>
      <c r="N87" s="3"/>
      <c r="O87" s="3"/>
      <c r="P87" s="3"/>
      <c r="Q87" s="3"/>
      <c r="R87" s="3"/>
      <c r="S87" s="3"/>
      <c r="T87" s="3"/>
      <c r="U87" s="3"/>
      <c r="V87" s="3"/>
      <c r="W87" s="3"/>
      <c r="X87" s="3"/>
      <c r="Y87" s="3"/>
      <c r="Z87" s="3"/>
    </row>
    <row r="88" ht="12.75" customHeight="1">
      <c r="A88" s="83" t="s">
        <v>569</v>
      </c>
      <c r="B88" s="3"/>
      <c r="C88" s="145">
        <f>SUM(C68:C87)</f>
        <v>0</v>
      </c>
      <c r="D88" s="3"/>
      <c r="E88" s="3"/>
      <c r="F88" s="3"/>
      <c r="G88" s="145"/>
      <c r="H88" s="145">
        <f>SUM(H68:H87)</f>
        <v>0</v>
      </c>
      <c r="I88" s="3"/>
      <c r="J88" s="3"/>
      <c r="K88" s="3"/>
      <c r="L88" s="3"/>
      <c r="M88" s="3"/>
      <c r="N88" s="3"/>
      <c r="O88" s="3"/>
      <c r="P88" s="3"/>
      <c r="Q88" s="3"/>
      <c r="R88" s="3"/>
      <c r="S88" s="3"/>
      <c r="T88" s="3"/>
      <c r="U88" s="3"/>
      <c r="V88" s="3"/>
      <c r="W88" s="3"/>
      <c r="X88" s="3"/>
      <c r="Y88" s="3"/>
      <c r="Z88" s="3"/>
    </row>
    <row r="89" ht="12.75" customHeight="1">
      <c r="A89" s="118"/>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1"/>
      <c r="B90" s="229" t="s">
        <v>392</v>
      </c>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118" t="s">
        <v>597</v>
      </c>
      <c r="B91" s="230" t="s">
        <v>598</v>
      </c>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224"/>
      <c r="B92" s="226"/>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224"/>
      <c r="B93" s="142"/>
      <c r="C93" s="3"/>
      <c r="D93" s="3"/>
      <c r="E93" s="3"/>
      <c r="F93" s="3"/>
      <c r="G93" s="3"/>
      <c r="H93" s="145"/>
      <c r="I93" s="3"/>
      <c r="J93" s="3"/>
      <c r="K93" s="3"/>
      <c r="L93" s="3"/>
      <c r="M93" s="3"/>
      <c r="N93" s="3"/>
      <c r="O93" s="3"/>
      <c r="P93" s="3"/>
      <c r="Q93" s="3"/>
      <c r="R93" s="3"/>
      <c r="S93" s="3"/>
      <c r="T93" s="3"/>
      <c r="U93" s="3"/>
      <c r="V93" s="3"/>
      <c r="W93" s="3"/>
      <c r="X93" s="3"/>
      <c r="Y93" s="3"/>
      <c r="Z93" s="3"/>
    </row>
    <row r="94" ht="12.75" customHeight="1">
      <c r="A94" s="224"/>
      <c r="B94" s="142"/>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224"/>
      <c r="B95" s="142"/>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224"/>
      <c r="B96" s="142"/>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83" t="s">
        <v>569</v>
      </c>
      <c r="B97" s="145">
        <f>SUM(B92:B96)</f>
        <v>0</v>
      </c>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118"/>
      <c r="B98" s="3"/>
      <c r="C98" s="3"/>
      <c r="D98" s="3"/>
      <c r="E98" s="3"/>
      <c r="F98" s="3"/>
      <c r="G98" s="3"/>
      <c r="H98" s="3"/>
      <c r="I98" s="3"/>
      <c r="J98" s="3"/>
      <c r="K98" s="3"/>
      <c r="L98" s="3"/>
      <c r="M98" s="3"/>
      <c r="N98" s="3"/>
      <c r="O98" s="3"/>
      <c r="P98" s="3"/>
      <c r="Q98" s="3"/>
      <c r="R98" s="3"/>
      <c r="S98" s="3"/>
      <c r="T98" s="3"/>
      <c r="U98" s="3"/>
      <c r="V98" s="3"/>
      <c r="W98" s="3"/>
      <c r="X98" s="3"/>
      <c r="Y98" s="3"/>
      <c r="Z98" s="3"/>
    </row>
    <row r="99" ht="12.75" hidden="1" customHeight="1">
      <c r="A99" s="118" t="s">
        <v>570</v>
      </c>
      <c r="B99" s="3"/>
      <c r="C99" s="3"/>
      <c r="D99" s="3"/>
      <c r="E99" s="3"/>
      <c r="F99" s="3"/>
      <c r="G99" s="3"/>
      <c r="H99" s="3"/>
      <c r="I99" s="3"/>
      <c r="J99" s="3"/>
      <c r="K99" s="3"/>
      <c r="L99" s="3"/>
      <c r="M99" s="3"/>
      <c r="N99" s="3"/>
      <c r="O99" s="3"/>
      <c r="P99" s="3"/>
      <c r="Q99" s="3"/>
      <c r="R99" s="3"/>
      <c r="S99" s="3"/>
      <c r="T99" s="3"/>
      <c r="U99" s="3"/>
      <c r="V99" s="3"/>
      <c r="W99" s="3"/>
      <c r="X99" s="3"/>
      <c r="Y99" s="3"/>
      <c r="Z99" s="3"/>
    </row>
    <row r="100" ht="12.75" hidden="1" customHeight="1">
      <c r="A100" s="3"/>
      <c r="B100" s="3"/>
      <c r="C100" s="145" t="str">
        <f>#REF!+E64+D64</f>
        <v>#REF!</v>
      </c>
      <c r="D100" s="3"/>
      <c r="E100" s="3"/>
      <c r="F100" s="3"/>
      <c r="G100" s="3"/>
      <c r="H100" s="3"/>
      <c r="I100" s="3"/>
      <c r="J100" s="3"/>
      <c r="K100" s="3"/>
      <c r="L100" s="3"/>
      <c r="M100" s="3"/>
      <c r="N100" s="3"/>
      <c r="O100" s="3"/>
      <c r="P100" s="3"/>
      <c r="Q100" s="3"/>
      <c r="R100" s="3"/>
      <c r="S100" s="3"/>
      <c r="T100" s="3"/>
      <c r="U100" s="3"/>
      <c r="V100" s="3"/>
      <c r="W100" s="3"/>
      <c r="X100" s="3"/>
      <c r="Y100" s="3"/>
      <c r="Z100" s="3"/>
    </row>
    <row r="101" ht="12.75" hidden="1" customHeight="1">
      <c r="A101" s="3"/>
      <c r="B101" s="3"/>
      <c r="C101" s="158">
        <f>IF(ISERR(SUM('Historical Data'!D121:D125)/SUM('Historical Data'!B121:B125)),0,SUM('Historical Data'!D121:D125)/SUM('Historical Data'!B121:B125))</f>
        <v>0</v>
      </c>
      <c r="D101" s="3"/>
      <c r="E101" s="3"/>
      <c r="F101" s="3"/>
      <c r="G101" s="3"/>
      <c r="H101" s="3"/>
      <c r="I101" s="3"/>
      <c r="J101" s="3"/>
      <c r="K101" s="3"/>
      <c r="L101" s="3"/>
      <c r="M101" s="3"/>
      <c r="N101" s="3"/>
      <c r="O101" s="3"/>
      <c r="P101" s="3"/>
      <c r="Q101" s="3"/>
      <c r="R101" s="3"/>
      <c r="S101" s="3"/>
      <c r="T101" s="3"/>
      <c r="U101" s="3"/>
      <c r="V101" s="3"/>
      <c r="W101" s="3"/>
      <c r="X101" s="3"/>
      <c r="Y101" s="3"/>
      <c r="Z101" s="3"/>
    </row>
    <row r="102" ht="12.75" hidden="1" customHeight="1">
      <c r="A102" s="3"/>
      <c r="B102" s="3"/>
      <c r="C102" s="145" t="str">
        <f>CEILING(C100*C101,1)</f>
        <v>#REF!</v>
      </c>
      <c r="D102" s="3"/>
      <c r="E102" s="3"/>
      <c r="F102" s="3"/>
      <c r="G102" s="3"/>
      <c r="H102" s="3"/>
      <c r="I102" s="3"/>
      <c r="J102" s="3"/>
      <c r="K102" s="3"/>
      <c r="L102" s="3"/>
      <c r="M102" s="3"/>
      <c r="N102" s="3"/>
      <c r="O102" s="3"/>
      <c r="P102" s="3"/>
      <c r="Q102" s="3"/>
      <c r="R102" s="3"/>
      <c r="S102" s="3"/>
      <c r="T102" s="3"/>
      <c r="U102" s="3"/>
      <c r="V102" s="3"/>
      <c r="W102" s="3"/>
      <c r="X102" s="3"/>
      <c r="Y102" s="3"/>
      <c r="Z102" s="3"/>
    </row>
    <row r="103" ht="12.75" hidden="1" customHeight="1">
      <c r="A103" s="3"/>
      <c r="B103" s="3"/>
      <c r="C103" s="158">
        <f>IF(ISERR(CORREL('Historical Data'!B121:B125,'Historical Data'!D121:D125)^2),0,CORREL('Historical Data'!B121:B125,'Historical Data'!D121:D125)^2)</f>
        <v>0</v>
      </c>
      <c r="D103" s="3" t="str">
        <f>IF(C103&gt;=0.75,"High",IF(C103&gt;=0.5,"Medium","Low"))</f>
        <v>Low</v>
      </c>
      <c r="E103" s="158"/>
      <c r="F103" s="3"/>
      <c r="G103" s="3"/>
      <c r="H103" s="3"/>
      <c r="I103" s="3"/>
      <c r="J103" s="3"/>
      <c r="K103" s="3"/>
      <c r="L103" s="3"/>
      <c r="M103" s="3"/>
      <c r="N103" s="3"/>
      <c r="O103" s="3"/>
      <c r="P103" s="3"/>
      <c r="Q103" s="3"/>
      <c r="R103" s="3"/>
      <c r="S103" s="3"/>
      <c r="T103" s="3"/>
      <c r="U103" s="3"/>
      <c r="V103" s="3"/>
      <c r="W103" s="3"/>
      <c r="X103" s="3"/>
      <c r="Y103" s="3"/>
      <c r="Z103" s="3"/>
    </row>
    <row r="104" ht="12.75" hidden="1"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hidden="1" customHeight="1">
      <c r="A105" s="118" t="s">
        <v>571</v>
      </c>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hidden="1" customHeight="1">
      <c r="A106" s="3"/>
      <c r="B106" s="3"/>
      <c r="C106" s="145" t="str">
        <f>'Historical Data'!B128</f>
        <v/>
      </c>
      <c r="D106" s="3"/>
      <c r="E106" s="3"/>
      <c r="F106" s="3"/>
      <c r="G106" s="3"/>
      <c r="H106" s="3"/>
      <c r="I106" s="3"/>
      <c r="J106" s="3"/>
      <c r="K106" s="3"/>
      <c r="L106" s="3"/>
      <c r="M106" s="3"/>
      <c r="N106" s="3"/>
      <c r="O106" s="3"/>
      <c r="P106" s="3"/>
      <c r="Q106" s="3"/>
      <c r="R106" s="3"/>
      <c r="S106" s="3"/>
      <c r="T106" s="3"/>
      <c r="U106" s="3"/>
      <c r="V106" s="3"/>
      <c r="W106" s="3"/>
      <c r="X106" s="3"/>
      <c r="Y106" s="3"/>
      <c r="Z106" s="3"/>
    </row>
    <row r="107" ht="12.75" hidden="1" customHeight="1">
      <c r="A107" s="3"/>
      <c r="B107" s="3"/>
      <c r="C107" s="158">
        <f>IF(ISERR(SUM('Historical Data'!F121:F125)/SUM('Historical Data'!D121:D125)),0,SUM('Historical Data'!F121:F125)/SUM('Historical Data'!D121:D125))</f>
        <v>0</v>
      </c>
      <c r="D107" s="3"/>
      <c r="E107" s="3"/>
      <c r="F107" s="3"/>
      <c r="G107" s="3"/>
      <c r="H107" s="3"/>
      <c r="I107" s="3"/>
      <c r="J107" s="3"/>
      <c r="K107" s="3"/>
      <c r="L107" s="3"/>
      <c r="M107" s="3"/>
      <c r="N107" s="3"/>
      <c r="O107" s="3"/>
      <c r="P107" s="3"/>
      <c r="Q107" s="3"/>
      <c r="R107" s="3"/>
      <c r="S107" s="3"/>
      <c r="T107" s="3"/>
      <c r="U107" s="3"/>
      <c r="V107" s="3"/>
      <c r="W107" s="3"/>
      <c r="X107" s="3"/>
      <c r="Y107" s="3"/>
      <c r="Z107" s="3"/>
    </row>
    <row r="108" ht="12.75" hidden="1" customHeight="1">
      <c r="A108" s="3"/>
      <c r="B108" s="3"/>
      <c r="C108" s="145" t="str">
        <f>CEILING(C102*C107,1)</f>
        <v>#REF!</v>
      </c>
      <c r="D108" s="3"/>
      <c r="E108" s="3"/>
      <c r="F108" s="3"/>
      <c r="G108" s="3"/>
      <c r="H108" s="3"/>
      <c r="I108" s="3"/>
      <c r="J108" s="3"/>
      <c r="K108" s="3"/>
      <c r="L108" s="3"/>
      <c r="M108" s="3"/>
      <c r="N108" s="3"/>
      <c r="O108" s="3"/>
      <c r="P108" s="3"/>
      <c r="Q108" s="3"/>
      <c r="R108" s="3"/>
      <c r="S108" s="3"/>
      <c r="T108" s="3"/>
      <c r="U108" s="3"/>
      <c r="V108" s="3"/>
      <c r="W108" s="3"/>
      <c r="X108" s="3"/>
      <c r="Y108" s="3"/>
      <c r="Z108" s="3"/>
    </row>
    <row r="109" ht="12.75" hidden="1" customHeight="1">
      <c r="A109" s="3"/>
      <c r="B109" s="3"/>
      <c r="C109" s="145" t="str">
        <f>FLOOR(C102*MIN('Historical Data'!$H$121:$H$124),1)</f>
        <v>#REF!</v>
      </c>
      <c r="D109" s="3"/>
      <c r="E109" s="3"/>
      <c r="F109" s="3"/>
      <c r="G109" s="3"/>
      <c r="H109" s="3"/>
      <c r="I109" s="3"/>
      <c r="J109" s="3"/>
      <c r="K109" s="3"/>
      <c r="L109" s="3"/>
      <c r="M109" s="3"/>
      <c r="N109" s="3"/>
      <c r="O109" s="3"/>
      <c r="P109" s="3"/>
      <c r="Q109" s="3"/>
      <c r="R109" s="3"/>
      <c r="S109" s="3"/>
      <c r="T109" s="3"/>
      <c r="U109" s="3"/>
      <c r="V109" s="3"/>
      <c r="W109" s="3"/>
      <c r="X109" s="3"/>
      <c r="Y109" s="3"/>
      <c r="Z109" s="3"/>
    </row>
    <row r="110" ht="12.75" hidden="1" customHeight="1">
      <c r="A110" s="3"/>
      <c r="B110" s="3"/>
      <c r="C110" s="145" t="str">
        <f>CEILING(C102*MAX('Historical Data'!$H$121:$H$124),1)</f>
        <v>#REF!</v>
      </c>
      <c r="D110" s="3"/>
      <c r="E110" s="3"/>
      <c r="F110" s="3"/>
      <c r="G110" s="3"/>
      <c r="H110" s="3"/>
      <c r="I110" s="3"/>
      <c r="J110" s="3"/>
      <c r="K110" s="3"/>
      <c r="L110" s="3"/>
      <c r="M110" s="3"/>
      <c r="N110" s="3"/>
      <c r="O110" s="3"/>
      <c r="P110" s="3"/>
      <c r="Q110" s="3"/>
      <c r="R110" s="3"/>
      <c r="S110" s="3"/>
      <c r="T110" s="3"/>
      <c r="U110" s="3"/>
      <c r="V110" s="3"/>
      <c r="W110" s="3"/>
      <c r="X110" s="3"/>
      <c r="Y110" s="3"/>
      <c r="Z110" s="3"/>
    </row>
    <row r="111" ht="12.75" hidden="1" customHeight="1">
      <c r="A111" s="3"/>
      <c r="B111" s="3"/>
      <c r="C111" s="158">
        <f>IF(ISERR(CORREL('Historical Data'!F121:F125,'Historical Data'!D121:D125)^2),0,CORREL('Historical Data'!F121:F125,'Historical Data'!D121:D125)^2)</f>
        <v>0</v>
      </c>
      <c r="D111" s="3" t="str">
        <f>IF(MIN(C111,C103)&gt;=0.75,"High",IF(MIN(C111,C103)&gt;=0.5,"Medium","Low"))</f>
        <v>Low</v>
      </c>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t="s">
        <v>599</v>
      </c>
      <c r="B114" s="3" t="s">
        <v>573</v>
      </c>
      <c r="C114" s="3"/>
      <c r="D114" s="145">
        <f>D64+E64+C88</f>
        <v>0</v>
      </c>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118"/>
      <c r="B115" s="3" t="s">
        <v>574</v>
      </c>
      <c r="C115" s="3"/>
      <c r="D115" s="142">
        <v>0.0</v>
      </c>
      <c r="E115" s="3"/>
      <c r="F115" s="3"/>
      <c r="G115" s="3" t="s">
        <v>576</v>
      </c>
      <c r="H115" s="145">
        <f>H88+J64+I64</f>
        <v>0</v>
      </c>
      <c r="I115" s="3"/>
      <c r="J115" s="3"/>
      <c r="K115" s="3"/>
      <c r="L115" s="3"/>
      <c r="M115" s="3"/>
      <c r="N115" s="3"/>
      <c r="O115" s="3"/>
      <c r="P115" s="3"/>
      <c r="Q115" s="3"/>
      <c r="R115" s="3"/>
      <c r="S115" s="3"/>
      <c r="T115" s="3"/>
      <c r="U115" s="3"/>
      <c r="V115" s="3"/>
      <c r="W115" s="3"/>
      <c r="X115" s="3"/>
      <c r="Y115" s="3"/>
      <c r="Z115" s="3"/>
    </row>
    <row r="116" ht="12.75" customHeight="1">
      <c r="A116" s="3"/>
      <c r="B116" s="3" t="s">
        <v>577</v>
      </c>
      <c r="C116" s="3"/>
      <c r="D116" s="142">
        <v>0.0</v>
      </c>
      <c r="E116" s="3"/>
      <c r="F116" s="3"/>
      <c r="G116" s="3"/>
      <c r="H116" s="3"/>
      <c r="I116" s="3"/>
      <c r="J116" s="3"/>
      <c r="K116" s="3"/>
      <c r="L116" s="3"/>
      <c r="M116" s="3"/>
      <c r="N116" s="3"/>
      <c r="O116" s="3"/>
      <c r="P116" s="3"/>
      <c r="Q116" s="3"/>
      <c r="R116" s="3"/>
      <c r="S116" s="3"/>
      <c r="T116" s="3"/>
      <c r="U116" s="3"/>
      <c r="V116" s="3"/>
      <c r="W116" s="3"/>
      <c r="X116" s="3"/>
      <c r="Y116" s="3"/>
      <c r="Z116" s="3"/>
    </row>
    <row r="117" ht="82.5" hidden="1" customHeight="1">
      <c r="A117" s="3"/>
      <c r="B117" s="8" t="s">
        <v>578</v>
      </c>
      <c r="C117" s="3"/>
      <c r="D117" s="225"/>
      <c r="E117" s="88"/>
      <c r="F117" s="88"/>
      <c r="G117" s="88"/>
      <c r="H117" s="88"/>
      <c r="I117" s="88"/>
      <c r="J117" s="123"/>
      <c r="K117" s="3"/>
      <c r="L117" s="3"/>
      <c r="M117" s="3"/>
      <c r="N117" s="3"/>
      <c r="O117" s="3"/>
      <c r="P117" s="3"/>
      <c r="Q117" s="3"/>
      <c r="R117" s="3"/>
      <c r="S117" s="3"/>
      <c r="T117" s="3"/>
      <c r="U117" s="3"/>
      <c r="V117" s="3"/>
      <c r="W117" s="3"/>
      <c r="X117" s="3"/>
      <c r="Y117" s="3"/>
      <c r="Z117" s="3"/>
    </row>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
    <mergeCell ref="B42:E42"/>
    <mergeCell ref="G42:J42"/>
    <mergeCell ref="B66:D66"/>
    <mergeCell ref="G66:I66"/>
    <mergeCell ref="D117:J117"/>
  </mergeCells>
  <dataValidations>
    <dataValidation type="list" allowBlank="1" showErrorMessage="1" sqref="D68:E87 I68:I87">
      <formula1>$B$24:$B$25</formula1>
    </dataValidation>
    <dataValidation type="list" allowBlank="1" showErrorMessage="1" sqref="C68:C87">
      <formula1>$B$32:$B$36</formula1>
    </dataValidation>
  </dataValidations>
  <printOptions/>
  <pageMargins bottom="1.0" footer="0.0" header="0.0" left="0.75" right="0.75" top="1.0"/>
  <pageSetup orientation="landscape"/>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10.14"/>
    <col customWidth="1" min="2" max="2" width="13.86"/>
    <col customWidth="1" min="3" max="4" width="12.14"/>
    <col customWidth="1" min="5" max="6" width="14.86"/>
    <col customWidth="1" min="7" max="8" width="8.71"/>
    <col customWidth="1" min="9" max="26" width="6.29"/>
  </cols>
  <sheetData>
    <row r="1" ht="12.75" hidden="1" customHeight="1">
      <c r="A1" s="3" t="str">
        <f>Constants!A1</f>
        <v>Constants</v>
      </c>
      <c r="B1" s="3" t="str">
        <f>Constants!B1</f>
        <v> </v>
      </c>
      <c r="C1" s="3" t="str">
        <f>Constants!D1</f>
        <v> </v>
      </c>
      <c r="D1" s="3" t="str">
        <f>Constants!E1</f>
        <v> </v>
      </c>
      <c r="E1" s="3" t="str">
        <f>Constants!F1</f>
        <v> </v>
      </c>
      <c r="F1" s="3" t="str">
        <f>Constants!G1</f>
        <v/>
      </c>
      <c r="G1" s="3"/>
      <c r="H1" s="3"/>
      <c r="I1" s="3"/>
      <c r="J1" s="3"/>
      <c r="K1" s="3"/>
      <c r="L1" s="3"/>
      <c r="M1" s="3"/>
      <c r="N1" s="3"/>
      <c r="O1" s="3"/>
      <c r="P1" s="3"/>
      <c r="Q1" s="3"/>
      <c r="R1" s="3"/>
      <c r="S1" s="3"/>
      <c r="T1" s="3"/>
      <c r="U1" s="3"/>
      <c r="V1" s="3"/>
      <c r="W1" s="3"/>
      <c r="X1" s="3"/>
      <c r="Y1" s="3"/>
      <c r="Z1" s="3"/>
    </row>
    <row r="2" ht="12.75" hidden="1" customHeight="1">
      <c r="A2" s="3" t="str">
        <f>Constants!A2</f>
        <v>Start date:</v>
      </c>
      <c r="B2" s="18">
        <f>Constants!B2</f>
        <v>36526</v>
      </c>
      <c r="C2" s="3" t="str">
        <f>Constants!D2</f>
        <v> </v>
      </c>
      <c r="D2" s="3" t="str">
        <f>Constants!E2</f>
        <v>Grades:</v>
      </c>
      <c r="E2" s="3" t="str">
        <f>Constants!F2</f>
        <v>AA</v>
      </c>
      <c r="F2" s="19">
        <f>Constants!G2</f>
        <v>1</v>
      </c>
      <c r="G2" s="3"/>
      <c r="H2" s="3"/>
      <c r="I2" s="3"/>
      <c r="J2" s="3"/>
      <c r="K2" s="3"/>
      <c r="L2" s="3"/>
      <c r="M2" s="3"/>
      <c r="N2" s="3"/>
      <c r="O2" s="3"/>
      <c r="P2" s="3"/>
      <c r="Q2" s="3"/>
      <c r="R2" s="3"/>
      <c r="S2" s="3"/>
      <c r="T2" s="3"/>
      <c r="U2" s="3"/>
      <c r="V2" s="3"/>
      <c r="W2" s="3"/>
      <c r="X2" s="3"/>
      <c r="Y2" s="3"/>
      <c r="Z2" s="3"/>
    </row>
    <row r="3" ht="12.75" hidden="1" customHeight="1">
      <c r="A3" s="3" t="str">
        <f>Constants!A3</f>
        <v>End date:</v>
      </c>
      <c r="B3" s="18">
        <f>Constants!B3</f>
        <v>73051</v>
      </c>
      <c r="C3" s="3" t="str">
        <f>Constants!D3</f>
        <v> </v>
      </c>
      <c r="D3" s="3" t="str">
        <f>Constants!E3</f>
        <v> </v>
      </c>
      <c r="E3" s="3" t="str">
        <f>Constants!F3</f>
        <v>A</v>
      </c>
      <c r="F3" s="19">
        <f>Constants!G3</f>
        <v>0.95</v>
      </c>
      <c r="G3" s="3"/>
      <c r="H3" s="3"/>
      <c r="I3" s="3"/>
      <c r="J3" s="3"/>
      <c r="K3" s="3"/>
      <c r="L3" s="3"/>
      <c r="M3" s="3"/>
      <c r="N3" s="3"/>
      <c r="O3" s="3"/>
      <c r="P3" s="3"/>
      <c r="Q3" s="3"/>
      <c r="R3" s="3"/>
      <c r="S3" s="3"/>
      <c r="T3" s="3"/>
      <c r="U3" s="3"/>
      <c r="V3" s="3"/>
      <c r="W3" s="3"/>
      <c r="X3" s="3"/>
      <c r="Y3" s="3"/>
      <c r="Z3" s="3"/>
    </row>
    <row r="4" ht="12.75" hidden="1" customHeight="1">
      <c r="A4" s="3" t="str">
        <f>Constants!A4</f>
        <v>Phases:</v>
      </c>
      <c r="B4" s="3" t="str">
        <f>Constants!B4</f>
        <v>Analyze</v>
      </c>
      <c r="C4" s="3" t="str">
        <f>Constants!D4</f>
        <v>Identifying customer needs</v>
      </c>
      <c r="D4" s="3" t="str">
        <f>Constants!E4</f>
        <v> </v>
      </c>
      <c r="E4" s="3" t="str">
        <f>Constants!F4</f>
        <v>AB</v>
      </c>
      <c r="F4" s="19">
        <f>Constants!G4</f>
        <v>0.9</v>
      </c>
      <c r="G4" s="3"/>
      <c r="H4" s="3"/>
      <c r="I4" s="3"/>
      <c r="J4" s="3"/>
      <c r="K4" s="3"/>
      <c r="L4" s="3"/>
      <c r="M4" s="3"/>
      <c r="N4" s="3"/>
      <c r="O4" s="3"/>
      <c r="P4" s="3"/>
      <c r="Q4" s="3"/>
      <c r="R4" s="3"/>
      <c r="S4" s="3"/>
      <c r="T4" s="3"/>
      <c r="U4" s="3"/>
      <c r="V4" s="3"/>
      <c r="W4" s="3"/>
      <c r="X4" s="3"/>
      <c r="Y4" s="3"/>
      <c r="Z4" s="3"/>
    </row>
    <row r="5" ht="12.75" hidden="1" customHeight="1">
      <c r="A5" s="3" t="str">
        <f>Constants!A5</f>
        <v> </v>
      </c>
      <c r="B5" s="3" t="str">
        <f>Constants!B5</f>
        <v>Architect</v>
      </c>
      <c r="C5" s="3" t="str">
        <f>Constants!D5</f>
        <v>High-level design</v>
      </c>
      <c r="D5" s="3" t="str">
        <f>Constants!E5</f>
        <v> </v>
      </c>
      <c r="E5" s="3" t="str">
        <f>Constants!F5</f>
        <v>B</v>
      </c>
      <c r="F5" s="19">
        <f>Constants!G5</f>
        <v>0.85</v>
      </c>
      <c r="G5" s="3"/>
      <c r="H5" s="3"/>
      <c r="I5" s="3"/>
      <c r="J5" s="3"/>
      <c r="K5" s="3"/>
      <c r="L5" s="3"/>
      <c r="M5" s="3"/>
      <c r="N5" s="3"/>
      <c r="O5" s="3"/>
      <c r="P5" s="3"/>
      <c r="Q5" s="3"/>
      <c r="R5" s="3"/>
      <c r="S5" s="3"/>
      <c r="T5" s="3"/>
      <c r="U5" s="3"/>
      <c r="V5" s="3"/>
      <c r="W5" s="3"/>
      <c r="X5" s="3"/>
      <c r="Y5" s="3"/>
      <c r="Z5" s="3"/>
    </row>
    <row r="6" ht="12.75" hidden="1" customHeight="1">
      <c r="A6" s="3" t="str">
        <f>Constants!A6</f>
        <v> </v>
      </c>
      <c r="B6" s="3" t="str">
        <f>Constants!B6</f>
        <v>Plan project</v>
      </c>
      <c r="C6" s="3" t="str">
        <f>Constants!D6</f>
        <v>Determine actions/effort for project duration</v>
      </c>
      <c r="D6" s="3" t="str">
        <f>Constants!E6</f>
        <v> </v>
      </c>
      <c r="E6" s="3" t="str">
        <f>Constants!F6</f>
        <v>BC</v>
      </c>
      <c r="F6" s="19">
        <f>Constants!G6</f>
        <v>0.8</v>
      </c>
      <c r="G6" s="3"/>
      <c r="H6" s="3"/>
      <c r="I6" s="3"/>
      <c r="J6" s="3"/>
      <c r="K6" s="3"/>
      <c r="L6" s="3"/>
      <c r="M6" s="3"/>
      <c r="N6" s="3"/>
      <c r="O6" s="3"/>
      <c r="P6" s="3"/>
      <c r="Q6" s="3"/>
      <c r="R6" s="3"/>
      <c r="S6" s="3"/>
      <c r="T6" s="3"/>
      <c r="U6" s="3"/>
      <c r="V6" s="3"/>
      <c r="W6" s="3"/>
      <c r="X6" s="3"/>
      <c r="Y6" s="3"/>
      <c r="Z6" s="3"/>
    </row>
    <row r="7" ht="12.75" hidden="1" customHeight="1">
      <c r="A7" s="3" t="str">
        <f>Constants!A7</f>
        <v> </v>
      </c>
      <c r="B7" s="3" t="str">
        <f>Constants!B7</f>
        <v>Plan iteration</v>
      </c>
      <c r="C7" s="3" t="str">
        <f>Constants!D7</f>
        <v>Determine actions/effort this iteration</v>
      </c>
      <c r="D7" s="3" t="str">
        <f>Constants!E7</f>
        <v> </v>
      </c>
      <c r="E7" s="3" t="str">
        <f>Constants!F7</f>
        <v>C</v>
      </c>
      <c r="F7" s="19">
        <f>Constants!G7</f>
        <v>0.75</v>
      </c>
      <c r="G7" s="3"/>
      <c r="H7" s="3"/>
      <c r="I7" s="3"/>
      <c r="J7" s="3"/>
      <c r="K7" s="3"/>
      <c r="L7" s="3"/>
      <c r="M7" s="3"/>
      <c r="N7" s="3"/>
      <c r="O7" s="3"/>
      <c r="P7" s="3"/>
      <c r="Q7" s="3"/>
      <c r="R7" s="3"/>
      <c r="S7" s="3"/>
      <c r="T7" s="3"/>
      <c r="U7" s="3"/>
      <c r="V7" s="3"/>
      <c r="W7" s="3"/>
      <c r="X7" s="3"/>
      <c r="Y7" s="3"/>
      <c r="Z7" s="3"/>
    </row>
    <row r="8" ht="12.75" hidden="1" customHeight="1">
      <c r="A8" s="3" t="str">
        <f>Constants!A8</f>
        <v> </v>
      </c>
      <c r="B8" s="3" t="str">
        <f>Constants!B8</f>
        <v>Construct</v>
      </c>
      <c r="C8" s="3" t="str">
        <f>Constants!D8</f>
        <v>Low-level design, coding, unit testing</v>
      </c>
      <c r="D8" s="3" t="str">
        <f>Constants!E8</f>
        <v> </v>
      </c>
      <c r="E8" s="3" t="str">
        <f>Constants!F8</f>
        <v>CD</v>
      </c>
      <c r="F8" s="19">
        <f>Constants!G8</f>
        <v>0.7</v>
      </c>
      <c r="G8" s="3"/>
      <c r="H8" s="3"/>
      <c r="I8" s="3"/>
      <c r="J8" s="3"/>
      <c r="K8" s="3"/>
      <c r="L8" s="3"/>
      <c r="M8" s="3"/>
      <c r="N8" s="3"/>
      <c r="O8" s="3"/>
      <c r="P8" s="3"/>
      <c r="Q8" s="3"/>
      <c r="R8" s="3"/>
      <c r="S8" s="3"/>
      <c r="T8" s="3"/>
      <c r="U8" s="3"/>
      <c r="V8" s="3"/>
      <c r="W8" s="3"/>
      <c r="X8" s="3"/>
      <c r="Y8" s="3"/>
      <c r="Z8" s="3"/>
    </row>
    <row r="9" ht="12.75" hidden="1" customHeight="1">
      <c r="A9" s="3" t="str">
        <f>Constants!A9</f>
        <v> </v>
      </c>
      <c r="B9" s="3" t="str">
        <f>Constants!B9</f>
        <v>Refactor</v>
      </c>
      <c r="C9" s="3" t="str">
        <f>Constants!D9</f>
        <v>Restructure internal design</v>
      </c>
      <c r="D9" s="3" t="str">
        <f>Constants!E9</f>
        <v> </v>
      </c>
      <c r="E9" s="3" t="str">
        <f>Constants!F9</f>
        <v>D</v>
      </c>
      <c r="F9" s="19">
        <f>Constants!G9</f>
        <v>0.65</v>
      </c>
      <c r="G9" s="3"/>
      <c r="H9" s="3"/>
      <c r="I9" s="3"/>
      <c r="J9" s="3"/>
      <c r="K9" s="3"/>
      <c r="L9" s="3"/>
      <c r="M9" s="3"/>
      <c r="N9" s="3"/>
      <c r="O9" s="3"/>
      <c r="P9" s="3"/>
      <c r="Q9" s="3"/>
      <c r="R9" s="3"/>
      <c r="S9" s="3"/>
      <c r="T9" s="3"/>
      <c r="U9" s="3"/>
      <c r="V9" s="3"/>
      <c r="W9" s="3"/>
      <c r="X9" s="3"/>
      <c r="Y9" s="3"/>
      <c r="Z9" s="3"/>
    </row>
    <row r="10" ht="12.75" hidden="1" customHeight="1">
      <c r="A10" s="3" t="str">
        <f>Constants!A10</f>
        <v> </v>
      </c>
      <c r="B10" s="3" t="str">
        <f>Constants!B10</f>
        <v>Review</v>
      </c>
      <c r="C10" s="3" t="str">
        <f>Constants!D10</f>
        <v>Examine test code for risk mitigation</v>
      </c>
      <c r="D10" s="3" t="str">
        <f>Constants!E10</f>
        <v> </v>
      </c>
      <c r="E10" s="3" t="str">
        <f>Constants!F10</f>
        <v>F</v>
      </c>
      <c r="F10" s="19">
        <f>Constants!G10</f>
        <v>0.5</v>
      </c>
      <c r="G10" s="3"/>
      <c r="H10" s="3"/>
      <c r="I10" s="3"/>
      <c r="J10" s="3"/>
      <c r="K10" s="3"/>
      <c r="L10" s="3"/>
      <c r="M10" s="3"/>
      <c r="N10" s="3"/>
      <c r="O10" s="3"/>
      <c r="P10" s="3"/>
      <c r="Q10" s="3"/>
      <c r="R10" s="3"/>
      <c r="S10" s="3"/>
      <c r="T10" s="3"/>
      <c r="U10" s="3"/>
      <c r="V10" s="3"/>
      <c r="W10" s="3"/>
      <c r="X10" s="3"/>
      <c r="Y10" s="3"/>
      <c r="Z10" s="3"/>
    </row>
    <row r="11" ht="12.75" hidden="1" customHeight="1">
      <c r="A11" s="3" t="str">
        <f>Constants!A11</f>
        <v> </v>
      </c>
      <c r="B11" s="3" t="str">
        <f>Constants!B11</f>
        <v>Integration test</v>
      </c>
      <c r="C11" s="3" t="str">
        <f>Constants!D11</f>
        <v>End-to-end test of components to date</v>
      </c>
      <c r="D11" s="3" t="str">
        <f>Constants!E11</f>
        <v> </v>
      </c>
      <c r="E11" s="3" t="str">
        <f>Constants!F11</f>
        <v> </v>
      </c>
      <c r="F11" s="19" t="str">
        <f>Constants!G11</f>
        <v> </v>
      </c>
      <c r="G11" s="3"/>
      <c r="H11" s="3"/>
      <c r="I11" s="3"/>
      <c r="J11" s="3"/>
      <c r="K11" s="3"/>
      <c r="L11" s="3"/>
      <c r="M11" s="3"/>
      <c r="N11" s="3"/>
      <c r="O11" s="3"/>
      <c r="P11" s="3"/>
      <c r="Q11" s="3"/>
      <c r="R11" s="3"/>
      <c r="S11" s="3"/>
      <c r="T11" s="3"/>
      <c r="U11" s="3"/>
      <c r="V11" s="3"/>
      <c r="W11" s="3"/>
      <c r="X11" s="3"/>
      <c r="Y11" s="3"/>
      <c r="Z11" s="3"/>
    </row>
    <row r="12" ht="12.75" hidden="1" customHeight="1">
      <c r="A12" s="3" t="str">
        <f>Constants!A12</f>
        <v> </v>
      </c>
      <c r="B12" s="3" t="str">
        <f>Constants!B12</f>
        <v>Repattern</v>
      </c>
      <c r="C12" s="3" t="str">
        <f>Constants!D12</f>
        <v>Restructure external design</v>
      </c>
      <c r="D12" s="3" t="str">
        <f>Constants!E12</f>
        <v> </v>
      </c>
      <c r="E12" s="3" t="str">
        <f>Constants!F12</f>
        <v> </v>
      </c>
      <c r="F12" s="3" t="str">
        <f>Constants!G12</f>
        <v> </v>
      </c>
      <c r="G12" s="3"/>
      <c r="H12" s="3"/>
      <c r="I12" s="3"/>
      <c r="J12" s="3"/>
      <c r="K12" s="3"/>
      <c r="L12" s="3"/>
      <c r="M12" s="3"/>
      <c r="N12" s="3"/>
      <c r="O12" s="3"/>
      <c r="P12" s="3"/>
      <c r="Q12" s="3"/>
      <c r="R12" s="3"/>
      <c r="S12" s="3"/>
      <c r="T12" s="3"/>
      <c r="U12" s="3"/>
      <c r="V12" s="3"/>
      <c r="W12" s="3"/>
      <c r="X12" s="3"/>
      <c r="Y12" s="3"/>
      <c r="Z12" s="3"/>
    </row>
    <row r="13" ht="12.75" hidden="1" customHeight="1">
      <c r="A13" s="3" t="str">
        <f>Constants!A13</f>
        <v> </v>
      </c>
      <c r="B13" s="3" t="str">
        <f>Constants!B13</f>
        <v>Postmortem</v>
      </c>
      <c r="C13" s="3" t="str">
        <f>Constants!D13</f>
        <v>Capture post-development statistics</v>
      </c>
      <c r="D13" s="3" t="str">
        <f>Constants!E13</f>
        <v> </v>
      </c>
      <c r="E13" s="3" t="str">
        <f>Constants!F13</f>
        <v> </v>
      </c>
      <c r="F13" s="3" t="str">
        <f>Constants!G13</f>
        <v> </v>
      </c>
      <c r="G13" s="3"/>
      <c r="H13" s="3"/>
      <c r="I13" s="3"/>
      <c r="J13" s="3"/>
      <c r="K13" s="3"/>
      <c r="L13" s="3"/>
      <c r="M13" s="3"/>
      <c r="N13" s="3"/>
      <c r="O13" s="3"/>
      <c r="P13" s="3"/>
      <c r="Q13" s="3"/>
      <c r="R13" s="3"/>
      <c r="S13" s="3"/>
      <c r="T13" s="3"/>
      <c r="U13" s="3"/>
      <c r="V13" s="3"/>
      <c r="W13" s="3"/>
      <c r="X13" s="3"/>
      <c r="Y13" s="3"/>
      <c r="Z13" s="3"/>
    </row>
    <row r="14" ht="12.75" hidden="1" customHeight="1">
      <c r="A14" s="3" t="str">
        <f>Constants!A14</f>
        <v> </v>
      </c>
      <c r="B14" s="3" t="str">
        <f>Constants!B14</f>
        <v>Sandbox</v>
      </c>
      <c r="C14" s="3" t="str">
        <f>Constants!D14</f>
        <v>Prove ideas, try concepts</v>
      </c>
      <c r="D14" s="3" t="str">
        <f>Constants!E14</f>
        <v> </v>
      </c>
      <c r="E14" s="3" t="str">
        <f>Constants!F14</f>
        <v> </v>
      </c>
      <c r="F14" s="19" t="str">
        <f>Constants!G14</f>
        <v> </v>
      </c>
      <c r="G14" s="3"/>
      <c r="H14" s="3"/>
      <c r="I14" s="3"/>
      <c r="J14" s="3"/>
      <c r="K14" s="3"/>
      <c r="L14" s="3"/>
      <c r="M14" s="3"/>
      <c r="N14" s="3"/>
      <c r="O14" s="3"/>
      <c r="P14" s="3"/>
      <c r="Q14" s="3"/>
      <c r="R14" s="3"/>
      <c r="S14" s="3"/>
      <c r="T14" s="3"/>
      <c r="U14" s="3"/>
      <c r="V14" s="3"/>
      <c r="W14" s="3"/>
      <c r="X14" s="3"/>
      <c r="Y14" s="3"/>
      <c r="Z14" s="3"/>
    </row>
    <row r="15" ht="12.75" hidden="1" customHeight="1">
      <c r="A15" s="3" t="str">
        <f>Constants!A15</f>
        <v> </v>
      </c>
      <c r="B15" s="3" t="str">
        <f>Constants!B15</f>
        <v> </v>
      </c>
      <c r="C15" s="3" t="str">
        <f>Constants!C15</f>
        <v> </v>
      </c>
      <c r="D15" s="3" t="str">
        <f>Constants!D15</f>
        <v> </v>
      </c>
      <c r="E15" s="3" t="str">
        <f>Constants!E15</f>
        <v> </v>
      </c>
      <c r="F15" s="19" t="str">
        <f>Constants!F15</f>
        <v> </v>
      </c>
      <c r="G15" s="3"/>
      <c r="H15" s="3"/>
      <c r="I15" s="3"/>
      <c r="J15" s="3"/>
      <c r="K15" s="3"/>
      <c r="L15" s="3"/>
      <c r="M15" s="3"/>
      <c r="N15" s="3"/>
      <c r="O15" s="3"/>
      <c r="P15" s="3"/>
      <c r="Q15" s="3"/>
      <c r="R15" s="3"/>
      <c r="S15" s="3"/>
      <c r="T15" s="3"/>
      <c r="U15" s="3"/>
      <c r="V15" s="3"/>
      <c r="W15" s="3"/>
      <c r="X15" s="3"/>
      <c r="Y15" s="3"/>
      <c r="Z15" s="3"/>
    </row>
    <row r="16" ht="12.75" hidden="1" customHeight="1">
      <c r="A16" s="3" t="str">
        <f>Constants!A16</f>
        <v> </v>
      </c>
      <c r="B16" s="3" t="str">
        <f>Constants!B16</f>
        <v> </v>
      </c>
      <c r="C16" s="3" t="str">
        <f>Constants!C16</f>
        <v> </v>
      </c>
      <c r="D16" s="3" t="str">
        <f>Constants!D16</f>
        <v> </v>
      </c>
      <c r="E16" s="3" t="str">
        <f>Constants!E16</f>
        <v> </v>
      </c>
      <c r="F16" s="19" t="str">
        <f>Constants!F16</f>
        <v> </v>
      </c>
      <c r="G16" s="3"/>
      <c r="H16" s="3"/>
      <c r="I16" s="3"/>
      <c r="J16" s="3"/>
      <c r="K16" s="3"/>
      <c r="L16" s="3"/>
      <c r="M16" s="3"/>
      <c r="N16" s="3"/>
      <c r="O16" s="3"/>
      <c r="P16" s="3"/>
      <c r="Q16" s="3"/>
      <c r="R16" s="3"/>
      <c r="S16" s="3"/>
      <c r="T16" s="3"/>
      <c r="U16" s="3"/>
      <c r="V16" s="3"/>
      <c r="W16" s="3"/>
      <c r="X16" s="3"/>
      <c r="Y16" s="3"/>
      <c r="Z16" s="3"/>
    </row>
    <row r="17" ht="12.75" hidden="1" customHeight="1">
      <c r="A17" s="3" t="str">
        <f>Constants!A17</f>
        <v> </v>
      </c>
      <c r="B17" s="3" t="str">
        <f>Constants!B17</f>
        <v> </v>
      </c>
      <c r="C17" s="3" t="str">
        <f>Constants!C17</f>
        <v> </v>
      </c>
      <c r="D17" s="3" t="str">
        <f>Constants!D17</f>
        <v> </v>
      </c>
      <c r="E17" s="3" t="str">
        <f>Constants!E17</f>
        <v> </v>
      </c>
      <c r="F17" s="19" t="str">
        <f>Constants!F17</f>
        <v> </v>
      </c>
      <c r="G17" s="3"/>
      <c r="H17" s="3"/>
      <c r="I17" s="3"/>
      <c r="J17" s="3"/>
      <c r="K17" s="3"/>
      <c r="L17" s="3"/>
      <c r="M17" s="3"/>
      <c r="N17" s="3"/>
      <c r="O17" s="3"/>
      <c r="P17" s="3"/>
      <c r="Q17" s="3"/>
      <c r="R17" s="3"/>
      <c r="S17" s="3"/>
      <c r="T17" s="3"/>
      <c r="U17" s="3"/>
      <c r="V17" s="3"/>
      <c r="W17" s="3"/>
      <c r="X17" s="3"/>
      <c r="Y17" s="3"/>
      <c r="Z17" s="3"/>
    </row>
    <row r="18" ht="12.75" hidden="1" customHeight="1">
      <c r="A18" s="3" t="str">
        <f>Constants!A18</f>
        <v> </v>
      </c>
      <c r="B18" s="3" t="str">
        <f>Constants!B18</f>
        <v> </v>
      </c>
      <c r="C18" s="3" t="str">
        <f>Constants!C18</f>
        <v> </v>
      </c>
      <c r="D18" s="3" t="str">
        <f>Constants!D18</f>
        <v> </v>
      </c>
      <c r="E18" s="3" t="str">
        <f>Constants!E18</f>
        <v> </v>
      </c>
      <c r="F18" s="19" t="str">
        <f>Constants!F18</f>
        <v> </v>
      </c>
      <c r="G18" s="3"/>
      <c r="H18" s="3"/>
      <c r="I18" s="3"/>
      <c r="J18" s="3"/>
      <c r="K18" s="3"/>
      <c r="L18" s="3"/>
      <c r="M18" s="3"/>
      <c r="N18" s="3"/>
      <c r="O18" s="3"/>
      <c r="P18" s="3"/>
      <c r="Q18" s="3"/>
      <c r="R18" s="3"/>
      <c r="S18" s="3"/>
      <c r="T18" s="3"/>
      <c r="U18" s="3"/>
      <c r="V18" s="3"/>
      <c r="W18" s="3"/>
      <c r="X18" s="3"/>
      <c r="Y18" s="3"/>
      <c r="Z18" s="3"/>
    </row>
    <row r="19" ht="12.75" hidden="1" customHeight="1">
      <c r="A19" s="3" t="str">
        <f>Constants!A19</f>
        <v>Defect Types:</v>
      </c>
      <c r="B19" s="3" t="str">
        <f>Constants!B19</f>
        <v>Requirements Change</v>
      </c>
      <c r="C19" s="3" t="str">
        <f>Constants!C19</f>
        <v>Changes to requirements</v>
      </c>
      <c r="D19" s="3" t="str">
        <f>Constants!D19</f>
        <v>Iteration</v>
      </c>
      <c r="E19" s="3" t="str">
        <f>Constants!E19</f>
        <v>NA</v>
      </c>
      <c r="F19" s="19" t="str">
        <f>Constants!F19</f>
        <v>did not follow </v>
      </c>
      <c r="G19" s="3"/>
      <c r="H19" s="3"/>
      <c r="I19" s="3"/>
      <c r="J19" s="3"/>
      <c r="K19" s="3"/>
      <c r="L19" s="3"/>
      <c r="M19" s="3"/>
      <c r="N19" s="3"/>
      <c r="O19" s="3"/>
      <c r="P19" s="3"/>
      <c r="Q19" s="3"/>
      <c r="R19" s="3"/>
      <c r="S19" s="3"/>
      <c r="T19" s="3"/>
      <c r="U19" s="3"/>
      <c r="V19" s="3"/>
      <c r="W19" s="3"/>
      <c r="X19" s="3"/>
      <c r="Y19" s="3"/>
      <c r="Z19" s="3"/>
    </row>
    <row r="20" ht="12.75" hidden="1" customHeight="1">
      <c r="A20" s="3" t="str">
        <f>Constants!A20</f>
        <v> </v>
      </c>
      <c r="B20" s="3" t="str">
        <f>Constants!B20</f>
        <v>Requirements Clarification</v>
      </c>
      <c r="C20" s="3" t="str">
        <f>Constants!C20</f>
        <v>Clarifications to requirements</v>
      </c>
      <c r="D20" s="3" t="str">
        <f>Constants!D20</f>
        <v> </v>
      </c>
      <c r="E20" s="3">
        <f>Constants!E20</f>
        <v>1</v>
      </c>
      <c r="F20" s="19" t="str">
        <f>Constants!F20</f>
        <v>very painful</v>
      </c>
      <c r="G20" s="3"/>
      <c r="H20" s="3"/>
      <c r="I20" s="3"/>
      <c r="J20" s="3"/>
      <c r="K20" s="3"/>
      <c r="L20" s="3"/>
      <c r="M20" s="3"/>
      <c r="N20" s="3"/>
      <c r="O20" s="3"/>
      <c r="P20" s="3"/>
      <c r="Q20" s="3"/>
      <c r="R20" s="3"/>
      <c r="S20" s="3"/>
      <c r="T20" s="3"/>
      <c r="U20" s="3"/>
      <c r="V20" s="3"/>
      <c r="W20" s="3"/>
      <c r="X20" s="3"/>
      <c r="Y20" s="3"/>
      <c r="Z20" s="3"/>
    </row>
    <row r="21" ht="12.75" hidden="1" customHeight="1">
      <c r="A21" s="3" t="str">
        <f>Constants!A21</f>
        <v> </v>
      </c>
      <c r="B21" s="3" t="str">
        <f>Constants!B21</f>
        <v>Product syntax</v>
      </c>
      <c r="C21" s="3" t="str">
        <f>Constants!C21</f>
        <v>Syntax flaws in the deliverable product</v>
      </c>
      <c r="D21" s="3" t="str">
        <f>Constants!D21</f>
        <v> </v>
      </c>
      <c r="E21" s="3">
        <f>Constants!E21</f>
        <v>2</v>
      </c>
      <c r="F21" s="19" t="str">
        <f>Constants!F21</f>
        <v>painful</v>
      </c>
      <c r="G21" s="3"/>
      <c r="H21" s="3"/>
      <c r="I21" s="3"/>
      <c r="J21" s="3"/>
      <c r="K21" s="3"/>
      <c r="L21" s="3"/>
      <c r="M21" s="3"/>
      <c r="N21" s="3"/>
      <c r="O21" s="3"/>
      <c r="P21" s="3"/>
      <c r="Q21" s="3"/>
      <c r="R21" s="3"/>
      <c r="S21" s="3"/>
      <c r="T21" s="3"/>
      <c r="U21" s="3"/>
      <c r="V21" s="3"/>
      <c r="W21" s="3"/>
      <c r="X21" s="3"/>
      <c r="Y21" s="3"/>
      <c r="Z21" s="3"/>
    </row>
    <row r="22" ht="12.75" hidden="1" customHeight="1">
      <c r="A22" s="3" t="str">
        <f>Constants!A22</f>
        <v> </v>
      </c>
      <c r="B22" s="3" t="str">
        <f>Constants!B22</f>
        <v>Product logic</v>
      </c>
      <c r="C22" s="3" t="str">
        <f>Constants!C22</f>
        <v>Logic flaws in the deliverable product</v>
      </c>
      <c r="D22" s="3" t="str">
        <f>Constants!D22</f>
        <v> </v>
      </c>
      <c r="E22" s="3">
        <f>Constants!E22</f>
        <v>3</v>
      </c>
      <c r="F22" s="19" t="str">
        <f>Constants!F22</f>
        <v>neutral</v>
      </c>
      <c r="G22" s="3"/>
      <c r="H22" s="3"/>
      <c r="I22" s="3"/>
      <c r="J22" s="3"/>
      <c r="K22" s="3"/>
      <c r="L22" s="3"/>
      <c r="M22" s="3"/>
      <c r="N22" s="3"/>
      <c r="O22" s="3"/>
      <c r="P22" s="3"/>
      <c r="Q22" s="3"/>
      <c r="R22" s="3"/>
      <c r="S22" s="3"/>
      <c r="T22" s="3"/>
      <c r="U22" s="3"/>
      <c r="V22" s="3"/>
      <c r="W22" s="3"/>
      <c r="X22" s="3"/>
      <c r="Y22" s="3"/>
      <c r="Z22" s="3"/>
    </row>
    <row r="23" ht="12.75" hidden="1" customHeight="1">
      <c r="A23" s="3" t="str">
        <f>Constants!A23</f>
        <v> </v>
      </c>
      <c r="B23" s="3" t="str">
        <f>Constants!B23</f>
        <v>Product interface</v>
      </c>
      <c r="C23" s="3" t="str">
        <f>Constants!C23</f>
        <v>Flaws in the interface of a component of the deliverable product</v>
      </c>
      <c r="D23" s="3" t="str">
        <f>Constants!D23</f>
        <v> </v>
      </c>
      <c r="E23" s="3">
        <f>Constants!E23</f>
        <v>4</v>
      </c>
      <c r="F23" s="19" t="str">
        <f>Constants!F23</f>
        <v>helpful</v>
      </c>
      <c r="G23" s="3"/>
      <c r="H23" s="3"/>
      <c r="I23" s="3"/>
      <c r="J23" s="3"/>
      <c r="K23" s="3"/>
      <c r="L23" s="3"/>
      <c r="M23" s="3"/>
      <c r="N23" s="3"/>
      <c r="O23" s="3"/>
      <c r="P23" s="3"/>
      <c r="Q23" s="3"/>
      <c r="R23" s="3"/>
      <c r="S23" s="3"/>
      <c r="T23" s="3"/>
      <c r="U23" s="3"/>
      <c r="V23" s="3"/>
      <c r="W23" s="3"/>
      <c r="X23" s="3"/>
      <c r="Y23" s="3"/>
      <c r="Z23" s="3"/>
    </row>
    <row r="24" ht="12.75" hidden="1" customHeight="1">
      <c r="A24" s="3" t="str">
        <f>Constants!A24</f>
        <v> </v>
      </c>
      <c r="B24" s="3" t="str">
        <f>Constants!B24</f>
        <v>Product checking</v>
      </c>
      <c r="C24" s="3" t="str">
        <f>Constants!C24</f>
        <v>Flaws with boundary/type checking within a component of the deliverable product</v>
      </c>
      <c r="D24" s="3" t="str">
        <f>Constants!D24</f>
        <v> </v>
      </c>
      <c r="E24" s="3">
        <f>Constants!E24</f>
        <v>5</v>
      </c>
      <c r="F24" s="19" t="str">
        <f>Constants!F24</f>
        <v>very helpful</v>
      </c>
      <c r="G24" s="3"/>
      <c r="H24" s="3"/>
      <c r="I24" s="3"/>
      <c r="J24" s="3"/>
      <c r="K24" s="3"/>
      <c r="L24" s="3"/>
      <c r="M24" s="3"/>
      <c r="N24" s="3"/>
      <c r="O24" s="3"/>
      <c r="P24" s="3"/>
      <c r="Q24" s="3"/>
      <c r="R24" s="3"/>
      <c r="S24" s="3"/>
      <c r="T24" s="3"/>
      <c r="U24" s="3"/>
      <c r="V24" s="3"/>
      <c r="W24" s="3"/>
      <c r="X24" s="3"/>
      <c r="Y24" s="3"/>
      <c r="Z24" s="3"/>
    </row>
    <row r="25" ht="12.75" hidden="1" customHeight="1">
      <c r="A25" s="3" t="str">
        <f>Constants!A25</f>
        <v> </v>
      </c>
      <c r="B25" s="3" t="str">
        <f>Constants!B25</f>
        <v>Test syntax</v>
      </c>
      <c r="C25" s="3" t="str">
        <f>Constants!C25</f>
        <v>Syntax flaws in the test code </v>
      </c>
      <c r="D25" s="3" t="str">
        <f>Constants!D25</f>
        <v> </v>
      </c>
      <c r="E25" s="3">
        <f>Constants!E25</f>
        <v>6</v>
      </c>
      <c r="F25" s="19" t="str">
        <f>Constants!F25</f>
        <v> </v>
      </c>
      <c r="G25" s="3"/>
      <c r="H25" s="3"/>
      <c r="I25" s="3"/>
      <c r="J25" s="3"/>
      <c r="K25" s="3"/>
      <c r="L25" s="3"/>
      <c r="M25" s="3"/>
      <c r="N25" s="3"/>
      <c r="O25" s="3"/>
      <c r="P25" s="3"/>
      <c r="Q25" s="3"/>
      <c r="R25" s="3"/>
      <c r="S25" s="3"/>
      <c r="T25" s="3"/>
      <c r="U25" s="3"/>
      <c r="V25" s="3"/>
      <c r="W25" s="3"/>
      <c r="X25" s="3"/>
      <c r="Y25" s="3"/>
      <c r="Z25" s="3"/>
    </row>
    <row r="26" ht="12.75" hidden="1" customHeight="1">
      <c r="A26" s="3" t="str">
        <f>Constants!A26</f>
        <v> </v>
      </c>
      <c r="B26" s="3" t="str">
        <f>Constants!B26</f>
        <v>Test logic</v>
      </c>
      <c r="C26" s="3" t="str">
        <f>Constants!C26</f>
        <v>Logic flaws in the test code</v>
      </c>
      <c r="D26" s="3" t="str">
        <f>Constants!D26</f>
        <v> </v>
      </c>
      <c r="E26" s="3">
        <f>Constants!E26</f>
        <v>7</v>
      </c>
      <c r="F26" s="19" t="str">
        <f>Constants!F26</f>
        <v> </v>
      </c>
      <c r="G26" s="3"/>
      <c r="H26" s="3"/>
      <c r="I26" s="3"/>
      <c r="J26" s="3"/>
      <c r="K26" s="3"/>
      <c r="L26" s="3"/>
      <c r="M26" s="3"/>
      <c r="N26" s="3"/>
      <c r="O26" s="3"/>
      <c r="P26" s="3"/>
      <c r="Q26" s="3"/>
      <c r="R26" s="3"/>
      <c r="S26" s="3"/>
      <c r="T26" s="3"/>
      <c r="U26" s="3"/>
      <c r="V26" s="3"/>
      <c r="W26" s="3"/>
      <c r="X26" s="3"/>
      <c r="Y26" s="3"/>
      <c r="Z26" s="3"/>
    </row>
    <row r="27" ht="12.75" hidden="1" customHeight="1">
      <c r="A27" s="3" t="str">
        <f>Constants!A27</f>
        <v> </v>
      </c>
      <c r="B27" s="3" t="str">
        <f>Constants!B27</f>
        <v>Test interface</v>
      </c>
      <c r="C27" s="3" t="str">
        <f>Constants!C27</f>
        <v>Flaws in the interface of a component of the test code</v>
      </c>
      <c r="D27" s="3" t="str">
        <f>Constants!D27</f>
        <v> </v>
      </c>
      <c r="E27" s="3">
        <f>Constants!E27</f>
        <v>8</v>
      </c>
      <c r="F27" s="19" t="str">
        <f>Constants!F27</f>
        <v> </v>
      </c>
      <c r="G27" s="3"/>
      <c r="H27" s="3"/>
      <c r="I27" s="3"/>
      <c r="J27" s="3"/>
      <c r="K27" s="3"/>
      <c r="L27" s="3"/>
      <c r="M27" s="3"/>
      <c r="N27" s="3"/>
      <c r="O27" s="3"/>
      <c r="P27" s="3"/>
      <c r="Q27" s="3"/>
      <c r="R27" s="3"/>
      <c r="S27" s="3"/>
      <c r="T27" s="3"/>
      <c r="U27" s="3"/>
      <c r="V27" s="3"/>
      <c r="W27" s="3"/>
      <c r="X27" s="3"/>
      <c r="Y27" s="3"/>
      <c r="Z27" s="3"/>
    </row>
    <row r="28" ht="12.75" hidden="1" customHeight="1">
      <c r="A28" s="3" t="str">
        <f>Constants!A28</f>
        <v> </v>
      </c>
      <c r="B28" s="3" t="str">
        <f>Constants!B28</f>
        <v>Test checking</v>
      </c>
      <c r="C28" s="3" t="str">
        <f>Constants!C28</f>
        <v>Flaws with boundary/type checking within a component of the test code</v>
      </c>
      <c r="D28" s="3" t="str">
        <f>Constants!D28</f>
        <v> </v>
      </c>
      <c r="E28" s="3">
        <f>Constants!E28</f>
        <v>9</v>
      </c>
      <c r="F28" s="19" t="str">
        <f>Constants!F28</f>
        <v> </v>
      </c>
      <c r="G28" s="3"/>
      <c r="H28" s="3"/>
      <c r="I28" s="3"/>
      <c r="J28" s="3"/>
      <c r="K28" s="3"/>
      <c r="L28" s="3"/>
      <c r="M28" s="3"/>
      <c r="N28" s="3"/>
      <c r="O28" s="3"/>
      <c r="P28" s="3"/>
      <c r="Q28" s="3"/>
      <c r="R28" s="3"/>
      <c r="S28" s="3"/>
      <c r="T28" s="3"/>
      <c r="U28" s="3"/>
      <c r="V28" s="3"/>
      <c r="W28" s="3"/>
      <c r="X28" s="3"/>
      <c r="Y28" s="3"/>
      <c r="Z28" s="3"/>
    </row>
    <row r="29" ht="12.75" hidden="1" customHeight="1">
      <c r="A29" s="3" t="str">
        <f>Constants!A29</f>
        <v> </v>
      </c>
      <c r="B29" s="3" t="str">
        <f>Constants!B29</f>
        <v>Bad Smell</v>
      </c>
      <c r="C29" s="3" t="str">
        <f>Constants!C29</f>
        <v>Refactoring changes (please note the bad smell in the defect description)</v>
      </c>
      <c r="D29" s="3" t="str">
        <f>Constants!D29</f>
        <v> </v>
      </c>
      <c r="E29" s="3">
        <f>Constants!E29</f>
        <v>10</v>
      </c>
      <c r="F29" s="19" t="str">
        <f>Constants!F29</f>
        <v/>
      </c>
      <c r="G29" s="3"/>
      <c r="H29" s="3"/>
      <c r="I29" s="3"/>
      <c r="J29" s="3"/>
      <c r="K29" s="3"/>
      <c r="L29" s="3"/>
      <c r="M29" s="3"/>
      <c r="N29" s="3"/>
      <c r="O29" s="3"/>
      <c r="P29" s="3"/>
      <c r="Q29" s="3"/>
      <c r="R29" s="3"/>
      <c r="S29" s="3"/>
      <c r="T29" s="3"/>
      <c r="U29" s="3"/>
      <c r="V29" s="3"/>
      <c r="W29" s="3"/>
      <c r="X29" s="3"/>
      <c r="Y29" s="3"/>
      <c r="Z29" s="3"/>
    </row>
    <row r="30" ht="12.75" hidden="1" customHeight="1">
      <c r="A30" s="3" t="str">
        <f>Constants!A30</f>
        <v>Y/N:</v>
      </c>
      <c r="B30" s="3" t="str">
        <f>Constants!B30</f>
        <v>Yes</v>
      </c>
      <c r="C30" s="3" t="str">
        <f>Constants!C30</f>
        <v> </v>
      </c>
      <c r="D30" s="3" t="str">
        <f>Constants!D30</f>
        <v> </v>
      </c>
      <c r="E30" s="3" t="str">
        <f>Constants!E30</f>
        <v>Passed</v>
      </c>
      <c r="F30" s="19" t="str">
        <f>Constants!F30</f>
        <v/>
      </c>
      <c r="G30" s="3"/>
      <c r="H30" s="3"/>
      <c r="I30" s="3"/>
      <c r="J30" s="3"/>
      <c r="K30" s="3"/>
      <c r="L30" s="3"/>
      <c r="M30" s="3"/>
      <c r="N30" s="3"/>
      <c r="O30" s="3"/>
      <c r="P30" s="3"/>
      <c r="Q30" s="3"/>
      <c r="R30" s="3"/>
      <c r="S30" s="3"/>
      <c r="T30" s="3"/>
      <c r="U30" s="3"/>
      <c r="V30" s="3"/>
      <c r="W30" s="3"/>
      <c r="X30" s="3"/>
      <c r="Y30" s="3"/>
      <c r="Z30" s="3"/>
    </row>
    <row r="31" ht="12.75" hidden="1" customHeight="1">
      <c r="A31" s="3" t="str">
        <f>Constants!A31</f>
        <v> </v>
      </c>
      <c r="B31" s="3" t="str">
        <f>Constants!B31</f>
        <v>No</v>
      </c>
      <c r="C31" s="3" t="str">
        <f>Constants!C31</f>
        <v> </v>
      </c>
      <c r="D31" s="3" t="str">
        <f>Constants!D31</f>
        <v> </v>
      </c>
      <c r="E31" s="3" t="str">
        <f>Constants!E31</f>
        <v>Passed with issues</v>
      </c>
      <c r="F31" s="19" t="str">
        <f>Constants!F31</f>
        <v/>
      </c>
      <c r="G31" s="3"/>
      <c r="H31" s="3"/>
      <c r="I31" s="3"/>
      <c r="J31" s="3"/>
      <c r="K31" s="3"/>
      <c r="L31" s="3"/>
      <c r="M31" s="3"/>
      <c r="N31" s="3"/>
      <c r="O31" s="3"/>
      <c r="P31" s="3"/>
      <c r="Q31" s="3"/>
      <c r="R31" s="3"/>
      <c r="S31" s="3"/>
      <c r="T31" s="3"/>
      <c r="U31" s="3"/>
      <c r="V31" s="3"/>
      <c r="W31" s="3"/>
      <c r="X31" s="3"/>
      <c r="Y31" s="3"/>
      <c r="Z31" s="3"/>
    </row>
    <row r="32" ht="12.75" hidden="1" customHeight="1">
      <c r="A32" s="3" t="str">
        <f>Constants!A32</f>
        <v>Proxy Types:</v>
      </c>
      <c r="B32" s="3" t="str">
        <f>Constants!B32</f>
        <v>-</v>
      </c>
      <c r="C32" s="3" t="str">
        <f>Constants!C32</f>
        <v> </v>
      </c>
      <c r="D32" s="3" t="str">
        <f>Constants!D32</f>
        <v> </v>
      </c>
      <c r="E32" s="3" t="str">
        <f>Constants!E32</f>
        <v>Failed</v>
      </c>
      <c r="F32" s="19" t="str">
        <f>Constants!F32</f>
        <v>Base</v>
      </c>
      <c r="G32" s="3"/>
      <c r="H32" s="3"/>
      <c r="I32" s="3"/>
      <c r="J32" s="3"/>
      <c r="K32" s="3"/>
      <c r="L32" s="3"/>
      <c r="M32" s="3"/>
      <c r="N32" s="3"/>
      <c r="O32" s="3"/>
      <c r="P32" s="3"/>
      <c r="Q32" s="3"/>
      <c r="R32" s="3"/>
      <c r="S32" s="3"/>
      <c r="T32" s="3"/>
      <c r="U32" s="3"/>
      <c r="V32" s="3"/>
      <c r="W32" s="3"/>
      <c r="X32" s="3"/>
      <c r="Y32" s="3"/>
      <c r="Z32" s="3"/>
    </row>
    <row r="33" ht="12.75" hidden="1" customHeight="1">
      <c r="A33" s="3" t="str">
        <f>Constants!A33</f>
        <v> </v>
      </c>
      <c r="B33" s="3" t="str">
        <f>Constants!B33</f>
        <v>Calculation</v>
      </c>
      <c r="C33" s="3" t="str">
        <f>Constants!C33</f>
        <v> </v>
      </c>
      <c r="D33" s="3" t="str">
        <f>Constants!D33</f>
        <v> </v>
      </c>
      <c r="E33" s="3" t="str">
        <f>Constants!E33</f>
        <v>Not tested</v>
      </c>
      <c r="F33" s="19" t="str">
        <f>Constants!F33</f>
        <v>New</v>
      </c>
      <c r="G33" s="3"/>
      <c r="H33" s="3"/>
      <c r="I33" s="3"/>
      <c r="J33" s="3"/>
      <c r="K33" s="3"/>
      <c r="L33" s="3"/>
      <c r="M33" s="3"/>
      <c r="N33" s="3"/>
      <c r="O33" s="3"/>
      <c r="P33" s="3"/>
      <c r="Q33" s="3"/>
      <c r="R33" s="3"/>
      <c r="S33" s="3"/>
      <c r="T33" s="3"/>
      <c r="U33" s="3"/>
      <c r="V33" s="3"/>
      <c r="W33" s="3"/>
      <c r="X33" s="3"/>
      <c r="Y33" s="3"/>
      <c r="Z33" s="3"/>
    </row>
    <row r="34" ht="12.75" hidden="1" customHeight="1">
      <c r="A34" s="3" t="str">
        <f>Constants!A34</f>
        <v> </v>
      </c>
      <c r="B34" s="3" t="str">
        <f>Constants!B34</f>
        <v>Data</v>
      </c>
      <c r="C34" s="3" t="str">
        <f>Constants!C34</f>
        <v> </v>
      </c>
      <c r="D34" s="3" t="str">
        <f>Constants!D34</f>
        <v> </v>
      </c>
      <c r="E34" s="3" t="str">
        <f>Constants!E34</f>
        <v>Not applicable</v>
      </c>
      <c r="F34" s="19" t="str">
        <f>Constants!F34</f>
        <v>Reusable</v>
      </c>
      <c r="G34" s="3"/>
      <c r="H34" s="3"/>
      <c r="I34" s="3"/>
      <c r="J34" s="3"/>
      <c r="K34" s="3"/>
      <c r="L34" s="3"/>
      <c r="M34" s="3"/>
      <c r="N34" s="3"/>
      <c r="O34" s="3"/>
      <c r="P34" s="3"/>
      <c r="Q34" s="3"/>
      <c r="R34" s="3"/>
      <c r="S34" s="3"/>
      <c r="T34" s="3"/>
      <c r="U34" s="3"/>
      <c r="V34" s="3"/>
      <c r="W34" s="3"/>
      <c r="X34" s="3"/>
      <c r="Y34" s="3"/>
      <c r="Z34" s="3"/>
    </row>
    <row r="35" ht="12.75" hidden="1" customHeight="1">
      <c r="A35" s="3" t="str">
        <f>Constants!A35</f>
        <v> </v>
      </c>
      <c r="B35" s="3" t="str">
        <f>Constants!B35</f>
        <v>I/O</v>
      </c>
      <c r="C35" s="3" t="str">
        <f>Constants!C35</f>
        <v> </v>
      </c>
      <c r="D35" s="3" t="str">
        <f>Constants!D35</f>
        <v> </v>
      </c>
      <c r="E35" s="3" t="str">
        <f>Constants!E35</f>
        <v> </v>
      </c>
      <c r="F35" s="19" t="str">
        <f>Constants!F35</f>
        <v> </v>
      </c>
      <c r="G35" s="3"/>
      <c r="H35" s="3"/>
      <c r="I35" s="3"/>
      <c r="J35" s="3"/>
      <c r="K35" s="3"/>
      <c r="L35" s="3"/>
      <c r="M35" s="3"/>
      <c r="N35" s="3"/>
      <c r="O35" s="3"/>
      <c r="P35" s="3"/>
      <c r="Q35" s="3"/>
      <c r="R35" s="3"/>
      <c r="S35" s="3"/>
      <c r="T35" s="3"/>
      <c r="U35" s="3"/>
      <c r="V35" s="3"/>
      <c r="W35" s="3"/>
      <c r="X35" s="3"/>
      <c r="Y35" s="3"/>
      <c r="Z35" s="3"/>
    </row>
    <row r="36" ht="12.75" hidden="1" customHeight="1">
      <c r="A36" s="3" t="str">
        <f>Constants!A36</f>
        <v> </v>
      </c>
      <c r="B36" s="3" t="str">
        <f>Constants!B36</f>
        <v>Logic</v>
      </c>
      <c r="C36" s="3" t="str">
        <f>Constants!C36</f>
        <v> </v>
      </c>
      <c r="D36" s="3" t="str">
        <f>Constants!D36</f>
        <v> </v>
      </c>
      <c r="E36" s="3" t="str">
        <f>Constants!E36</f>
        <v> </v>
      </c>
      <c r="F36" s="19" t="str">
        <f>Constants!F36</f>
        <v> </v>
      </c>
      <c r="G36" s="3"/>
      <c r="H36" s="3"/>
      <c r="I36" s="3"/>
      <c r="J36" s="3"/>
      <c r="K36" s="3"/>
      <c r="L36" s="3"/>
      <c r="M36" s="3"/>
      <c r="N36" s="3"/>
      <c r="O36" s="3"/>
      <c r="P36" s="3"/>
      <c r="Q36" s="3"/>
      <c r="R36" s="3"/>
      <c r="S36" s="3"/>
      <c r="T36" s="3"/>
      <c r="U36" s="3"/>
      <c r="V36" s="3"/>
      <c r="W36" s="3"/>
      <c r="X36" s="3"/>
      <c r="Y36" s="3"/>
      <c r="Z36" s="3"/>
    </row>
    <row r="37" ht="12.75" hidden="1" customHeight="1">
      <c r="A37" s="3" t="str">
        <f>Constants!A37</f>
        <v> </v>
      </c>
      <c r="B37" s="3" t="str">
        <f>Constants!B37</f>
        <v> </v>
      </c>
      <c r="C37" s="3" t="str">
        <f>Constants!C37</f>
        <v> </v>
      </c>
      <c r="D37" s="3" t="str">
        <f>Constants!D37</f>
        <v> </v>
      </c>
      <c r="E37" s="3" t="str">
        <f>Constants!E37</f>
        <v> </v>
      </c>
      <c r="F37" s="19" t="str">
        <f>Constants!F37</f>
        <v> </v>
      </c>
      <c r="G37" s="3"/>
      <c r="H37" s="3"/>
      <c r="I37" s="3"/>
      <c r="J37" s="3"/>
      <c r="K37" s="3"/>
      <c r="L37" s="3"/>
      <c r="M37" s="3"/>
      <c r="N37" s="3"/>
      <c r="O37" s="3"/>
      <c r="P37" s="3"/>
      <c r="Q37" s="3"/>
      <c r="R37" s="3"/>
      <c r="S37" s="3"/>
      <c r="T37" s="3"/>
      <c r="U37" s="3"/>
      <c r="V37" s="3"/>
      <c r="W37" s="3"/>
      <c r="X37" s="3"/>
      <c r="Y37" s="3"/>
      <c r="Z37" s="3"/>
    </row>
    <row r="38" ht="12.75" hidden="1" customHeight="1">
      <c r="A38" s="3" t="str">
        <f>Constants!A38</f>
        <v>Sizes:</v>
      </c>
      <c r="B38" s="3" t="str">
        <f>Constants!B38</f>
        <v>VS</v>
      </c>
      <c r="C38" s="3" t="str">
        <f>Constants!C38</f>
        <v>S</v>
      </c>
      <c r="D38" s="3" t="str">
        <f>Constants!D38</f>
        <v>M</v>
      </c>
      <c r="E38" s="3" t="str">
        <f>Constants!E38</f>
        <v>L</v>
      </c>
      <c r="F38" s="19" t="str">
        <f>Constants!F38</f>
        <v>VL</v>
      </c>
      <c r="G38" s="3"/>
      <c r="H38" s="3"/>
      <c r="I38" s="3"/>
      <c r="J38" s="3"/>
      <c r="K38" s="3"/>
      <c r="L38" s="3"/>
      <c r="M38" s="3"/>
      <c r="N38" s="3"/>
      <c r="O38" s="3"/>
      <c r="P38" s="3"/>
      <c r="Q38" s="3"/>
      <c r="R38" s="3"/>
      <c r="S38" s="3"/>
      <c r="T38" s="3"/>
      <c r="U38" s="3"/>
      <c r="V38" s="3"/>
      <c r="W38" s="3"/>
      <c r="X38" s="3"/>
      <c r="Y38" s="3"/>
      <c r="Z38" s="3"/>
    </row>
    <row r="39" ht="12.75" hidden="1" customHeight="1">
      <c r="A39" s="3" t="str">
        <f>Constants!A39</f>
        <v>upper</v>
      </c>
      <c r="B39" s="20">
        <f>Constants!B39</f>
        <v>-1.5</v>
      </c>
      <c r="C39" s="20">
        <f>Constants!C39</f>
        <v>-0.5</v>
      </c>
      <c r="D39" s="20">
        <f>Constants!D39</f>
        <v>0.5</v>
      </c>
      <c r="E39" s="20">
        <f>Constants!E39</f>
        <v>1.5</v>
      </c>
      <c r="F39" s="20">
        <f>Constants!F39</f>
        <v>99999</v>
      </c>
      <c r="G39" s="3"/>
      <c r="H39" s="3"/>
      <c r="I39" s="3"/>
      <c r="J39" s="3"/>
      <c r="K39" s="3"/>
      <c r="L39" s="3"/>
      <c r="M39" s="3"/>
      <c r="N39" s="3"/>
      <c r="O39" s="3"/>
      <c r="P39" s="3"/>
      <c r="Q39" s="3"/>
      <c r="R39" s="3"/>
      <c r="S39" s="3"/>
      <c r="T39" s="3"/>
      <c r="U39" s="3"/>
      <c r="V39" s="3"/>
      <c r="W39" s="3"/>
      <c r="X39" s="3"/>
      <c r="Y39" s="3"/>
      <c r="Z39" s="3"/>
    </row>
    <row r="40" ht="12.75" hidden="1" customHeight="1">
      <c r="A40" s="3" t="str">
        <f>Constants!A40</f>
        <v>mid</v>
      </c>
      <c r="B40" s="20">
        <f>Constants!B40</f>
        <v>-2</v>
      </c>
      <c r="C40" s="20">
        <f>Constants!C40</f>
        <v>-1</v>
      </c>
      <c r="D40" s="20">
        <f>Constants!D40</f>
        <v>0</v>
      </c>
      <c r="E40" s="20">
        <f>Constants!E40</f>
        <v>1</v>
      </c>
      <c r="F40" s="20">
        <f>Constants!F40</f>
        <v>2</v>
      </c>
      <c r="G40" s="3"/>
      <c r="H40" s="3"/>
      <c r="I40" s="3"/>
      <c r="J40" s="3"/>
      <c r="K40" s="3"/>
      <c r="L40" s="3"/>
      <c r="M40" s="3"/>
      <c r="N40" s="3"/>
      <c r="O40" s="3"/>
      <c r="P40" s="3"/>
      <c r="Q40" s="3"/>
      <c r="R40" s="3"/>
      <c r="S40" s="3"/>
      <c r="T40" s="3"/>
      <c r="U40" s="3"/>
      <c r="V40" s="3"/>
      <c r="W40" s="3"/>
      <c r="X40" s="3"/>
      <c r="Y40" s="3"/>
      <c r="Z40" s="3"/>
    </row>
    <row r="41" ht="13.5" hidden="1" customHeight="1">
      <c r="A41" s="3" t="str">
        <f>Constants!A41</f>
        <v>lower</v>
      </c>
      <c r="B41" s="20">
        <f>Constants!B41</f>
        <v>0</v>
      </c>
      <c r="C41" s="20">
        <f>Constants!C41</f>
        <v>-1.5</v>
      </c>
      <c r="D41" s="20">
        <f>Constants!D41</f>
        <v>-0.5</v>
      </c>
      <c r="E41" s="20">
        <f>Constants!E41</f>
        <v>0.5</v>
      </c>
      <c r="F41" s="20">
        <f>Constants!F41</f>
        <v>1.5</v>
      </c>
      <c r="G41" s="3"/>
      <c r="H41" s="3"/>
      <c r="I41" s="3"/>
      <c r="J41" s="3"/>
      <c r="K41" s="3"/>
      <c r="L41" s="3"/>
      <c r="M41" s="3"/>
      <c r="N41" s="3"/>
      <c r="O41" s="3"/>
      <c r="P41" s="3"/>
      <c r="Q41" s="3"/>
      <c r="R41" s="3"/>
      <c r="S41" s="3"/>
      <c r="T41" s="3"/>
      <c r="U41" s="3"/>
      <c r="V41" s="3"/>
      <c r="W41" s="3"/>
      <c r="X41" s="3"/>
      <c r="Y41" s="3"/>
      <c r="Z41" s="3"/>
    </row>
    <row r="42" ht="12.75" hidden="1" customHeight="1">
      <c r="A42" s="3" t="str">
        <f>Constants!A42</f>
        <v> </v>
      </c>
      <c r="B42" s="3" t="str">
        <f>Constants!B42</f>
        <v/>
      </c>
      <c r="C42" s="3" t="str">
        <f>Constants!C42</f>
        <v/>
      </c>
      <c r="D42" s="3" t="str">
        <f>Constants!D42</f>
        <v/>
      </c>
      <c r="E42" s="3" t="str">
        <f>Constants!E42</f>
        <v/>
      </c>
      <c r="F42" s="19" t="str">
        <f>Constants!F42</f>
        <v> </v>
      </c>
      <c r="G42" s="3"/>
      <c r="H42" s="3"/>
      <c r="I42" s="3"/>
      <c r="J42" s="3"/>
      <c r="K42" s="3"/>
      <c r="L42" s="3"/>
      <c r="M42" s="3"/>
      <c r="N42" s="3"/>
      <c r="O42" s="3"/>
      <c r="P42" s="3"/>
      <c r="Q42" s="3"/>
      <c r="R42" s="3"/>
      <c r="S42" s="3"/>
      <c r="T42" s="3"/>
      <c r="U42" s="3"/>
      <c r="V42" s="3"/>
      <c r="W42" s="3"/>
      <c r="X42" s="3"/>
      <c r="Y42" s="3"/>
      <c r="Z42" s="3"/>
    </row>
    <row r="43" ht="12.75" hidden="1" customHeight="1">
      <c r="A43" s="3" t="str">
        <f>Constants!A43</f>
        <v> </v>
      </c>
      <c r="B43" s="3" t="str">
        <f>Constants!B43</f>
        <v> </v>
      </c>
      <c r="C43" s="3" t="str">
        <f>Constants!C43</f>
        <v> </v>
      </c>
      <c r="D43" s="3" t="str">
        <f>Constants!D43</f>
        <v> </v>
      </c>
      <c r="E43" s="3" t="str">
        <f>Constants!E43</f>
        <v> </v>
      </c>
      <c r="F43" s="19" t="str">
        <f>Constants!F43</f>
        <v> </v>
      </c>
      <c r="G43" s="3"/>
      <c r="H43" s="3"/>
      <c r="I43" s="3"/>
      <c r="J43" s="3"/>
      <c r="K43" s="3"/>
      <c r="L43" s="3"/>
      <c r="M43" s="3"/>
      <c r="N43" s="3"/>
      <c r="O43" s="3"/>
      <c r="P43" s="3"/>
      <c r="Q43" s="3"/>
      <c r="R43" s="3"/>
      <c r="S43" s="3"/>
      <c r="T43" s="3"/>
      <c r="U43" s="3"/>
      <c r="V43" s="3"/>
      <c r="W43" s="3"/>
      <c r="X43" s="3"/>
      <c r="Y43" s="3"/>
      <c r="Z43" s="3"/>
    </row>
    <row r="44" ht="12.75" hidden="1" customHeight="1">
      <c r="A44" s="3" t="str">
        <f>Constants!A44</f>
        <v>&lt;-- Mandatory</v>
      </c>
      <c r="B44" s="3" t="str">
        <f>Constants!B44</f>
        <v> </v>
      </c>
      <c r="C44" s="3" t="str">
        <f>Constants!C44</f>
        <v>✔</v>
      </c>
      <c r="D44" s="3" t="str">
        <f>Constants!D44</f>
        <v> </v>
      </c>
      <c r="E44" s="3" t="str">
        <f>Constants!E44</f>
        <v> </v>
      </c>
      <c r="F44" s="19" t="str">
        <f>Constants!F44</f>
        <v> </v>
      </c>
      <c r="G44" s="3"/>
      <c r="H44" s="3"/>
      <c r="I44" s="3"/>
      <c r="J44" s="3"/>
      <c r="K44" s="3"/>
      <c r="L44" s="3"/>
      <c r="M44" s="3"/>
      <c r="N44" s="3"/>
      <c r="O44" s="3"/>
      <c r="P44" s="3"/>
      <c r="Q44" s="3"/>
      <c r="R44" s="3"/>
      <c r="S44" s="3"/>
      <c r="T44" s="3"/>
      <c r="U44" s="3"/>
      <c r="V44" s="3"/>
      <c r="W44" s="3"/>
      <c r="X44" s="3"/>
      <c r="Y44" s="3"/>
      <c r="Z44" s="3"/>
    </row>
    <row r="45" ht="12.75" customHeight="1">
      <c r="A45" s="1" t="s">
        <v>303</v>
      </c>
      <c r="D45" s="1"/>
      <c r="E45" s="1"/>
      <c r="F45" s="1"/>
      <c r="G45" s="1"/>
      <c r="H45" s="1"/>
      <c r="I45" s="3"/>
      <c r="J45" s="3"/>
      <c r="K45" s="3"/>
      <c r="L45" s="3"/>
      <c r="M45" s="3"/>
      <c r="N45" s="3"/>
      <c r="O45" s="3"/>
      <c r="P45" s="3"/>
      <c r="Q45" s="3"/>
      <c r="R45" s="3"/>
      <c r="S45" s="3"/>
      <c r="T45" s="3"/>
      <c r="U45" s="3"/>
      <c r="V45" s="3"/>
      <c r="W45" s="3"/>
      <c r="X45" s="3"/>
      <c r="Y45" s="3"/>
      <c r="Z45" s="3"/>
    </row>
    <row r="46" ht="72.75" customHeight="1">
      <c r="A46" s="10" t="s">
        <v>600</v>
      </c>
      <c r="G46" s="73"/>
      <c r="H46" s="73"/>
      <c r="I46" s="73"/>
      <c r="J46" s="73"/>
      <c r="K46" s="3"/>
      <c r="L46" s="3"/>
      <c r="M46" s="3"/>
      <c r="N46" s="3"/>
      <c r="O46" s="3"/>
      <c r="P46" s="3"/>
      <c r="Q46" s="3"/>
      <c r="R46" s="3"/>
      <c r="S46" s="3"/>
      <c r="T46" s="3"/>
      <c r="U46" s="3"/>
      <c r="V46" s="3"/>
      <c r="W46" s="3"/>
      <c r="X46" s="3"/>
      <c r="Y46" s="3"/>
      <c r="Z46" s="3"/>
    </row>
    <row r="47" ht="12.75" customHeight="1">
      <c r="A47" s="118" t="s">
        <v>382</v>
      </c>
      <c r="B47" s="118"/>
      <c r="C47" s="141" t="s">
        <v>19</v>
      </c>
      <c r="D47" s="141" t="s">
        <v>392</v>
      </c>
      <c r="E47" s="141" t="s">
        <v>601</v>
      </c>
      <c r="F47" s="3"/>
      <c r="G47" s="118"/>
      <c r="H47" s="118"/>
      <c r="I47" s="3"/>
      <c r="J47" s="3"/>
      <c r="K47" s="3"/>
      <c r="L47" s="3"/>
      <c r="M47" s="3"/>
      <c r="N47" s="3"/>
      <c r="O47" s="3"/>
      <c r="P47" s="3"/>
      <c r="Q47" s="3"/>
      <c r="R47" s="3"/>
      <c r="S47" s="3"/>
      <c r="T47" s="3"/>
      <c r="U47" s="3"/>
      <c r="V47" s="3"/>
      <c r="W47" s="3"/>
      <c r="X47" s="3"/>
      <c r="Y47" s="3"/>
      <c r="Z47" s="3"/>
    </row>
    <row r="48" ht="12.75" hidden="1" customHeight="1">
      <c r="A48" s="3" t="str">
        <f>'Historical Data'!A53</f>
        <v>Base code LOC count</v>
      </c>
      <c r="B48" s="118"/>
      <c r="C48" s="142"/>
      <c r="D48" s="142"/>
      <c r="E48" s="145">
        <f>D48+'Historical Data'!E53</f>
        <v>0</v>
      </c>
      <c r="F48" s="3"/>
      <c r="G48" s="118"/>
      <c r="H48" s="118"/>
      <c r="I48" s="3"/>
      <c r="J48" s="3"/>
      <c r="K48" s="3"/>
      <c r="L48" s="3"/>
      <c r="M48" s="3"/>
      <c r="N48" s="3"/>
      <c r="O48" s="3"/>
      <c r="P48" s="3"/>
      <c r="Q48" s="3"/>
      <c r="R48" s="3"/>
      <c r="S48" s="3"/>
      <c r="T48" s="3"/>
      <c r="U48" s="3"/>
      <c r="V48" s="3"/>
      <c r="W48" s="3"/>
      <c r="X48" s="3"/>
      <c r="Y48" s="3"/>
      <c r="Z48" s="3"/>
    </row>
    <row r="49" ht="12.75" hidden="1" customHeight="1">
      <c r="A49" s="3" t="str">
        <f>'Historical Data'!A54</f>
        <v>   Lines deleted from Base</v>
      </c>
      <c r="B49" s="118"/>
      <c r="C49" s="142"/>
      <c r="D49" s="142"/>
      <c r="E49" s="145">
        <f>D49+'Historical Data'!E54</f>
        <v>0</v>
      </c>
      <c r="F49" s="3"/>
      <c r="G49" s="118"/>
      <c r="H49" s="118"/>
      <c r="I49" s="3"/>
      <c r="J49" s="3"/>
      <c r="K49" s="3"/>
      <c r="L49" s="3"/>
      <c r="M49" s="3"/>
      <c r="N49" s="3"/>
      <c r="O49" s="3"/>
      <c r="P49" s="3"/>
      <c r="Q49" s="3"/>
      <c r="R49" s="3"/>
      <c r="S49" s="3"/>
      <c r="T49" s="3"/>
      <c r="U49" s="3"/>
      <c r="V49" s="3"/>
      <c r="W49" s="3"/>
      <c r="X49" s="3"/>
      <c r="Y49" s="3"/>
      <c r="Z49" s="3"/>
    </row>
    <row r="50" ht="12.75" hidden="1" customHeight="1">
      <c r="A50" s="3" t="str">
        <f>'Historical Data'!A55</f>
        <v>   Lines modified from Base</v>
      </c>
      <c r="B50" s="118"/>
      <c r="C50" s="142"/>
      <c r="D50" s="142"/>
      <c r="E50" s="145">
        <f>D50+'Historical Data'!E55</f>
        <v>0</v>
      </c>
      <c r="F50" s="3"/>
      <c r="G50" s="118"/>
      <c r="H50" s="118"/>
      <c r="I50" s="3"/>
      <c r="J50" s="3"/>
      <c r="K50" s="3"/>
      <c r="L50" s="3"/>
      <c r="M50" s="3"/>
      <c r="N50" s="3"/>
      <c r="O50" s="3"/>
      <c r="P50" s="3"/>
      <c r="Q50" s="3"/>
      <c r="R50" s="3"/>
      <c r="S50" s="3"/>
      <c r="T50" s="3"/>
      <c r="U50" s="3"/>
      <c r="V50" s="3"/>
      <c r="W50" s="3"/>
      <c r="X50" s="3"/>
      <c r="Y50" s="3"/>
      <c r="Z50" s="3"/>
    </row>
    <row r="51" ht="12.75" hidden="1" customHeight="1">
      <c r="A51" s="3" t="str">
        <f>'Historical Data'!A56</f>
        <v>   Lines added to Base</v>
      </c>
      <c r="B51" s="118"/>
      <c r="C51" s="142"/>
      <c r="D51" s="142"/>
      <c r="E51" s="145">
        <f>D51+'Historical Data'!E56</f>
        <v>0</v>
      </c>
      <c r="F51" s="3"/>
      <c r="G51" s="118"/>
      <c r="H51" s="118"/>
      <c r="I51" s="3"/>
      <c r="J51" s="3"/>
      <c r="K51" s="3"/>
      <c r="L51" s="3"/>
      <c r="M51" s="3"/>
      <c r="N51" s="3"/>
      <c r="O51" s="3"/>
      <c r="P51" s="3"/>
      <c r="Q51" s="3"/>
      <c r="R51" s="3"/>
      <c r="S51" s="3"/>
      <c r="T51" s="3"/>
      <c r="U51" s="3"/>
      <c r="V51" s="3"/>
      <c r="W51" s="3"/>
      <c r="X51" s="3"/>
      <c r="Y51" s="3"/>
      <c r="Z51" s="3"/>
    </row>
    <row r="52" ht="12.75" hidden="1" customHeight="1">
      <c r="A52" s="3" t="str">
        <f>'Historical Data'!A57</f>
        <v>Reused lines</v>
      </c>
      <c r="B52" s="118"/>
      <c r="C52" s="142"/>
      <c r="D52" s="142"/>
      <c r="E52" s="145">
        <f>D52+'Historical Data'!E57</f>
        <v>0</v>
      </c>
      <c r="F52" s="3"/>
      <c r="G52" s="118"/>
      <c r="H52" s="118"/>
      <c r="I52" s="3"/>
      <c r="J52" s="3"/>
      <c r="K52" s="3"/>
      <c r="L52" s="3"/>
      <c r="M52" s="3"/>
      <c r="N52" s="3"/>
      <c r="O52" s="3"/>
      <c r="P52" s="3"/>
      <c r="Q52" s="3"/>
      <c r="R52" s="3"/>
      <c r="S52" s="3"/>
      <c r="T52" s="3"/>
      <c r="U52" s="3"/>
      <c r="V52" s="3"/>
      <c r="W52" s="3"/>
      <c r="X52" s="3"/>
      <c r="Y52" s="3"/>
      <c r="Z52" s="3"/>
    </row>
    <row r="53" ht="12.75" customHeight="1">
      <c r="A53" s="3" t="str">
        <f>'Historical Data'!A58</f>
        <v>New lines of production code</v>
      </c>
      <c r="B53" s="3"/>
      <c r="C53" s="231">
        <v>35.0</v>
      </c>
      <c r="D53" s="232">
        <v>18.0</v>
      </c>
      <c r="E53" s="145">
        <f>D53+'Historical Data'!E58</f>
        <v>18</v>
      </c>
      <c r="F53" s="3"/>
      <c r="G53" s="3"/>
      <c r="H53" s="3"/>
      <c r="I53" s="3"/>
      <c r="J53" s="3"/>
      <c r="K53" s="3"/>
      <c r="L53" s="3"/>
      <c r="M53" s="3"/>
      <c r="N53" s="3"/>
      <c r="O53" s="3"/>
      <c r="P53" s="3"/>
      <c r="Q53" s="3"/>
      <c r="R53" s="3"/>
      <c r="S53" s="3"/>
      <c r="T53" s="3"/>
      <c r="U53" s="3"/>
      <c r="V53" s="3"/>
      <c r="W53" s="3"/>
      <c r="X53" s="3"/>
      <c r="Y53" s="3"/>
      <c r="Z53" s="3"/>
    </row>
    <row r="54" ht="12.75" hidden="1" customHeight="1">
      <c r="A54" s="3"/>
      <c r="B54" s="3"/>
      <c r="C54" s="118"/>
      <c r="D54" s="118"/>
      <c r="E54" s="118"/>
      <c r="F54" s="3"/>
      <c r="G54" s="3"/>
      <c r="H54" s="3"/>
      <c r="I54" s="3"/>
      <c r="J54" s="3"/>
      <c r="K54" s="3"/>
      <c r="L54" s="3"/>
      <c r="M54" s="3"/>
      <c r="N54" s="3"/>
      <c r="O54" s="3"/>
      <c r="P54" s="3"/>
      <c r="Q54" s="3"/>
      <c r="R54" s="3"/>
      <c r="S54" s="3"/>
      <c r="T54" s="3"/>
      <c r="U54" s="3"/>
      <c r="V54" s="3"/>
      <c r="W54" s="3"/>
      <c r="X54" s="3"/>
      <c r="Y54" s="3"/>
      <c r="Z54" s="3"/>
    </row>
    <row r="55" ht="12.75" hidden="1" customHeight="1">
      <c r="A55" s="118" t="s">
        <v>391</v>
      </c>
      <c r="B55" s="118"/>
      <c r="C55" s="118" t="s">
        <v>19</v>
      </c>
      <c r="D55" s="118" t="s">
        <v>392</v>
      </c>
      <c r="E55" s="118" t="s">
        <v>601</v>
      </c>
      <c r="F55" s="3"/>
      <c r="G55" s="118"/>
      <c r="H55" s="118"/>
      <c r="I55" s="3"/>
      <c r="J55" s="3"/>
      <c r="K55" s="3"/>
      <c r="L55" s="3"/>
      <c r="M55" s="3"/>
      <c r="N55" s="3"/>
      <c r="O55" s="3"/>
      <c r="P55" s="3"/>
      <c r="Q55" s="3"/>
      <c r="R55" s="3"/>
      <c r="S55" s="3"/>
      <c r="T55" s="3"/>
      <c r="U55" s="3"/>
      <c r="V55" s="3"/>
      <c r="W55" s="3"/>
      <c r="X55" s="3"/>
      <c r="Y55" s="3"/>
      <c r="Z55" s="3"/>
    </row>
    <row r="56" ht="12.75" hidden="1" customHeight="1">
      <c r="A56" s="3" t="str">
        <f>'Historical Data'!A61</f>
        <v>Reused components</v>
      </c>
      <c r="B56" s="118"/>
      <c r="C56" s="142"/>
      <c r="D56" s="142"/>
      <c r="E56" s="145">
        <f>D56+'Historical Data'!E61</f>
        <v>0</v>
      </c>
      <c r="F56" s="3"/>
      <c r="G56" s="118"/>
      <c r="H56" s="118"/>
      <c r="I56" s="3"/>
      <c r="J56" s="3"/>
      <c r="K56" s="3"/>
      <c r="L56" s="3"/>
      <c r="M56" s="3"/>
      <c r="N56" s="3"/>
      <c r="O56" s="3"/>
      <c r="P56" s="3"/>
      <c r="Q56" s="3"/>
      <c r="R56" s="3"/>
      <c r="S56" s="3"/>
      <c r="T56" s="3"/>
      <c r="U56" s="3"/>
      <c r="V56" s="3"/>
      <c r="W56" s="3"/>
      <c r="X56" s="3"/>
      <c r="Y56" s="3"/>
      <c r="Z56" s="3"/>
    </row>
    <row r="57" ht="12.75" hidden="1" customHeight="1">
      <c r="A57" s="3" t="str">
        <f>'Historical Data'!A62</f>
        <v>Modified components</v>
      </c>
      <c r="B57" s="3"/>
      <c r="C57" s="142"/>
      <c r="D57" s="142"/>
      <c r="E57" s="145">
        <f>D57+'Historical Data'!E62</f>
        <v>0</v>
      </c>
      <c r="F57" s="3"/>
      <c r="G57" s="3"/>
      <c r="H57" s="3"/>
      <c r="I57" s="3"/>
      <c r="J57" s="3"/>
      <c r="K57" s="3"/>
      <c r="L57" s="3"/>
      <c r="M57" s="3"/>
      <c r="N57" s="3"/>
      <c r="O57" s="3"/>
      <c r="P57" s="3"/>
      <c r="Q57" s="3"/>
      <c r="R57" s="3"/>
      <c r="S57" s="3"/>
      <c r="T57" s="3"/>
      <c r="U57" s="3"/>
      <c r="V57" s="3"/>
      <c r="W57" s="3"/>
      <c r="X57" s="3"/>
      <c r="Y57" s="3"/>
      <c r="Z57" s="3"/>
    </row>
    <row r="58" ht="12.75" hidden="1" customHeight="1">
      <c r="A58" s="3" t="str">
        <f>'Historical Data'!A63</f>
        <v>New components</v>
      </c>
      <c r="B58" s="3"/>
      <c r="C58" s="142"/>
      <c r="D58" s="142"/>
      <c r="E58" s="145">
        <f>D58+'Historical Data'!E63</f>
        <v>0</v>
      </c>
      <c r="F58" s="3"/>
      <c r="G58" s="3"/>
      <c r="H58" s="3"/>
      <c r="I58" s="3"/>
      <c r="J58" s="3"/>
      <c r="K58" s="3"/>
      <c r="L58" s="3"/>
      <c r="M58" s="3"/>
      <c r="N58" s="3"/>
      <c r="O58" s="3"/>
      <c r="P58" s="3"/>
      <c r="Q58" s="3"/>
      <c r="R58" s="3"/>
      <c r="S58" s="3"/>
      <c r="T58" s="3"/>
      <c r="U58" s="3"/>
      <c r="V58" s="3"/>
      <c r="W58" s="3"/>
      <c r="X58" s="3"/>
      <c r="Y58" s="3"/>
      <c r="Z58" s="3"/>
    </row>
    <row r="59" ht="12.75" customHeight="1">
      <c r="A59" s="118"/>
      <c r="B59" s="118"/>
      <c r="C59" s="233"/>
      <c r="D59" s="233"/>
      <c r="E59" s="118"/>
      <c r="F59" s="118"/>
      <c r="G59" s="118"/>
      <c r="H59" s="118"/>
      <c r="I59" s="118"/>
      <c r="J59" s="118"/>
      <c r="K59" s="118"/>
      <c r="L59" s="118"/>
      <c r="M59" s="118"/>
      <c r="N59" s="118"/>
      <c r="O59" s="118"/>
      <c r="P59" s="118"/>
      <c r="Q59" s="118"/>
      <c r="R59" s="118"/>
      <c r="S59" s="118"/>
      <c r="T59" s="118"/>
      <c r="U59" s="118"/>
      <c r="V59" s="118"/>
      <c r="W59" s="118"/>
      <c r="X59" s="118"/>
      <c r="Y59" s="118"/>
      <c r="Z59" s="118"/>
    </row>
    <row r="60" ht="12.75" customHeight="1">
      <c r="A60" s="118" t="s">
        <v>397</v>
      </c>
      <c r="B60" s="118"/>
      <c r="C60" s="234" t="s">
        <v>19</v>
      </c>
      <c r="D60" s="234" t="s">
        <v>392</v>
      </c>
      <c r="E60" s="141" t="s">
        <v>393</v>
      </c>
      <c r="F60" s="141" t="s">
        <v>602</v>
      </c>
      <c r="G60" s="5"/>
      <c r="H60" s="118"/>
      <c r="I60" s="3"/>
      <c r="J60" s="3"/>
      <c r="K60" s="3"/>
      <c r="L60" s="3"/>
      <c r="M60" s="3"/>
      <c r="N60" s="3"/>
      <c r="O60" s="3"/>
      <c r="P60" s="3"/>
      <c r="Q60" s="3"/>
      <c r="R60" s="3"/>
      <c r="S60" s="3"/>
      <c r="T60" s="3"/>
      <c r="U60" s="3"/>
      <c r="V60" s="3"/>
      <c r="W60" s="3"/>
      <c r="X60" s="3"/>
      <c r="Y60" s="3"/>
      <c r="Z60" s="3"/>
    </row>
    <row r="61" ht="12.75" customHeight="1">
      <c r="A61" s="3" t="str">
        <f t="shared" ref="A61:A71" si="1">B4</f>
        <v>Analyze</v>
      </c>
      <c r="B61" s="3"/>
      <c r="C61" s="235">
        <f>IF(ISBLANK($F$1),$C$72*'Historical Data'!F67,"")</f>
        <v>0</v>
      </c>
      <c r="D61" s="235">
        <f>SUMIF('Time Log'!$H$63:$H$152,A61,'Time Log'!$G$63:$G$152)</f>
        <v>0</v>
      </c>
      <c r="E61" s="145">
        <f>D61+'Historical Data'!E67</f>
        <v>0</v>
      </c>
      <c r="F61" s="146">
        <f t="shared" ref="F61:F72" si="2">IF($E$72=0,0,E61/$E$72)</f>
        <v>0</v>
      </c>
      <c r="G61" s="3"/>
      <c r="H61" s="3"/>
      <c r="I61" s="3"/>
      <c r="J61" s="3"/>
      <c r="K61" s="3"/>
      <c r="L61" s="3"/>
      <c r="M61" s="3"/>
      <c r="N61" s="3"/>
      <c r="O61" s="3"/>
      <c r="P61" s="3"/>
      <c r="Q61" s="3"/>
      <c r="R61" s="3"/>
      <c r="S61" s="3"/>
      <c r="T61" s="3"/>
      <c r="U61" s="3"/>
      <c r="V61" s="3"/>
      <c r="W61" s="3"/>
      <c r="X61" s="3"/>
      <c r="Y61" s="3"/>
      <c r="Z61" s="3"/>
    </row>
    <row r="62" ht="12.75" customHeight="1">
      <c r="A62" s="3" t="str">
        <f t="shared" si="1"/>
        <v>Architect</v>
      </c>
      <c r="B62" s="3"/>
      <c r="C62" s="235">
        <f>IF(ISBLANK($F$1),$C$72*'Historical Data'!F68,"")</f>
        <v>0</v>
      </c>
      <c r="D62" s="235">
        <f>SUMIF('Time Log'!$H$63:$H$152,A62,'Time Log'!$G$63:$G$152)</f>
        <v>0</v>
      </c>
      <c r="E62" s="145">
        <f>D62+'Historical Data'!E68</f>
        <v>0</v>
      </c>
      <c r="F62" s="146">
        <f t="shared" si="2"/>
        <v>0</v>
      </c>
      <c r="G62" s="3"/>
      <c r="H62" s="3"/>
      <c r="I62" s="3"/>
      <c r="J62" s="3"/>
      <c r="K62" s="3"/>
      <c r="L62" s="3"/>
      <c r="M62" s="3"/>
      <c r="N62" s="3"/>
      <c r="O62" s="3"/>
      <c r="P62" s="3"/>
      <c r="Q62" s="3"/>
      <c r="R62" s="3"/>
      <c r="S62" s="3"/>
      <c r="T62" s="3"/>
      <c r="U62" s="3"/>
      <c r="V62" s="3"/>
      <c r="W62" s="3"/>
      <c r="X62" s="3"/>
      <c r="Y62" s="3"/>
      <c r="Z62" s="3"/>
    </row>
    <row r="63" ht="12.75" customHeight="1">
      <c r="A63" s="3" t="str">
        <f t="shared" si="1"/>
        <v>Plan project</v>
      </c>
      <c r="B63" s="3"/>
      <c r="C63" s="235">
        <f>IF(ISBLANK($F$1),$C$72*'Historical Data'!F69,"")</f>
        <v>0</v>
      </c>
      <c r="D63" s="235">
        <f>SUMIF('Time Log'!$H$63:$H$152,A63,'Time Log'!$G$63:$G$152)</f>
        <v>30</v>
      </c>
      <c r="E63" s="145">
        <f>D63+'Historical Data'!E69</f>
        <v>30</v>
      </c>
      <c r="F63" s="146">
        <f t="shared" si="2"/>
        <v>0.09230769231</v>
      </c>
      <c r="G63" s="3"/>
      <c r="H63" s="3"/>
      <c r="I63" s="3"/>
      <c r="J63" s="3"/>
      <c r="K63" s="3"/>
      <c r="L63" s="3"/>
      <c r="M63" s="3"/>
      <c r="N63" s="3"/>
      <c r="O63" s="3"/>
      <c r="P63" s="3"/>
      <c r="Q63" s="3"/>
      <c r="R63" s="3"/>
      <c r="S63" s="3"/>
      <c r="T63" s="3"/>
      <c r="U63" s="3"/>
      <c r="V63" s="3"/>
      <c r="W63" s="3"/>
      <c r="X63" s="3"/>
      <c r="Y63" s="3"/>
      <c r="Z63" s="3"/>
    </row>
    <row r="64" ht="12.75" customHeight="1">
      <c r="A64" s="3" t="str">
        <f t="shared" si="1"/>
        <v>Plan iteration</v>
      </c>
      <c r="B64" s="3"/>
      <c r="C64" s="235">
        <f>IF(ISBLANK($F$1),$C$72*'Historical Data'!F70,"")</f>
        <v>0</v>
      </c>
      <c r="D64" s="235">
        <f>SUMIF('Time Log'!$H$63:$H$152,A64,'Time Log'!$G$63:$G$152)</f>
        <v>0</v>
      </c>
      <c r="E64" s="145">
        <f>D64+'Historical Data'!E70</f>
        <v>0</v>
      </c>
      <c r="F64" s="146">
        <f t="shared" si="2"/>
        <v>0</v>
      </c>
      <c r="G64" s="3"/>
      <c r="H64" s="3"/>
      <c r="I64" s="3"/>
      <c r="J64" s="3"/>
      <c r="K64" s="3"/>
      <c r="L64" s="3"/>
      <c r="M64" s="3"/>
      <c r="N64" s="3"/>
      <c r="O64" s="3"/>
      <c r="P64" s="3"/>
      <c r="Q64" s="3"/>
      <c r="R64" s="3"/>
      <c r="S64" s="3"/>
      <c r="T64" s="3"/>
      <c r="U64" s="3"/>
      <c r="V64" s="3"/>
      <c r="W64" s="3"/>
      <c r="X64" s="3"/>
      <c r="Y64" s="3"/>
      <c r="Z64" s="3"/>
    </row>
    <row r="65" ht="12.75" customHeight="1">
      <c r="A65" s="3" t="str">
        <f t="shared" si="1"/>
        <v>Construct</v>
      </c>
      <c r="B65" s="3"/>
      <c r="C65" s="235">
        <f>IF(ISBLANK($F$1),$C$72*'Historical Data'!F71,"")</f>
        <v>0</v>
      </c>
      <c r="D65" s="235">
        <f>SUMIF('Time Log'!$H$63:$H$152,A65,'Time Log'!$G$63:$G$152)</f>
        <v>240</v>
      </c>
      <c r="E65" s="145">
        <f>D65+'Historical Data'!E71</f>
        <v>240</v>
      </c>
      <c r="F65" s="146">
        <f t="shared" si="2"/>
        <v>0.7384615385</v>
      </c>
      <c r="G65" s="3"/>
      <c r="H65" s="3"/>
      <c r="I65" s="3"/>
      <c r="J65" s="3"/>
      <c r="K65" s="3"/>
      <c r="L65" s="3"/>
      <c r="M65" s="3"/>
      <c r="N65" s="3"/>
      <c r="O65" s="3"/>
      <c r="P65" s="3"/>
      <c r="Q65" s="3"/>
      <c r="R65" s="3"/>
      <c r="S65" s="3"/>
      <c r="T65" s="3"/>
      <c r="U65" s="3"/>
      <c r="V65" s="3"/>
      <c r="W65" s="3"/>
      <c r="X65" s="3"/>
      <c r="Y65" s="3"/>
      <c r="Z65" s="3"/>
    </row>
    <row r="66" ht="12.75" customHeight="1">
      <c r="A66" s="3" t="str">
        <f t="shared" si="1"/>
        <v>Refactor</v>
      </c>
      <c r="B66" s="3"/>
      <c r="C66" s="235">
        <f>IF(ISBLANK($F$1),$C$72*'Historical Data'!F72,"")</f>
        <v>0</v>
      </c>
      <c r="D66" s="235">
        <f>SUMIF('Time Log'!$H$63:$H$152,A66,'Time Log'!$G$63:$G$152)</f>
        <v>0</v>
      </c>
      <c r="E66" s="145">
        <f>D66+'Historical Data'!E72</f>
        <v>0</v>
      </c>
      <c r="F66" s="146">
        <f t="shared" si="2"/>
        <v>0</v>
      </c>
      <c r="G66" s="3"/>
      <c r="H66" s="3"/>
      <c r="I66" s="3"/>
      <c r="J66" s="3"/>
      <c r="K66" s="3"/>
      <c r="L66" s="3"/>
      <c r="M66" s="3"/>
      <c r="N66" s="3"/>
      <c r="O66" s="3"/>
      <c r="P66" s="3"/>
      <c r="Q66" s="3"/>
      <c r="R66" s="3"/>
      <c r="S66" s="3"/>
      <c r="T66" s="3"/>
      <c r="U66" s="3"/>
      <c r="V66" s="3"/>
      <c r="W66" s="3"/>
      <c r="X66" s="3"/>
      <c r="Y66" s="3"/>
      <c r="Z66" s="3"/>
    </row>
    <row r="67" ht="12.75" customHeight="1">
      <c r="A67" s="3" t="str">
        <f t="shared" si="1"/>
        <v>Review</v>
      </c>
      <c r="B67" s="3"/>
      <c r="C67" s="235">
        <f>IF(ISBLANK($F$1),$C$72*'Historical Data'!F73,"")</f>
        <v>0</v>
      </c>
      <c r="D67" s="235">
        <f>SUMIF('Time Log'!$H$63:$H$152,A67,'Time Log'!$G$63:$G$152)</f>
        <v>15</v>
      </c>
      <c r="E67" s="145">
        <f>D67+'Historical Data'!E73</f>
        <v>15</v>
      </c>
      <c r="F67" s="146">
        <f t="shared" si="2"/>
        <v>0.04615384615</v>
      </c>
      <c r="G67" s="3"/>
      <c r="H67" s="3"/>
      <c r="I67" s="3"/>
      <c r="J67" s="3"/>
      <c r="K67" s="3"/>
      <c r="L67" s="3"/>
      <c r="M67" s="3"/>
      <c r="N67" s="3"/>
      <c r="O67" s="3"/>
      <c r="P67" s="3"/>
      <c r="Q67" s="3"/>
      <c r="R67" s="3"/>
      <c r="S67" s="3"/>
      <c r="T67" s="3"/>
      <c r="U67" s="3"/>
      <c r="V67" s="3"/>
      <c r="W67" s="3"/>
      <c r="X67" s="3"/>
      <c r="Y67" s="3"/>
      <c r="Z67" s="3"/>
    </row>
    <row r="68" ht="12.75" customHeight="1">
      <c r="A68" s="3" t="str">
        <f t="shared" si="1"/>
        <v>Integration test</v>
      </c>
      <c r="B68" s="3"/>
      <c r="C68" s="235">
        <f>IF(ISBLANK($F$1),$C$72*'Historical Data'!F74,"")</f>
        <v>0</v>
      </c>
      <c r="D68" s="235">
        <f>SUMIF('Time Log'!$H$63:$H$152,A68,'Time Log'!$G$63:$G$152)</f>
        <v>25</v>
      </c>
      <c r="E68" s="145">
        <f>D68+'Historical Data'!E74</f>
        <v>25</v>
      </c>
      <c r="F68" s="146">
        <f t="shared" si="2"/>
        <v>0.07692307692</v>
      </c>
      <c r="G68" s="3"/>
      <c r="H68" s="3"/>
      <c r="I68" s="3"/>
      <c r="J68" s="3"/>
      <c r="K68" s="3"/>
      <c r="L68" s="3"/>
      <c r="M68" s="3"/>
      <c r="N68" s="3"/>
      <c r="O68" s="3"/>
      <c r="P68" s="3"/>
      <c r="Q68" s="3"/>
      <c r="R68" s="3"/>
      <c r="S68" s="3"/>
      <c r="T68" s="3"/>
      <c r="U68" s="3"/>
      <c r="V68" s="3"/>
      <c r="W68" s="3"/>
      <c r="X68" s="3"/>
      <c r="Y68" s="3"/>
      <c r="Z68" s="3"/>
    </row>
    <row r="69" ht="12.75" customHeight="1">
      <c r="A69" s="3" t="str">
        <f t="shared" si="1"/>
        <v>Repattern</v>
      </c>
      <c r="B69" s="3"/>
      <c r="C69" s="235">
        <f>IF(ISBLANK($F$1),$C$72*'Historical Data'!F75,"")</f>
        <v>0</v>
      </c>
      <c r="D69" s="235">
        <f>SUMIF('Time Log'!$H$63:$H$152,A69,'Time Log'!$G$63:$G$152)</f>
        <v>0</v>
      </c>
      <c r="E69" s="145">
        <f>D69+'Historical Data'!E75</f>
        <v>0</v>
      </c>
      <c r="F69" s="146">
        <f t="shared" si="2"/>
        <v>0</v>
      </c>
      <c r="G69" s="3"/>
      <c r="H69" s="3"/>
      <c r="I69" s="3"/>
      <c r="J69" s="3"/>
      <c r="K69" s="3"/>
      <c r="L69" s="3"/>
      <c r="M69" s="3"/>
      <c r="N69" s="3"/>
      <c r="O69" s="3"/>
      <c r="P69" s="3"/>
      <c r="Q69" s="3"/>
      <c r="R69" s="3"/>
      <c r="S69" s="3"/>
      <c r="T69" s="3"/>
      <c r="U69" s="3"/>
      <c r="V69" s="3"/>
      <c r="W69" s="3"/>
      <c r="X69" s="3"/>
      <c r="Y69" s="3"/>
      <c r="Z69" s="3"/>
    </row>
    <row r="70" ht="12.75" customHeight="1">
      <c r="A70" s="3" t="str">
        <f t="shared" si="1"/>
        <v>Postmortem</v>
      </c>
      <c r="B70" s="3"/>
      <c r="C70" s="235">
        <f>IF(ISBLANK($F$1),$C$72*'Historical Data'!F76,"")</f>
        <v>0</v>
      </c>
      <c r="D70" s="235">
        <f>SUMIF('Time Log'!$H$63:$H$152,A70,'Time Log'!$G$63:$G$152)</f>
        <v>15</v>
      </c>
      <c r="E70" s="145">
        <f>D70+'Historical Data'!E76</f>
        <v>15</v>
      </c>
      <c r="F70" s="146">
        <f t="shared" si="2"/>
        <v>0.04615384615</v>
      </c>
      <c r="G70" s="3"/>
      <c r="H70" s="3"/>
      <c r="I70" s="3"/>
      <c r="J70" s="3"/>
      <c r="K70" s="3"/>
      <c r="L70" s="3"/>
      <c r="M70" s="3"/>
      <c r="N70" s="3"/>
      <c r="O70" s="3"/>
      <c r="P70" s="3"/>
      <c r="Q70" s="3"/>
      <c r="R70" s="3"/>
      <c r="S70" s="3"/>
      <c r="T70" s="3"/>
      <c r="U70" s="3"/>
      <c r="V70" s="3"/>
      <c r="W70" s="3"/>
      <c r="X70" s="3"/>
      <c r="Y70" s="3"/>
      <c r="Z70" s="3"/>
    </row>
    <row r="71" ht="12.75" customHeight="1">
      <c r="A71" s="3" t="str">
        <f t="shared" si="1"/>
        <v>Sandbox</v>
      </c>
      <c r="B71" s="3"/>
      <c r="C71" s="235">
        <f>IF(ISBLANK($F$1),$C$72*'Historical Data'!F77,"")</f>
        <v>0</v>
      </c>
      <c r="D71" s="235">
        <f>SUMIF('Time Log'!$H$63:$H$152,A71,'Time Log'!$G$63:$G$152)</f>
        <v>0</v>
      </c>
      <c r="E71" s="145">
        <f>D71+'Historical Data'!E77</f>
        <v>0</v>
      </c>
      <c r="F71" s="146">
        <f t="shared" si="2"/>
        <v>0</v>
      </c>
      <c r="G71" s="3"/>
      <c r="H71" s="3"/>
      <c r="I71" s="3"/>
      <c r="J71" s="3"/>
      <c r="K71" s="3"/>
      <c r="L71" s="3"/>
      <c r="M71" s="3"/>
      <c r="N71" s="3"/>
      <c r="O71" s="3"/>
      <c r="P71" s="3"/>
      <c r="Q71" s="3"/>
      <c r="R71" s="3"/>
      <c r="S71" s="3"/>
      <c r="T71" s="3"/>
      <c r="U71" s="3"/>
      <c r="V71" s="3"/>
      <c r="W71" s="3"/>
      <c r="X71" s="3"/>
      <c r="Y71" s="3"/>
      <c r="Z71" s="3"/>
    </row>
    <row r="72" ht="12.75" customHeight="1">
      <c r="A72" s="3" t="s">
        <v>401</v>
      </c>
      <c r="B72" s="3"/>
      <c r="C72" s="231">
        <v>180.0</v>
      </c>
      <c r="D72" s="235">
        <f>SUM(D61:D71)</f>
        <v>325</v>
      </c>
      <c r="E72" s="145">
        <f>D72+'Historical Data'!E78</f>
        <v>325</v>
      </c>
      <c r="F72" s="146">
        <f t="shared" si="2"/>
        <v>1</v>
      </c>
      <c r="G72" s="3"/>
      <c r="H72" s="3"/>
      <c r="I72" s="3"/>
      <c r="J72" s="3"/>
      <c r="K72" s="3"/>
      <c r="L72" s="3"/>
      <c r="M72" s="3"/>
      <c r="N72" s="3"/>
      <c r="O72" s="3"/>
      <c r="P72" s="3"/>
      <c r="Q72" s="3"/>
      <c r="R72" s="3"/>
      <c r="S72" s="3"/>
      <c r="T72" s="3"/>
      <c r="U72" s="3"/>
      <c r="V72" s="3"/>
      <c r="W72" s="3"/>
      <c r="X72" s="3"/>
      <c r="Y72" s="3"/>
      <c r="Z72" s="3"/>
    </row>
    <row r="73" ht="12.75" customHeight="1">
      <c r="A73" s="3"/>
      <c r="B73" s="3"/>
      <c r="C73" s="186"/>
      <c r="D73" s="186"/>
      <c r="E73" s="3"/>
      <c r="F73" s="3"/>
      <c r="G73" s="3"/>
      <c r="H73" s="3"/>
      <c r="I73" s="3"/>
      <c r="J73" s="3"/>
      <c r="K73" s="3"/>
      <c r="L73" s="3"/>
      <c r="M73" s="3"/>
      <c r="N73" s="3"/>
      <c r="O73" s="3"/>
      <c r="P73" s="3"/>
      <c r="Q73" s="3"/>
      <c r="R73" s="3"/>
      <c r="S73" s="3"/>
      <c r="T73" s="3"/>
      <c r="U73" s="3"/>
      <c r="V73" s="3"/>
      <c r="W73" s="3"/>
      <c r="X73" s="3"/>
      <c r="Y73" s="3"/>
      <c r="Z73" s="3"/>
    </row>
    <row r="74" ht="12.75" customHeight="1">
      <c r="A74" s="118" t="s">
        <v>603</v>
      </c>
      <c r="B74" s="118"/>
      <c r="C74" s="236"/>
      <c r="D74" s="237" t="s">
        <v>392</v>
      </c>
      <c r="E74" s="141" t="s">
        <v>393</v>
      </c>
      <c r="F74" s="141" t="s">
        <v>602</v>
      </c>
      <c r="G74" s="3"/>
      <c r="H74" s="118"/>
      <c r="I74" s="3"/>
      <c r="J74" s="3"/>
      <c r="K74" s="3"/>
      <c r="L74" s="3"/>
      <c r="M74" s="3"/>
      <c r="N74" s="3"/>
      <c r="O74" s="3"/>
      <c r="P74" s="3"/>
      <c r="Q74" s="3"/>
      <c r="R74" s="3"/>
      <c r="S74" s="3"/>
      <c r="T74" s="3"/>
      <c r="U74" s="3"/>
      <c r="V74" s="3"/>
      <c r="W74" s="3"/>
      <c r="X74" s="3"/>
      <c r="Y74" s="3"/>
      <c r="Z74" s="3"/>
    </row>
    <row r="75" ht="12.75" customHeight="1">
      <c r="A75" s="3" t="str">
        <f t="shared" ref="A75:A85" si="3">B4</f>
        <v>Analyze</v>
      </c>
      <c r="B75" s="3"/>
      <c r="C75" s="3"/>
      <c r="D75" s="145">
        <f>COUNTIF('Change Log'!$D$61:$D$135,A75)</f>
        <v>0</v>
      </c>
      <c r="E75" s="145">
        <f>D75+'Historical Data'!E82</f>
        <v>0</v>
      </c>
      <c r="F75" s="146">
        <f t="shared" ref="F75:F86" si="4">IF(E75=0,0,E75/$E$86)</f>
        <v>0</v>
      </c>
      <c r="G75" s="3"/>
      <c r="H75" s="3"/>
      <c r="I75" s="3"/>
      <c r="J75" s="3"/>
      <c r="K75" s="3"/>
      <c r="L75" s="3"/>
      <c r="M75" s="3"/>
      <c r="N75" s="3"/>
      <c r="O75" s="3"/>
      <c r="P75" s="3"/>
      <c r="Q75" s="3"/>
      <c r="R75" s="3"/>
      <c r="S75" s="3"/>
      <c r="T75" s="3"/>
      <c r="U75" s="3"/>
      <c r="V75" s="3"/>
      <c r="W75" s="3"/>
      <c r="X75" s="3"/>
      <c r="Y75" s="3"/>
      <c r="Z75" s="3"/>
    </row>
    <row r="76" ht="12.75" customHeight="1">
      <c r="A76" s="3" t="str">
        <f t="shared" si="3"/>
        <v>Architect</v>
      </c>
      <c r="B76" s="3"/>
      <c r="C76" s="3"/>
      <c r="D76" s="145">
        <f>COUNTIF('Change Log'!$D$61:$D$135,A76)</f>
        <v>0</v>
      </c>
      <c r="E76" s="145">
        <f>D76+'Historical Data'!E83</f>
        <v>0</v>
      </c>
      <c r="F76" s="146">
        <f t="shared" si="4"/>
        <v>0</v>
      </c>
      <c r="G76" s="3"/>
      <c r="H76" s="3"/>
      <c r="I76" s="3"/>
      <c r="J76" s="3"/>
      <c r="K76" s="3"/>
      <c r="L76" s="3"/>
      <c r="M76" s="3"/>
      <c r="N76" s="3"/>
      <c r="O76" s="3"/>
      <c r="P76" s="3"/>
      <c r="Q76" s="3"/>
      <c r="R76" s="3"/>
      <c r="S76" s="3"/>
      <c r="T76" s="3"/>
      <c r="U76" s="3"/>
      <c r="V76" s="3"/>
      <c r="W76" s="3"/>
      <c r="X76" s="3"/>
      <c r="Y76" s="3"/>
      <c r="Z76" s="3"/>
    </row>
    <row r="77" ht="12.75" customHeight="1">
      <c r="A77" s="3" t="str">
        <f t="shared" si="3"/>
        <v>Plan project</v>
      </c>
      <c r="B77" s="3"/>
      <c r="C77" s="3"/>
      <c r="D77" s="145">
        <f>COUNTIF('Change Log'!$D$61:$D$135,A77)</f>
        <v>0</v>
      </c>
      <c r="E77" s="145">
        <f>D77+'Historical Data'!E84</f>
        <v>0</v>
      </c>
      <c r="F77" s="146">
        <f t="shared" si="4"/>
        <v>0</v>
      </c>
      <c r="G77" s="3"/>
      <c r="H77" s="3"/>
      <c r="I77" s="3"/>
      <c r="J77" s="3"/>
      <c r="K77" s="3"/>
      <c r="L77" s="3"/>
      <c r="M77" s="3"/>
      <c r="N77" s="3"/>
      <c r="O77" s="3"/>
      <c r="P77" s="3"/>
      <c r="Q77" s="3"/>
      <c r="R77" s="3"/>
      <c r="S77" s="3"/>
      <c r="T77" s="3"/>
      <c r="U77" s="3"/>
      <c r="V77" s="3"/>
      <c r="W77" s="3"/>
      <c r="X77" s="3"/>
      <c r="Y77" s="3"/>
      <c r="Z77" s="3"/>
    </row>
    <row r="78" ht="12.75" customHeight="1">
      <c r="A78" s="3" t="str">
        <f t="shared" si="3"/>
        <v>Plan iteration</v>
      </c>
      <c r="B78" s="3"/>
      <c r="C78" s="3"/>
      <c r="D78" s="145">
        <f>COUNTIF('Change Log'!$D$61:$D$135,A78)</f>
        <v>0</v>
      </c>
      <c r="E78" s="145">
        <f>D78+'Historical Data'!E85</f>
        <v>0</v>
      </c>
      <c r="F78" s="146">
        <f t="shared" si="4"/>
        <v>0</v>
      </c>
      <c r="G78" s="3"/>
      <c r="H78" s="3"/>
      <c r="I78" s="3"/>
      <c r="J78" s="3"/>
      <c r="K78" s="3"/>
      <c r="L78" s="3"/>
      <c r="M78" s="3"/>
      <c r="N78" s="3"/>
      <c r="O78" s="3"/>
      <c r="P78" s="3"/>
      <c r="Q78" s="3"/>
      <c r="R78" s="3"/>
      <c r="S78" s="3"/>
      <c r="T78" s="3"/>
      <c r="U78" s="3"/>
      <c r="V78" s="3"/>
      <c r="W78" s="3"/>
      <c r="X78" s="3"/>
      <c r="Y78" s="3"/>
      <c r="Z78" s="3"/>
    </row>
    <row r="79" ht="12.75" customHeight="1">
      <c r="A79" s="3" t="str">
        <f t="shared" si="3"/>
        <v>Construct</v>
      </c>
      <c r="B79" s="3"/>
      <c r="C79" s="3"/>
      <c r="D79" s="145">
        <f>COUNTIF('Change Log'!$D$61:$D$135,A79)</f>
        <v>0</v>
      </c>
      <c r="E79" s="145">
        <f>D79+'Historical Data'!E86</f>
        <v>0</v>
      </c>
      <c r="F79" s="146">
        <f t="shared" si="4"/>
        <v>0</v>
      </c>
      <c r="G79" s="3"/>
      <c r="H79" s="3"/>
      <c r="I79" s="3"/>
      <c r="J79" s="3"/>
      <c r="K79" s="3"/>
      <c r="L79" s="3"/>
      <c r="M79" s="3"/>
      <c r="N79" s="3"/>
      <c r="O79" s="3"/>
      <c r="P79" s="3"/>
      <c r="Q79" s="3"/>
      <c r="R79" s="3"/>
      <c r="S79" s="3"/>
      <c r="T79" s="3"/>
      <c r="U79" s="3"/>
      <c r="V79" s="3"/>
      <c r="W79" s="3"/>
      <c r="X79" s="3"/>
      <c r="Y79" s="3"/>
      <c r="Z79" s="3"/>
    </row>
    <row r="80" ht="12.75" customHeight="1">
      <c r="A80" s="3" t="str">
        <f t="shared" si="3"/>
        <v>Refactor</v>
      </c>
      <c r="B80" s="3"/>
      <c r="C80" s="3"/>
      <c r="D80" s="145">
        <f>COUNTIF('Change Log'!$D$61:$D$135,A80)</f>
        <v>0</v>
      </c>
      <c r="E80" s="145">
        <f>D80+'Historical Data'!E87</f>
        <v>0</v>
      </c>
      <c r="F80" s="146">
        <f t="shared" si="4"/>
        <v>0</v>
      </c>
      <c r="G80" s="3"/>
      <c r="H80" s="3"/>
      <c r="I80" s="3"/>
      <c r="J80" s="3"/>
      <c r="K80" s="3"/>
      <c r="L80" s="3"/>
      <c r="M80" s="3"/>
      <c r="N80" s="3"/>
      <c r="O80" s="3"/>
      <c r="P80" s="3"/>
      <c r="Q80" s="3"/>
      <c r="R80" s="3"/>
      <c r="S80" s="3"/>
      <c r="T80" s="3"/>
      <c r="U80" s="3"/>
      <c r="V80" s="3"/>
      <c r="W80" s="3"/>
      <c r="X80" s="3"/>
      <c r="Y80" s="3"/>
      <c r="Z80" s="3"/>
    </row>
    <row r="81" ht="12.75" customHeight="1">
      <c r="A81" s="3" t="str">
        <f t="shared" si="3"/>
        <v>Review</v>
      </c>
      <c r="B81" s="3"/>
      <c r="C81" s="3"/>
      <c r="D81" s="145">
        <f>COUNTIF('Change Log'!$D$61:$D$135,A81)</f>
        <v>0</v>
      </c>
      <c r="E81" s="145">
        <f>D81+'Historical Data'!E88</f>
        <v>0</v>
      </c>
      <c r="F81" s="146">
        <f t="shared" si="4"/>
        <v>0</v>
      </c>
      <c r="G81" s="3"/>
      <c r="H81" s="3"/>
      <c r="I81" s="3"/>
      <c r="J81" s="3"/>
      <c r="K81" s="3"/>
      <c r="L81" s="3"/>
      <c r="M81" s="3"/>
      <c r="N81" s="3"/>
      <c r="O81" s="3"/>
      <c r="P81" s="3"/>
      <c r="Q81" s="3"/>
      <c r="R81" s="3"/>
      <c r="S81" s="3"/>
      <c r="T81" s="3"/>
      <c r="U81" s="3"/>
      <c r="V81" s="3"/>
      <c r="W81" s="3"/>
      <c r="X81" s="3"/>
      <c r="Y81" s="3"/>
      <c r="Z81" s="3"/>
    </row>
    <row r="82" ht="12.75" customHeight="1">
      <c r="A82" s="3" t="str">
        <f t="shared" si="3"/>
        <v>Integration test</v>
      </c>
      <c r="B82" s="3"/>
      <c r="C82" s="3"/>
      <c r="D82" s="145">
        <f>COUNTIF('Change Log'!$D$61:$D$135,A82)</f>
        <v>0</v>
      </c>
      <c r="E82" s="145">
        <f>D82+'Historical Data'!E89</f>
        <v>0</v>
      </c>
      <c r="F82" s="146">
        <f t="shared" si="4"/>
        <v>0</v>
      </c>
      <c r="G82" s="3"/>
      <c r="H82" s="3"/>
      <c r="I82" s="3"/>
      <c r="J82" s="3"/>
      <c r="K82" s="3"/>
      <c r="L82" s="3"/>
      <c r="M82" s="3"/>
      <c r="N82" s="3"/>
      <c r="O82" s="3"/>
      <c r="P82" s="3"/>
      <c r="Q82" s="3"/>
      <c r="R82" s="3"/>
      <c r="S82" s="3"/>
      <c r="T82" s="3"/>
      <c r="U82" s="3"/>
      <c r="V82" s="3"/>
      <c r="W82" s="3"/>
      <c r="X82" s="3"/>
      <c r="Y82" s="3"/>
      <c r="Z82" s="3"/>
    </row>
    <row r="83" ht="12.75" customHeight="1">
      <c r="A83" s="3" t="str">
        <f t="shared" si="3"/>
        <v>Repattern</v>
      </c>
      <c r="B83" s="3"/>
      <c r="C83" s="3"/>
      <c r="D83" s="145">
        <f>COUNTIF('Change Log'!$D$61:$D$135,A83)</f>
        <v>0</v>
      </c>
      <c r="E83" s="145">
        <f>D83+'Historical Data'!E90</f>
        <v>0</v>
      </c>
      <c r="F83" s="146">
        <f t="shared" si="4"/>
        <v>0</v>
      </c>
      <c r="G83" s="3"/>
      <c r="H83" s="3"/>
      <c r="I83" s="3"/>
      <c r="J83" s="3"/>
      <c r="K83" s="3"/>
      <c r="L83" s="3"/>
      <c r="M83" s="3"/>
      <c r="N83" s="3"/>
      <c r="O83" s="3"/>
      <c r="P83" s="3"/>
      <c r="Q83" s="3"/>
      <c r="R83" s="3"/>
      <c r="S83" s="3"/>
      <c r="T83" s="3"/>
      <c r="U83" s="3"/>
      <c r="V83" s="3"/>
      <c r="W83" s="3"/>
      <c r="X83" s="3"/>
      <c r="Y83" s="3"/>
      <c r="Z83" s="3"/>
    </row>
    <row r="84" ht="12.75" customHeight="1">
      <c r="A84" s="3" t="str">
        <f t="shared" si="3"/>
        <v>Postmortem</v>
      </c>
      <c r="B84" s="3"/>
      <c r="C84" s="3"/>
      <c r="D84" s="145">
        <f>COUNTIF('Change Log'!$D$61:$D$135,A84)</f>
        <v>0</v>
      </c>
      <c r="E84" s="145">
        <f>D84+'Historical Data'!E91</f>
        <v>0</v>
      </c>
      <c r="F84" s="146">
        <f t="shared" si="4"/>
        <v>0</v>
      </c>
      <c r="G84" s="3"/>
      <c r="H84" s="3"/>
      <c r="I84" s="3"/>
      <c r="J84" s="3"/>
      <c r="K84" s="3"/>
      <c r="L84" s="3"/>
      <c r="M84" s="3"/>
      <c r="N84" s="3"/>
      <c r="O84" s="3"/>
      <c r="P84" s="3"/>
      <c r="Q84" s="3"/>
      <c r="R84" s="3"/>
      <c r="S84" s="3"/>
      <c r="T84" s="3"/>
      <c r="U84" s="3"/>
      <c r="V84" s="3"/>
      <c r="W84" s="3"/>
      <c r="X84" s="3"/>
      <c r="Y84" s="3"/>
      <c r="Z84" s="3"/>
    </row>
    <row r="85" ht="12.75" customHeight="1">
      <c r="A85" s="3" t="str">
        <f t="shared" si="3"/>
        <v>Sandbox</v>
      </c>
      <c r="B85" s="3"/>
      <c r="C85" s="3"/>
      <c r="D85" s="145">
        <f>COUNTIF('Change Log'!$D$61:$D$135,A85)</f>
        <v>0</v>
      </c>
      <c r="E85" s="145">
        <f>D85+'Historical Data'!E92</f>
        <v>0</v>
      </c>
      <c r="F85" s="146">
        <f t="shared" si="4"/>
        <v>0</v>
      </c>
      <c r="G85" s="3"/>
      <c r="H85" s="3"/>
      <c r="I85" s="3"/>
      <c r="J85" s="3"/>
      <c r="K85" s="3"/>
      <c r="L85" s="3"/>
      <c r="M85" s="3"/>
      <c r="N85" s="3"/>
      <c r="O85" s="3"/>
      <c r="P85" s="3"/>
      <c r="Q85" s="3"/>
      <c r="R85" s="3"/>
      <c r="S85" s="3"/>
      <c r="T85" s="3"/>
      <c r="U85" s="3"/>
      <c r="V85" s="3"/>
      <c r="W85" s="3"/>
      <c r="X85" s="3"/>
      <c r="Y85" s="3"/>
      <c r="Z85" s="3"/>
    </row>
    <row r="86" ht="12.75" customHeight="1">
      <c r="A86" s="3" t="s">
        <v>401</v>
      </c>
      <c r="B86" s="3"/>
      <c r="C86" s="3"/>
      <c r="D86" s="145">
        <f>SUM(D75:D85)</f>
        <v>0</v>
      </c>
      <c r="E86" s="145">
        <f>D86+'Historical Data'!E93</f>
        <v>0</v>
      </c>
      <c r="F86" s="146">
        <f t="shared" si="4"/>
        <v>0</v>
      </c>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145"/>
      <c r="F87" s="3"/>
      <c r="G87" s="3"/>
      <c r="H87" s="3"/>
      <c r="I87" s="3"/>
      <c r="J87" s="3"/>
      <c r="K87" s="3"/>
      <c r="L87" s="3"/>
      <c r="M87" s="3"/>
      <c r="N87" s="3"/>
      <c r="O87" s="3"/>
      <c r="P87" s="3"/>
      <c r="Q87" s="3"/>
      <c r="R87" s="3"/>
      <c r="S87" s="3"/>
      <c r="T87" s="3"/>
      <c r="U87" s="3"/>
      <c r="V87" s="3"/>
      <c r="W87" s="3"/>
      <c r="X87" s="3"/>
      <c r="Y87" s="3"/>
      <c r="Z87" s="3"/>
    </row>
    <row r="88" ht="12.75" customHeight="1">
      <c r="A88" s="118" t="s">
        <v>604</v>
      </c>
      <c r="B88" s="118"/>
      <c r="C88" s="236"/>
      <c r="D88" s="237" t="s">
        <v>392</v>
      </c>
      <c r="E88" s="141" t="s">
        <v>393</v>
      </c>
      <c r="F88" s="141" t="s">
        <v>602</v>
      </c>
      <c r="G88" s="3"/>
      <c r="H88" s="118"/>
      <c r="I88" s="3"/>
      <c r="J88" s="3"/>
      <c r="K88" s="3"/>
      <c r="L88" s="3"/>
      <c r="M88" s="3"/>
      <c r="N88" s="3"/>
      <c r="O88" s="3"/>
      <c r="P88" s="3"/>
      <c r="Q88" s="3"/>
      <c r="R88" s="3"/>
      <c r="S88" s="3"/>
      <c r="T88" s="3"/>
      <c r="U88" s="3"/>
      <c r="V88" s="3"/>
      <c r="W88" s="3"/>
      <c r="X88" s="3"/>
      <c r="Y88" s="3"/>
      <c r="Z88" s="3"/>
    </row>
    <row r="89" ht="12.75" customHeight="1">
      <c r="A89" s="3" t="str">
        <f t="shared" ref="A89:A99" si="5">B4</f>
        <v>Analyze</v>
      </c>
      <c r="B89" s="3"/>
      <c r="C89" s="3"/>
      <c r="D89" s="145">
        <f>COUNTIF('Change Log'!$F$61:$F$135,A89)</f>
        <v>0</v>
      </c>
      <c r="E89" s="145">
        <f>D89+'Historical Data'!E97</f>
        <v>0</v>
      </c>
      <c r="F89" s="146">
        <f t="shared" ref="F89:F100" si="6">IF(E89=0,0,E89/$E$100)</f>
        <v>0</v>
      </c>
      <c r="G89" s="3"/>
      <c r="H89" s="3"/>
      <c r="I89" s="3"/>
      <c r="J89" s="3"/>
      <c r="K89" s="3"/>
      <c r="L89" s="3"/>
      <c r="M89" s="3"/>
      <c r="N89" s="3"/>
      <c r="O89" s="3"/>
      <c r="P89" s="3"/>
      <c r="Q89" s="3"/>
      <c r="R89" s="3"/>
      <c r="S89" s="3"/>
      <c r="T89" s="3"/>
      <c r="U89" s="3"/>
      <c r="V89" s="3"/>
      <c r="W89" s="3"/>
      <c r="X89" s="3"/>
      <c r="Y89" s="3"/>
      <c r="Z89" s="3"/>
    </row>
    <row r="90" ht="12.75" customHeight="1">
      <c r="A90" s="3" t="str">
        <f t="shared" si="5"/>
        <v>Architect</v>
      </c>
      <c r="B90" s="3"/>
      <c r="C90" s="3"/>
      <c r="D90" s="145">
        <f>COUNTIF('Change Log'!$F$61:$F$135,A90)</f>
        <v>0</v>
      </c>
      <c r="E90" s="145">
        <f>D90+'Historical Data'!E98</f>
        <v>0</v>
      </c>
      <c r="F90" s="146">
        <f t="shared" si="6"/>
        <v>0</v>
      </c>
      <c r="G90" s="3"/>
      <c r="H90" s="3"/>
      <c r="I90" s="3"/>
      <c r="J90" s="3"/>
      <c r="K90" s="3"/>
      <c r="L90" s="3"/>
      <c r="M90" s="3"/>
      <c r="N90" s="3"/>
      <c r="O90" s="3"/>
      <c r="P90" s="3"/>
      <c r="Q90" s="3"/>
      <c r="R90" s="3"/>
      <c r="S90" s="3"/>
      <c r="T90" s="3"/>
      <c r="U90" s="3"/>
      <c r="V90" s="3"/>
      <c r="W90" s="3"/>
      <c r="X90" s="3"/>
      <c r="Y90" s="3"/>
      <c r="Z90" s="3"/>
    </row>
    <row r="91" ht="12.75" customHeight="1">
      <c r="A91" s="3" t="str">
        <f t="shared" si="5"/>
        <v>Plan project</v>
      </c>
      <c r="B91" s="3"/>
      <c r="C91" s="3"/>
      <c r="D91" s="145">
        <f>COUNTIF('Change Log'!$F$61:$F$135,A91)</f>
        <v>0</v>
      </c>
      <c r="E91" s="145">
        <f>D91+'Historical Data'!E99</f>
        <v>0</v>
      </c>
      <c r="F91" s="146">
        <f t="shared" si="6"/>
        <v>0</v>
      </c>
      <c r="G91" s="3"/>
      <c r="H91" s="3"/>
      <c r="I91" s="3"/>
      <c r="J91" s="3"/>
      <c r="K91" s="3"/>
      <c r="L91" s="3"/>
      <c r="M91" s="3"/>
      <c r="N91" s="3"/>
      <c r="O91" s="3"/>
      <c r="P91" s="3"/>
      <c r="Q91" s="3"/>
      <c r="R91" s="3"/>
      <c r="S91" s="3"/>
      <c r="T91" s="3"/>
      <c r="U91" s="3"/>
      <c r="V91" s="3"/>
      <c r="W91" s="3"/>
      <c r="X91" s="3"/>
      <c r="Y91" s="3"/>
      <c r="Z91" s="3"/>
    </row>
    <row r="92" ht="12.75" customHeight="1">
      <c r="A92" s="3" t="str">
        <f t="shared" si="5"/>
        <v>Plan iteration</v>
      </c>
      <c r="B92" s="3"/>
      <c r="C92" s="3"/>
      <c r="D92" s="145">
        <f>COUNTIF('Change Log'!$F$61:$F$135,A92)</f>
        <v>0</v>
      </c>
      <c r="E92" s="145">
        <f>D92+'Historical Data'!E100</f>
        <v>0</v>
      </c>
      <c r="F92" s="146">
        <f t="shared" si="6"/>
        <v>0</v>
      </c>
      <c r="G92" s="3"/>
      <c r="H92" s="3"/>
      <c r="I92" s="3"/>
      <c r="J92" s="3"/>
      <c r="K92" s="3"/>
      <c r="L92" s="3"/>
      <c r="M92" s="3"/>
      <c r="N92" s="3"/>
      <c r="O92" s="3"/>
      <c r="P92" s="3"/>
      <c r="Q92" s="3"/>
      <c r="R92" s="3"/>
      <c r="S92" s="3"/>
      <c r="T92" s="3"/>
      <c r="U92" s="3"/>
      <c r="V92" s="3"/>
      <c r="W92" s="3"/>
      <c r="X92" s="3"/>
      <c r="Y92" s="3"/>
      <c r="Z92" s="3"/>
    </row>
    <row r="93" ht="12.75" customHeight="1">
      <c r="A93" s="3" t="str">
        <f t="shared" si="5"/>
        <v>Construct</v>
      </c>
      <c r="B93" s="3"/>
      <c r="C93" s="3"/>
      <c r="D93" s="145">
        <f>COUNTIF('Change Log'!$F$61:$F$135,A93)</f>
        <v>0</v>
      </c>
      <c r="E93" s="145">
        <f>D93+'Historical Data'!E101</f>
        <v>0</v>
      </c>
      <c r="F93" s="146">
        <f t="shared" si="6"/>
        <v>0</v>
      </c>
      <c r="G93" s="3"/>
      <c r="H93" s="3"/>
      <c r="I93" s="3"/>
      <c r="J93" s="3"/>
      <c r="K93" s="3"/>
      <c r="L93" s="3"/>
      <c r="M93" s="3"/>
      <c r="N93" s="3"/>
      <c r="O93" s="3"/>
      <c r="P93" s="3"/>
      <c r="Q93" s="3"/>
      <c r="R93" s="3"/>
      <c r="S93" s="3"/>
      <c r="T93" s="3"/>
      <c r="U93" s="3"/>
      <c r="V93" s="3"/>
      <c r="W93" s="3"/>
      <c r="X93" s="3"/>
      <c r="Y93" s="3"/>
      <c r="Z93" s="3"/>
    </row>
    <row r="94" ht="12.75" customHeight="1">
      <c r="A94" s="3" t="str">
        <f t="shared" si="5"/>
        <v>Refactor</v>
      </c>
      <c r="B94" s="3"/>
      <c r="C94" s="3"/>
      <c r="D94" s="145">
        <f>COUNTIF('Change Log'!$F$61:$F$135,A94)</f>
        <v>0</v>
      </c>
      <c r="E94" s="145">
        <f>D94+'Historical Data'!E102</f>
        <v>0</v>
      </c>
      <c r="F94" s="146">
        <f t="shared" si="6"/>
        <v>0</v>
      </c>
      <c r="G94" s="3"/>
      <c r="H94" s="3"/>
      <c r="I94" s="3"/>
      <c r="J94" s="3"/>
      <c r="K94" s="3"/>
      <c r="L94" s="3"/>
      <c r="M94" s="3"/>
      <c r="N94" s="3"/>
      <c r="O94" s="3"/>
      <c r="P94" s="3"/>
      <c r="Q94" s="3"/>
      <c r="R94" s="3"/>
      <c r="S94" s="3"/>
      <c r="T94" s="3"/>
      <c r="U94" s="3"/>
      <c r="V94" s="3"/>
      <c r="W94" s="3"/>
      <c r="X94" s="3"/>
      <c r="Y94" s="3"/>
      <c r="Z94" s="3"/>
    </row>
    <row r="95" ht="12.75" customHeight="1">
      <c r="A95" s="3" t="str">
        <f t="shared" si="5"/>
        <v>Review</v>
      </c>
      <c r="B95" s="3"/>
      <c r="C95" s="3"/>
      <c r="D95" s="145">
        <f>COUNTIF('Change Log'!$F$61:$F$135,A95)</f>
        <v>0</v>
      </c>
      <c r="E95" s="145">
        <f>D95+'Historical Data'!E103</f>
        <v>0</v>
      </c>
      <c r="F95" s="146">
        <f t="shared" si="6"/>
        <v>0</v>
      </c>
      <c r="G95" s="3"/>
      <c r="H95" s="3"/>
      <c r="I95" s="3"/>
      <c r="J95" s="3"/>
      <c r="K95" s="3"/>
      <c r="L95" s="3"/>
      <c r="M95" s="3"/>
      <c r="N95" s="3"/>
      <c r="O95" s="3"/>
      <c r="P95" s="3"/>
      <c r="Q95" s="3"/>
      <c r="R95" s="3"/>
      <c r="S95" s="3"/>
      <c r="T95" s="3"/>
      <c r="U95" s="3"/>
      <c r="V95" s="3"/>
      <c r="W95" s="3"/>
      <c r="X95" s="3"/>
      <c r="Y95" s="3"/>
      <c r="Z95" s="3"/>
    </row>
    <row r="96" ht="12.75" customHeight="1">
      <c r="A96" s="3" t="str">
        <f t="shared" si="5"/>
        <v>Integration test</v>
      </c>
      <c r="B96" s="3"/>
      <c r="C96" s="3"/>
      <c r="D96" s="145">
        <f>COUNTIF('Change Log'!$F$61:$F$135,A96)</f>
        <v>0</v>
      </c>
      <c r="E96" s="145">
        <f>D96+'Historical Data'!E104</f>
        <v>0</v>
      </c>
      <c r="F96" s="146">
        <f t="shared" si="6"/>
        <v>0</v>
      </c>
      <c r="G96" s="3"/>
      <c r="H96" s="3"/>
      <c r="I96" s="3"/>
      <c r="J96" s="3"/>
      <c r="K96" s="3"/>
      <c r="L96" s="3"/>
      <c r="M96" s="3"/>
      <c r="N96" s="3"/>
      <c r="O96" s="3"/>
      <c r="P96" s="3"/>
      <c r="Q96" s="3"/>
      <c r="R96" s="3"/>
      <c r="S96" s="3"/>
      <c r="T96" s="3"/>
      <c r="U96" s="3"/>
      <c r="V96" s="3"/>
      <c r="W96" s="3"/>
      <c r="X96" s="3"/>
      <c r="Y96" s="3"/>
      <c r="Z96" s="3"/>
    </row>
    <row r="97" ht="12.75" customHeight="1">
      <c r="A97" s="3" t="str">
        <f t="shared" si="5"/>
        <v>Repattern</v>
      </c>
      <c r="B97" s="3"/>
      <c r="C97" s="3"/>
      <c r="D97" s="145">
        <f>COUNTIF('Change Log'!$F$61:$F$135,A97)</f>
        <v>0</v>
      </c>
      <c r="E97" s="145">
        <f>D97+'Historical Data'!E105</f>
        <v>0</v>
      </c>
      <c r="F97" s="146">
        <f t="shared" si="6"/>
        <v>0</v>
      </c>
      <c r="G97" s="3"/>
      <c r="H97" s="3"/>
      <c r="I97" s="3"/>
      <c r="J97" s="3"/>
      <c r="K97" s="3"/>
      <c r="L97" s="3"/>
      <c r="M97" s="3"/>
      <c r="N97" s="3"/>
      <c r="O97" s="3"/>
      <c r="P97" s="3"/>
      <c r="Q97" s="3"/>
      <c r="R97" s="3"/>
      <c r="S97" s="3"/>
      <c r="T97" s="3"/>
      <c r="U97" s="3"/>
      <c r="V97" s="3"/>
      <c r="W97" s="3"/>
      <c r="X97" s="3"/>
      <c r="Y97" s="3"/>
      <c r="Z97" s="3"/>
    </row>
    <row r="98" ht="12.75" customHeight="1">
      <c r="A98" s="3" t="str">
        <f t="shared" si="5"/>
        <v>Postmortem</v>
      </c>
      <c r="B98" s="3"/>
      <c r="C98" s="3"/>
      <c r="D98" s="145">
        <f>COUNTIF('Change Log'!$F$61:$F$135,A98)</f>
        <v>0</v>
      </c>
      <c r="E98" s="145">
        <f>D98+'Historical Data'!E106</f>
        <v>0</v>
      </c>
      <c r="F98" s="146">
        <f t="shared" si="6"/>
        <v>0</v>
      </c>
      <c r="G98" s="3"/>
      <c r="H98" s="3"/>
      <c r="I98" s="3"/>
      <c r="J98" s="3"/>
      <c r="K98" s="3"/>
      <c r="L98" s="3"/>
      <c r="M98" s="3"/>
      <c r="N98" s="3"/>
      <c r="O98" s="3"/>
      <c r="P98" s="3"/>
      <c r="Q98" s="3"/>
      <c r="R98" s="3"/>
      <c r="S98" s="3"/>
      <c r="T98" s="3"/>
      <c r="U98" s="3"/>
      <c r="V98" s="3"/>
      <c r="W98" s="3"/>
      <c r="X98" s="3"/>
      <c r="Y98" s="3"/>
      <c r="Z98" s="3"/>
    </row>
    <row r="99" ht="12.75" customHeight="1">
      <c r="A99" s="3" t="str">
        <f t="shared" si="5"/>
        <v>Sandbox</v>
      </c>
      <c r="B99" s="3"/>
      <c r="C99" s="3"/>
      <c r="D99" s="145">
        <f>COUNTIF('Change Log'!$F$61:$F$135,A99)</f>
        <v>0</v>
      </c>
      <c r="E99" s="145">
        <f>D99+'Historical Data'!E107</f>
        <v>0</v>
      </c>
      <c r="F99" s="146">
        <f t="shared" si="6"/>
        <v>0</v>
      </c>
      <c r="G99" s="3"/>
      <c r="H99" s="3"/>
      <c r="I99" s="3"/>
      <c r="J99" s="3"/>
      <c r="K99" s="3"/>
      <c r="L99" s="3"/>
      <c r="M99" s="3"/>
      <c r="N99" s="3"/>
      <c r="O99" s="3"/>
      <c r="P99" s="3"/>
      <c r="Q99" s="3"/>
      <c r="R99" s="3"/>
      <c r="S99" s="3"/>
      <c r="T99" s="3"/>
      <c r="U99" s="3"/>
      <c r="V99" s="3"/>
      <c r="W99" s="3"/>
      <c r="X99" s="3"/>
      <c r="Y99" s="3"/>
      <c r="Z99" s="3"/>
    </row>
    <row r="100" ht="12.75" customHeight="1">
      <c r="A100" s="3" t="s">
        <v>401</v>
      </c>
      <c r="B100" s="3"/>
      <c r="C100" s="3"/>
      <c r="D100" s="145">
        <f>SUM(D89:D99)</f>
        <v>0</v>
      </c>
      <c r="E100" s="145">
        <f>D100+'Historical Data'!E108</f>
        <v>0</v>
      </c>
      <c r="F100" s="146">
        <f t="shared" si="6"/>
        <v>0</v>
      </c>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A45:C45"/>
    <mergeCell ref="A46:F46"/>
  </mergeCells>
  <dataValidations>
    <dataValidation type="decimal" operator="greaterThanOrEqual" allowBlank="1" showInputMessage="1" showErrorMessage="1" prompt=".GE. zero - Value must be an integer greater than or equal to zero." sqref="D59:D73 D75:D87 D89:D99">
      <formula1>0.0</formula1>
    </dataValidation>
  </dataValidations>
  <printOptions/>
  <pageMargins bottom="1.0" footer="0.0" header="0.0" left="0.75" right="0.75" top="1.0"/>
  <pageSetup orientation="landscape"/>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71"/>
    <col customWidth="1" min="2" max="26" width="7.43"/>
  </cols>
  <sheetData>
    <row r="1" ht="12.75" customHeight="1">
      <c r="A1" s="1" t="s">
        <v>39</v>
      </c>
      <c r="B1" s="1"/>
      <c r="C1" s="1"/>
      <c r="D1" s="1"/>
      <c r="E1" s="1"/>
      <c r="F1" s="1"/>
      <c r="G1" s="3"/>
      <c r="H1" s="3"/>
      <c r="I1" s="3"/>
      <c r="J1" s="3"/>
      <c r="K1" s="3"/>
      <c r="L1" s="3"/>
      <c r="M1" s="3"/>
      <c r="N1" s="3"/>
      <c r="O1" s="3"/>
      <c r="P1" s="3"/>
      <c r="Q1" s="3"/>
      <c r="R1" s="3"/>
      <c r="S1" s="3"/>
      <c r="T1" s="3"/>
      <c r="U1" s="3"/>
      <c r="V1" s="3"/>
      <c r="W1" s="3"/>
      <c r="X1" s="3"/>
      <c r="Y1" s="3"/>
      <c r="Z1" s="3"/>
    </row>
    <row r="2" ht="12.75" hidden="1" customHeight="1">
      <c r="A2" s="166"/>
      <c r="B2" s="166"/>
      <c r="C2" s="166"/>
      <c r="D2" s="166"/>
      <c r="E2" s="166"/>
      <c r="F2" s="166"/>
      <c r="G2" s="3"/>
      <c r="H2" s="3"/>
      <c r="I2" s="3"/>
      <c r="J2" s="3"/>
      <c r="K2" s="3"/>
      <c r="L2" s="3"/>
      <c r="M2" s="3"/>
      <c r="N2" s="3"/>
      <c r="O2" s="3"/>
      <c r="P2" s="3"/>
      <c r="Q2" s="3"/>
      <c r="R2" s="3"/>
      <c r="S2" s="3"/>
      <c r="T2" s="3"/>
      <c r="U2" s="3"/>
      <c r="V2" s="3"/>
      <c r="W2" s="3"/>
      <c r="X2" s="3"/>
      <c r="Y2" s="3"/>
      <c r="Z2" s="3"/>
    </row>
    <row r="3" ht="12.75" hidden="1" customHeight="1">
      <c r="A3" s="194" t="s">
        <v>449</v>
      </c>
      <c r="B3" s="169"/>
      <c r="C3" s="169"/>
      <c r="D3" s="169"/>
      <c r="E3" s="169"/>
      <c r="F3" s="169"/>
      <c r="G3" s="3"/>
      <c r="H3" s="3"/>
      <c r="I3" s="3"/>
      <c r="J3" s="3"/>
      <c r="K3" s="3"/>
      <c r="L3" s="3"/>
      <c r="M3" s="3"/>
      <c r="N3" s="3"/>
      <c r="O3" s="3"/>
      <c r="P3" s="3"/>
      <c r="Q3" s="3"/>
      <c r="R3" s="3"/>
      <c r="S3" s="3"/>
      <c r="T3" s="3"/>
      <c r="U3" s="3"/>
      <c r="V3" s="3"/>
      <c r="W3" s="3"/>
      <c r="X3" s="3"/>
      <c r="Y3" s="3"/>
      <c r="Z3" s="3"/>
    </row>
    <row r="4" ht="12.75" hidden="1" customHeight="1">
      <c r="A4" s="169" t="s">
        <v>450</v>
      </c>
      <c r="B4" s="170">
        <v>36526.0</v>
      </c>
      <c r="C4" s="169"/>
      <c r="D4" s="169"/>
      <c r="E4" s="169"/>
      <c r="F4" s="169"/>
      <c r="G4" s="3"/>
      <c r="H4" s="3"/>
      <c r="I4" s="3"/>
      <c r="J4" s="3"/>
      <c r="K4" s="3"/>
      <c r="L4" s="3"/>
      <c r="M4" s="3"/>
      <c r="N4" s="3"/>
      <c r="O4" s="3"/>
      <c r="P4" s="3"/>
      <c r="Q4" s="3"/>
      <c r="R4" s="3"/>
      <c r="S4" s="3"/>
      <c r="T4" s="3"/>
      <c r="U4" s="3"/>
      <c r="V4" s="3"/>
      <c r="W4" s="3"/>
      <c r="X4" s="3"/>
      <c r="Y4" s="3"/>
      <c r="Z4" s="3"/>
    </row>
    <row r="5" ht="12.75" hidden="1" customHeight="1">
      <c r="A5" s="169" t="s">
        <v>453</v>
      </c>
      <c r="B5" s="170">
        <v>45658.0</v>
      </c>
      <c r="C5" s="169"/>
      <c r="D5" s="169"/>
      <c r="E5" s="169"/>
      <c r="F5" s="169"/>
      <c r="G5" s="3"/>
      <c r="H5" s="3"/>
      <c r="I5" s="3"/>
      <c r="J5" s="3"/>
      <c r="K5" s="3"/>
      <c r="L5" s="3"/>
      <c r="M5" s="3"/>
      <c r="N5" s="3"/>
      <c r="O5" s="3"/>
      <c r="P5" s="3"/>
      <c r="Q5" s="3"/>
      <c r="R5" s="3"/>
      <c r="S5" s="3"/>
      <c r="T5" s="3"/>
      <c r="U5" s="3"/>
      <c r="V5" s="3"/>
      <c r="W5" s="3"/>
      <c r="X5" s="3"/>
      <c r="Y5" s="3"/>
      <c r="Z5" s="3"/>
    </row>
    <row r="6" ht="12.75" hidden="1" customHeight="1">
      <c r="A6" s="169" t="s">
        <v>455</v>
      </c>
      <c r="B6" s="169" t="s">
        <v>459</v>
      </c>
      <c r="C6" s="169"/>
      <c r="D6" s="169"/>
      <c r="E6" s="169"/>
      <c r="F6" s="169"/>
      <c r="G6" s="3"/>
      <c r="H6" s="3"/>
      <c r="I6" s="3"/>
      <c r="J6" s="3"/>
      <c r="K6" s="3"/>
      <c r="L6" s="3"/>
      <c r="M6" s="3"/>
      <c r="N6" s="3"/>
      <c r="O6" s="3"/>
      <c r="P6" s="3"/>
      <c r="Q6" s="3"/>
      <c r="R6" s="3"/>
      <c r="S6" s="3"/>
      <c r="T6" s="3"/>
      <c r="U6" s="3"/>
      <c r="V6" s="3"/>
      <c r="W6" s="3"/>
      <c r="X6" s="3"/>
      <c r="Y6" s="3"/>
      <c r="Z6" s="3"/>
    </row>
    <row r="7" ht="12.75" hidden="1" customHeight="1">
      <c r="A7" s="169"/>
      <c r="B7" s="169" t="s">
        <v>524</v>
      </c>
      <c r="C7" s="169"/>
      <c r="D7" s="169"/>
      <c r="E7" s="169"/>
      <c r="F7" s="169"/>
      <c r="G7" s="3"/>
      <c r="H7" s="3"/>
      <c r="I7" s="3"/>
      <c r="J7" s="3"/>
      <c r="K7" s="3"/>
      <c r="L7" s="3"/>
      <c r="M7" s="3"/>
      <c r="N7" s="3"/>
      <c r="O7" s="3"/>
      <c r="P7" s="3"/>
      <c r="Q7" s="3"/>
      <c r="R7" s="3"/>
      <c r="S7" s="3"/>
      <c r="T7" s="3"/>
      <c r="U7" s="3"/>
      <c r="V7" s="3"/>
      <c r="W7" s="3"/>
      <c r="X7" s="3"/>
      <c r="Y7" s="3"/>
      <c r="Z7" s="3"/>
    </row>
    <row r="8" ht="12.75" hidden="1" customHeight="1">
      <c r="A8" s="169"/>
      <c r="B8" s="169" t="s">
        <v>525</v>
      </c>
      <c r="C8" s="169"/>
      <c r="D8" s="169"/>
      <c r="E8" s="169"/>
      <c r="F8" s="169"/>
      <c r="G8" s="3"/>
      <c r="H8" s="3"/>
      <c r="I8" s="3"/>
      <c r="J8" s="3"/>
      <c r="K8" s="3"/>
      <c r="L8" s="3"/>
      <c r="M8" s="3"/>
      <c r="N8" s="3"/>
      <c r="O8" s="3"/>
      <c r="P8" s="3"/>
      <c r="Q8" s="3"/>
      <c r="R8" s="3"/>
      <c r="S8" s="3"/>
      <c r="T8" s="3"/>
      <c r="U8" s="3"/>
      <c r="V8" s="3"/>
      <c r="W8" s="3"/>
      <c r="X8" s="3"/>
      <c r="Y8" s="3"/>
      <c r="Z8" s="3"/>
    </row>
    <row r="9" ht="12.75" hidden="1" customHeight="1">
      <c r="A9" s="169"/>
      <c r="B9" s="169" t="s">
        <v>526</v>
      </c>
      <c r="C9" s="169"/>
      <c r="D9" s="169"/>
      <c r="E9" s="169"/>
      <c r="F9" s="169"/>
      <c r="G9" s="3"/>
      <c r="H9" s="3"/>
      <c r="I9" s="3"/>
      <c r="J9" s="3"/>
      <c r="K9" s="3"/>
      <c r="L9" s="3"/>
      <c r="M9" s="3"/>
      <c r="N9" s="3"/>
      <c r="O9" s="3"/>
      <c r="P9" s="3"/>
      <c r="Q9" s="3"/>
      <c r="R9" s="3"/>
      <c r="S9" s="3"/>
      <c r="T9" s="3"/>
      <c r="U9" s="3"/>
      <c r="V9" s="3"/>
      <c r="W9" s="3"/>
      <c r="X9" s="3"/>
      <c r="Y9" s="3"/>
      <c r="Z9" s="3"/>
    </row>
    <row r="10" ht="12.75" hidden="1" customHeight="1">
      <c r="A10" s="169"/>
      <c r="B10" s="169" t="s">
        <v>527</v>
      </c>
      <c r="C10" s="169"/>
      <c r="D10" s="169"/>
      <c r="E10" s="169"/>
      <c r="F10" s="169"/>
      <c r="G10" s="3"/>
      <c r="H10" s="3"/>
      <c r="I10" s="3"/>
      <c r="J10" s="3"/>
      <c r="K10" s="3"/>
      <c r="L10" s="3"/>
      <c r="M10" s="3"/>
      <c r="N10" s="3"/>
      <c r="O10" s="3"/>
      <c r="P10" s="3"/>
      <c r="Q10" s="3"/>
      <c r="R10" s="3"/>
      <c r="S10" s="3"/>
      <c r="T10" s="3"/>
      <c r="U10" s="3"/>
      <c r="V10" s="3"/>
      <c r="W10" s="3"/>
      <c r="X10" s="3"/>
      <c r="Y10" s="3"/>
      <c r="Z10" s="3"/>
    </row>
    <row r="11" ht="12.75" hidden="1" customHeight="1">
      <c r="A11" s="169"/>
      <c r="B11" s="169" t="s">
        <v>528</v>
      </c>
      <c r="C11" s="169"/>
      <c r="D11" s="169"/>
      <c r="E11" s="169"/>
      <c r="F11" s="169"/>
      <c r="G11" s="3"/>
      <c r="H11" s="3"/>
      <c r="I11" s="3"/>
      <c r="J11" s="3"/>
      <c r="K11" s="3"/>
      <c r="L11" s="3"/>
      <c r="M11" s="3"/>
      <c r="N11" s="3"/>
      <c r="O11" s="3"/>
      <c r="P11" s="3"/>
      <c r="Q11" s="3"/>
      <c r="R11" s="3"/>
      <c r="S11" s="3"/>
      <c r="T11" s="3"/>
      <c r="U11" s="3"/>
      <c r="V11" s="3"/>
      <c r="W11" s="3"/>
      <c r="X11" s="3"/>
      <c r="Y11" s="3"/>
      <c r="Z11" s="3"/>
    </row>
    <row r="12" ht="12.75" hidden="1" customHeight="1">
      <c r="A12" s="169"/>
      <c r="B12" s="169" t="s">
        <v>503</v>
      </c>
      <c r="C12" s="169"/>
      <c r="D12" s="169"/>
      <c r="E12" s="169"/>
      <c r="F12" s="169"/>
      <c r="G12" s="3"/>
      <c r="H12" s="3"/>
      <c r="I12" s="3"/>
      <c r="J12" s="3"/>
      <c r="K12" s="3"/>
      <c r="L12" s="3"/>
      <c r="M12" s="3"/>
      <c r="N12" s="3"/>
      <c r="O12" s="3"/>
      <c r="P12" s="3"/>
      <c r="Q12" s="3"/>
      <c r="R12" s="3"/>
      <c r="S12" s="3"/>
      <c r="T12" s="3"/>
      <c r="U12" s="3"/>
      <c r="V12" s="3"/>
      <c r="W12" s="3"/>
      <c r="X12" s="3"/>
      <c r="Y12" s="3"/>
      <c r="Z12" s="3"/>
    </row>
    <row r="13" ht="12.75" hidden="1" customHeight="1">
      <c r="A13" s="169"/>
      <c r="B13" s="169" t="s">
        <v>466</v>
      </c>
      <c r="C13" s="169"/>
      <c r="D13" s="169"/>
      <c r="E13" s="169"/>
      <c r="F13" s="169"/>
      <c r="G13" s="3"/>
      <c r="H13" s="3"/>
      <c r="I13" s="3"/>
      <c r="J13" s="3"/>
      <c r="K13" s="3"/>
      <c r="L13" s="3"/>
      <c r="M13" s="3"/>
      <c r="N13" s="3"/>
      <c r="O13" s="3"/>
      <c r="P13" s="3"/>
      <c r="Q13" s="3"/>
      <c r="R13" s="3"/>
      <c r="S13" s="3"/>
      <c r="T13" s="3"/>
      <c r="U13" s="3"/>
      <c r="V13" s="3"/>
      <c r="W13" s="3"/>
      <c r="X13" s="3"/>
      <c r="Y13" s="3"/>
      <c r="Z13" s="3"/>
    </row>
    <row r="14" ht="12.75" hidden="1" customHeight="1">
      <c r="A14" s="169"/>
      <c r="B14" s="169" t="s">
        <v>469</v>
      </c>
      <c r="C14" s="169"/>
      <c r="D14" s="169"/>
      <c r="E14" s="169"/>
      <c r="F14" s="169"/>
      <c r="G14" s="3"/>
      <c r="H14" s="3"/>
      <c r="I14" s="3"/>
      <c r="J14" s="3"/>
      <c r="K14" s="3"/>
      <c r="L14" s="3"/>
      <c r="M14" s="3"/>
      <c r="N14" s="3"/>
      <c r="O14" s="3"/>
      <c r="P14" s="3"/>
      <c r="Q14" s="3"/>
      <c r="R14" s="3"/>
      <c r="S14" s="3"/>
      <c r="T14" s="3"/>
      <c r="U14" s="3"/>
      <c r="V14" s="3"/>
      <c r="W14" s="3"/>
      <c r="X14" s="3"/>
      <c r="Y14" s="3"/>
      <c r="Z14" s="3"/>
    </row>
    <row r="15" ht="12.75" hidden="1" customHeight="1">
      <c r="A15" s="169"/>
      <c r="B15" s="169" t="s">
        <v>529</v>
      </c>
      <c r="C15" s="169"/>
      <c r="D15" s="169"/>
      <c r="E15" s="169"/>
      <c r="F15" s="169"/>
      <c r="G15" s="3"/>
      <c r="H15" s="3"/>
      <c r="I15" s="3"/>
      <c r="J15" s="3"/>
      <c r="K15" s="3"/>
      <c r="L15" s="3"/>
      <c r="M15" s="3"/>
      <c r="N15" s="3"/>
      <c r="O15" s="3"/>
      <c r="P15" s="3"/>
      <c r="Q15" s="3"/>
      <c r="R15" s="3"/>
      <c r="S15" s="3"/>
      <c r="T15" s="3"/>
      <c r="U15" s="3"/>
      <c r="V15" s="3"/>
      <c r="W15" s="3"/>
      <c r="X15" s="3"/>
      <c r="Y15" s="3"/>
      <c r="Z15" s="3"/>
    </row>
    <row r="16" ht="12.75" hidden="1" customHeight="1">
      <c r="A16" s="169" t="s">
        <v>468</v>
      </c>
      <c r="B16" s="169" t="s">
        <v>530</v>
      </c>
      <c r="C16" s="169"/>
      <c r="D16" s="169"/>
      <c r="E16" s="169"/>
      <c r="F16" s="169"/>
      <c r="G16" s="3"/>
      <c r="H16" s="3"/>
      <c r="I16" s="3"/>
      <c r="J16" s="3"/>
      <c r="K16" s="3"/>
      <c r="L16" s="3"/>
      <c r="M16" s="3"/>
      <c r="N16" s="3"/>
      <c r="O16" s="3"/>
      <c r="P16" s="3"/>
      <c r="Q16" s="3"/>
      <c r="R16" s="3"/>
      <c r="S16" s="3"/>
      <c r="T16" s="3"/>
      <c r="U16" s="3"/>
      <c r="V16" s="3"/>
      <c r="W16" s="3"/>
      <c r="X16" s="3"/>
      <c r="Y16" s="3"/>
      <c r="Z16" s="3"/>
    </row>
    <row r="17" ht="12.75" hidden="1" customHeight="1">
      <c r="A17" s="169"/>
      <c r="B17" s="169" t="s">
        <v>531</v>
      </c>
      <c r="C17" s="169"/>
      <c r="D17" s="169"/>
      <c r="E17" s="169"/>
      <c r="F17" s="169"/>
      <c r="G17" s="3"/>
      <c r="H17" s="3"/>
      <c r="I17" s="3"/>
      <c r="J17" s="3"/>
      <c r="K17" s="3"/>
      <c r="L17" s="3"/>
      <c r="M17" s="3"/>
      <c r="N17" s="3"/>
      <c r="O17" s="3"/>
      <c r="P17" s="3"/>
      <c r="Q17" s="3"/>
      <c r="R17" s="3"/>
      <c r="S17" s="3"/>
      <c r="T17" s="3"/>
      <c r="U17" s="3"/>
      <c r="V17" s="3"/>
      <c r="W17" s="3"/>
      <c r="X17" s="3"/>
      <c r="Y17" s="3"/>
      <c r="Z17" s="3"/>
    </row>
    <row r="18" ht="12.75" hidden="1" customHeight="1">
      <c r="A18" s="169"/>
      <c r="B18" s="169" t="s">
        <v>532</v>
      </c>
      <c r="C18" s="169"/>
      <c r="D18" s="169"/>
      <c r="E18" s="169"/>
      <c r="F18" s="169"/>
      <c r="G18" s="3"/>
      <c r="H18" s="3"/>
      <c r="I18" s="3"/>
      <c r="J18" s="3"/>
      <c r="K18" s="3"/>
      <c r="L18" s="3"/>
      <c r="M18" s="3"/>
      <c r="N18" s="3"/>
      <c r="O18" s="3"/>
      <c r="P18" s="3"/>
      <c r="Q18" s="3"/>
      <c r="R18" s="3"/>
      <c r="S18" s="3"/>
      <c r="T18" s="3"/>
      <c r="U18" s="3"/>
      <c r="V18" s="3"/>
      <c r="W18" s="3"/>
      <c r="X18" s="3"/>
      <c r="Y18" s="3"/>
      <c r="Z18" s="3"/>
    </row>
    <row r="19" ht="12.75" hidden="1" customHeight="1">
      <c r="A19" s="169"/>
      <c r="B19" s="169" t="s">
        <v>533</v>
      </c>
      <c r="C19" s="169"/>
      <c r="D19" s="169"/>
      <c r="E19" s="169"/>
      <c r="F19" s="169"/>
      <c r="G19" s="3"/>
      <c r="H19" s="3"/>
      <c r="I19" s="3"/>
      <c r="J19" s="3"/>
      <c r="K19" s="3"/>
      <c r="L19" s="3"/>
      <c r="M19" s="3"/>
      <c r="N19" s="3"/>
      <c r="O19" s="3"/>
      <c r="P19" s="3"/>
      <c r="Q19" s="3"/>
      <c r="R19" s="3"/>
      <c r="S19" s="3"/>
      <c r="T19" s="3"/>
      <c r="U19" s="3"/>
      <c r="V19" s="3"/>
      <c r="W19" s="3"/>
      <c r="X19" s="3"/>
      <c r="Y19" s="3"/>
      <c r="Z19" s="3"/>
    </row>
    <row r="20" ht="12.75" hidden="1" customHeight="1">
      <c r="A20" s="169"/>
      <c r="B20" s="169" t="s">
        <v>487</v>
      </c>
      <c r="C20" s="169"/>
      <c r="D20" s="169"/>
      <c r="E20" s="169"/>
      <c r="F20" s="169"/>
      <c r="G20" s="3"/>
      <c r="H20" s="3"/>
      <c r="I20" s="3"/>
      <c r="J20" s="3"/>
      <c r="K20" s="3"/>
      <c r="L20" s="3"/>
      <c r="M20" s="3"/>
      <c r="N20" s="3"/>
      <c r="O20" s="3"/>
      <c r="P20" s="3"/>
      <c r="Q20" s="3"/>
      <c r="R20" s="3"/>
      <c r="S20" s="3"/>
      <c r="T20" s="3"/>
      <c r="U20" s="3"/>
      <c r="V20" s="3"/>
      <c r="W20" s="3"/>
      <c r="X20" s="3"/>
      <c r="Y20" s="3"/>
      <c r="Z20" s="3"/>
    </row>
    <row r="21" ht="12.75" hidden="1" customHeight="1">
      <c r="A21" s="169"/>
      <c r="B21" s="169" t="s">
        <v>534</v>
      </c>
      <c r="C21" s="169"/>
      <c r="D21" s="169"/>
      <c r="E21" s="169"/>
      <c r="F21" s="169"/>
      <c r="G21" s="3"/>
      <c r="H21" s="3"/>
      <c r="I21" s="3"/>
      <c r="J21" s="3"/>
      <c r="K21" s="3"/>
      <c r="L21" s="3"/>
      <c r="M21" s="3"/>
      <c r="N21" s="3"/>
      <c r="O21" s="3"/>
      <c r="P21" s="3"/>
      <c r="Q21" s="3"/>
      <c r="R21" s="3"/>
      <c r="S21" s="3"/>
      <c r="T21" s="3"/>
      <c r="U21" s="3"/>
      <c r="V21" s="3"/>
      <c r="W21" s="3"/>
      <c r="X21" s="3"/>
      <c r="Y21" s="3"/>
      <c r="Z21" s="3"/>
    </row>
    <row r="22" ht="12.75" hidden="1" customHeight="1">
      <c r="A22" s="169"/>
      <c r="B22" s="169" t="s">
        <v>535</v>
      </c>
      <c r="C22" s="169"/>
      <c r="D22" s="169"/>
      <c r="E22" s="169"/>
      <c r="F22" s="169"/>
      <c r="G22" s="3"/>
      <c r="H22" s="3"/>
      <c r="I22" s="3"/>
      <c r="J22" s="3"/>
      <c r="K22" s="3"/>
      <c r="L22" s="3"/>
      <c r="M22" s="3"/>
      <c r="N22" s="3"/>
      <c r="O22" s="3"/>
      <c r="P22" s="3"/>
      <c r="Q22" s="3"/>
      <c r="R22" s="3"/>
      <c r="S22" s="3"/>
      <c r="T22" s="3"/>
      <c r="U22" s="3"/>
      <c r="V22" s="3"/>
      <c r="W22" s="3"/>
      <c r="X22" s="3"/>
      <c r="Y22" s="3"/>
      <c r="Z22" s="3"/>
    </row>
    <row r="23" ht="12.75" hidden="1" customHeight="1">
      <c r="A23" s="169"/>
      <c r="B23" s="169" t="s">
        <v>536</v>
      </c>
      <c r="C23" s="169"/>
      <c r="D23" s="169"/>
      <c r="E23" s="169"/>
      <c r="F23" s="169"/>
      <c r="G23" s="3"/>
      <c r="H23" s="3"/>
      <c r="I23" s="3"/>
      <c r="J23" s="3"/>
      <c r="K23" s="3"/>
      <c r="L23" s="3"/>
      <c r="M23" s="3"/>
      <c r="N23" s="3"/>
      <c r="O23" s="3"/>
      <c r="P23" s="3"/>
      <c r="Q23" s="3"/>
      <c r="R23" s="3"/>
      <c r="S23" s="3"/>
      <c r="T23" s="3"/>
      <c r="U23" s="3"/>
      <c r="V23" s="3"/>
      <c r="W23" s="3"/>
      <c r="X23" s="3"/>
      <c r="Y23" s="3"/>
      <c r="Z23" s="3"/>
    </row>
    <row r="24" ht="12.75" hidden="1" customHeight="1">
      <c r="A24" s="169" t="s">
        <v>482</v>
      </c>
      <c r="B24" s="169" t="s">
        <v>483</v>
      </c>
      <c r="C24" s="169"/>
      <c r="D24" s="169"/>
      <c r="E24" s="169"/>
      <c r="F24" s="169"/>
      <c r="G24" s="3"/>
      <c r="H24" s="3"/>
      <c r="I24" s="3"/>
      <c r="J24" s="3"/>
      <c r="K24" s="3"/>
      <c r="L24" s="3"/>
      <c r="M24" s="3"/>
      <c r="N24" s="3"/>
      <c r="O24" s="3"/>
      <c r="P24" s="3"/>
      <c r="Q24" s="3"/>
      <c r="R24" s="3"/>
      <c r="S24" s="3"/>
      <c r="T24" s="3"/>
      <c r="U24" s="3"/>
      <c r="V24" s="3"/>
      <c r="W24" s="3"/>
      <c r="X24" s="3"/>
      <c r="Y24" s="3"/>
      <c r="Z24" s="3"/>
    </row>
    <row r="25" ht="12.75" hidden="1" customHeight="1">
      <c r="A25" s="169"/>
      <c r="B25" s="169" t="s">
        <v>484</v>
      </c>
      <c r="C25" s="169"/>
      <c r="D25" s="169"/>
      <c r="E25" s="169"/>
      <c r="F25" s="169"/>
      <c r="G25" s="3"/>
      <c r="H25" s="3"/>
      <c r="I25" s="3"/>
      <c r="J25" s="3"/>
      <c r="K25" s="3"/>
      <c r="L25" s="3"/>
      <c r="M25" s="3"/>
      <c r="N25" s="3"/>
      <c r="O25" s="3"/>
      <c r="P25" s="3"/>
      <c r="Q25" s="3"/>
      <c r="R25" s="3"/>
      <c r="S25" s="3"/>
      <c r="T25" s="3"/>
      <c r="U25" s="3"/>
      <c r="V25" s="3"/>
      <c r="W25" s="3"/>
      <c r="X25" s="3"/>
      <c r="Y25" s="3"/>
      <c r="Z25" s="3"/>
    </row>
    <row r="26" ht="12.75" hidden="1" customHeight="1">
      <c r="A26" s="169" t="s">
        <v>485</v>
      </c>
      <c r="B26" s="169" t="s">
        <v>486</v>
      </c>
      <c r="C26" s="169"/>
      <c r="D26" s="169"/>
      <c r="E26" s="169"/>
      <c r="F26" s="169"/>
      <c r="G26" s="3"/>
      <c r="H26" s="3"/>
      <c r="I26" s="3"/>
      <c r="J26" s="3"/>
      <c r="K26" s="3"/>
      <c r="L26" s="3"/>
      <c r="M26" s="3"/>
      <c r="N26" s="3"/>
      <c r="O26" s="3"/>
      <c r="P26" s="3"/>
      <c r="Q26" s="3"/>
      <c r="R26" s="3"/>
      <c r="S26" s="3"/>
      <c r="T26" s="3"/>
      <c r="U26" s="3"/>
      <c r="V26" s="3"/>
      <c r="W26" s="3"/>
      <c r="X26" s="3"/>
      <c r="Y26" s="3"/>
      <c r="Z26" s="3"/>
    </row>
    <row r="27" ht="12.75" hidden="1" customHeight="1">
      <c r="A27" s="169"/>
      <c r="B27" s="169" t="s">
        <v>487</v>
      </c>
      <c r="C27" s="169"/>
      <c r="D27" s="169"/>
      <c r="E27" s="169"/>
      <c r="F27" s="169"/>
      <c r="G27" s="3"/>
      <c r="H27" s="3"/>
      <c r="I27" s="3"/>
      <c r="J27" s="3"/>
      <c r="K27" s="3"/>
      <c r="L27" s="3"/>
      <c r="M27" s="3"/>
      <c r="N27" s="3"/>
      <c r="O27" s="3"/>
      <c r="P27" s="3"/>
      <c r="Q27" s="3"/>
      <c r="R27" s="3"/>
      <c r="S27" s="3"/>
      <c r="T27" s="3"/>
      <c r="U27" s="3"/>
      <c r="V27" s="3"/>
      <c r="W27" s="3"/>
      <c r="X27" s="3"/>
      <c r="Y27" s="3"/>
      <c r="Z27" s="3"/>
    </row>
    <row r="28" ht="12.75" hidden="1" customHeight="1">
      <c r="A28" s="169"/>
      <c r="B28" s="169" t="s">
        <v>488</v>
      </c>
      <c r="C28" s="169"/>
      <c r="D28" s="169"/>
      <c r="E28" s="169"/>
      <c r="F28" s="169"/>
      <c r="G28" s="3"/>
      <c r="H28" s="3"/>
      <c r="I28" s="3"/>
      <c r="J28" s="3"/>
      <c r="K28" s="3"/>
      <c r="L28" s="3"/>
      <c r="M28" s="3"/>
      <c r="N28" s="3"/>
      <c r="O28" s="3"/>
      <c r="P28" s="3"/>
      <c r="Q28" s="3"/>
      <c r="R28" s="3"/>
      <c r="S28" s="3"/>
      <c r="T28" s="3"/>
      <c r="U28" s="3"/>
      <c r="V28" s="3"/>
      <c r="W28" s="3"/>
      <c r="X28" s="3"/>
      <c r="Y28" s="3"/>
      <c r="Z28" s="3"/>
    </row>
    <row r="29" ht="12.75" hidden="1" customHeight="1">
      <c r="A29" s="169"/>
      <c r="B29" s="169" t="s">
        <v>444</v>
      </c>
      <c r="C29" s="169"/>
      <c r="D29" s="169"/>
      <c r="E29" s="169"/>
      <c r="F29" s="169"/>
      <c r="G29" s="3"/>
      <c r="H29" s="3"/>
      <c r="I29" s="3"/>
      <c r="J29" s="3"/>
      <c r="K29" s="3"/>
      <c r="L29" s="3"/>
      <c r="M29" s="3"/>
      <c r="N29" s="3"/>
      <c r="O29" s="3"/>
      <c r="P29" s="3"/>
      <c r="Q29" s="3"/>
      <c r="R29" s="3"/>
      <c r="S29" s="3"/>
      <c r="T29" s="3"/>
      <c r="U29" s="3"/>
      <c r="V29" s="3"/>
      <c r="W29" s="3"/>
      <c r="X29" s="3"/>
      <c r="Y29" s="3"/>
      <c r="Z29" s="3"/>
    </row>
    <row r="30" ht="12.75" hidden="1" customHeight="1">
      <c r="A30" s="169"/>
      <c r="B30" s="169"/>
      <c r="C30" s="169"/>
      <c r="D30" s="169"/>
      <c r="E30" s="169"/>
      <c r="F30" s="169"/>
      <c r="G30" s="3"/>
      <c r="H30" s="3"/>
      <c r="I30" s="3"/>
      <c r="J30" s="3"/>
      <c r="K30" s="3"/>
      <c r="L30" s="3"/>
      <c r="M30" s="3"/>
      <c r="N30" s="3"/>
      <c r="O30" s="3"/>
      <c r="P30" s="3"/>
      <c r="Q30" s="3"/>
      <c r="R30" s="3"/>
      <c r="S30" s="3"/>
      <c r="T30" s="3"/>
      <c r="U30" s="3"/>
      <c r="V30" s="3"/>
      <c r="W30" s="3"/>
      <c r="X30" s="3"/>
      <c r="Y30" s="3"/>
      <c r="Z30" s="3"/>
    </row>
    <row r="31" ht="12.75" hidden="1" customHeight="1">
      <c r="A31" s="169"/>
      <c r="B31" s="169"/>
      <c r="C31" s="169"/>
      <c r="D31" s="169" t="s">
        <v>605</v>
      </c>
      <c r="E31" s="169" t="s">
        <v>454</v>
      </c>
      <c r="F31" s="169"/>
      <c r="G31" s="3"/>
      <c r="H31" s="3"/>
      <c r="I31" s="3"/>
      <c r="J31" s="3"/>
      <c r="K31" s="3"/>
      <c r="L31" s="3"/>
      <c r="M31" s="3"/>
      <c r="N31" s="3"/>
      <c r="O31" s="3"/>
      <c r="P31" s="3"/>
      <c r="Q31" s="3"/>
      <c r="R31" s="3"/>
      <c r="S31" s="3"/>
      <c r="T31" s="3"/>
      <c r="U31" s="3"/>
      <c r="V31" s="3"/>
      <c r="W31" s="3"/>
      <c r="X31" s="3"/>
      <c r="Y31" s="3"/>
      <c r="Z31" s="3"/>
    </row>
    <row r="32" ht="12.75" hidden="1" customHeight="1">
      <c r="A32" s="169" t="s">
        <v>489</v>
      </c>
      <c r="B32" s="169" t="s">
        <v>410</v>
      </c>
      <c r="C32" s="169"/>
      <c r="D32" s="169"/>
      <c r="E32" s="169" t="s">
        <v>458</v>
      </c>
      <c r="F32" s="169"/>
      <c r="G32" s="3"/>
      <c r="H32" s="3"/>
      <c r="I32" s="3"/>
      <c r="J32" s="3"/>
      <c r="K32" s="3"/>
      <c r="L32" s="3"/>
      <c r="M32" s="3"/>
      <c r="N32" s="3"/>
      <c r="O32" s="3"/>
      <c r="P32" s="3"/>
      <c r="Q32" s="3"/>
      <c r="R32" s="3"/>
      <c r="S32" s="3"/>
      <c r="T32" s="3"/>
      <c r="U32" s="3"/>
      <c r="V32" s="3"/>
      <c r="W32" s="3"/>
      <c r="X32" s="3"/>
      <c r="Y32" s="3"/>
      <c r="Z32" s="3"/>
    </row>
    <row r="33" ht="12.75" hidden="1" customHeight="1">
      <c r="A33" s="169"/>
      <c r="B33" s="169" t="s">
        <v>411</v>
      </c>
      <c r="C33" s="169"/>
      <c r="D33" s="169"/>
      <c r="E33" s="169" t="s">
        <v>461</v>
      </c>
      <c r="F33" s="169"/>
      <c r="G33" s="3"/>
      <c r="H33" s="3"/>
      <c r="I33" s="3"/>
      <c r="J33" s="3"/>
      <c r="K33" s="3"/>
      <c r="L33" s="3"/>
      <c r="M33" s="3"/>
      <c r="N33" s="3"/>
      <c r="O33" s="3"/>
      <c r="P33" s="3"/>
      <c r="Q33" s="3"/>
      <c r="R33" s="3"/>
      <c r="S33" s="3"/>
      <c r="T33" s="3"/>
      <c r="U33" s="3"/>
      <c r="V33" s="3"/>
      <c r="W33" s="3"/>
      <c r="X33" s="3"/>
      <c r="Y33" s="3"/>
      <c r="Z33" s="3"/>
    </row>
    <row r="34" ht="12.75" hidden="1" customHeight="1">
      <c r="A34" s="169"/>
      <c r="B34" s="169" t="s">
        <v>412</v>
      </c>
      <c r="C34" s="169"/>
      <c r="D34" s="169"/>
      <c r="E34" s="169" t="s">
        <v>464</v>
      </c>
      <c r="F34" s="169"/>
      <c r="G34" s="3"/>
      <c r="H34" s="3"/>
      <c r="I34" s="3"/>
      <c r="J34" s="3"/>
      <c r="K34" s="3"/>
      <c r="L34" s="3"/>
      <c r="M34" s="3"/>
      <c r="N34" s="3"/>
      <c r="O34" s="3"/>
      <c r="P34" s="3"/>
      <c r="Q34" s="3"/>
      <c r="R34" s="3"/>
      <c r="S34" s="3"/>
      <c r="T34" s="3"/>
      <c r="U34" s="3"/>
      <c r="V34" s="3"/>
      <c r="W34" s="3"/>
      <c r="X34" s="3"/>
      <c r="Y34" s="3"/>
      <c r="Z34" s="3"/>
    </row>
    <row r="35" ht="12.75" hidden="1" customHeight="1">
      <c r="A35" s="169"/>
      <c r="B35" s="169" t="s">
        <v>413</v>
      </c>
      <c r="C35" s="169"/>
      <c r="D35" s="169"/>
      <c r="E35" s="169"/>
      <c r="F35" s="169"/>
      <c r="G35" s="3"/>
      <c r="H35" s="3"/>
      <c r="I35" s="3"/>
      <c r="J35" s="3"/>
      <c r="K35" s="3"/>
      <c r="L35" s="3"/>
      <c r="M35" s="3"/>
      <c r="N35" s="3"/>
      <c r="O35" s="3"/>
      <c r="P35" s="3"/>
      <c r="Q35" s="3"/>
      <c r="R35" s="3"/>
      <c r="S35" s="3"/>
      <c r="T35" s="3"/>
      <c r="U35" s="3"/>
      <c r="V35" s="3"/>
      <c r="W35" s="3"/>
      <c r="X35" s="3"/>
      <c r="Y35" s="3"/>
      <c r="Z35" s="3"/>
    </row>
    <row r="36" ht="12.75" hidden="1" customHeight="1">
      <c r="A36" s="169"/>
      <c r="B36" s="169" t="s">
        <v>414</v>
      </c>
      <c r="C36" s="169"/>
      <c r="D36" s="169"/>
      <c r="E36" s="169"/>
      <c r="F36" s="169"/>
      <c r="G36" s="3"/>
      <c r="H36" s="3"/>
      <c r="I36" s="3"/>
      <c r="J36" s="3"/>
      <c r="K36" s="3"/>
      <c r="L36" s="3"/>
      <c r="M36" s="3"/>
      <c r="N36" s="3"/>
      <c r="O36" s="3"/>
      <c r="P36" s="3"/>
      <c r="Q36" s="3"/>
      <c r="R36" s="3"/>
      <c r="S36" s="3"/>
      <c r="T36" s="3"/>
      <c r="U36" s="3"/>
      <c r="V36" s="3"/>
      <c r="W36" s="3"/>
      <c r="X36" s="3"/>
      <c r="Y36" s="3"/>
      <c r="Z36" s="3"/>
    </row>
    <row r="37" ht="12.75" hidden="1" customHeight="1">
      <c r="A37" s="169" t="s">
        <v>541</v>
      </c>
      <c r="B37" s="169" t="s">
        <v>542</v>
      </c>
      <c r="C37" s="169"/>
      <c r="D37" s="169"/>
      <c r="E37" s="169"/>
      <c r="F37" s="169"/>
      <c r="G37" s="3"/>
      <c r="H37" s="3"/>
      <c r="I37" s="3"/>
      <c r="J37" s="3"/>
      <c r="K37" s="3"/>
      <c r="L37" s="3"/>
      <c r="M37" s="3"/>
      <c r="N37" s="3"/>
      <c r="O37" s="3"/>
      <c r="P37" s="3"/>
      <c r="Q37" s="3"/>
      <c r="R37" s="3"/>
      <c r="S37" s="3"/>
      <c r="T37" s="3"/>
      <c r="U37" s="3"/>
      <c r="V37" s="3"/>
      <c r="W37" s="3"/>
      <c r="X37" s="3"/>
      <c r="Y37" s="3"/>
      <c r="Z37" s="3"/>
    </row>
    <row r="38" ht="12.75" hidden="1" customHeight="1">
      <c r="A38" s="169"/>
      <c r="B38" s="169" t="s">
        <v>543</v>
      </c>
      <c r="C38" s="169"/>
      <c r="D38" s="169"/>
      <c r="E38" s="169"/>
      <c r="F38" s="169"/>
      <c r="G38" s="3"/>
      <c r="H38" s="3"/>
      <c r="I38" s="3"/>
      <c r="J38" s="3"/>
      <c r="K38" s="3"/>
      <c r="L38" s="3"/>
      <c r="M38" s="3"/>
      <c r="N38" s="3"/>
      <c r="O38" s="3"/>
      <c r="P38" s="3"/>
      <c r="Q38" s="3"/>
      <c r="R38" s="3"/>
      <c r="S38" s="3"/>
      <c r="T38" s="3"/>
      <c r="U38" s="3"/>
      <c r="V38" s="3"/>
      <c r="W38" s="3"/>
      <c r="X38" s="3"/>
      <c r="Y38" s="3"/>
      <c r="Z38" s="3"/>
    </row>
    <row r="39" ht="12.75" hidden="1" customHeight="1">
      <c r="A39" s="169"/>
      <c r="B39" s="169" t="s">
        <v>544</v>
      </c>
      <c r="C39" s="169"/>
      <c r="D39" s="169"/>
      <c r="E39" s="169"/>
      <c r="F39" s="169"/>
      <c r="G39" s="3"/>
      <c r="H39" s="3"/>
      <c r="I39" s="3"/>
      <c r="J39" s="3"/>
      <c r="K39" s="3"/>
      <c r="L39" s="3"/>
      <c r="M39" s="3"/>
      <c r="N39" s="3"/>
      <c r="O39" s="3"/>
      <c r="P39" s="3"/>
      <c r="Q39" s="3"/>
      <c r="R39" s="3"/>
      <c r="S39" s="3"/>
      <c r="T39" s="3"/>
      <c r="U39" s="3"/>
      <c r="V39" s="3"/>
      <c r="W39" s="3"/>
      <c r="X39" s="3"/>
      <c r="Y39" s="3"/>
      <c r="Z39" s="3"/>
    </row>
    <row r="40" ht="12.75" hidden="1" customHeight="1">
      <c r="A40" s="169"/>
      <c r="B40" s="169"/>
      <c r="C40" s="169"/>
      <c r="D40" s="169"/>
      <c r="E40" s="169"/>
      <c r="F40" s="169"/>
      <c r="G40" s="3"/>
      <c r="H40" s="3"/>
      <c r="I40" s="3"/>
      <c r="J40" s="3"/>
      <c r="K40" s="3"/>
      <c r="L40" s="3"/>
      <c r="M40" s="3"/>
      <c r="N40" s="3"/>
      <c r="O40" s="3"/>
      <c r="P40" s="3"/>
      <c r="Q40" s="3"/>
      <c r="R40" s="3"/>
      <c r="S40" s="3"/>
      <c r="T40" s="3"/>
      <c r="U40" s="3"/>
      <c r="V40" s="3"/>
      <c r="W40" s="3"/>
      <c r="X40" s="3"/>
      <c r="Y40" s="3"/>
      <c r="Z40" s="3"/>
    </row>
    <row r="41" ht="12.75" hidden="1" customHeight="1">
      <c r="A41" s="166"/>
      <c r="B41" s="166"/>
      <c r="C41" s="166"/>
      <c r="D41" s="166"/>
      <c r="E41" s="166"/>
      <c r="F41" s="166"/>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1" t="s">
        <v>606</v>
      </c>
      <c r="B43" s="1"/>
      <c r="C43" s="1"/>
      <c r="D43" s="186"/>
      <c r="E43" s="186"/>
      <c r="F43" s="186"/>
      <c r="G43" s="186"/>
      <c r="H43" s="186"/>
      <c r="I43" s="186"/>
      <c r="J43" s="186"/>
      <c r="K43" s="186"/>
      <c r="L43" s="186"/>
      <c r="M43" s="186"/>
      <c r="N43" s="186"/>
      <c r="O43" s="186"/>
      <c r="P43" s="186"/>
      <c r="Q43" s="186"/>
      <c r="R43" s="186"/>
      <c r="S43" s="186"/>
      <c r="T43" s="186"/>
      <c r="U43" s="186"/>
      <c r="V43" s="186"/>
      <c r="W43" s="186"/>
      <c r="X43" s="186"/>
      <c r="Y43" s="186"/>
      <c r="Z43" s="186"/>
    </row>
    <row r="44" ht="12.75" customHeight="1">
      <c r="A44" s="186"/>
      <c r="B44" s="186" t="s">
        <v>556</v>
      </c>
      <c r="C44" s="238" t="s">
        <v>607</v>
      </c>
      <c r="D44" s="238" t="s">
        <v>608</v>
      </c>
      <c r="E44" s="238" t="s">
        <v>609</v>
      </c>
      <c r="F44" s="238" t="s">
        <v>610</v>
      </c>
      <c r="G44" s="238" t="s">
        <v>611</v>
      </c>
      <c r="H44" s="238" t="s">
        <v>612</v>
      </c>
      <c r="I44" s="238" t="s">
        <v>613</v>
      </c>
      <c r="J44" s="238" t="s">
        <v>614</v>
      </c>
      <c r="K44" s="238" t="s">
        <v>615</v>
      </c>
      <c r="L44" s="238" t="s">
        <v>616</v>
      </c>
      <c r="M44" s="186"/>
      <c r="N44" s="186"/>
      <c r="O44" s="186"/>
      <c r="P44" s="186"/>
      <c r="Q44" s="186"/>
      <c r="R44" s="186"/>
      <c r="S44" s="186"/>
      <c r="T44" s="186"/>
      <c r="U44" s="186"/>
      <c r="V44" s="186"/>
      <c r="W44" s="186"/>
      <c r="X44" s="186"/>
      <c r="Y44" s="186"/>
      <c r="Z44" s="186"/>
    </row>
    <row r="45" ht="15.0" customHeight="1">
      <c r="A45" s="239" t="s">
        <v>588</v>
      </c>
      <c r="B45" s="240" t="str">
        <f>IF(ISBLANK(ArcEstimation!A44),"",ArcEstimation!A44)</f>
        <v/>
      </c>
      <c r="C45" s="241"/>
      <c r="D45" s="242"/>
      <c r="E45" s="242"/>
      <c r="F45" s="242"/>
      <c r="G45" s="242"/>
      <c r="H45" s="242"/>
      <c r="I45" s="242"/>
      <c r="J45" s="242"/>
      <c r="K45" s="242"/>
      <c r="L45" s="243"/>
      <c r="M45" s="186">
        <f t="shared" ref="M45:M54" si="1">SUM(C45:L45)</f>
        <v>0</v>
      </c>
      <c r="N45" s="186"/>
      <c r="O45" s="186"/>
      <c r="P45" s="186"/>
      <c r="Q45" s="186"/>
      <c r="R45" s="186"/>
      <c r="S45" s="186"/>
      <c r="T45" s="186"/>
      <c r="U45" s="186"/>
      <c r="V45" s="186"/>
      <c r="W45" s="186"/>
      <c r="X45" s="186"/>
      <c r="Y45" s="186"/>
      <c r="Z45" s="186"/>
    </row>
    <row r="46" ht="15.0" customHeight="1">
      <c r="A46" s="192"/>
      <c r="B46" s="244" t="str">
        <f>IF(ISBLANK(ArcEstimation!A45),"",ArcEstimation!A45)</f>
        <v/>
      </c>
      <c r="C46" s="245"/>
      <c r="D46" s="177"/>
      <c r="E46" s="177"/>
      <c r="F46" s="177"/>
      <c r="G46" s="177"/>
      <c r="H46" s="177"/>
      <c r="I46" s="177"/>
      <c r="J46" s="177"/>
      <c r="K46" s="177"/>
      <c r="L46" s="246"/>
      <c r="M46" s="186">
        <f t="shared" si="1"/>
        <v>0</v>
      </c>
      <c r="N46" s="186"/>
      <c r="O46" s="186"/>
      <c r="P46" s="186"/>
      <c r="Q46" s="186"/>
      <c r="R46" s="186"/>
      <c r="S46" s="186"/>
      <c r="T46" s="186"/>
      <c r="U46" s="186"/>
      <c r="V46" s="186"/>
      <c r="W46" s="186"/>
      <c r="X46" s="186"/>
      <c r="Y46" s="186"/>
      <c r="Z46" s="186"/>
    </row>
    <row r="47" ht="15.0" customHeight="1">
      <c r="A47" s="192"/>
      <c r="B47" s="244" t="str">
        <f>IF(ISBLANK(ArcEstimation!A46),"",ArcEstimation!A46)</f>
        <v/>
      </c>
      <c r="C47" s="245"/>
      <c r="D47" s="177"/>
      <c r="E47" s="177"/>
      <c r="F47" s="177"/>
      <c r="G47" s="177"/>
      <c r="H47" s="177"/>
      <c r="I47" s="177"/>
      <c r="J47" s="177"/>
      <c r="K47" s="177"/>
      <c r="L47" s="246"/>
      <c r="M47" s="186">
        <f t="shared" si="1"/>
        <v>0</v>
      </c>
      <c r="N47" s="186"/>
      <c r="O47" s="186"/>
      <c r="P47" s="186"/>
      <c r="Q47" s="186"/>
      <c r="R47" s="186"/>
      <c r="S47" s="186"/>
      <c r="T47" s="186"/>
      <c r="U47" s="186"/>
      <c r="V47" s="186"/>
      <c r="W47" s="186"/>
      <c r="X47" s="186"/>
      <c r="Y47" s="186"/>
      <c r="Z47" s="186"/>
    </row>
    <row r="48" ht="15.0" customHeight="1">
      <c r="A48" s="192"/>
      <c r="B48" s="244" t="str">
        <f>IF(ISBLANK(ArcEstimation!A47),"",ArcEstimation!A47)</f>
        <v/>
      </c>
      <c r="C48" s="245"/>
      <c r="D48" s="177"/>
      <c r="E48" s="177"/>
      <c r="F48" s="177"/>
      <c r="G48" s="177"/>
      <c r="H48" s="177"/>
      <c r="I48" s="177"/>
      <c r="J48" s="177"/>
      <c r="K48" s="177"/>
      <c r="L48" s="246"/>
      <c r="M48" s="186">
        <f t="shared" si="1"/>
        <v>0</v>
      </c>
      <c r="N48" s="186"/>
      <c r="O48" s="186"/>
      <c r="P48" s="186"/>
      <c r="Q48" s="186"/>
      <c r="R48" s="186"/>
      <c r="S48" s="186"/>
      <c r="T48" s="186"/>
      <c r="U48" s="186"/>
      <c r="V48" s="186"/>
      <c r="W48" s="186"/>
      <c r="X48" s="186"/>
      <c r="Y48" s="186"/>
      <c r="Z48" s="186"/>
    </row>
    <row r="49" ht="15.0" customHeight="1">
      <c r="A49" s="192"/>
      <c r="B49" s="244" t="str">
        <f>IF(ISBLANK(ArcEstimation!A48),"",ArcEstimation!A48)</f>
        <v/>
      </c>
      <c r="C49" s="245"/>
      <c r="D49" s="177"/>
      <c r="E49" s="177"/>
      <c r="F49" s="177"/>
      <c r="G49" s="177"/>
      <c r="H49" s="177"/>
      <c r="I49" s="177"/>
      <c r="J49" s="177"/>
      <c r="K49" s="177"/>
      <c r="L49" s="246"/>
      <c r="M49" s="186">
        <f t="shared" si="1"/>
        <v>0</v>
      </c>
      <c r="N49" s="186"/>
      <c r="O49" s="186"/>
      <c r="P49" s="186"/>
      <c r="Q49" s="186"/>
      <c r="R49" s="186"/>
      <c r="S49" s="186"/>
      <c r="T49" s="186"/>
      <c r="U49" s="186"/>
      <c r="V49" s="186"/>
      <c r="W49" s="186"/>
      <c r="X49" s="186"/>
      <c r="Y49" s="186"/>
      <c r="Z49" s="186"/>
    </row>
    <row r="50" ht="15.0" customHeight="1">
      <c r="A50" s="192"/>
      <c r="B50" s="244" t="str">
        <f>IF(ISBLANK(ArcEstimation!A49),"",ArcEstimation!A49)</f>
        <v/>
      </c>
      <c r="C50" s="245"/>
      <c r="D50" s="177"/>
      <c r="E50" s="177"/>
      <c r="F50" s="177"/>
      <c r="G50" s="177"/>
      <c r="H50" s="177"/>
      <c r="I50" s="177"/>
      <c r="J50" s="177"/>
      <c r="K50" s="177"/>
      <c r="L50" s="246"/>
      <c r="M50" s="186">
        <f t="shared" si="1"/>
        <v>0</v>
      </c>
      <c r="N50" s="186"/>
      <c r="O50" s="186"/>
      <c r="P50" s="186"/>
      <c r="Q50" s="186"/>
      <c r="R50" s="186"/>
      <c r="S50" s="186"/>
      <c r="T50" s="186"/>
      <c r="U50" s="186"/>
      <c r="V50" s="186"/>
      <c r="W50" s="186"/>
      <c r="X50" s="186"/>
      <c r="Y50" s="186"/>
      <c r="Z50" s="186"/>
    </row>
    <row r="51" ht="15.0" customHeight="1">
      <c r="A51" s="192"/>
      <c r="B51" s="244" t="str">
        <f>IF(ISBLANK(ArcEstimation!A50),"",ArcEstimation!A50)</f>
        <v/>
      </c>
      <c r="C51" s="245"/>
      <c r="D51" s="177"/>
      <c r="E51" s="177"/>
      <c r="F51" s="177"/>
      <c r="G51" s="177"/>
      <c r="H51" s="177"/>
      <c r="I51" s="177"/>
      <c r="J51" s="177"/>
      <c r="K51" s="177"/>
      <c r="L51" s="246"/>
      <c r="M51" s="186">
        <f t="shared" si="1"/>
        <v>0</v>
      </c>
      <c r="N51" s="186"/>
      <c r="O51" s="186"/>
      <c r="P51" s="186"/>
      <c r="Q51" s="186"/>
      <c r="R51" s="186"/>
      <c r="S51" s="186"/>
      <c r="T51" s="186"/>
      <c r="U51" s="186"/>
      <c r="V51" s="186"/>
      <c r="W51" s="186"/>
      <c r="X51" s="186"/>
      <c r="Y51" s="186"/>
      <c r="Z51" s="186"/>
    </row>
    <row r="52" ht="15.0" customHeight="1">
      <c r="A52" s="192"/>
      <c r="B52" s="244" t="str">
        <f>IF(ISBLANK(ArcEstimation!A51),"",ArcEstimation!A51)</f>
        <v/>
      </c>
      <c r="C52" s="245"/>
      <c r="D52" s="177"/>
      <c r="E52" s="177"/>
      <c r="F52" s="177"/>
      <c r="G52" s="177"/>
      <c r="H52" s="177"/>
      <c r="I52" s="177"/>
      <c r="J52" s="177"/>
      <c r="K52" s="177"/>
      <c r="L52" s="246"/>
      <c r="M52" s="186">
        <f t="shared" si="1"/>
        <v>0</v>
      </c>
      <c r="N52" s="186"/>
      <c r="O52" s="186"/>
      <c r="P52" s="186"/>
      <c r="Q52" s="186"/>
      <c r="R52" s="186"/>
      <c r="S52" s="186"/>
      <c r="T52" s="186"/>
      <c r="U52" s="186"/>
      <c r="V52" s="186"/>
      <c r="W52" s="186"/>
      <c r="X52" s="186"/>
      <c r="Y52" s="186"/>
      <c r="Z52" s="186"/>
    </row>
    <row r="53" ht="15.0" customHeight="1">
      <c r="A53" s="192"/>
      <c r="B53" s="244" t="str">
        <f>IF(ISBLANK(ArcEstimation!A52),"",ArcEstimation!A52)</f>
        <v/>
      </c>
      <c r="C53" s="245"/>
      <c r="D53" s="177"/>
      <c r="E53" s="177"/>
      <c r="F53" s="177"/>
      <c r="G53" s="177"/>
      <c r="H53" s="177"/>
      <c r="I53" s="177"/>
      <c r="J53" s="177"/>
      <c r="K53" s="177"/>
      <c r="L53" s="246"/>
      <c r="M53" s="186">
        <f t="shared" si="1"/>
        <v>0</v>
      </c>
      <c r="N53" s="186"/>
      <c r="O53" s="186"/>
      <c r="P53" s="186"/>
      <c r="Q53" s="186"/>
      <c r="R53" s="186"/>
      <c r="S53" s="186"/>
      <c r="T53" s="186"/>
      <c r="U53" s="186"/>
      <c r="V53" s="186"/>
      <c r="W53" s="186"/>
      <c r="X53" s="186"/>
      <c r="Y53" s="186"/>
      <c r="Z53" s="186"/>
    </row>
    <row r="54" ht="15.0" customHeight="1">
      <c r="A54" s="193"/>
      <c r="B54" s="247" t="str">
        <f>IF(ISBLANK(ArcEstimation!A53),"",ArcEstimation!A53)</f>
        <v/>
      </c>
      <c r="C54" s="248"/>
      <c r="D54" s="249"/>
      <c r="E54" s="249"/>
      <c r="F54" s="249"/>
      <c r="G54" s="249"/>
      <c r="H54" s="249"/>
      <c r="I54" s="249"/>
      <c r="J54" s="249"/>
      <c r="K54" s="249"/>
      <c r="L54" s="250"/>
      <c r="M54" s="186">
        <f t="shared" si="1"/>
        <v>0</v>
      </c>
      <c r="N54" s="186"/>
      <c r="O54" s="186"/>
      <c r="P54" s="186"/>
      <c r="Q54" s="186"/>
      <c r="R54" s="186"/>
      <c r="S54" s="186"/>
      <c r="T54" s="186"/>
      <c r="U54" s="186"/>
      <c r="V54" s="186"/>
      <c r="W54" s="186"/>
      <c r="X54" s="186"/>
      <c r="Y54" s="186"/>
      <c r="Z54" s="186"/>
    </row>
    <row r="55" ht="12.75" customHeight="1">
      <c r="A55" s="251"/>
      <c r="B55" s="252"/>
      <c r="C55" s="190"/>
      <c r="D55" s="190"/>
      <c r="E55" s="190"/>
      <c r="F55" s="190"/>
      <c r="G55" s="190"/>
      <c r="H55" s="190"/>
      <c r="I55" s="190"/>
      <c r="J55" s="190"/>
      <c r="K55" s="190"/>
      <c r="L55" s="190"/>
      <c r="M55" s="186"/>
      <c r="N55" s="3"/>
      <c r="O55" s="3"/>
      <c r="P55" s="186"/>
      <c r="Q55" s="186"/>
      <c r="R55" s="186"/>
      <c r="S55" s="186"/>
      <c r="T55" s="186"/>
      <c r="U55" s="186"/>
      <c r="V55" s="186"/>
      <c r="W55" s="186"/>
      <c r="X55" s="186"/>
      <c r="Y55" s="186"/>
      <c r="Z55" s="186"/>
    </row>
    <row r="56" ht="15.0" customHeight="1">
      <c r="A56" s="239" t="s">
        <v>593</v>
      </c>
      <c r="B56" s="240" t="str">
        <f>IF(ISBLANK(ArcEstimation!A68),"",ArcEstimation!A68)</f>
        <v/>
      </c>
      <c r="C56" s="242"/>
      <c r="D56" s="242"/>
      <c r="E56" s="242"/>
      <c r="F56" s="242"/>
      <c r="G56" s="242"/>
      <c r="H56" s="242"/>
      <c r="I56" s="242"/>
      <c r="J56" s="242"/>
      <c r="K56" s="242"/>
      <c r="L56" s="243"/>
      <c r="M56" s="186">
        <f t="shared" ref="M56:M77" si="2">SUM(C56:L56)</f>
        <v>0</v>
      </c>
      <c r="N56" s="186"/>
      <c r="O56" s="186"/>
      <c r="P56" s="186"/>
      <c r="Q56" s="186"/>
      <c r="R56" s="186"/>
      <c r="S56" s="186"/>
      <c r="T56" s="186"/>
      <c r="U56" s="186"/>
      <c r="V56" s="186"/>
      <c r="W56" s="186"/>
      <c r="X56" s="186"/>
      <c r="Y56" s="186"/>
      <c r="Z56" s="186"/>
    </row>
    <row r="57" ht="15.0" customHeight="1">
      <c r="A57" s="192"/>
      <c r="B57" s="244" t="str">
        <f>IF(ISBLANK(ArcEstimation!A69),"",ArcEstimation!A69)</f>
        <v/>
      </c>
      <c r="C57" s="177"/>
      <c r="D57" s="177"/>
      <c r="E57" s="177"/>
      <c r="F57" s="177"/>
      <c r="G57" s="177"/>
      <c r="H57" s="177"/>
      <c r="I57" s="177"/>
      <c r="J57" s="177"/>
      <c r="K57" s="177"/>
      <c r="L57" s="246"/>
      <c r="M57" s="186">
        <f t="shared" si="2"/>
        <v>0</v>
      </c>
      <c r="N57" s="186"/>
      <c r="O57" s="186"/>
      <c r="P57" s="186"/>
      <c r="Q57" s="186"/>
      <c r="R57" s="186"/>
      <c r="S57" s="186"/>
      <c r="T57" s="186"/>
      <c r="U57" s="186"/>
      <c r="V57" s="186"/>
      <c r="W57" s="186"/>
      <c r="X57" s="186"/>
      <c r="Y57" s="186"/>
      <c r="Z57" s="186"/>
    </row>
    <row r="58" ht="15.0" customHeight="1">
      <c r="A58" s="192"/>
      <c r="B58" s="244" t="str">
        <f>IF(ISBLANK(ArcEstimation!A70),"",ArcEstimation!A70)</f>
        <v/>
      </c>
      <c r="C58" s="177"/>
      <c r="D58" s="177"/>
      <c r="E58" s="177"/>
      <c r="F58" s="177"/>
      <c r="G58" s="177"/>
      <c r="H58" s="177"/>
      <c r="I58" s="177"/>
      <c r="J58" s="177"/>
      <c r="K58" s="177"/>
      <c r="L58" s="246"/>
      <c r="M58" s="186">
        <f t="shared" si="2"/>
        <v>0</v>
      </c>
      <c r="N58" s="186"/>
      <c r="O58" s="186"/>
      <c r="P58" s="186"/>
      <c r="Q58" s="186"/>
      <c r="R58" s="186"/>
      <c r="S58" s="186"/>
      <c r="T58" s="186"/>
      <c r="U58" s="186"/>
      <c r="V58" s="186"/>
      <c r="W58" s="186"/>
      <c r="X58" s="186"/>
      <c r="Y58" s="186"/>
      <c r="Z58" s="186"/>
    </row>
    <row r="59" ht="15.0" customHeight="1">
      <c r="A59" s="192"/>
      <c r="B59" s="244" t="str">
        <f>IF(ISBLANK(ArcEstimation!A71),"",ArcEstimation!A71)</f>
        <v/>
      </c>
      <c r="C59" s="177"/>
      <c r="D59" s="177"/>
      <c r="E59" s="177"/>
      <c r="F59" s="177"/>
      <c r="G59" s="177"/>
      <c r="H59" s="177"/>
      <c r="I59" s="177"/>
      <c r="J59" s="177"/>
      <c r="K59" s="177"/>
      <c r="L59" s="246"/>
      <c r="M59" s="186">
        <f t="shared" si="2"/>
        <v>0</v>
      </c>
      <c r="N59" s="186"/>
      <c r="O59" s="186"/>
      <c r="P59" s="186"/>
      <c r="Q59" s="186"/>
      <c r="R59" s="186"/>
      <c r="S59" s="186"/>
      <c r="T59" s="186"/>
      <c r="U59" s="186"/>
      <c r="V59" s="186"/>
      <c r="W59" s="186"/>
      <c r="X59" s="186"/>
      <c r="Y59" s="186"/>
      <c r="Z59" s="186"/>
    </row>
    <row r="60" ht="15.0" customHeight="1">
      <c r="A60" s="192"/>
      <c r="B60" s="244" t="str">
        <f>IF(ISBLANK(ArcEstimation!A72),"",ArcEstimation!A72)</f>
        <v/>
      </c>
      <c r="C60" s="177"/>
      <c r="D60" s="177"/>
      <c r="E60" s="177"/>
      <c r="F60" s="177"/>
      <c r="G60" s="177"/>
      <c r="H60" s="177"/>
      <c r="I60" s="177"/>
      <c r="J60" s="177"/>
      <c r="K60" s="177"/>
      <c r="L60" s="246"/>
      <c r="M60" s="186">
        <f t="shared" si="2"/>
        <v>0</v>
      </c>
      <c r="N60" s="186"/>
      <c r="O60" s="186"/>
      <c r="P60" s="186"/>
      <c r="Q60" s="186"/>
      <c r="R60" s="186"/>
      <c r="S60" s="186"/>
      <c r="T60" s="186"/>
      <c r="U60" s="186"/>
      <c r="V60" s="186"/>
      <c r="W60" s="186"/>
      <c r="X60" s="186"/>
      <c r="Y60" s="186"/>
      <c r="Z60" s="186"/>
    </row>
    <row r="61" ht="15.0" customHeight="1">
      <c r="A61" s="192"/>
      <c r="B61" s="244" t="str">
        <f>IF(ISBLANK(ArcEstimation!A73),"",ArcEstimation!A73)</f>
        <v/>
      </c>
      <c r="C61" s="177"/>
      <c r="D61" s="177"/>
      <c r="E61" s="177"/>
      <c r="F61" s="177"/>
      <c r="G61" s="177"/>
      <c r="H61" s="177"/>
      <c r="I61" s="177"/>
      <c r="J61" s="177"/>
      <c r="K61" s="177"/>
      <c r="L61" s="246"/>
      <c r="M61" s="186">
        <f t="shared" si="2"/>
        <v>0</v>
      </c>
      <c r="N61" s="186"/>
      <c r="O61" s="186"/>
      <c r="P61" s="186"/>
      <c r="Q61" s="186"/>
      <c r="R61" s="186"/>
      <c r="S61" s="186"/>
      <c r="T61" s="186"/>
      <c r="U61" s="186"/>
      <c r="V61" s="186"/>
      <c r="W61" s="186"/>
      <c r="X61" s="186"/>
      <c r="Y61" s="186"/>
      <c r="Z61" s="186"/>
    </row>
    <row r="62" ht="15.0" customHeight="1">
      <c r="A62" s="192"/>
      <c r="B62" s="244" t="str">
        <f>IF(ISBLANK(ArcEstimation!A74),"",ArcEstimation!A74)</f>
        <v/>
      </c>
      <c r="C62" s="177"/>
      <c r="D62" s="177"/>
      <c r="E62" s="177"/>
      <c r="F62" s="177"/>
      <c r="G62" s="177"/>
      <c r="H62" s="177"/>
      <c r="I62" s="177"/>
      <c r="J62" s="177"/>
      <c r="K62" s="177"/>
      <c r="L62" s="246"/>
      <c r="M62" s="186">
        <f t="shared" si="2"/>
        <v>0</v>
      </c>
      <c r="N62" s="186"/>
      <c r="O62" s="186"/>
      <c r="P62" s="186"/>
      <c r="Q62" s="186"/>
      <c r="R62" s="186"/>
      <c r="S62" s="186"/>
      <c r="T62" s="186"/>
      <c r="U62" s="186"/>
      <c r="V62" s="186"/>
      <c r="W62" s="186"/>
      <c r="X62" s="186"/>
      <c r="Y62" s="186"/>
      <c r="Z62" s="186"/>
    </row>
    <row r="63" ht="15.0" customHeight="1">
      <c r="A63" s="192"/>
      <c r="B63" s="244" t="str">
        <f>IF(ISBLANK(ArcEstimation!A75),"",ArcEstimation!A75)</f>
        <v/>
      </c>
      <c r="C63" s="177"/>
      <c r="D63" s="177"/>
      <c r="E63" s="177"/>
      <c r="F63" s="177"/>
      <c r="G63" s="177"/>
      <c r="H63" s="177"/>
      <c r="I63" s="177"/>
      <c r="J63" s="177"/>
      <c r="K63" s="177"/>
      <c r="L63" s="246"/>
      <c r="M63" s="186">
        <f t="shared" si="2"/>
        <v>0</v>
      </c>
      <c r="N63" s="186"/>
      <c r="O63" s="186"/>
      <c r="P63" s="186"/>
      <c r="Q63" s="186"/>
      <c r="R63" s="186"/>
      <c r="S63" s="186"/>
      <c r="T63" s="186"/>
      <c r="U63" s="186"/>
      <c r="V63" s="186"/>
      <c r="W63" s="186"/>
      <c r="X63" s="186"/>
      <c r="Y63" s="186"/>
      <c r="Z63" s="186"/>
    </row>
    <row r="64" ht="15.0" customHeight="1">
      <c r="A64" s="192"/>
      <c r="B64" s="244" t="str">
        <f>IF(ISBLANK(ArcEstimation!A76),"",ArcEstimation!A76)</f>
        <v/>
      </c>
      <c r="C64" s="177"/>
      <c r="D64" s="177"/>
      <c r="E64" s="177"/>
      <c r="F64" s="177"/>
      <c r="G64" s="177"/>
      <c r="H64" s="177"/>
      <c r="I64" s="177"/>
      <c r="J64" s="177"/>
      <c r="K64" s="177"/>
      <c r="L64" s="246"/>
      <c r="M64" s="186">
        <f t="shared" si="2"/>
        <v>0</v>
      </c>
      <c r="N64" s="186"/>
      <c r="O64" s="186"/>
      <c r="P64" s="186"/>
      <c r="Q64" s="186"/>
      <c r="R64" s="186"/>
      <c r="S64" s="186"/>
      <c r="T64" s="186"/>
      <c r="U64" s="186"/>
      <c r="V64" s="186"/>
      <c r="W64" s="186"/>
      <c r="X64" s="186"/>
      <c r="Y64" s="186"/>
      <c r="Z64" s="186"/>
    </row>
    <row r="65" ht="15.0" customHeight="1">
      <c r="A65" s="192"/>
      <c r="B65" s="244" t="str">
        <f>IF(ISBLANK(ArcEstimation!A77),"",ArcEstimation!A77)</f>
        <v/>
      </c>
      <c r="C65" s="177"/>
      <c r="D65" s="177"/>
      <c r="E65" s="177"/>
      <c r="F65" s="177"/>
      <c r="G65" s="177"/>
      <c r="H65" s="177"/>
      <c r="I65" s="177"/>
      <c r="J65" s="177"/>
      <c r="K65" s="177"/>
      <c r="L65" s="246"/>
      <c r="M65" s="186">
        <f t="shared" si="2"/>
        <v>0</v>
      </c>
      <c r="N65" s="186"/>
      <c r="O65" s="186"/>
      <c r="P65" s="186"/>
      <c r="Q65" s="186"/>
      <c r="R65" s="186"/>
      <c r="S65" s="186"/>
      <c r="T65" s="186"/>
      <c r="U65" s="186"/>
      <c r="V65" s="186"/>
      <c r="W65" s="186"/>
      <c r="X65" s="186"/>
      <c r="Y65" s="186"/>
      <c r="Z65" s="186"/>
    </row>
    <row r="66" ht="15.0" customHeight="1">
      <c r="A66" s="192"/>
      <c r="B66" s="244" t="str">
        <f>IF(ISBLANK(ArcEstimation!A78),"",ArcEstimation!A78)</f>
        <v/>
      </c>
      <c r="C66" s="177"/>
      <c r="D66" s="177"/>
      <c r="E66" s="177"/>
      <c r="F66" s="177"/>
      <c r="G66" s="177"/>
      <c r="H66" s="177"/>
      <c r="I66" s="177"/>
      <c r="J66" s="177"/>
      <c r="K66" s="177"/>
      <c r="L66" s="246"/>
      <c r="M66" s="186">
        <f t="shared" si="2"/>
        <v>0</v>
      </c>
      <c r="N66" s="186"/>
      <c r="O66" s="186"/>
      <c r="P66" s="186"/>
      <c r="Q66" s="186"/>
      <c r="R66" s="186"/>
      <c r="S66" s="186"/>
      <c r="T66" s="186"/>
      <c r="U66" s="186"/>
      <c r="V66" s="186"/>
      <c r="W66" s="186"/>
      <c r="X66" s="186"/>
      <c r="Y66" s="186"/>
      <c r="Z66" s="186"/>
    </row>
    <row r="67" ht="15.0" customHeight="1">
      <c r="A67" s="192"/>
      <c r="B67" s="244" t="str">
        <f>IF(ISBLANK(ArcEstimation!A79),"",ArcEstimation!A79)</f>
        <v/>
      </c>
      <c r="C67" s="177"/>
      <c r="D67" s="177"/>
      <c r="E67" s="177"/>
      <c r="F67" s="177"/>
      <c r="G67" s="177"/>
      <c r="H67" s="177"/>
      <c r="I67" s="177"/>
      <c r="J67" s="177"/>
      <c r="K67" s="177"/>
      <c r="L67" s="246"/>
      <c r="M67" s="186">
        <f t="shared" si="2"/>
        <v>0</v>
      </c>
      <c r="N67" s="186"/>
      <c r="O67" s="186"/>
      <c r="P67" s="186"/>
      <c r="Q67" s="186"/>
      <c r="R67" s="186"/>
      <c r="S67" s="186"/>
      <c r="T67" s="186"/>
      <c r="U67" s="186"/>
      <c r="V67" s="186"/>
      <c r="W67" s="186"/>
      <c r="X67" s="186"/>
      <c r="Y67" s="186"/>
      <c r="Z67" s="186"/>
    </row>
    <row r="68" ht="15.0" customHeight="1">
      <c r="A68" s="192"/>
      <c r="B68" s="244" t="str">
        <f>IF(ISBLANK(ArcEstimation!A80),"",ArcEstimation!A80)</f>
        <v/>
      </c>
      <c r="C68" s="177"/>
      <c r="D68" s="177"/>
      <c r="E68" s="177"/>
      <c r="F68" s="177"/>
      <c r="G68" s="177"/>
      <c r="H68" s="177"/>
      <c r="I68" s="177"/>
      <c r="J68" s="177"/>
      <c r="K68" s="177"/>
      <c r="L68" s="246"/>
      <c r="M68" s="186">
        <f t="shared" si="2"/>
        <v>0</v>
      </c>
      <c r="N68" s="186"/>
      <c r="O68" s="186"/>
      <c r="P68" s="186"/>
      <c r="Q68" s="186"/>
      <c r="R68" s="186"/>
      <c r="S68" s="186"/>
      <c r="T68" s="186"/>
      <c r="U68" s="186"/>
      <c r="V68" s="186"/>
      <c r="W68" s="186"/>
      <c r="X68" s="186"/>
      <c r="Y68" s="186"/>
      <c r="Z68" s="186"/>
    </row>
    <row r="69" ht="15.0" customHeight="1">
      <c r="A69" s="192"/>
      <c r="B69" s="244" t="str">
        <f>IF(ISBLANK(ArcEstimation!A81),"",ArcEstimation!A81)</f>
        <v/>
      </c>
      <c r="C69" s="177"/>
      <c r="D69" s="177"/>
      <c r="E69" s="177"/>
      <c r="F69" s="177"/>
      <c r="G69" s="177"/>
      <c r="H69" s="177"/>
      <c r="I69" s="177"/>
      <c r="J69" s="177"/>
      <c r="K69" s="177"/>
      <c r="L69" s="246"/>
      <c r="M69" s="186">
        <f t="shared" si="2"/>
        <v>0</v>
      </c>
      <c r="N69" s="186"/>
      <c r="O69" s="186"/>
      <c r="P69" s="186"/>
      <c r="Q69" s="186"/>
      <c r="R69" s="186"/>
      <c r="S69" s="186"/>
      <c r="T69" s="186"/>
      <c r="U69" s="186"/>
      <c r="V69" s="186"/>
      <c r="W69" s="186"/>
      <c r="X69" s="186"/>
      <c r="Y69" s="186"/>
      <c r="Z69" s="186"/>
    </row>
    <row r="70" ht="15.0" customHeight="1">
      <c r="A70" s="192"/>
      <c r="B70" s="244" t="str">
        <f>IF(ISBLANK(ArcEstimation!A82),"",ArcEstimation!A82)</f>
        <v/>
      </c>
      <c r="C70" s="177"/>
      <c r="D70" s="177"/>
      <c r="E70" s="177"/>
      <c r="F70" s="177"/>
      <c r="G70" s="177"/>
      <c r="H70" s="177"/>
      <c r="I70" s="177"/>
      <c r="J70" s="177"/>
      <c r="K70" s="177"/>
      <c r="L70" s="246"/>
      <c r="M70" s="186">
        <f t="shared" si="2"/>
        <v>0</v>
      </c>
      <c r="N70" s="186"/>
      <c r="O70" s="186"/>
      <c r="P70" s="186"/>
      <c r="Q70" s="186"/>
      <c r="R70" s="186"/>
      <c r="S70" s="186"/>
      <c r="T70" s="186"/>
      <c r="U70" s="186"/>
      <c r="V70" s="186"/>
      <c r="W70" s="186"/>
      <c r="X70" s="186"/>
      <c r="Y70" s="186"/>
      <c r="Z70" s="186"/>
    </row>
    <row r="71" ht="15.0" customHeight="1">
      <c r="A71" s="192"/>
      <c r="B71" s="244" t="str">
        <f>IF(ISBLANK(ArcEstimation!A83),"",ArcEstimation!A83)</f>
        <v/>
      </c>
      <c r="C71" s="177"/>
      <c r="D71" s="177"/>
      <c r="E71" s="177"/>
      <c r="F71" s="177"/>
      <c r="G71" s="177"/>
      <c r="H71" s="177"/>
      <c r="I71" s="177"/>
      <c r="J71" s="177"/>
      <c r="K71" s="177"/>
      <c r="L71" s="246"/>
      <c r="M71" s="186">
        <f t="shared" si="2"/>
        <v>0</v>
      </c>
      <c r="N71" s="186"/>
      <c r="O71" s="186"/>
      <c r="P71" s="186"/>
      <c r="Q71" s="186"/>
      <c r="R71" s="186"/>
      <c r="S71" s="186"/>
      <c r="T71" s="186"/>
      <c r="U71" s="186"/>
      <c r="V71" s="186"/>
      <c r="W71" s="186"/>
      <c r="X71" s="186"/>
      <c r="Y71" s="186"/>
      <c r="Z71" s="186"/>
    </row>
    <row r="72" ht="15.0" customHeight="1">
      <c r="A72" s="192"/>
      <c r="B72" s="244" t="str">
        <f>IF(ISBLANK(ArcEstimation!A84),"",ArcEstimation!A84)</f>
        <v/>
      </c>
      <c r="C72" s="177"/>
      <c r="D72" s="177"/>
      <c r="E72" s="177"/>
      <c r="F72" s="177"/>
      <c r="G72" s="177"/>
      <c r="H72" s="177"/>
      <c r="I72" s="177"/>
      <c r="J72" s="177"/>
      <c r="K72" s="177"/>
      <c r="L72" s="246"/>
      <c r="M72" s="186">
        <f t="shared" si="2"/>
        <v>0</v>
      </c>
      <c r="N72" s="186"/>
      <c r="O72" s="186"/>
      <c r="P72" s="186"/>
      <c r="Q72" s="186"/>
      <c r="R72" s="186"/>
      <c r="S72" s="186"/>
      <c r="T72" s="186"/>
      <c r="U72" s="186"/>
      <c r="V72" s="186"/>
      <c r="W72" s="186"/>
      <c r="X72" s="186"/>
      <c r="Y72" s="186"/>
      <c r="Z72" s="186"/>
    </row>
    <row r="73" ht="15.0" customHeight="1">
      <c r="A73" s="192"/>
      <c r="B73" s="244" t="str">
        <f>IF(ISBLANK(ArcEstimation!A85),"",ArcEstimation!A85)</f>
        <v/>
      </c>
      <c r="C73" s="177"/>
      <c r="D73" s="177"/>
      <c r="E73" s="177"/>
      <c r="F73" s="177"/>
      <c r="G73" s="177"/>
      <c r="H73" s="177"/>
      <c r="I73" s="177"/>
      <c r="J73" s="177"/>
      <c r="K73" s="177"/>
      <c r="L73" s="246"/>
      <c r="M73" s="186">
        <f t="shared" si="2"/>
        <v>0</v>
      </c>
      <c r="N73" s="186"/>
      <c r="O73" s="186"/>
      <c r="P73" s="186"/>
      <c r="Q73" s="186"/>
      <c r="R73" s="186"/>
      <c r="S73" s="186"/>
      <c r="T73" s="186"/>
      <c r="U73" s="186"/>
      <c r="V73" s="186"/>
      <c r="W73" s="186"/>
      <c r="X73" s="186"/>
      <c r="Y73" s="186"/>
      <c r="Z73" s="186"/>
    </row>
    <row r="74" ht="15.0" customHeight="1">
      <c r="A74" s="192"/>
      <c r="B74" s="244" t="str">
        <f>IF(ISBLANK(ArcEstimation!A86),"",ArcEstimation!A86)</f>
        <v/>
      </c>
      <c r="C74" s="177"/>
      <c r="D74" s="177"/>
      <c r="E74" s="177"/>
      <c r="F74" s="177"/>
      <c r="G74" s="177"/>
      <c r="H74" s="177"/>
      <c r="I74" s="177"/>
      <c r="J74" s="177"/>
      <c r="K74" s="177"/>
      <c r="L74" s="246"/>
      <c r="M74" s="186">
        <f t="shared" si="2"/>
        <v>0</v>
      </c>
      <c r="N74" s="186"/>
      <c r="O74" s="186"/>
      <c r="P74" s="186"/>
      <c r="Q74" s="186"/>
      <c r="R74" s="186"/>
      <c r="S74" s="186"/>
      <c r="T74" s="186"/>
      <c r="U74" s="186"/>
      <c r="V74" s="186"/>
      <c r="W74" s="186"/>
      <c r="X74" s="186"/>
      <c r="Y74" s="186"/>
      <c r="Z74" s="186"/>
    </row>
    <row r="75" ht="15.0" customHeight="1">
      <c r="A75" s="193"/>
      <c r="B75" s="247" t="str">
        <f>IF(ISBLANK(ArcEstimation!A87),"",ArcEstimation!A87)</f>
        <v/>
      </c>
      <c r="C75" s="249"/>
      <c r="D75" s="249"/>
      <c r="E75" s="249"/>
      <c r="F75" s="249"/>
      <c r="G75" s="249"/>
      <c r="H75" s="249"/>
      <c r="I75" s="249"/>
      <c r="J75" s="249"/>
      <c r="K75" s="249"/>
      <c r="L75" s="250"/>
      <c r="M75" s="186">
        <f t="shared" si="2"/>
        <v>0</v>
      </c>
      <c r="N75" s="186"/>
      <c r="O75" s="186"/>
      <c r="P75" s="186"/>
      <c r="Q75" s="186"/>
      <c r="R75" s="186"/>
      <c r="S75" s="186"/>
      <c r="T75" s="186"/>
      <c r="U75" s="186"/>
      <c r="V75" s="186"/>
      <c r="W75" s="186"/>
      <c r="X75" s="186"/>
      <c r="Y75" s="186"/>
      <c r="Z75" s="186"/>
    </row>
    <row r="76" ht="12.75" customHeight="1">
      <c r="A76" s="186"/>
      <c r="B76" s="253" t="s">
        <v>617</v>
      </c>
      <c r="C76" s="235">
        <f t="shared" ref="C76:L76" si="3">SUM(C45:C75)</f>
        <v>0</v>
      </c>
      <c r="D76" s="235">
        <f t="shared" si="3"/>
        <v>0</v>
      </c>
      <c r="E76" s="235">
        <f t="shared" si="3"/>
        <v>0</v>
      </c>
      <c r="F76" s="235">
        <f t="shared" si="3"/>
        <v>0</v>
      </c>
      <c r="G76" s="235">
        <f t="shared" si="3"/>
        <v>0</v>
      </c>
      <c r="H76" s="235">
        <f t="shared" si="3"/>
        <v>0</v>
      </c>
      <c r="I76" s="235">
        <f t="shared" si="3"/>
        <v>0</v>
      </c>
      <c r="J76" s="235">
        <f t="shared" si="3"/>
        <v>0</v>
      </c>
      <c r="K76" s="235">
        <f t="shared" si="3"/>
        <v>0</v>
      </c>
      <c r="L76" s="235">
        <f t="shared" si="3"/>
        <v>0</v>
      </c>
      <c r="M76" s="235">
        <f t="shared" si="2"/>
        <v>0</v>
      </c>
      <c r="N76" s="186"/>
      <c r="O76" s="186"/>
      <c r="P76" s="186"/>
      <c r="Q76" s="186"/>
      <c r="R76" s="186"/>
      <c r="S76" s="186"/>
      <c r="T76" s="186"/>
      <c r="U76" s="186"/>
      <c r="V76" s="186"/>
      <c r="W76" s="186"/>
      <c r="X76" s="186"/>
      <c r="Y76" s="186"/>
      <c r="Z76" s="186"/>
    </row>
    <row r="77" ht="12.75" customHeight="1">
      <c r="A77" s="3"/>
      <c r="B77" s="83" t="s">
        <v>618</v>
      </c>
      <c r="C77" s="145" t="str">
        <f>IF(SUM($C76:$L76)=0,,(C76/SUM($C76:$L76)*ArcEstimation!$D$116))</f>
        <v/>
      </c>
      <c r="D77" s="145" t="str">
        <f>IF(SUM($C76:$L76)=0,,(D76/SUM($C76:$L76)*ArcEstimation!$D$116))</f>
        <v/>
      </c>
      <c r="E77" s="145" t="str">
        <f>IF(SUM($C76:$L76)=0,,(E76/SUM($C76:$L76)*ArcEstimation!$D$116))</f>
        <v/>
      </c>
      <c r="F77" s="145" t="str">
        <f>IF(SUM($C76:$L76)=0,,(F76/SUM($C76:$L76)*ArcEstimation!$D$116))</f>
        <v/>
      </c>
      <c r="G77" s="145" t="str">
        <f>IF(SUM($C76:$L76)=0,,(G76/SUM($C76:$L76)*ArcEstimation!$D$116))</f>
        <v/>
      </c>
      <c r="H77" s="145" t="str">
        <f>IF(SUM($C76:$L76)=0,,(H76/SUM($C76:$L76)*ArcEstimation!$D$116))</f>
        <v/>
      </c>
      <c r="I77" s="145" t="str">
        <f>IF(SUM($C76:$L76)=0,,(I76/SUM($C76:$L76)*ArcEstimation!$D$116))</f>
        <v/>
      </c>
      <c r="J77" s="145" t="str">
        <f>IF(SUM($C76:$L76)=0,,(J76/SUM($C76:$L76)*ArcEstimation!$D$116))</f>
        <v/>
      </c>
      <c r="K77" s="145" t="str">
        <f>IF(SUM($C76:$L76)=0,,(K76/SUM($C76:$L76)*ArcEstimation!$D$116))</f>
        <v/>
      </c>
      <c r="L77" s="145" t="str">
        <f>IF(SUM($C76:$L76)=0,,(L76/SUM($C76:$L76)*ArcEstimation!$D$116))</f>
        <v/>
      </c>
      <c r="M77" s="145">
        <f t="shared" si="2"/>
        <v>0</v>
      </c>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1" t="s">
        <v>619</v>
      </c>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c r="Z79" s="186"/>
    </row>
    <row r="80" ht="12.75" customHeight="1">
      <c r="A80" s="212"/>
      <c r="B80" s="254" t="s">
        <v>620</v>
      </c>
      <c r="C80" s="254" t="s">
        <v>621</v>
      </c>
      <c r="D80" s="255" t="s">
        <v>622</v>
      </c>
      <c r="E80" s="255" t="s">
        <v>623</v>
      </c>
      <c r="F80" s="255" t="s">
        <v>624</v>
      </c>
      <c r="G80" s="256" t="s">
        <v>625</v>
      </c>
      <c r="H80" s="212"/>
      <c r="I80" s="212"/>
      <c r="J80" s="212"/>
      <c r="K80" s="212"/>
      <c r="L80" s="212"/>
      <c r="M80" s="212"/>
      <c r="N80" s="212"/>
      <c r="O80" s="212"/>
      <c r="P80" s="212"/>
      <c r="Q80" s="212"/>
      <c r="R80" s="212"/>
      <c r="S80" s="212"/>
      <c r="T80" s="212"/>
      <c r="U80" s="212"/>
      <c r="V80" s="212"/>
      <c r="W80" s="212"/>
      <c r="X80" s="212"/>
      <c r="Y80" s="212"/>
      <c r="Z80" s="212"/>
    </row>
    <row r="81" ht="12.75" customHeight="1">
      <c r="A81" s="3"/>
      <c r="B81" s="257">
        <v>1.0</v>
      </c>
      <c r="C81" s="258"/>
      <c r="D81" s="157" t="str">
        <f>C81</f>
        <v/>
      </c>
      <c r="E81" s="142"/>
      <c r="F81" s="157" t="str">
        <f>E81</f>
        <v/>
      </c>
      <c r="G81" s="259"/>
      <c r="H81" s="3"/>
      <c r="I81" s="3"/>
      <c r="J81" s="3"/>
      <c r="K81" s="3"/>
      <c r="L81" s="3"/>
      <c r="M81" s="3"/>
      <c r="N81" s="3"/>
      <c r="O81" s="3"/>
      <c r="P81" s="3"/>
      <c r="Q81" s="3"/>
      <c r="R81" s="3"/>
      <c r="S81" s="3"/>
      <c r="T81" s="3"/>
      <c r="U81" s="3"/>
      <c r="V81" s="3"/>
      <c r="W81" s="3"/>
      <c r="X81" s="3"/>
      <c r="Y81" s="3"/>
      <c r="Z81" s="3"/>
    </row>
    <row r="82" ht="12.75" customHeight="1">
      <c r="A82" s="3"/>
      <c r="B82" s="257">
        <v>2.0</v>
      </c>
      <c r="C82" s="258"/>
      <c r="D82" s="157">
        <f t="shared" ref="D82:D90" si="4">C82+D81</f>
        <v>0</v>
      </c>
      <c r="E82" s="142"/>
      <c r="F82" s="157">
        <f t="shared" ref="F82:F90" si="5">E82+F81</f>
        <v>0</v>
      </c>
      <c r="G82" s="259"/>
      <c r="H82" s="3"/>
      <c r="I82" s="3"/>
      <c r="J82" s="3"/>
      <c r="K82" s="3"/>
      <c r="L82" s="3"/>
      <c r="M82" s="3"/>
      <c r="N82" s="3"/>
      <c r="O82" s="3"/>
      <c r="P82" s="3"/>
      <c r="Q82" s="3"/>
      <c r="R82" s="3"/>
      <c r="S82" s="3"/>
      <c r="T82" s="3"/>
      <c r="U82" s="3"/>
      <c r="V82" s="3"/>
      <c r="W82" s="3"/>
      <c r="X82" s="3"/>
      <c r="Y82" s="3"/>
      <c r="Z82" s="3"/>
    </row>
    <row r="83" ht="12.75" customHeight="1">
      <c r="A83" s="3"/>
      <c r="B83" s="257">
        <v>3.0</v>
      </c>
      <c r="C83" s="258"/>
      <c r="D83" s="157">
        <f t="shared" si="4"/>
        <v>0</v>
      </c>
      <c r="E83" s="142"/>
      <c r="F83" s="157">
        <f t="shared" si="5"/>
        <v>0</v>
      </c>
      <c r="G83" s="259"/>
      <c r="H83" s="3"/>
      <c r="I83" s="3"/>
      <c r="J83" s="3"/>
      <c r="K83" s="3"/>
      <c r="L83" s="3"/>
      <c r="M83" s="3"/>
      <c r="N83" s="3"/>
      <c r="O83" s="3"/>
      <c r="P83" s="3"/>
      <c r="Q83" s="3"/>
      <c r="R83" s="3"/>
      <c r="S83" s="3"/>
      <c r="T83" s="3"/>
      <c r="U83" s="3"/>
      <c r="V83" s="3"/>
      <c r="W83" s="3"/>
      <c r="X83" s="3"/>
      <c r="Y83" s="3"/>
      <c r="Z83" s="3"/>
    </row>
    <row r="84" ht="12.75" customHeight="1">
      <c r="A84" s="3"/>
      <c r="B84" s="257">
        <v>4.0</v>
      </c>
      <c r="C84" s="258"/>
      <c r="D84" s="157">
        <f t="shared" si="4"/>
        <v>0</v>
      </c>
      <c r="E84" s="142"/>
      <c r="F84" s="157">
        <f t="shared" si="5"/>
        <v>0</v>
      </c>
      <c r="G84" s="259"/>
      <c r="H84" s="3"/>
      <c r="I84" s="3"/>
      <c r="J84" s="3"/>
      <c r="K84" s="3"/>
      <c r="L84" s="3"/>
      <c r="M84" s="3"/>
      <c r="N84" s="3"/>
      <c r="O84" s="3"/>
      <c r="P84" s="3"/>
      <c r="Q84" s="3"/>
      <c r="R84" s="3"/>
      <c r="S84" s="3"/>
      <c r="T84" s="3"/>
      <c r="U84" s="3"/>
      <c r="V84" s="3"/>
      <c r="W84" s="3"/>
      <c r="X84" s="3"/>
      <c r="Y84" s="3"/>
      <c r="Z84" s="3"/>
    </row>
    <row r="85" ht="12.75" customHeight="1">
      <c r="A85" s="3"/>
      <c r="B85" s="257">
        <v>5.0</v>
      </c>
      <c r="C85" s="258"/>
      <c r="D85" s="157">
        <f t="shared" si="4"/>
        <v>0</v>
      </c>
      <c r="E85" s="142"/>
      <c r="F85" s="157">
        <f t="shared" si="5"/>
        <v>0</v>
      </c>
      <c r="G85" s="259"/>
      <c r="H85" s="3"/>
      <c r="I85" s="3"/>
      <c r="J85" s="3"/>
      <c r="K85" s="3"/>
      <c r="L85" s="3"/>
      <c r="M85" s="3"/>
      <c r="N85" s="3"/>
      <c r="O85" s="3"/>
      <c r="P85" s="3"/>
      <c r="Q85" s="3"/>
      <c r="R85" s="3"/>
      <c r="S85" s="3"/>
      <c r="T85" s="3"/>
      <c r="U85" s="3"/>
      <c r="V85" s="3"/>
      <c r="W85" s="3"/>
      <c r="X85" s="3"/>
      <c r="Y85" s="3"/>
      <c r="Z85" s="3"/>
    </row>
    <row r="86" ht="12.75" customHeight="1">
      <c r="A86" s="3"/>
      <c r="B86" s="257">
        <v>6.0</v>
      </c>
      <c r="C86" s="258"/>
      <c r="D86" s="157">
        <f t="shared" si="4"/>
        <v>0</v>
      </c>
      <c r="E86" s="142"/>
      <c r="F86" s="157">
        <f t="shared" si="5"/>
        <v>0</v>
      </c>
      <c r="G86" s="259"/>
      <c r="H86" s="3"/>
      <c r="I86" s="3"/>
      <c r="J86" s="3"/>
      <c r="K86" s="3"/>
      <c r="L86" s="3"/>
      <c r="M86" s="3"/>
      <c r="N86" s="3"/>
      <c r="O86" s="3"/>
      <c r="P86" s="3"/>
      <c r="Q86" s="3"/>
      <c r="R86" s="3"/>
      <c r="S86" s="3"/>
      <c r="T86" s="3"/>
      <c r="U86" s="3"/>
      <c r="V86" s="3"/>
      <c r="W86" s="3"/>
      <c r="X86" s="3"/>
      <c r="Y86" s="3"/>
      <c r="Z86" s="3"/>
    </row>
    <row r="87" ht="12.75" customHeight="1">
      <c r="A87" s="3"/>
      <c r="B87" s="257">
        <v>7.0</v>
      </c>
      <c r="C87" s="258"/>
      <c r="D87" s="157">
        <f t="shared" si="4"/>
        <v>0</v>
      </c>
      <c r="E87" s="142"/>
      <c r="F87" s="157">
        <f t="shared" si="5"/>
        <v>0</v>
      </c>
      <c r="G87" s="259"/>
      <c r="H87" s="3"/>
      <c r="I87" s="3"/>
      <c r="J87" s="3"/>
      <c r="K87" s="3"/>
      <c r="L87" s="3"/>
      <c r="M87" s="3"/>
      <c r="N87" s="3"/>
      <c r="O87" s="3"/>
      <c r="P87" s="3"/>
      <c r="Q87" s="3"/>
      <c r="R87" s="3"/>
      <c r="S87" s="3"/>
      <c r="T87" s="3"/>
      <c r="U87" s="3"/>
      <c r="V87" s="3"/>
      <c r="W87" s="3"/>
      <c r="X87" s="3"/>
      <c r="Y87" s="3"/>
      <c r="Z87" s="3"/>
    </row>
    <row r="88" ht="12.75" customHeight="1">
      <c r="A88" s="3"/>
      <c r="B88" s="257">
        <v>8.0</v>
      </c>
      <c r="C88" s="258"/>
      <c r="D88" s="157">
        <f t="shared" si="4"/>
        <v>0</v>
      </c>
      <c r="E88" s="142"/>
      <c r="F88" s="157">
        <f t="shared" si="5"/>
        <v>0</v>
      </c>
      <c r="G88" s="259"/>
      <c r="H88" s="3"/>
      <c r="I88" s="3"/>
      <c r="J88" s="3"/>
      <c r="K88" s="3"/>
      <c r="L88" s="3"/>
      <c r="M88" s="3"/>
      <c r="N88" s="3"/>
      <c r="O88" s="3"/>
      <c r="P88" s="3"/>
      <c r="Q88" s="3"/>
      <c r="R88" s="3"/>
      <c r="S88" s="3"/>
      <c r="T88" s="3"/>
      <c r="U88" s="3"/>
      <c r="V88" s="3"/>
      <c r="W88" s="3"/>
      <c r="X88" s="3"/>
      <c r="Y88" s="3"/>
      <c r="Z88" s="3"/>
    </row>
    <row r="89" ht="12.75" customHeight="1">
      <c r="A89" s="3"/>
      <c r="B89" s="257">
        <v>9.0</v>
      </c>
      <c r="C89" s="258"/>
      <c r="D89" s="157">
        <f t="shared" si="4"/>
        <v>0</v>
      </c>
      <c r="E89" s="142"/>
      <c r="F89" s="157">
        <f t="shared" si="5"/>
        <v>0</v>
      </c>
      <c r="G89" s="259"/>
      <c r="H89" s="3"/>
      <c r="I89" s="3"/>
      <c r="J89" s="3"/>
      <c r="K89" s="3"/>
      <c r="L89" s="3"/>
      <c r="M89" s="3"/>
      <c r="N89" s="3"/>
      <c r="O89" s="3"/>
      <c r="P89" s="3"/>
      <c r="Q89" s="3"/>
      <c r="R89" s="3"/>
      <c r="S89" s="3"/>
      <c r="T89" s="3"/>
      <c r="U89" s="3"/>
      <c r="V89" s="3"/>
      <c r="W89" s="3"/>
      <c r="X89" s="3"/>
      <c r="Y89" s="3"/>
      <c r="Z89" s="3"/>
    </row>
    <row r="90" ht="12.75" customHeight="1">
      <c r="A90" s="3"/>
      <c r="B90" s="260">
        <v>10.0</v>
      </c>
      <c r="C90" s="261"/>
      <c r="D90" s="262">
        <f t="shared" si="4"/>
        <v>0</v>
      </c>
      <c r="E90" s="263"/>
      <c r="F90" s="262">
        <f t="shared" si="5"/>
        <v>0</v>
      </c>
      <c r="G90" s="264"/>
      <c r="H90" s="3"/>
      <c r="I90" s="3"/>
      <c r="J90" s="3"/>
      <c r="K90" s="3"/>
      <c r="L90" s="3"/>
      <c r="M90" s="3"/>
      <c r="N90" s="3"/>
      <c r="O90" s="3"/>
      <c r="P90" s="3"/>
      <c r="Q90" s="3"/>
      <c r="R90" s="3"/>
      <c r="S90" s="3"/>
      <c r="T90" s="3"/>
      <c r="U90" s="3"/>
      <c r="V90" s="3"/>
      <c r="W90" s="3"/>
      <c r="X90" s="3"/>
      <c r="Y90" s="3"/>
      <c r="Z90" s="3"/>
    </row>
    <row r="91" ht="12.75" customHeight="1">
      <c r="A91" s="3"/>
      <c r="B91" s="116"/>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1" t="s">
        <v>626</v>
      </c>
      <c r="B92" s="1"/>
      <c r="C92" s="1"/>
      <c r="D92" s="1"/>
      <c r="E92" s="1"/>
      <c r="F92" s="1"/>
      <c r="G92" s="3"/>
      <c r="H92" s="3"/>
      <c r="I92" s="3"/>
      <c r="J92" s="3"/>
      <c r="K92" s="3"/>
      <c r="L92" s="3"/>
      <c r="M92" s="3"/>
      <c r="N92" s="3"/>
      <c r="O92" s="3"/>
      <c r="P92" s="3"/>
      <c r="Q92" s="3"/>
      <c r="R92" s="3"/>
      <c r="S92" s="3"/>
      <c r="T92" s="3"/>
      <c r="U92" s="3"/>
      <c r="V92" s="3"/>
      <c r="W92" s="3"/>
      <c r="X92" s="3"/>
      <c r="Y92" s="3"/>
      <c r="Z92" s="3"/>
    </row>
    <row r="93" ht="42.0" customHeight="1">
      <c r="A93" s="175"/>
      <c r="B93" s="254" t="s">
        <v>627</v>
      </c>
      <c r="C93" s="265" t="s">
        <v>628</v>
      </c>
      <c r="D93" s="254" t="s">
        <v>629</v>
      </c>
      <c r="E93" s="255" t="s">
        <v>630</v>
      </c>
      <c r="F93" s="255" t="s">
        <v>623</v>
      </c>
      <c r="G93" s="256" t="s">
        <v>624</v>
      </c>
      <c r="H93" s="175"/>
      <c r="I93" s="175"/>
      <c r="J93" s="175"/>
      <c r="K93" s="175"/>
      <c r="L93" s="175"/>
      <c r="M93" s="175"/>
      <c r="N93" s="175"/>
      <c r="O93" s="175"/>
      <c r="P93" s="175"/>
      <c r="Q93" s="175"/>
      <c r="R93" s="175"/>
      <c r="S93" s="175"/>
      <c r="T93" s="175"/>
      <c r="U93" s="175"/>
      <c r="V93" s="175"/>
      <c r="W93" s="175"/>
      <c r="X93" s="175"/>
      <c r="Y93" s="175"/>
      <c r="Z93" s="175"/>
    </row>
    <row r="94" ht="12.75" customHeight="1">
      <c r="A94" s="8"/>
      <c r="B94" s="266">
        <v>1.0</v>
      </c>
      <c r="C94" s="267" t="s">
        <v>631</v>
      </c>
      <c r="D94" s="268"/>
      <c r="E94" s="269" t="str">
        <f>D94</f>
        <v/>
      </c>
      <c r="F94" s="270"/>
      <c r="G94" s="271" t="str">
        <f>F94</f>
        <v/>
      </c>
      <c r="H94" s="8"/>
      <c r="I94" s="8"/>
      <c r="J94" s="8"/>
      <c r="K94" s="8"/>
      <c r="L94" s="8"/>
      <c r="M94" s="8"/>
      <c r="N94" s="8"/>
      <c r="O94" s="8"/>
      <c r="P94" s="8"/>
      <c r="Q94" s="8"/>
      <c r="R94" s="8"/>
      <c r="S94" s="8"/>
      <c r="T94" s="8"/>
      <c r="U94" s="8"/>
      <c r="V94" s="8"/>
      <c r="W94" s="8"/>
      <c r="X94" s="8"/>
      <c r="Y94" s="8"/>
      <c r="Z94" s="8"/>
    </row>
    <row r="95" ht="12.75" customHeight="1">
      <c r="A95" s="8"/>
      <c r="B95" s="266">
        <v>2.0</v>
      </c>
      <c r="C95" s="267" t="s">
        <v>632</v>
      </c>
      <c r="D95" s="268"/>
      <c r="E95" s="269">
        <f t="shared" ref="E95:E135" si="6">D95+E94</f>
        <v>0</v>
      </c>
      <c r="F95" s="270"/>
      <c r="G95" s="271">
        <f t="shared" ref="G95:G135" si="7">F95+G94</f>
        <v>0</v>
      </c>
      <c r="H95" s="8"/>
      <c r="I95" s="8"/>
      <c r="J95" s="8"/>
      <c r="K95" s="8"/>
      <c r="L95" s="8"/>
      <c r="M95" s="8"/>
      <c r="N95" s="8"/>
      <c r="O95" s="8"/>
      <c r="P95" s="8"/>
      <c r="Q95" s="8"/>
      <c r="R95" s="8"/>
      <c r="S95" s="8"/>
      <c r="T95" s="8"/>
      <c r="U95" s="8"/>
      <c r="V95" s="8"/>
      <c r="W95" s="8"/>
      <c r="X95" s="8"/>
      <c r="Y95" s="8"/>
      <c r="Z95" s="8"/>
    </row>
    <row r="96" ht="12.75" customHeight="1">
      <c r="A96" s="8"/>
      <c r="B96" s="266">
        <v>3.0</v>
      </c>
      <c r="C96" s="267" t="s">
        <v>633</v>
      </c>
      <c r="D96" s="268"/>
      <c r="E96" s="269">
        <f t="shared" si="6"/>
        <v>0</v>
      </c>
      <c r="F96" s="270"/>
      <c r="G96" s="271">
        <f t="shared" si="7"/>
        <v>0</v>
      </c>
      <c r="H96" s="8"/>
      <c r="I96" s="8"/>
      <c r="J96" s="8"/>
      <c r="K96" s="8"/>
      <c r="L96" s="8"/>
      <c r="M96" s="8"/>
      <c r="N96" s="8"/>
      <c r="O96" s="8"/>
      <c r="P96" s="8"/>
      <c r="Q96" s="8"/>
      <c r="R96" s="8"/>
      <c r="S96" s="8"/>
      <c r="T96" s="8"/>
      <c r="U96" s="8"/>
      <c r="V96" s="8"/>
      <c r="W96" s="8"/>
      <c r="X96" s="8"/>
      <c r="Y96" s="8"/>
      <c r="Z96" s="8"/>
    </row>
    <row r="97" ht="12.75" customHeight="1">
      <c r="A97" s="8"/>
      <c r="B97" s="266">
        <v>4.0</v>
      </c>
      <c r="C97" s="267" t="s">
        <v>634</v>
      </c>
      <c r="D97" s="268"/>
      <c r="E97" s="269">
        <f t="shared" si="6"/>
        <v>0</v>
      </c>
      <c r="F97" s="270"/>
      <c r="G97" s="271">
        <f t="shared" si="7"/>
        <v>0</v>
      </c>
      <c r="H97" s="8"/>
      <c r="I97" s="8"/>
      <c r="J97" s="8"/>
      <c r="K97" s="8"/>
      <c r="L97" s="8"/>
      <c r="M97" s="8"/>
      <c r="N97" s="8"/>
      <c r="O97" s="8"/>
      <c r="P97" s="8"/>
      <c r="Q97" s="8"/>
      <c r="R97" s="8"/>
      <c r="S97" s="8"/>
      <c r="T97" s="8"/>
      <c r="U97" s="8"/>
      <c r="V97" s="8"/>
      <c r="W97" s="8"/>
      <c r="X97" s="8"/>
      <c r="Y97" s="8"/>
      <c r="Z97" s="8"/>
    </row>
    <row r="98" ht="12.75" customHeight="1">
      <c r="A98" s="8"/>
      <c r="B98" s="266">
        <v>5.0</v>
      </c>
      <c r="C98" s="267" t="s">
        <v>635</v>
      </c>
      <c r="D98" s="268"/>
      <c r="E98" s="269">
        <f t="shared" si="6"/>
        <v>0</v>
      </c>
      <c r="F98" s="270"/>
      <c r="G98" s="271">
        <f t="shared" si="7"/>
        <v>0</v>
      </c>
      <c r="H98" s="8"/>
      <c r="I98" s="8"/>
      <c r="J98" s="8"/>
      <c r="K98" s="8"/>
      <c r="L98" s="8"/>
      <c r="M98" s="8"/>
      <c r="N98" s="8"/>
      <c r="O98" s="8"/>
      <c r="P98" s="8"/>
      <c r="Q98" s="8"/>
      <c r="R98" s="8"/>
      <c r="S98" s="8"/>
      <c r="T98" s="8"/>
      <c r="U98" s="8"/>
      <c r="V98" s="8"/>
      <c r="W98" s="8"/>
      <c r="X98" s="8"/>
      <c r="Y98" s="8"/>
      <c r="Z98" s="8"/>
    </row>
    <row r="99" ht="12.75" customHeight="1">
      <c r="A99" s="8"/>
      <c r="B99" s="266">
        <v>6.0</v>
      </c>
      <c r="C99" s="267" t="s">
        <v>636</v>
      </c>
      <c r="D99" s="268"/>
      <c r="E99" s="269">
        <f t="shared" si="6"/>
        <v>0</v>
      </c>
      <c r="F99" s="270"/>
      <c r="G99" s="271">
        <f t="shared" si="7"/>
        <v>0</v>
      </c>
      <c r="H99" s="8"/>
      <c r="I99" s="8"/>
      <c r="J99" s="8"/>
      <c r="K99" s="8"/>
      <c r="L99" s="8"/>
      <c r="M99" s="8"/>
      <c r="N99" s="8"/>
      <c r="O99" s="8"/>
      <c r="P99" s="8"/>
      <c r="Q99" s="8"/>
      <c r="R99" s="8"/>
      <c r="S99" s="8"/>
      <c r="T99" s="8"/>
      <c r="U99" s="8"/>
      <c r="V99" s="8"/>
      <c r="W99" s="8"/>
      <c r="X99" s="8"/>
      <c r="Y99" s="8"/>
      <c r="Z99" s="8"/>
    </row>
    <row r="100" ht="12.75" customHeight="1">
      <c r="A100" s="8"/>
      <c r="B100" s="266">
        <v>7.0</v>
      </c>
      <c r="C100" s="267" t="s">
        <v>637</v>
      </c>
      <c r="D100" s="268"/>
      <c r="E100" s="269">
        <f t="shared" si="6"/>
        <v>0</v>
      </c>
      <c r="F100" s="270"/>
      <c r="G100" s="271">
        <f t="shared" si="7"/>
        <v>0</v>
      </c>
      <c r="H100" s="8"/>
      <c r="I100" s="8"/>
      <c r="J100" s="8"/>
      <c r="K100" s="8"/>
      <c r="L100" s="8"/>
      <c r="M100" s="8"/>
      <c r="N100" s="8"/>
      <c r="O100" s="8"/>
      <c r="P100" s="8"/>
      <c r="Q100" s="8"/>
      <c r="R100" s="8"/>
      <c r="S100" s="8"/>
      <c r="T100" s="8"/>
      <c r="U100" s="8"/>
      <c r="V100" s="8"/>
      <c r="W100" s="8"/>
      <c r="X100" s="8"/>
      <c r="Y100" s="8"/>
      <c r="Z100" s="8"/>
    </row>
    <row r="101" ht="12.75" customHeight="1">
      <c r="A101" s="8"/>
      <c r="B101" s="266">
        <v>8.0</v>
      </c>
      <c r="C101" s="267" t="s">
        <v>638</v>
      </c>
      <c r="D101" s="268"/>
      <c r="E101" s="269">
        <f t="shared" si="6"/>
        <v>0</v>
      </c>
      <c r="F101" s="270"/>
      <c r="G101" s="271">
        <f t="shared" si="7"/>
        <v>0</v>
      </c>
      <c r="H101" s="8"/>
      <c r="I101" s="8"/>
      <c r="J101" s="8"/>
      <c r="K101" s="8"/>
      <c r="L101" s="8"/>
      <c r="M101" s="8"/>
      <c r="N101" s="8"/>
      <c r="O101" s="8"/>
      <c r="P101" s="8"/>
      <c r="Q101" s="8"/>
      <c r="R101" s="8"/>
      <c r="S101" s="8"/>
      <c r="T101" s="8"/>
      <c r="U101" s="8"/>
      <c r="V101" s="8"/>
      <c r="W101" s="8"/>
      <c r="X101" s="8"/>
      <c r="Y101" s="8"/>
      <c r="Z101" s="8"/>
    </row>
    <row r="102" ht="12.75" customHeight="1">
      <c r="A102" s="8"/>
      <c r="B102" s="266">
        <v>9.0</v>
      </c>
      <c r="C102" s="267" t="s">
        <v>639</v>
      </c>
      <c r="D102" s="268"/>
      <c r="E102" s="269">
        <f t="shared" si="6"/>
        <v>0</v>
      </c>
      <c r="F102" s="270"/>
      <c r="G102" s="271">
        <f t="shared" si="7"/>
        <v>0</v>
      </c>
      <c r="H102" s="8"/>
      <c r="I102" s="8"/>
      <c r="J102" s="8"/>
      <c r="K102" s="8"/>
      <c r="L102" s="8"/>
      <c r="M102" s="8"/>
      <c r="N102" s="8"/>
      <c r="O102" s="8"/>
      <c r="P102" s="8"/>
      <c r="Q102" s="8"/>
      <c r="R102" s="8"/>
      <c r="S102" s="8"/>
      <c r="T102" s="8"/>
      <c r="U102" s="8"/>
      <c r="V102" s="8"/>
      <c r="W102" s="8"/>
      <c r="X102" s="8"/>
      <c r="Y102" s="8"/>
      <c r="Z102" s="8"/>
    </row>
    <row r="103" ht="12.75" customHeight="1">
      <c r="A103" s="8"/>
      <c r="B103" s="266">
        <v>10.0</v>
      </c>
      <c r="C103" s="267" t="s">
        <v>640</v>
      </c>
      <c r="D103" s="268"/>
      <c r="E103" s="269">
        <f t="shared" si="6"/>
        <v>0</v>
      </c>
      <c r="F103" s="270"/>
      <c r="G103" s="271">
        <f t="shared" si="7"/>
        <v>0</v>
      </c>
      <c r="H103" s="8"/>
      <c r="I103" s="8"/>
      <c r="J103" s="8"/>
      <c r="K103" s="8"/>
      <c r="L103" s="8"/>
      <c r="M103" s="8"/>
      <c r="N103" s="8"/>
      <c r="O103" s="8"/>
      <c r="P103" s="8"/>
      <c r="Q103" s="8"/>
      <c r="R103" s="8"/>
      <c r="S103" s="8"/>
      <c r="T103" s="8"/>
      <c r="U103" s="8"/>
      <c r="V103" s="8"/>
      <c r="W103" s="8"/>
      <c r="X103" s="8"/>
      <c r="Y103" s="8"/>
      <c r="Z103" s="8"/>
    </row>
    <row r="104" ht="12.75" customHeight="1">
      <c r="A104" s="8"/>
      <c r="B104" s="266">
        <v>11.0</v>
      </c>
      <c r="C104" s="267" t="s">
        <v>641</v>
      </c>
      <c r="D104" s="268"/>
      <c r="E104" s="269">
        <f t="shared" si="6"/>
        <v>0</v>
      </c>
      <c r="F104" s="270"/>
      <c r="G104" s="271">
        <f t="shared" si="7"/>
        <v>0</v>
      </c>
      <c r="H104" s="8"/>
      <c r="I104" s="8"/>
      <c r="J104" s="8"/>
      <c r="K104" s="8"/>
      <c r="L104" s="8"/>
      <c r="M104" s="8"/>
      <c r="N104" s="8"/>
      <c r="O104" s="8"/>
      <c r="P104" s="8"/>
      <c r="Q104" s="8"/>
      <c r="R104" s="8"/>
      <c r="S104" s="8"/>
      <c r="T104" s="8"/>
      <c r="U104" s="8"/>
      <c r="V104" s="8"/>
      <c r="W104" s="8"/>
      <c r="X104" s="8"/>
      <c r="Y104" s="8"/>
      <c r="Z104" s="8"/>
    </row>
    <row r="105" ht="12.75" customHeight="1">
      <c r="A105" s="8"/>
      <c r="B105" s="266">
        <v>12.0</v>
      </c>
      <c r="C105" s="267" t="s">
        <v>642</v>
      </c>
      <c r="D105" s="268"/>
      <c r="E105" s="269">
        <f t="shared" si="6"/>
        <v>0</v>
      </c>
      <c r="F105" s="270"/>
      <c r="G105" s="271">
        <f t="shared" si="7"/>
        <v>0</v>
      </c>
      <c r="H105" s="8"/>
      <c r="I105" s="8"/>
      <c r="J105" s="8"/>
      <c r="K105" s="8"/>
      <c r="L105" s="8"/>
      <c r="M105" s="8"/>
      <c r="N105" s="8"/>
      <c r="O105" s="8"/>
      <c r="P105" s="8"/>
      <c r="Q105" s="8"/>
      <c r="R105" s="8"/>
      <c r="S105" s="8"/>
      <c r="T105" s="8"/>
      <c r="U105" s="8"/>
      <c r="V105" s="8"/>
      <c r="W105" s="8"/>
      <c r="X105" s="8"/>
      <c r="Y105" s="8"/>
      <c r="Z105" s="8"/>
    </row>
    <row r="106" ht="12.75" customHeight="1">
      <c r="A106" s="8"/>
      <c r="B106" s="266">
        <v>13.0</v>
      </c>
      <c r="C106" s="267" t="s">
        <v>643</v>
      </c>
      <c r="D106" s="268"/>
      <c r="E106" s="269">
        <f t="shared" si="6"/>
        <v>0</v>
      </c>
      <c r="F106" s="270"/>
      <c r="G106" s="271">
        <f t="shared" si="7"/>
        <v>0</v>
      </c>
      <c r="H106" s="8"/>
      <c r="I106" s="8"/>
      <c r="J106" s="8"/>
      <c r="K106" s="8"/>
      <c r="L106" s="8"/>
      <c r="M106" s="8"/>
      <c r="N106" s="8"/>
      <c r="O106" s="8"/>
      <c r="P106" s="8"/>
      <c r="Q106" s="8"/>
      <c r="R106" s="8"/>
      <c r="S106" s="8"/>
      <c r="T106" s="8"/>
      <c r="U106" s="8"/>
      <c r="V106" s="8"/>
      <c r="W106" s="8"/>
      <c r="X106" s="8"/>
      <c r="Y106" s="8"/>
      <c r="Z106" s="8"/>
    </row>
    <row r="107" ht="12.75" customHeight="1">
      <c r="A107" s="8"/>
      <c r="B107" s="266">
        <v>14.0</v>
      </c>
      <c r="C107" s="267" t="s">
        <v>644</v>
      </c>
      <c r="D107" s="268"/>
      <c r="E107" s="269">
        <f t="shared" si="6"/>
        <v>0</v>
      </c>
      <c r="F107" s="270"/>
      <c r="G107" s="271">
        <f t="shared" si="7"/>
        <v>0</v>
      </c>
      <c r="H107" s="8"/>
      <c r="I107" s="8"/>
      <c r="J107" s="8"/>
      <c r="K107" s="8"/>
      <c r="L107" s="8"/>
      <c r="M107" s="8"/>
      <c r="N107" s="8"/>
      <c r="O107" s="8"/>
      <c r="P107" s="8"/>
      <c r="Q107" s="8"/>
      <c r="R107" s="8"/>
      <c r="S107" s="8"/>
      <c r="T107" s="8"/>
      <c r="U107" s="8"/>
      <c r="V107" s="8"/>
      <c r="W107" s="8"/>
      <c r="X107" s="8"/>
      <c r="Y107" s="8"/>
      <c r="Z107" s="8"/>
    </row>
    <row r="108" ht="12.75" customHeight="1">
      <c r="A108" s="8"/>
      <c r="B108" s="266">
        <v>15.0</v>
      </c>
      <c r="C108" s="267" t="s">
        <v>645</v>
      </c>
      <c r="D108" s="268"/>
      <c r="E108" s="269">
        <f t="shared" si="6"/>
        <v>0</v>
      </c>
      <c r="F108" s="270"/>
      <c r="G108" s="271">
        <f t="shared" si="7"/>
        <v>0</v>
      </c>
      <c r="H108" s="8"/>
      <c r="I108" s="8"/>
      <c r="J108" s="8"/>
      <c r="K108" s="8"/>
      <c r="L108" s="8"/>
      <c r="M108" s="8"/>
      <c r="N108" s="8"/>
      <c r="O108" s="8"/>
      <c r="P108" s="8"/>
      <c r="Q108" s="8"/>
      <c r="R108" s="8"/>
      <c r="S108" s="8"/>
      <c r="T108" s="8"/>
      <c r="U108" s="8"/>
      <c r="V108" s="8"/>
      <c r="W108" s="8"/>
      <c r="X108" s="8"/>
      <c r="Y108" s="8"/>
      <c r="Z108" s="8"/>
    </row>
    <row r="109" ht="12.75" customHeight="1">
      <c r="A109" s="8"/>
      <c r="B109" s="266">
        <v>16.0</v>
      </c>
      <c r="C109" s="267" t="s">
        <v>646</v>
      </c>
      <c r="D109" s="268"/>
      <c r="E109" s="269">
        <f t="shared" si="6"/>
        <v>0</v>
      </c>
      <c r="F109" s="270"/>
      <c r="G109" s="271">
        <f t="shared" si="7"/>
        <v>0</v>
      </c>
      <c r="H109" s="8"/>
      <c r="I109" s="8"/>
      <c r="J109" s="8"/>
      <c r="K109" s="8"/>
      <c r="L109" s="8"/>
      <c r="M109" s="8"/>
      <c r="N109" s="8"/>
      <c r="O109" s="8"/>
      <c r="P109" s="8"/>
      <c r="Q109" s="8"/>
      <c r="R109" s="8"/>
      <c r="S109" s="8"/>
      <c r="T109" s="8"/>
      <c r="U109" s="8"/>
      <c r="V109" s="8"/>
      <c r="W109" s="8"/>
      <c r="X109" s="8"/>
      <c r="Y109" s="8"/>
      <c r="Z109" s="8"/>
    </row>
    <row r="110" ht="12.75" customHeight="1">
      <c r="A110" s="8"/>
      <c r="B110" s="266">
        <v>17.0</v>
      </c>
      <c r="C110" s="267" t="s">
        <v>647</v>
      </c>
      <c r="D110" s="268"/>
      <c r="E110" s="269">
        <f t="shared" si="6"/>
        <v>0</v>
      </c>
      <c r="F110" s="270"/>
      <c r="G110" s="271">
        <f t="shared" si="7"/>
        <v>0</v>
      </c>
      <c r="H110" s="8"/>
      <c r="I110" s="8"/>
      <c r="J110" s="8"/>
      <c r="K110" s="8"/>
      <c r="L110" s="8"/>
      <c r="M110" s="8"/>
      <c r="N110" s="8"/>
      <c r="O110" s="8"/>
      <c r="P110" s="8"/>
      <c r="Q110" s="8"/>
      <c r="R110" s="8"/>
      <c r="S110" s="8"/>
      <c r="T110" s="8"/>
      <c r="U110" s="8"/>
      <c r="V110" s="8"/>
      <c r="W110" s="8"/>
      <c r="X110" s="8"/>
      <c r="Y110" s="8"/>
      <c r="Z110" s="8"/>
    </row>
    <row r="111" ht="12.75" customHeight="1">
      <c r="A111" s="8"/>
      <c r="B111" s="266">
        <v>18.0</v>
      </c>
      <c r="C111" s="267" t="s">
        <v>648</v>
      </c>
      <c r="D111" s="268"/>
      <c r="E111" s="269">
        <f t="shared" si="6"/>
        <v>0</v>
      </c>
      <c r="F111" s="270"/>
      <c r="G111" s="271">
        <f t="shared" si="7"/>
        <v>0</v>
      </c>
      <c r="H111" s="8"/>
      <c r="I111" s="8"/>
      <c r="J111" s="8"/>
      <c r="K111" s="8"/>
      <c r="L111" s="8"/>
      <c r="M111" s="8"/>
      <c r="N111" s="8"/>
      <c r="O111" s="8"/>
      <c r="P111" s="8"/>
      <c r="Q111" s="8"/>
      <c r="R111" s="8"/>
      <c r="S111" s="8"/>
      <c r="T111" s="8"/>
      <c r="U111" s="8"/>
      <c r="V111" s="8"/>
      <c r="W111" s="8"/>
      <c r="X111" s="8"/>
      <c r="Y111" s="8"/>
      <c r="Z111" s="8"/>
    </row>
    <row r="112" ht="12.75" customHeight="1">
      <c r="A112" s="8"/>
      <c r="B112" s="266">
        <v>19.0</v>
      </c>
      <c r="C112" s="267" t="s">
        <v>649</v>
      </c>
      <c r="D112" s="268"/>
      <c r="E112" s="269">
        <f t="shared" si="6"/>
        <v>0</v>
      </c>
      <c r="F112" s="270"/>
      <c r="G112" s="271">
        <f t="shared" si="7"/>
        <v>0</v>
      </c>
      <c r="H112" s="8"/>
      <c r="I112" s="8"/>
      <c r="J112" s="8"/>
      <c r="K112" s="8"/>
      <c r="L112" s="8"/>
      <c r="M112" s="8"/>
      <c r="N112" s="8"/>
      <c r="O112" s="8"/>
      <c r="P112" s="8"/>
      <c r="Q112" s="8"/>
      <c r="R112" s="8"/>
      <c r="S112" s="8"/>
      <c r="T112" s="8"/>
      <c r="U112" s="8"/>
      <c r="V112" s="8"/>
      <c r="W112" s="8"/>
      <c r="X112" s="8"/>
      <c r="Y112" s="8"/>
      <c r="Z112" s="8"/>
    </row>
    <row r="113" ht="12.75" customHeight="1">
      <c r="A113" s="8"/>
      <c r="B113" s="266">
        <v>20.0</v>
      </c>
      <c r="C113" s="267" t="s">
        <v>650</v>
      </c>
      <c r="D113" s="268"/>
      <c r="E113" s="269">
        <f t="shared" si="6"/>
        <v>0</v>
      </c>
      <c r="F113" s="270"/>
      <c r="G113" s="271">
        <f t="shared" si="7"/>
        <v>0</v>
      </c>
      <c r="H113" s="8"/>
      <c r="I113" s="8"/>
      <c r="J113" s="8"/>
      <c r="K113" s="8"/>
      <c r="L113" s="8"/>
      <c r="M113" s="8"/>
      <c r="N113" s="8"/>
      <c r="O113" s="8"/>
      <c r="P113" s="8"/>
      <c r="Q113" s="8"/>
      <c r="R113" s="8"/>
      <c r="S113" s="8"/>
      <c r="T113" s="8"/>
      <c r="U113" s="8"/>
      <c r="V113" s="8"/>
      <c r="W113" s="8"/>
      <c r="X113" s="8"/>
      <c r="Y113" s="8"/>
      <c r="Z113" s="8"/>
    </row>
    <row r="114" ht="12.75" customHeight="1">
      <c r="A114" s="8"/>
      <c r="B114" s="266">
        <v>21.0</v>
      </c>
      <c r="C114" s="267" t="s">
        <v>651</v>
      </c>
      <c r="D114" s="268"/>
      <c r="E114" s="269">
        <f t="shared" si="6"/>
        <v>0</v>
      </c>
      <c r="F114" s="270"/>
      <c r="G114" s="271">
        <f t="shared" si="7"/>
        <v>0</v>
      </c>
      <c r="H114" s="8"/>
      <c r="I114" s="8"/>
      <c r="J114" s="8"/>
      <c r="K114" s="8"/>
      <c r="L114" s="8"/>
      <c r="M114" s="8"/>
      <c r="N114" s="8"/>
      <c r="O114" s="8"/>
      <c r="P114" s="8"/>
      <c r="Q114" s="8"/>
      <c r="R114" s="8"/>
      <c r="S114" s="8"/>
      <c r="T114" s="8"/>
      <c r="U114" s="8"/>
      <c r="V114" s="8"/>
      <c r="W114" s="8"/>
      <c r="X114" s="8"/>
      <c r="Y114" s="8"/>
      <c r="Z114" s="8"/>
    </row>
    <row r="115" ht="12.75" customHeight="1">
      <c r="A115" s="8"/>
      <c r="B115" s="266">
        <v>22.0</v>
      </c>
      <c r="C115" s="267" t="s">
        <v>652</v>
      </c>
      <c r="D115" s="268"/>
      <c r="E115" s="269">
        <f t="shared" si="6"/>
        <v>0</v>
      </c>
      <c r="F115" s="270"/>
      <c r="G115" s="271">
        <f t="shared" si="7"/>
        <v>0</v>
      </c>
      <c r="H115" s="8"/>
      <c r="I115" s="8"/>
      <c r="J115" s="8"/>
      <c r="K115" s="8"/>
      <c r="L115" s="8"/>
      <c r="M115" s="8"/>
      <c r="N115" s="8"/>
      <c r="O115" s="8"/>
      <c r="P115" s="8"/>
      <c r="Q115" s="8"/>
      <c r="R115" s="8"/>
      <c r="S115" s="8"/>
      <c r="T115" s="8"/>
      <c r="U115" s="8"/>
      <c r="V115" s="8"/>
      <c r="W115" s="8"/>
      <c r="X115" s="8"/>
      <c r="Y115" s="8"/>
      <c r="Z115" s="8"/>
    </row>
    <row r="116" ht="12.75" customHeight="1">
      <c r="A116" s="8"/>
      <c r="B116" s="266">
        <v>23.0</v>
      </c>
      <c r="C116" s="267" t="s">
        <v>653</v>
      </c>
      <c r="D116" s="268"/>
      <c r="E116" s="269">
        <f t="shared" si="6"/>
        <v>0</v>
      </c>
      <c r="F116" s="270"/>
      <c r="G116" s="271">
        <f t="shared" si="7"/>
        <v>0</v>
      </c>
      <c r="H116" s="8"/>
      <c r="I116" s="8"/>
      <c r="J116" s="8"/>
      <c r="K116" s="8"/>
      <c r="L116" s="8"/>
      <c r="M116" s="8"/>
      <c r="N116" s="8"/>
      <c r="O116" s="8"/>
      <c r="P116" s="8"/>
      <c r="Q116" s="8"/>
      <c r="R116" s="8"/>
      <c r="S116" s="8"/>
      <c r="T116" s="8"/>
      <c r="U116" s="8"/>
      <c r="V116" s="8"/>
      <c r="W116" s="8"/>
      <c r="X116" s="8"/>
      <c r="Y116" s="8"/>
      <c r="Z116" s="8"/>
    </row>
    <row r="117" ht="12.75" customHeight="1">
      <c r="A117" s="8"/>
      <c r="B117" s="266">
        <v>24.0</v>
      </c>
      <c r="C117" s="267" t="s">
        <v>654</v>
      </c>
      <c r="D117" s="268"/>
      <c r="E117" s="269">
        <f t="shared" si="6"/>
        <v>0</v>
      </c>
      <c r="F117" s="270"/>
      <c r="G117" s="271">
        <f t="shared" si="7"/>
        <v>0</v>
      </c>
      <c r="H117" s="8"/>
      <c r="I117" s="8"/>
      <c r="J117" s="8"/>
      <c r="K117" s="8"/>
      <c r="L117" s="8"/>
      <c r="M117" s="8"/>
      <c r="N117" s="8"/>
      <c r="O117" s="8"/>
      <c r="P117" s="8"/>
      <c r="Q117" s="8"/>
      <c r="R117" s="8"/>
      <c r="S117" s="8"/>
      <c r="T117" s="8"/>
      <c r="U117" s="8"/>
      <c r="V117" s="8"/>
      <c r="W117" s="8"/>
      <c r="X117" s="8"/>
      <c r="Y117" s="8"/>
      <c r="Z117" s="8"/>
    </row>
    <row r="118" ht="12.75" customHeight="1">
      <c r="A118" s="8"/>
      <c r="B118" s="266">
        <v>25.0</v>
      </c>
      <c r="C118" s="267" t="s">
        <v>655</v>
      </c>
      <c r="D118" s="268"/>
      <c r="E118" s="269">
        <f t="shared" si="6"/>
        <v>0</v>
      </c>
      <c r="F118" s="270"/>
      <c r="G118" s="271">
        <f t="shared" si="7"/>
        <v>0</v>
      </c>
      <c r="H118" s="8"/>
      <c r="I118" s="8"/>
      <c r="J118" s="8"/>
      <c r="K118" s="8"/>
      <c r="L118" s="8"/>
      <c r="M118" s="8"/>
      <c r="N118" s="8"/>
      <c r="O118" s="8"/>
      <c r="P118" s="8"/>
      <c r="Q118" s="8"/>
      <c r="R118" s="8"/>
      <c r="S118" s="8"/>
      <c r="T118" s="8"/>
      <c r="U118" s="8"/>
      <c r="V118" s="8"/>
      <c r="W118" s="8"/>
      <c r="X118" s="8"/>
      <c r="Y118" s="8"/>
      <c r="Z118" s="8"/>
    </row>
    <row r="119" ht="12.75" customHeight="1">
      <c r="A119" s="8"/>
      <c r="B119" s="266">
        <v>26.0</v>
      </c>
      <c r="C119" s="267" t="s">
        <v>656</v>
      </c>
      <c r="D119" s="268"/>
      <c r="E119" s="269">
        <f t="shared" si="6"/>
        <v>0</v>
      </c>
      <c r="F119" s="270"/>
      <c r="G119" s="271">
        <f t="shared" si="7"/>
        <v>0</v>
      </c>
      <c r="H119" s="8"/>
      <c r="I119" s="8"/>
      <c r="J119" s="8"/>
      <c r="K119" s="8"/>
      <c r="L119" s="8"/>
      <c r="M119" s="8"/>
      <c r="N119" s="8"/>
      <c r="O119" s="8"/>
      <c r="P119" s="8"/>
      <c r="Q119" s="8"/>
      <c r="R119" s="8"/>
      <c r="S119" s="8"/>
      <c r="T119" s="8"/>
      <c r="U119" s="8"/>
      <c r="V119" s="8"/>
      <c r="W119" s="8"/>
      <c r="X119" s="8"/>
      <c r="Y119" s="8"/>
      <c r="Z119" s="8"/>
    </row>
    <row r="120" ht="12.75" customHeight="1">
      <c r="A120" s="8"/>
      <c r="B120" s="266">
        <v>27.0</v>
      </c>
      <c r="C120" s="267" t="s">
        <v>657</v>
      </c>
      <c r="D120" s="268"/>
      <c r="E120" s="269">
        <f t="shared" si="6"/>
        <v>0</v>
      </c>
      <c r="F120" s="270"/>
      <c r="G120" s="271">
        <f t="shared" si="7"/>
        <v>0</v>
      </c>
      <c r="H120" s="8"/>
      <c r="I120" s="8"/>
      <c r="J120" s="8"/>
      <c r="K120" s="8"/>
      <c r="L120" s="8"/>
      <c r="M120" s="8"/>
      <c r="N120" s="8"/>
      <c r="O120" s="8"/>
      <c r="P120" s="8"/>
      <c r="Q120" s="8"/>
      <c r="R120" s="8"/>
      <c r="S120" s="8"/>
      <c r="T120" s="8"/>
      <c r="U120" s="8"/>
      <c r="V120" s="8"/>
      <c r="W120" s="8"/>
      <c r="X120" s="8"/>
      <c r="Y120" s="8"/>
      <c r="Z120" s="8"/>
    </row>
    <row r="121" ht="12.75" customHeight="1">
      <c r="A121" s="8"/>
      <c r="B121" s="266">
        <v>28.0</v>
      </c>
      <c r="C121" s="267" t="s">
        <v>658</v>
      </c>
      <c r="D121" s="268"/>
      <c r="E121" s="269">
        <f t="shared" si="6"/>
        <v>0</v>
      </c>
      <c r="F121" s="270"/>
      <c r="G121" s="271">
        <f t="shared" si="7"/>
        <v>0</v>
      </c>
      <c r="H121" s="8"/>
      <c r="I121" s="8"/>
      <c r="J121" s="8"/>
      <c r="K121" s="8"/>
      <c r="L121" s="8"/>
      <c r="M121" s="8"/>
      <c r="N121" s="8"/>
      <c r="O121" s="8"/>
      <c r="P121" s="8"/>
      <c r="Q121" s="8"/>
      <c r="R121" s="8"/>
      <c r="S121" s="8"/>
      <c r="T121" s="8"/>
      <c r="U121" s="8"/>
      <c r="V121" s="8"/>
      <c r="W121" s="8"/>
      <c r="X121" s="8"/>
      <c r="Y121" s="8"/>
      <c r="Z121" s="8"/>
    </row>
    <row r="122" ht="12.75" customHeight="1">
      <c r="A122" s="8"/>
      <c r="B122" s="266">
        <v>29.0</v>
      </c>
      <c r="C122" s="267" t="s">
        <v>659</v>
      </c>
      <c r="D122" s="268"/>
      <c r="E122" s="269">
        <f t="shared" si="6"/>
        <v>0</v>
      </c>
      <c r="F122" s="270"/>
      <c r="G122" s="271">
        <f t="shared" si="7"/>
        <v>0</v>
      </c>
      <c r="H122" s="8"/>
      <c r="I122" s="8"/>
      <c r="J122" s="8"/>
      <c r="K122" s="8"/>
      <c r="L122" s="8"/>
      <c r="M122" s="8"/>
      <c r="N122" s="8"/>
      <c r="O122" s="8"/>
      <c r="P122" s="8"/>
      <c r="Q122" s="8"/>
      <c r="R122" s="8"/>
      <c r="S122" s="8"/>
      <c r="T122" s="8"/>
      <c r="U122" s="8"/>
      <c r="V122" s="8"/>
      <c r="W122" s="8"/>
      <c r="X122" s="8"/>
      <c r="Y122" s="8"/>
      <c r="Z122" s="8"/>
    </row>
    <row r="123" ht="12.75" customHeight="1">
      <c r="A123" s="8"/>
      <c r="B123" s="266">
        <v>30.0</v>
      </c>
      <c r="C123" s="267" t="s">
        <v>660</v>
      </c>
      <c r="D123" s="268"/>
      <c r="E123" s="269">
        <f t="shared" si="6"/>
        <v>0</v>
      </c>
      <c r="F123" s="270"/>
      <c r="G123" s="271">
        <f t="shared" si="7"/>
        <v>0</v>
      </c>
      <c r="H123" s="8"/>
      <c r="I123" s="8"/>
      <c r="J123" s="8"/>
      <c r="K123" s="8"/>
      <c r="L123" s="8"/>
      <c r="M123" s="8"/>
      <c r="N123" s="8"/>
      <c r="O123" s="8"/>
      <c r="P123" s="8"/>
      <c r="Q123" s="8"/>
      <c r="R123" s="8"/>
      <c r="S123" s="8"/>
      <c r="T123" s="8"/>
      <c r="U123" s="8"/>
      <c r="V123" s="8"/>
      <c r="W123" s="8"/>
      <c r="X123" s="8"/>
      <c r="Y123" s="8"/>
      <c r="Z123" s="8"/>
    </row>
    <row r="124" ht="12.75" customHeight="1">
      <c r="A124" s="8"/>
      <c r="B124" s="266">
        <v>31.0</v>
      </c>
      <c r="C124" s="267" t="s">
        <v>661</v>
      </c>
      <c r="D124" s="268"/>
      <c r="E124" s="269">
        <f t="shared" si="6"/>
        <v>0</v>
      </c>
      <c r="F124" s="270"/>
      <c r="G124" s="271">
        <f t="shared" si="7"/>
        <v>0</v>
      </c>
      <c r="H124" s="8"/>
      <c r="I124" s="8"/>
      <c r="J124" s="8"/>
      <c r="K124" s="8"/>
      <c r="L124" s="8"/>
      <c r="M124" s="8"/>
      <c r="N124" s="8"/>
      <c r="O124" s="8"/>
      <c r="P124" s="8"/>
      <c r="Q124" s="8"/>
      <c r="R124" s="8"/>
      <c r="S124" s="8"/>
      <c r="T124" s="8"/>
      <c r="U124" s="8"/>
      <c r="V124" s="8"/>
      <c r="W124" s="8"/>
      <c r="X124" s="8"/>
      <c r="Y124" s="8"/>
      <c r="Z124" s="8"/>
    </row>
    <row r="125" ht="12.75" customHeight="1">
      <c r="A125" s="8"/>
      <c r="B125" s="266">
        <v>32.0</v>
      </c>
      <c r="C125" s="267" t="s">
        <v>662</v>
      </c>
      <c r="D125" s="268"/>
      <c r="E125" s="269">
        <f t="shared" si="6"/>
        <v>0</v>
      </c>
      <c r="F125" s="270"/>
      <c r="G125" s="271">
        <f t="shared" si="7"/>
        <v>0</v>
      </c>
      <c r="H125" s="8"/>
      <c r="I125" s="8"/>
      <c r="J125" s="8"/>
      <c r="K125" s="8"/>
      <c r="L125" s="8"/>
      <c r="M125" s="8"/>
      <c r="N125" s="8"/>
      <c r="O125" s="8"/>
      <c r="P125" s="8"/>
      <c r="Q125" s="8"/>
      <c r="R125" s="8"/>
      <c r="S125" s="8"/>
      <c r="T125" s="8"/>
      <c r="U125" s="8"/>
      <c r="V125" s="8"/>
      <c r="W125" s="8"/>
      <c r="X125" s="8"/>
      <c r="Y125" s="8"/>
      <c r="Z125" s="8"/>
    </row>
    <row r="126" ht="12.75" customHeight="1">
      <c r="A126" s="8"/>
      <c r="B126" s="266">
        <v>33.0</v>
      </c>
      <c r="C126" s="267" t="s">
        <v>663</v>
      </c>
      <c r="D126" s="268"/>
      <c r="E126" s="269">
        <f t="shared" si="6"/>
        <v>0</v>
      </c>
      <c r="F126" s="270"/>
      <c r="G126" s="271">
        <f t="shared" si="7"/>
        <v>0</v>
      </c>
      <c r="H126" s="8"/>
      <c r="I126" s="8"/>
      <c r="J126" s="8"/>
      <c r="K126" s="8"/>
      <c r="L126" s="8"/>
      <c r="M126" s="8"/>
      <c r="N126" s="8"/>
      <c r="O126" s="8"/>
      <c r="P126" s="8"/>
      <c r="Q126" s="8"/>
      <c r="R126" s="8"/>
      <c r="S126" s="8"/>
      <c r="T126" s="8"/>
      <c r="U126" s="8"/>
      <c r="V126" s="8"/>
      <c r="W126" s="8"/>
      <c r="X126" s="8"/>
      <c r="Y126" s="8"/>
      <c r="Z126" s="8"/>
    </row>
    <row r="127" ht="12.75" customHeight="1">
      <c r="A127" s="8"/>
      <c r="B127" s="266">
        <v>34.0</v>
      </c>
      <c r="C127" s="267" t="s">
        <v>664</v>
      </c>
      <c r="D127" s="268"/>
      <c r="E127" s="269">
        <f t="shared" si="6"/>
        <v>0</v>
      </c>
      <c r="F127" s="270"/>
      <c r="G127" s="271">
        <f t="shared" si="7"/>
        <v>0</v>
      </c>
      <c r="H127" s="8"/>
      <c r="I127" s="8"/>
      <c r="J127" s="8"/>
      <c r="K127" s="8"/>
      <c r="L127" s="8"/>
      <c r="M127" s="8"/>
      <c r="N127" s="8"/>
      <c r="O127" s="8"/>
      <c r="P127" s="8"/>
      <c r="Q127" s="8"/>
      <c r="R127" s="8"/>
      <c r="S127" s="8"/>
      <c r="T127" s="8"/>
      <c r="U127" s="8"/>
      <c r="V127" s="8"/>
      <c r="W127" s="8"/>
      <c r="X127" s="8"/>
      <c r="Y127" s="8"/>
      <c r="Z127" s="8"/>
    </row>
    <row r="128" ht="12.75" customHeight="1">
      <c r="A128" s="8"/>
      <c r="B128" s="266">
        <v>35.0</v>
      </c>
      <c r="C128" s="267" t="s">
        <v>665</v>
      </c>
      <c r="D128" s="268"/>
      <c r="E128" s="269">
        <f t="shared" si="6"/>
        <v>0</v>
      </c>
      <c r="F128" s="270"/>
      <c r="G128" s="271">
        <f t="shared" si="7"/>
        <v>0</v>
      </c>
      <c r="H128" s="8"/>
      <c r="I128" s="8"/>
      <c r="J128" s="8"/>
      <c r="K128" s="8"/>
      <c r="L128" s="8"/>
      <c r="M128" s="8"/>
      <c r="N128" s="8"/>
      <c r="O128" s="8"/>
      <c r="P128" s="8"/>
      <c r="Q128" s="8"/>
      <c r="R128" s="8"/>
      <c r="S128" s="8"/>
      <c r="T128" s="8"/>
      <c r="U128" s="8"/>
      <c r="V128" s="8"/>
      <c r="W128" s="8"/>
      <c r="X128" s="8"/>
      <c r="Y128" s="8"/>
      <c r="Z128" s="8"/>
    </row>
    <row r="129" ht="12.75" customHeight="1">
      <c r="A129" s="8"/>
      <c r="B129" s="266">
        <v>36.0</v>
      </c>
      <c r="C129" s="267" t="s">
        <v>666</v>
      </c>
      <c r="D129" s="268"/>
      <c r="E129" s="269">
        <f t="shared" si="6"/>
        <v>0</v>
      </c>
      <c r="F129" s="270"/>
      <c r="G129" s="271">
        <f t="shared" si="7"/>
        <v>0</v>
      </c>
      <c r="H129" s="8"/>
      <c r="I129" s="8"/>
      <c r="J129" s="8"/>
      <c r="K129" s="8"/>
      <c r="L129" s="8"/>
      <c r="M129" s="8"/>
      <c r="N129" s="8"/>
      <c r="O129" s="8"/>
      <c r="P129" s="8"/>
      <c r="Q129" s="8"/>
      <c r="R129" s="8"/>
      <c r="S129" s="8"/>
      <c r="T129" s="8"/>
      <c r="U129" s="8"/>
      <c r="V129" s="8"/>
      <c r="W129" s="8"/>
      <c r="X129" s="8"/>
      <c r="Y129" s="8"/>
      <c r="Z129" s="8"/>
    </row>
    <row r="130" ht="12.75" customHeight="1">
      <c r="A130" s="8"/>
      <c r="B130" s="266">
        <v>37.0</v>
      </c>
      <c r="C130" s="267" t="s">
        <v>667</v>
      </c>
      <c r="D130" s="268"/>
      <c r="E130" s="269">
        <f t="shared" si="6"/>
        <v>0</v>
      </c>
      <c r="F130" s="270"/>
      <c r="G130" s="271">
        <f t="shared" si="7"/>
        <v>0</v>
      </c>
      <c r="H130" s="8"/>
      <c r="I130" s="8"/>
      <c r="J130" s="8"/>
      <c r="K130" s="8"/>
      <c r="L130" s="8"/>
      <c r="M130" s="8"/>
      <c r="N130" s="8"/>
      <c r="O130" s="8"/>
      <c r="P130" s="8"/>
      <c r="Q130" s="8"/>
      <c r="R130" s="8"/>
      <c r="S130" s="8"/>
      <c r="T130" s="8"/>
      <c r="U130" s="8"/>
      <c r="V130" s="8"/>
      <c r="W130" s="8"/>
      <c r="X130" s="8"/>
      <c r="Y130" s="8"/>
      <c r="Z130" s="8"/>
    </row>
    <row r="131" ht="12.75" customHeight="1">
      <c r="A131" s="8"/>
      <c r="B131" s="266">
        <v>38.0</v>
      </c>
      <c r="C131" s="267" t="s">
        <v>668</v>
      </c>
      <c r="D131" s="268"/>
      <c r="E131" s="269">
        <f t="shared" si="6"/>
        <v>0</v>
      </c>
      <c r="F131" s="270"/>
      <c r="G131" s="271">
        <f t="shared" si="7"/>
        <v>0</v>
      </c>
      <c r="H131" s="8"/>
      <c r="I131" s="8"/>
      <c r="J131" s="8"/>
      <c r="K131" s="8"/>
      <c r="L131" s="8"/>
      <c r="M131" s="8"/>
      <c r="N131" s="8"/>
      <c r="O131" s="8"/>
      <c r="P131" s="8"/>
      <c r="Q131" s="8"/>
      <c r="R131" s="8"/>
      <c r="S131" s="8"/>
      <c r="T131" s="8"/>
      <c r="U131" s="8"/>
      <c r="V131" s="8"/>
      <c r="W131" s="8"/>
      <c r="X131" s="8"/>
      <c r="Y131" s="8"/>
      <c r="Z131" s="8"/>
    </row>
    <row r="132" ht="12.75" customHeight="1">
      <c r="A132" s="8"/>
      <c r="B132" s="266">
        <v>39.0</v>
      </c>
      <c r="C132" s="267" t="s">
        <v>669</v>
      </c>
      <c r="D132" s="268"/>
      <c r="E132" s="269">
        <f t="shared" si="6"/>
        <v>0</v>
      </c>
      <c r="F132" s="270"/>
      <c r="G132" s="271">
        <f t="shared" si="7"/>
        <v>0</v>
      </c>
      <c r="H132" s="8"/>
      <c r="I132" s="8"/>
      <c r="J132" s="8"/>
      <c r="K132" s="8"/>
      <c r="L132" s="8"/>
      <c r="M132" s="8"/>
      <c r="N132" s="8"/>
      <c r="O132" s="8"/>
      <c r="P132" s="8"/>
      <c r="Q132" s="8"/>
      <c r="R132" s="8"/>
      <c r="S132" s="8"/>
      <c r="T132" s="8"/>
      <c r="U132" s="8"/>
      <c r="V132" s="8"/>
      <c r="W132" s="8"/>
      <c r="X132" s="8"/>
      <c r="Y132" s="8"/>
      <c r="Z132" s="8"/>
    </row>
    <row r="133" ht="12.75" customHeight="1">
      <c r="A133" s="8"/>
      <c r="B133" s="266">
        <v>40.0</v>
      </c>
      <c r="C133" s="267" t="s">
        <v>670</v>
      </c>
      <c r="D133" s="268"/>
      <c r="E133" s="269">
        <f t="shared" si="6"/>
        <v>0</v>
      </c>
      <c r="F133" s="270"/>
      <c r="G133" s="271">
        <f t="shared" si="7"/>
        <v>0</v>
      </c>
      <c r="H133" s="8"/>
      <c r="I133" s="8"/>
      <c r="J133" s="8"/>
      <c r="K133" s="8"/>
      <c r="L133" s="8"/>
      <c r="M133" s="8"/>
      <c r="N133" s="8"/>
      <c r="O133" s="8"/>
      <c r="P133" s="8"/>
      <c r="Q133" s="8"/>
      <c r="R133" s="8"/>
      <c r="S133" s="8"/>
      <c r="T133" s="8"/>
      <c r="U133" s="8"/>
      <c r="V133" s="8"/>
      <c r="W133" s="8"/>
      <c r="X133" s="8"/>
      <c r="Y133" s="8"/>
      <c r="Z133" s="8"/>
    </row>
    <row r="134" ht="12.75" customHeight="1">
      <c r="A134" s="8"/>
      <c r="B134" s="266">
        <v>41.0</v>
      </c>
      <c r="C134" s="267" t="s">
        <v>671</v>
      </c>
      <c r="D134" s="268"/>
      <c r="E134" s="269">
        <f t="shared" si="6"/>
        <v>0</v>
      </c>
      <c r="F134" s="270"/>
      <c r="G134" s="271">
        <f t="shared" si="7"/>
        <v>0</v>
      </c>
      <c r="H134" s="8"/>
      <c r="I134" s="8"/>
      <c r="J134" s="8"/>
      <c r="K134" s="8"/>
      <c r="L134" s="8"/>
      <c r="M134" s="8"/>
      <c r="N134" s="8"/>
      <c r="O134" s="8"/>
      <c r="P134" s="8"/>
      <c r="Q134" s="8"/>
      <c r="R134" s="8"/>
      <c r="S134" s="8"/>
      <c r="T134" s="8"/>
      <c r="U134" s="8"/>
      <c r="V134" s="8"/>
      <c r="W134" s="8"/>
      <c r="X134" s="8"/>
      <c r="Y134" s="8"/>
      <c r="Z134" s="8"/>
    </row>
    <row r="135" ht="12.75" customHeight="1">
      <c r="A135" s="8"/>
      <c r="B135" s="272">
        <v>42.0</v>
      </c>
      <c r="C135" s="267" t="s">
        <v>672</v>
      </c>
      <c r="D135" s="273"/>
      <c r="E135" s="274">
        <f t="shared" si="6"/>
        <v>0</v>
      </c>
      <c r="F135" s="275"/>
      <c r="G135" s="276">
        <f t="shared" si="7"/>
        <v>0</v>
      </c>
      <c r="H135" s="8"/>
      <c r="I135" s="8"/>
      <c r="J135" s="8"/>
      <c r="K135" s="8"/>
      <c r="L135" s="8"/>
      <c r="M135" s="8"/>
      <c r="N135" s="8"/>
      <c r="O135" s="8"/>
      <c r="P135" s="8"/>
      <c r="Q135" s="8"/>
      <c r="R135" s="8"/>
      <c r="S135" s="8"/>
      <c r="T135" s="8"/>
      <c r="U135" s="8"/>
      <c r="V135" s="8"/>
      <c r="W135" s="8"/>
      <c r="X135" s="8"/>
      <c r="Y135" s="8"/>
      <c r="Z135" s="8"/>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A45:A54"/>
    <mergeCell ref="A56:A75"/>
  </mergeCells>
  <dataValidations>
    <dataValidation type="date" allowBlank="1" showInputMessage="1" showErrorMessage="1" prompt="Date - Date must be in MM/DD/YY format." sqref="G81:G90">
      <formula1>$B$4</formula1>
      <formula2>$B$5</formula2>
    </dataValidation>
  </dataValidations>
  <printOptions/>
  <pageMargins bottom="1.0" footer="0.0" header="0.0" left="0.75" right="0.75" top="1.0"/>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10.14"/>
    <col customWidth="1" min="2" max="2" width="13.86"/>
    <col customWidth="1" min="3" max="4" width="12.14"/>
    <col customWidth="1" min="5" max="6" width="14.86"/>
    <col customWidth="1" min="7" max="8" width="8.71"/>
    <col customWidth="1" min="9" max="26" width="6.29"/>
  </cols>
  <sheetData>
    <row r="1" ht="12.75" hidden="1" customHeight="1">
      <c r="A1" s="3" t="str">
        <f>Constants!A1</f>
        <v>Constants</v>
      </c>
      <c r="B1" s="3" t="str">
        <f>Constants!B1</f>
        <v> </v>
      </c>
      <c r="C1" s="3" t="str">
        <f>Constants!D1</f>
        <v> </v>
      </c>
      <c r="D1" s="3" t="str">
        <f>Constants!E1</f>
        <v> </v>
      </c>
      <c r="E1" s="3" t="str">
        <f>Constants!F1</f>
        <v> </v>
      </c>
      <c r="F1" s="3" t="str">
        <f>Constants!G1</f>
        <v/>
      </c>
      <c r="G1" s="3"/>
      <c r="H1" s="3"/>
      <c r="I1" s="3"/>
      <c r="J1" s="3"/>
      <c r="K1" s="3"/>
      <c r="L1" s="3"/>
      <c r="M1" s="3"/>
      <c r="N1" s="3"/>
      <c r="O1" s="3"/>
      <c r="P1" s="3"/>
      <c r="Q1" s="3"/>
      <c r="R1" s="3"/>
      <c r="S1" s="3"/>
      <c r="T1" s="3"/>
      <c r="U1" s="3"/>
      <c r="V1" s="3"/>
      <c r="W1" s="3"/>
      <c r="X1" s="3"/>
      <c r="Y1" s="3"/>
      <c r="Z1" s="3"/>
    </row>
    <row r="2" ht="12.75" hidden="1" customHeight="1">
      <c r="A2" s="3" t="str">
        <f>Constants!A2</f>
        <v>Start date:</v>
      </c>
      <c r="B2" s="18">
        <f>Constants!B2</f>
        <v>36526</v>
      </c>
      <c r="C2" s="3" t="str">
        <f>Constants!D2</f>
        <v> </v>
      </c>
      <c r="D2" s="3" t="str">
        <f>Constants!E2</f>
        <v>Grades:</v>
      </c>
      <c r="E2" s="3" t="str">
        <f>Constants!F2</f>
        <v>AA</v>
      </c>
      <c r="F2" s="19">
        <f>Constants!G2</f>
        <v>1</v>
      </c>
      <c r="G2" s="3"/>
      <c r="H2" s="3"/>
      <c r="I2" s="3"/>
      <c r="J2" s="3"/>
      <c r="K2" s="3"/>
      <c r="L2" s="3"/>
      <c r="M2" s="3"/>
      <c r="N2" s="3"/>
      <c r="O2" s="3"/>
      <c r="P2" s="3"/>
      <c r="Q2" s="3"/>
      <c r="R2" s="3"/>
      <c r="S2" s="3"/>
      <c r="T2" s="3"/>
      <c r="U2" s="3"/>
      <c r="V2" s="3"/>
      <c r="W2" s="3"/>
      <c r="X2" s="3"/>
      <c r="Y2" s="3"/>
      <c r="Z2" s="3"/>
    </row>
    <row r="3" ht="12.75" hidden="1" customHeight="1">
      <c r="A3" s="3" t="str">
        <f>Constants!A3</f>
        <v>End date:</v>
      </c>
      <c r="B3" s="18">
        <f>Constants!B3</f>
        <v>73051</v>
      </c>
      <c r="C3" s="3" t="str">
        <f>Constants!D3</f>
        <v> </v>
      </c>
      <c r="D3" s="3" t="str">
        <f>Constants!E3</f>
        <v> </v>
      </c>
      <c r="E3" s="3" t="str">
        <f>Constants!F3</f>
        <v>A</v>
      </c>
      <c r="F3" s="19">
        <f>Constants!G3</f>
        <v>0.95</v>
      </c>
      <c r="G3" s="3"/>
      <c r="H3" s="3"/>
      <c r="I3" s="3"/>
      <c r="J3" s="3"/>
      <c r="K3" s="3"/>
      <c r="L3" s="3"/>
      <c r="M3" s="3"/>
      <c r="N3" s="3"/>
      <c r="O3" s="3"/>
      <c r="P3" s="3"/>
      <c r="Q3" s="3"/>
      <c r="R3" s="3"/>
      <c r="S3" s="3"/>
      <c r="T3" s="3"/>
      <c r="U3" s="3"/>
      <c r="V3" s="3"/>
      <c r="W3" s="3"/>
      <c r="X3" s="3"/>
      <c r="Y3" s="3"/>
      <c r="Z3" s="3"/>
    </row>
    <row r="4" ht="12.75" hidden="1" customHeight="1">
      <c r="A4" s="3" t="str">
        <f>Constants!A4</f>
        <v>Phases:</v>
      </c>
      <c r="B4" s="3" t="str">
        <f>Constants!B4</f>
        <v>Analyze</v>
      </c>
      <c r="C4" s="3" t="str">
        <f>Constants!D4</f>
        <v>Identifying customer needs</v>
      </c>
      <c r="D4" s="3" t="str">
        <f>Constants!E4</f>
        <v> </v>
      </c>
      <c r="E4" s="3" t="str">
        <f>Constants!F4</f>
        <v>AB</v>
      </c>
      <c r="F4" s="19">
        <f>Constants!G4</f>
        <v>0.9</v>
      </c>
      <c r="G4" s="3"/>
      <c r="H4" s="3"/>
      <c r="I4" s="3"/>
      <c r="J4" s="3"/>
      <c r="K4" s="3"/>
      <c r="L4" s="3"/>
      <c r="M4" s="3"/>
      <c r="N4" s="3"/>
      <c r="O4" s="3"/>
      <c r="P4" s="3"/>
      <c r="Q4" s="3"/>
      <c r="R4" s="3"/>
      <c r="S4" s="3"/>
      <c r="T4" s="3"/>
      <c r="U4" s="3"/>
      <c r="V4" s="3"/>
      <c r="W4" s="3"/>
      <c r="X4" s="3"/>
      <c r="Y4" s="3"/>
      <c r="Z4" s="3"/>
    </row>
    <row r="5" ht="12.75" hidden="1" customHeight="1">
      <c r="A5" s="3" t="str">
        <f>Constants!A5</f>
        <v> </v>
      </c>
      <c r="B5" s="3" t="str">
        <f>Constants!B5</f>
        <v>Architect</v>
      </c>
      <c r="C5" s="3" t="str">
        <f>Constants!D5</f>
        <v>High-level design</v>
      </c>
      <c r="D5" s="3" t="str">
        <f>Constants!E5</f>
        <v> </v>
      </c>
      <c r="E5" s="3" t="str">
        <f>Constants!F5</f>
        <v>B</v>
      </c>
      <c r="F5" s="19">
        <f>Constants!G5</f>
        <v>0.85</v>
      </c>
      <c r="G5" s="3"/>
      <c r="H5" s="3"/>
      <c r="I5" s="3"/>
      <c r="J5" s="3"/>
      <c r="K5" s="3"/>
      <c r="L5" s="3"/>
      <c r="M5" s="3"/>
      <c r="N5" s="3"/>
      <c r="O5" s="3"/>
      <c r="P5" s="3"/>
      <c r="Q5" s="3"/>
      <c r="R5" s="3"/>
      <c r="S5" s="3"/>
      <c r="T5" s="3"/>
      <c r="U5" s="3"/>
      <c r="V5" s="3"/>
      <c r="W5" s="3"/>
      <c r="X5" s="3"/>
      <c r="Y5" s="3"/>
      <c r="Z5" s="3"/>
    </row>
    <row r="6" ht="12.75" hidden="1" customHeight="1">
      <c r="A6" s="3" t="str">
        <f>Constants!A6</f>
        <v> </v>
      </c>
      <c r="B6" s="3" t="str">
        <f>Constants!B6</f>
        <v>Plan project</v>
      </c>
      <c r="C6" s="3" t="str">
        <f>Constants!D6</f>
        <v>Determine actions/effort for project duration</v>
      </c>
      <c r="D6" s="3" t="str">
        <f>Constants!E6</f>
        <v> </v>
      </c>
      <c r="E6" s="3" t="str">
        <f>Constants!F6</f>
        <v>BC</v>
      </c>
      <c r="F6" s="19">
        <f>Constants!G6</f>
        <v>0.8</v>
      </c>
      <c r="G6" s="3"/>
      <c r="H6" s="3"/>
      <c r="I6" s="3"/>
      <c r="J6" s="3"/>
      <c r="K6" s="3"/>
      <c r="L6" s="3"/>
      <c r="M6" s="3"/>
      <c r="N6" s="3"/>
      <c r="O6" s="3"/>
      <c r="P6" s="3"/>
      <c r="Q6" s="3"/>
      <c r="R6" s="3"/>
      <c r="S6" s="3"/>
      <c r="T6" s="3"/>
      <c r="U6" s="3"/>
      <c r="V6" s="3"/>
      <c r="W6" s="3"/>
      <c r="X6" s="3"/>
      <c r="Y6" s="3"/>
      <c r="Z6" s="3"/>
    </row>
    <row r="7" ht="12.75" hidden="1" customHeight="1">
      <c r="A7" s="3" t="str">
        <f>Constants!A7</f>
        <v> </v>
      </c>
      <c r="B7" s="3" t="str">
        <f>Constants!B7</f>
        <v>Plan iteration</v>
      </c>
      <c r="C7" s="3" t="str">
        <f>Constants!D7</f>
        <v>Determine actions/effort this iteration</v>
      </c>
      <c r="D7" s="3" t="str">
        <f>Constants!E7</f>
        <v> </v>
      </c>
      <c r="E7" s="3" t="str">
        <f>Constants!F7</f>
        <v>C</v>
      </c>
      <c r="F7" s="19">
        <f>Constants!G7</f>
        <v>0.75</v>
      </c>
      <c r="G7" s="3"/>
      <c r="H7" s="3"/>
      <c r="I7" s="3"/>
      <c r="J7" s="3"/>
      <c r="K7" s="3"/>
      <c r="L7" s="3"/>
      <c r="M7" s="3"/>
      <c r="N7" s="3"/>
      <c r="O7" s="3"/>
      <c r="P7" s="3"/>
      <c r="Q7" s="3"/>
      <c r="R7" s="3"/>
      <c r="S7" s="3"/>
      <c r="T7" s="3"/>
      <c r="U7" s="3"/>
      <c r="V7" s="3"/>
      <c r="W7" s="3"/>
      <c r="X7" s="3"/>
      <c r="Y7" s="3"/>
      <c r="Z7" s="3"/>
    </row>
    <row r="8" ht="12.75" hidden="1" customHeight="1">
      <c r="A8" s="3" t="str">
        <f>Constants!A8</f>
        <v> </v>
      </c>
      <c r="B8" s="3" t="str">
        <f>Constants!B8</f>
        <v>Construct</v>
      </c>
      <c r="C8" s="3" t="str">
        <f>Constants!D8</f>
        <v>Low-level design, coding, unit testing</v>
      </c>
      <c r="D8" s="3" t="str">
        <f>Constants!E8</f>
        <v> </v>
      </c>
      <c r="E8" s="3" t="str">
        <f>Constants!F8</f>
        <v>CD</v>
      </c>
      <c r="F8" s="19">
        <f>Constants!G8</f>
        <v>0.7</v>
      </c>
      <c r="G8" s="3"/>
      <c r="H8" s="3"/>
      <c r="I8" s="3"/>
      <c r="J8" s="3"/>
      <c r="K8" s="3"/>
      <c r="L8" s="3"/>
      <c r="M8" s="3"/>
      <c r="N8" s="3"/>
      <c r="O8" s="3"/>
      <c r="P8" s="3"/>
      <c r="Q8" s="3"/>
      <c r="R8" s="3"/>
      <c r="S8" s="3"/>
      <c r="T8" s="3"/>
      <c r="U8" s="3"/>
      <c r="V8" s="3"/>
      <c r="W8" s="3"/>
      <c r="X8" s="3"/>
      <c r="Y8" s="3"/>
      <c r="Z8" s="3"/>
    </row>
    <row r="9" ht="12.75" hidden="1" customHeight="1">
      <c r="A9" s="3" t="str">
        <f>Constants!A9</f>
        <v> </v>
      </c>
      <c r="B9" s="3" t="str">
        <f>Constants!B9</f>
        <v>Refactor</v>
      </c>
      <c r="C9" s="3" t="str">
        <f>Constants!D9</f>
        <v>Restructure internal design</v>
      </c>
      <c r="D9" s="3" t="str">
        <f>Constants!E9</f>
        <v> </v>
      </c>
      <c r="E9" s="3" t="str">
        <f>Constants!F9</f>
        <v>D</v>
      </c>
      <c r="F9" s="19">
        <f>Constants!G9</f>
        <v>0.65</v>
      </c>
      <c r="G9" s="3"/>
      <c r="H9" s="3"/>
      <c r="I9" s="3"/>
      <c r="J9" s="3"/>
      <c r="K9" s="3"/>
      <c r="L9" s="3"/>
      <c r="M9" s="3"/>
      <c r="N9" s="3"/>
      <c r="O9" s="3"/>
      <c r="P9" s="3"/>
      <c r="Q9" s="3"/>
      <c r="R9" s="3"/>
      <c r="S9" s="3"/>
      <c r="T9" s="3"/>
      <c r="U9" s="3"/>
      <c r="V9" s="3"/>
      <c r="W9" s="3"/>
      <c r="X9" s="3"/>
      <c r="Y9" s="3"/>
      <c r="Z9" s="3"/>
    </row>
    <row r="10" ht="12.75" hidden="1" customHeight="1">
      <c r="A10" s="3" t="str">
        <f>Constants!A10</f>
        <v> </v>
      </c>
      <c r="B10" s="3" t="str">
        <f>Constants!B10</f>
        <v>Review</v>
      </c>
      <c r="C10" s="3" t="str">
        <f>Constants!D10</f>
        <v>Examine test code for risk mitigation</v>
      </c>
      <c r="D10" s="3" t="str">
        <f>Constants!E10</f>
        <v> </v>
      </c>
      <c r="E10" s="3" t="str">
        <f>Constants!F10</f>
        <v>F</v>
      </c>
      <c r="F10" s="19">
        <f>Constants!G10</f>
        <v>0.5</v>
      </c>
      <c r="G10" s="3"/>
      <c r="H10" s="3"/>
      <c r="I10" s="3"/>
      <c r="J10" s="3"/>
      <c r="K10" s="3"/>
      <c r="L10" s="3"/>
      <c r="M10" s="3"/>
      <c r="N10" s="3"/>
      <c r="O10" s="3"/>
      <c r="P10" s="3"/>
      <c r="Q10" s="3"/>
      <c r="R10" s="3"/>
      <c r="S10" s="3"/>
      <c r="T10" s="3"/>
      <c r="U10" s="3"/>
      <c r="V10" s="3"/>
      <c r="W10" s="3"/>
      <c r="X10" s="3"/>
      <c r="Y10" s="3"/>
      <c r="Z10" s="3"/>
    </row>
    <row r="11" ht="12.75" hidden="1" customHeight="1">
      <c r="A11" s="3" t="str">
        <f>Constants!A11</f>
        <v> </v>
      </c>
      <c r="B11" s="3" t="str">
        <f>Constants!B11</f>
        <v>Integration test</v>
      </c>
      <c r="C11" s="3" t="str">
        <f>Constants!D11</f>
        <v>End-to-end test of components to date</v>
      </c>
      <c r="D11" s="3" t="str">
        <f>Constants!E11</f>
        <v> </v>
      </c>
      <c r="E11" s="3" t="str">
        <f>Constants!F11</f>
        <v> </v>
      </c>
      <c r="F11" s="19" t="str">
        <f>Constants!G11</f>
        <v> </v>
      </c>
      <c r="G11" s="3"/>
      <c r="H11" s="3"/>
      <c r="I11" s="3"/>
      <c r="J11" s="3"/>
      <c r="K11" s="3"/>
      <c r="L11" s="3"/>
      <c r="M11" s="3"/>
      <c r="N11" s="3"/>
      <c r="O11" s="3"/>
      <c r="P11" s="3"/>
      <c r="Q11" s="3"/>
      <c r="R11" s="3"/>
      <c r="S11" s="3"/>
      <c r="T11" s="3"/>
      <c r="U11" s="3"/>
      <c r="V11" s="3"/>
      <c r="W11" s="3"/>
      <c r="X11" s="3"/>
      <c r="Y11" s="3"/>
      <c r="Z11" s="3"/>
    </row>
    <row r="12" ht="12.75" hidden="1" customHeight="1">
      <c r="A12" s="3" t="str">
        <f>Constants!A12</f>
        <v> </v>
      </c>
      <c r="B12" s="3" t="str">
        <f>Constants!B12</f>
        <v>Repattern</v>
      </c>
      <c r="C12" s="3" t="str">
        <f>Constants!D12</f>
        <v>Restructure external design</v>
      </c>
      <c r="D12" s="3" t="str">
        <f>Constants!E12</f>
        <v> </v>
      </c>
      <c r="E12" s="3" t="str">
        <f>Constants!F12</f>
        <v> </v>
      </c>
      <c r="F12" s="3" t="str">
        <f>Constants!G12</f>
        <v> </v>
      </c>
      <c r="G12" s="3"/>
      <c r="H12" s="3"/>
      <c r="I12" s="3"/>
      <c r="J12" s="3"/>
      <c r="K12" s="3"/>
      <c r="L12" s="3"/>
      <c r="M12" s="3"/>
      <c r="N12" s="3"/>
      <c r="O12" s="3"/>
      <c r="P12" s="3"/>
      <c r="Q12" s="3"/>
      <c r="R12" s="3"/>
      <c r="S12" s="3"/>
      <c r="T12" s="3"/>
      <c r="U12" s="3"/>
      <c r="V12" s="3"/>
      <c r="W12" s="3"/>
      <c r="X12" s="3"/>
      <c r="Y12" s="3"/>
      <c r="Z12" s="3"/>
    </row>
    <row r="13" ht="12.75" hidden="1" customHeight="1">
      <c r="A13" s="3" t="str">
        <f>Constants!A13</f>
        <v> </v>
      </c>
      <c r="B13" s="3" t="str">
        <f>Constants!B13</f>
        <v>Postmortem</v>
      </c>
      <c r="C13" s="3" t="str">
        <f>Constants!D13</f>
        <v>Capture post-development statistics</v>
      </c>
      <c r="D13" s="3" t="str">
        <f>Constants!E13</f>
        <v> </v>
      </c>
      <c r="E13" s="3" t="str">
        <f>Constants!F13</f>
        <v> </v>
      </c>
      <c r="F13" s="3" t="str">
        <f>Constants!G13</f>
        <v> </v>
      </c>
      <c r="G13" s="3"/>
      <c r="H13" s="3"/>
      <c r="I13" s="3"/>
      <c r="J13" s="3"/>
      <c r="K13" s="3"/>
      <c r="L13" s="3"/>
      <c r="M13" s="3"/>
      <c r="N13" s="3"/>
      <c r="O13" s="3"/>
      <c r="P13" s="3"/>
      <c r="Q13" s="3"/>
      <c r="R13" s="3"/>
      <c r="S13" s="3"/>
      <c r="T13" s="3"/>
      <c r="U13" s="3"/>
      <c r="V13" s="3"/>
      <c r="W13" s="3"/>
      <c r="X13" s="3"/>
      <c r="Y13" s="3"/>
      <c r="Z13" s="3"/>
    </row>
    <row r="14" ht="12.75" hidden="1" customHeight="1">
      <c r="A14" s="3" t="str">
        <f>Constants!A14</f>
        <v> </v>
      </c>
      <c r="B14" s="3" t="str">
        <f>Constants!B14</f>
        <v>Sandbox</v>
      </c>
      <c r="C14" s="3" t="str">
        <f>Constants!D14</f>
        <v>Prove ideas, try concepts</v>
      </c>
      <c r="D14" s="3" t="str">
        <f>Constants!E14</f>
        <v> </v>
      </c>
      <c r="E14" s="3" t="str">
        <f>Constants!F14</f>
        <v> </v>
      </c>
      <c r="F14" s="19" t="str">
        <f>Constants!G14</f>
        <v> </v>
      </c>
      <c r="G14" s="3"/>
      <c r="H14" s="3"/>
      <c r="I14" s="3"/>
      <c r="J14" s="3"/>
      <c r="K14" s="3"/>
      <c r="L14" s="3"/>
      <c r="M14" s="3"/>
      <c r="N14" s="3"/>
      <c r="O14" s="3"/>
      <c r="P14" s="3"/>
      <c r="Q14" s="3"/>
      <c r="R14" s="3"/>
      <c r="S14" s="3"/>
      <c r="T14" s="3"/>
      <c r="U14" s="3"/>
      <c r="V14" s="3"/>
      <c r="W14" s="3"/>
      <c r="X14" s="3"/>
      <c r="Y14" s="3"/>
      <c r="Z14" s="3"/>
    </row>
    <row r="15" ht="12.75" hidden="1" customHeight="1">
      <c r="A15" s="3" t="str">
        <f>Constants!A15</f>
        <v> </v>
      </c>
      <c r="B15" s="3" t="str">
        <f>Constants!B15</f>
        <v> </v>
      </c>
      <c r="C15" s="3" t="str">
        <f>Constants!C15</f>
        <v> </v>
      </c>
      <c r="D15" s="3" t="str">
        <f>Constants!D15</f>
        <v> </v>
      </c>
      <c r="E15" s="3" t="str">
        <f>Constants!E15</f>
        <v> </v>
      </c>
      <c r="F15" s="19" t="str">
        <f>Constants!F15</f>
        <v> </v>
      </c>
      <c r="G15" s="3"/>
      <c r="H15" s="3"/>
      <c r="I15" s="3"/>
      <c r="J15" s="3"/>
      <c r="K15" s="3"/>
      <c r="L15" s="3"/>
      <c r="M15" s="3"/>
      <c r="N15" s="3"/>
      <c r="O15" s="3"/>
      <c r="P15" s="3"/>
      <c r="Q15" s="3"/>
      <c r="R15" s="3"/>
      <c r="S15" s="3"/>
      <c r="T15" s="3"/>
      <c r="U15" s="3"/>
      <c r="V15" s="3"/>
      <c r="W15" s="3"/>
      <c r="X15" s="3"/>
      <c r="Y15" s="3"/>
      <c r="Z15" s="3"/>
    </row>
    <row r="16" ht="12.75" hidden="1" customHeight="1">
      <c r="A16" s="3" t="str">
        <f>Constants!A16</f>
        <v> </v>
      </c>
      <c r="B16" s="3" t="str">
        <f>Constants!B16</f>
        <v> </v>
      </c>
      <c r="C16" s="3" t="str">
        <f>Constants!C16</f>
        <v> </v>
      </c>
      <c r="D16" s="3" t="str">
        <f>Constants!D16</f>
        <v> </v>
      </c>
      <c r="E16" s="3" t="str">
        <f>Constants!E16</f>
        <v> </v>
      </c>
      <c r="F16" s="19" t="str">
        <f>Constants!F16</f>
        <v> </v>
      </c>
      <c r="G16" s="3"/>
      <c r="H16" s="3"/>
      <c r="I16" s="3"/>
      <c r="J16" s="3"/>
      <c r="K16" s="3"/>
      <c r="L16" s="3"/>
      <c r="M16" s="3"/>
      <c r="N16" s="3"/>
      <c r="O16" s="3"/>
      <c r="P16" s="3"/>
      <c r="Q16" s="3"/>
      <c r="R16" s="3"/>
      <c r="S16" s="3"/>
      <c r="T16" s="3"/>
      <c r="U16" s="3"/>
      <c r="V16" s="3"/>
      <c r="W16" s="3"/>
      <c r="X16" s="3"/>
      <c r="Y16" s="3"/>
      <c r="Z16" s="3"/>
    </row>
    <row r="17" ht="12.75" hidden="1" customHeight="1">
      <c r="A17" s="3" t="str">
        <f>Constants!A17</f>
        <v> </v>
      </c>
      <c r="B17" s="3" t="str">
        <f>Constants!B17</f>
        <v> </v>
      </c>
      <c r="C17" s="3" t="str">
        <f>Constants!C17</f>
        <v> </v>
      </c>
      <c r="D17" s="3" t="str">
        <f>Constants!D17</f>
        <v> </v>
      </c>
      <c r="E17" s="3" t="str">
        <f>Constants!E17</f>
        <v> </v>
      </c>
      <c r="F17" s="19" t="str">
        <f>Constants!F17</f>
        <v> </v>
      </c>
      <c r="G17" s="3"/>
      <c r="H17" s="3"/>
      <c r="I17" s="3"/>
      <c r="J17" s="3"/>
      <c r="K17" s="3"/>
      <c r="L17" s="3"/>
      <c r="M17" s="3"/>
      <c r="N17" s="3"/>
      <c r="O17" s="3"/>
      <c r="P17" s="3"/>
      <c r="Q17" s="3"/>
      <c r="R17" s="3"/>
      <c r="S17" s="3"/>
      <c r="T17" s="3"/>
      <c r="U17" s="3"/>
      <c r="V17" s="3"/>
      <c r="W17" s="3"/>
      <c r="X17" s="3"/>
      <c r="Y17" s="3"/>
      <c r="Z17" s="3"/>
    </row>
    <row r="18" ht="12.75" hidden="1" customHeight="1">
      <c r="A18" s="3" t="str">
        <f>Constants!A18</f>
        <v> </v>
      </c>
      <c r="B18" s="3" t="str">
        <f>Constants!B18</f>
        <v> </v>
      </c>
      <c r="C18" s="3" t="str">
        <f>Constants!C18</f>
        <v> </v>
      </c>
      <c r="D18" s="3" t="str">
        <f>Constants!D18</f>
        <v> </v>
      </c>
      <c r="E18" s="3" t="str">
        <f>Constants!E18</f>
        <v> </v>
      </c>
      <c r="F18" s="19" t="str">
        <f>Constants!F18</f>
        <v> </v>
      </c>
      <c r="G18" s="3"/>
      <c r="H18" s="3"/>
      <c r="I18" s="3"/>
      <c r="J18" s="3"/>
      <c r="K18" s="3"/>
      <c r="L18" s="3"/>
      <c r="M18" s="3"/>
      <c r="N18" s="3"/>
      <c r="O18" s="3"/>
      <c r="P18" s="3"/>
      <c r="Q18" s="3"/>
      <c r="R18" s="3"/>
      <c r="S18" s="3"/>
      <c r="T18" s="3"/>
      <c r="U18" s="3"/>
      <c r="V18" s="3"/>
      <c r="W18" s="3"/>
      <c r="X18" s="3"/>
      <c r="Y18" s="3"/>
      <c r="Z18" s="3"/>
    </row>
    <row r="19" ht="12.75" hidden="1" customHeight="1">
      <c r="A19" s="3" t="str">
        <f>Constants!A19</f>
        <v>Defect Types:</v>
      </c>
      <c r="B19" s="3" t="str">
        <f>Constants!B19</f>
        <v>Requirements Change</v>
      </c>
      <c r="C19" s="3" t="str">
        <f>Constants!C19</f>
        <v>Changes to requirements</v>
      </c>
      <c r="D19" s="3" t="str">
        <f>Constants!D19</f>
        <v>Iteration</v>
      </c>
      <c r="E19" s="3" t="str">
        <f>Constants!E19</f>
        <v>NA</v>
      </c>
      <c r="F19" s="19" t="str">
        <f>Constants!F19</f>
        <v>did not follow </v>
      </c>
      <c r="G19" s="3"/>
      <c r="H19" s="3"/>
      <c r="I19" s="3"/>
      <c r="J19" s="3"/>
      <c r="K19" s="3"/>
      <c r="L19" s="3"/>
      <c r="M19" s="3"/>
      <c r="N19" s="3"/>
      <c r="O19" s="3"/>
      <c r="P19" s="3"/>
      <c r="Q19" s="3"/>
      <c r="R19" s="3"/>
      <c r="S19" s="3"/>
      <c r="T19" s="3"/>
      <c r="U19" s="3"/>
      <c r="V19" s="3"/>
      <c r="W19" s="3"/>
      <c r="X19" s="3"/>
      <c r="Y19" s="3"/>
      <c r="Z19" s="3"/>
    </row>
    <row r="20" ht="12.75" hidden="1" customHeight="1">
      <c r="A20" s="3" t="str">
        <f>Constants!A20</f>
        <v> </v>
      </c>
      <c r="B20" s="3" t="str">
        <f>Constants!B20</f>
        <v>Requirements Clarification</v>
      </c>
      <c r="C20" s="3" t="str">
        <f>Constants!C20</f>
        <v>Clarifications to requirements</v>
      </c>
      <c r="D20" s="3" t="str">
        <f>Constants!D20</f>
        <v> </v>
      </c>
      <c r="E20" s="3">
        <f>Constants!E20</f>
        <v>1</v>
      </c>
      <c r="F20" s="19" t="str">
        <f>Constants!F20</f>
        <v>very painful</v>
      </c>
      <c r="G20" s="3"/>
      <c r="H20" s="3"/>
      <c r="I20" s="3"/>
      <c r="J20" s="3"/>
      <c r="K20" s="3"/>
      <c r="L20" s="3"/>
      <c r="M20" s="3"/>
      <c r="N20" s="3"/>
      <c r="O20" s="3"/>
      <c r="P20" s="3"/>
      <c r="Q20" s="3"/>
      <c r="R20" s="3"/>
      <c r="S20" s="3"/>
      <c r="T20" s="3"/>
      <c r="U20" s="3"/>
      <c r="V20" s="3"/>
      <c r="W20" s="3"/>
      <c r="X20" s="3"/>
      <c r="Y20" s="3"/>
      <c r="Z20" s="3"/>
    </row>
    <row r="21" ht="12.75" hidden="1" customHeight="1">
      <c r="A21" s="3" t="str">
        <f>Constants!A21</f>
        <v> </v>
      </c>
      <c r="B21" s="3" t="str">
        <f>Constants!B21</f>
        <v>Product syntax</v>
      </c>
      <c r="C21" s="3" t="str">
        <f>Constants!C21</f>
        <v>Syntax flaws in the deliverable product</v>
      </c>
      <c r="D21" s="3" t="str">
        <f>Constants!D21</f>
        <v> </v>
      </c>
      <c r="E21" s="3">
        <f>Constants!E21</f>
        <v>2</v>
      </c>
      <c r="F21" s="19" t="str">
        <f>Constants!F21</f>
        <v>painful</v>
      </c>
      <c r="G21" s="3"/>
      <c r="H21" s="3"/>
      <c r="I21" s="3"/>
      <c r="J21" s="3"/>
      <c r="K21" s="3"/>
      <c r="L21" s="3"/>
      <c r="M21" s="3"/>
      <c r="N21" s="3"/>
      <c r="O21" s="3"/>
      <c r="P21" s="3"/>
      <c r="Q21" s="3"/>
      <c r="R21" s="3"/>
      <c r="S21" s="3"/>
      <c r="T21" s="3"/>
      <c r="U21" s="3"/>
      <c r="V21" s="3"/>
      <c r="W21" s="3"/>
      <c r="X21" s="3"/>
      <c r="Y21" s="3"/>
      <c r="Z21" s="3"/>
    </row>
    <row r="22" ht="12.75" hidden="1" customHeight="1">
      <c r="A22" s="3" t="str">
        <f>Constants!A22</f>
        <v> </v>
      </c>
      <c r="B22" s="3" t="str">
        <f>Constants!B22</f>
        <v>Product logic</v>
      </c>
      <c r="C22" s="3" t="str">
        <f>Constants!C22</f>
        <v>Logic flaws in the deliverable product</v>
      </c>
      <c r="D22" s="3" t="str">
        <f>Constants!D22</f>
        <v> </v>
      </c>
      <c r="E22" s="3">
        <f>Constants!E22</f>
        <v>3</v>
      </c>
      <c r="F22" s="19" t="str">
        <f>Constants!F22</f>
        <v>neutral</v>
      </c>
      <c r="G22" s="3"/>
      <c r="H22" s="3"/>
      <c r="I22" s="3"/>
      <c r="J22" s="3"/>
      <c r="K22" s="3"/>
      <c r="L22" s="3"/>
      <c r="M22" s="3"/>
      <c r="N22" s="3"/>
      <c r="O22" s="3"/>
      <c r="P22" s="3"/>
      <c r="Q22" s="3"/>
      <c r="R22" s="3"/>
      <c r="S22" s="3"/>
      <c r="T22" s="3"/>
      <c r="U22" s="3"/>
      <c r="V22" s="3"/>
      <c r="W22" s="3"/>
      <c r="X22" s="3"/>
      <c r="Y22" s="3"/>
      <c r="Z22" s="3"/>
    </row>
    <row r="23" ht="12.75" hidden="1" customHeight="1">
      <c r="A23" s="3" t="str">
        <f>Constants!A23</f>
        <v> </v>
      </c>
      <c r="B23" s="3" t="str">
        <f>Constants!B23</f>
        <v>Product interface</v>
      </c>
      <c r="C23" s="3" t="str">
        <f>Constants!C23</f>
        <v>Flaws in the interface of a component of the deliverable product</v>
      </c>
      <c r="D23" s="3" t="str">
        <f>Constants!D23</f>
        <v> </v>
      </c>
      <c r="E23" s="3">
        <f>Constants!E23</f>
        <v>4</v>
      </c>
      <c r="F23" s="19" t="str">
        <f>Constants!F23</f>
        <v>helpful</v>
      </c>
      <c r="G23" s="3"/>
      <c r="H23" s="3"/>
      <c r="I23" s="3"/>
      <c r="J23" s="3"/>
      <c r="K23" s="3"/>
      <c r="L23" s="3"/>
      <c r="M23" s="3"/>
      <c r="N23" s="3"/>
      <c r="O23" s="3"/>
      <c r="P23" s="3"/>
      <c r="Q23" s="3"/>
      <c r="R23" s="3"/>
      <c r="S23" s="3"/>
      <c r="T23" s="3"/>
      <c r="U23" s="3"/>
      <c r="V23" s="3"/>
      <c r="W23" s="3"/>
      <c r="X23" s="3"/>
      <c r="Y23" s="3"/>
      <c r="Z23" s="3"/>
    </row>
    <row r="24" ht="12.75" hidden="1" customHeight="1">
      <c r="A24" s="3" t="str">
        <f>Constants!A24</f>
        <v> </v>
      </c>
      <c r="B24" s="3" t="str">
        <f>Constants!B24</f>
        <v>Product checking</v>
      </c>
      <c r="C24" s="3" t="str">
        <f>Constants!C24</f>
        <v>Flaws with boundary/type checking within a component of the deliverable product</v>
      </c>
      <c r="D24" s="3" t="str">
        <f>Constants!D24</f>
        <v> </v>
      </c>
      <c r="E24" s="3">
        <f>Constants!E24</f>
        <v>5</v>
      </c>
      <c r="F24" s="19" t="str">
        <f>Constants!F24</f>
        <v>very helpful</v>
      </c>
      <c r="G24" s="3"/>
      <c r="H24" s="3"/>
      <c r="I24" s="3"/>
      <c r="J24" s="3"/>
      <c r="K24" s="3"/>
      <c r="L24" s="3"/>
      <c r="M24" s="3"/>
      <c r="N24" s="3"/>
      <c r="O24" s="3"/>
      <c r="P24" s="3"/>
      <c r="Q24" s="3"/>
      <c r="R24" s="3"/>
      <c r="S24" s="3"/>
      <c r="T24" s="3"/>
      <c r="U24" s="3"/>
      <c r="V24" s="3"/>
      <c r="W24" s="3"/>
      <c r="X24" s="3"/>
      <c r="Y24" s="3"/>
      <c r="Z24" s="3"/>
    </row>
    <row r="25" ht="12.75" hidden="1" customHeight="1">
      <c r="A25" s="3" t="str">
        <f>Constants!A25</f>
        <v> </v>
      </c>
      <c r="B25" s="3" t="str">
        <f>Constants!B25</f>
        <v>Test syntax</v>
      </c>
      <c r="C25" s="3" t="str">
        <f>Constants!C25</f>
        <v>Syntax flaws in the test code </v>
      </c>
      <c r="D25" s="3" t="str">
        <f>Constants!D25</f>
        <v> </v>
      </c>
      <c r="E25" s="3">
        <f>Constants!E25</f>
        <v>6</v>
      </c>
      <c r="F25" s="19" t="str">
        <f>Constants!F25</f>
        <v> </v>
      </c>
      <c r="G25" s="3"/>
      <c r="H25" s="3"/>
      <c r="I25" s="3"/>
      <c r="J25" s="3"/>
      <c r="K25" s="3"/>
      <c r="L25" s="3"/>
      <c r="M25" s="3"/>
      <c r="N25" s="3"/>
      <c r="O25" s="3"/>
      <c r="P25" s="3"/>
      <c r="Q25" s="3"/>
      <c r="R25" s="3"/>
      <c r="S25" s="3"/>
      <c r="T25" s="3"/>
      <c r="U25" s="3"/>
      <c r="V25" s="3"/>
      <c r="W25" s="3"/>
      <c r="X25" s="3"/>
      <c r="Y25" s="3"/>
      <c r="Z25" s="3"/>
    </row>
    <row r="26" ht="12.75" hidden="1" customHeight="1">
      <c r="A26" s="3" t="str">
        <f>Constants!A26</f>
        <v> </v>
      </c>
      <c r="B26" s="3" t="str">
        <f>Constants!B26</f>
        <v>Test logic</v>
      </c>
      <c r="C26" s="3" t="str">
        <f>Constants!C26</f>
        <v>Logic flaws in the test code</v>
      </c>
      <c r="D26" s="3" t="str">
        <f>Constants!D26</f>
        <v> </v>
      </c>
      <c r="E26" s="3">
        <f>Constants!E26</f>
        <v>7</v>
      </c>
      <c r="F26" s="19" t="str">
        <f>Constants!F26</f>
        <v> </v>
      </c>
      <c r="G26" s="3"/>
      <c r="H26" s="3"/>
      <c r="I26" s="3"/>
      <c r="J26" s="3"/>
      <c r="K26" s="3"/>
      <c r="L26" s="3"/>
      <c r="M26" s="3"/>
      <c r="N26" s="3"/>
      <c r="O26" s="3"/>
      <c r="P26" s="3"/>
      <c r="Q26" s="3"/>
      <c r="R26" s="3"/>
      <c r="S26" s="3"/>
      <c r="T26" s="3"/>
      <c r="U26" s="3"/>
      <c r="V26" s="3"/>
      <c r="W26" s="3"/>
      <c r="X26" s="3"/>
      <c r="Y26" s="3"/>
      <c r="Z26" s="3"/>
    </row>
    <row r="27" ht="12.75" hidden="1" customHeight="1">
      <c r="A27" s="3" t="str">
        <f>Constants!A27</f>
        <v> </v>
      </c>
      <c r="B27" s="3" t="str">
        <f>Constants!B27</f>
        <v>Test interface</v>
      </c>
      <c r="C27" s="3" t="str">
        <f>Constants!C27</f>
        <v>Flaws in the interface of a component of the test code</v>
      </c>
      <c r="D27" s="3" t="str">
        <f>Constants!D27</f>
        <v> </v>
      </c>
      <c r="E27" s="3">
        <f>Constants!E27</f>
        <v>8</v>
      </c>
      <c r="F27" s="19" t="str">
        <f>Constants!F27</f>
        <v> </v>
      </c>
      <c r="G27" s="3"/>
      <c r="H27" s="3"/>
      <c r="I27" s="3"/>
      <c r="J27" s="3"/>
      <c r="K27" s="3"/>
      <c r="L27" s="3"/>
      <c r="M27" s="3"/>
      <c r="N27" s="3"/>
      <c r="O27" s="3"/>
      <c r="P27" s="3"/>
      <c r="Q27" s="3"/>
      <c r="R27" s="3"/>
      <c r="S27" s="3"/>
      <c r="T27" s="3"/>
      <c r="U27" s="3"/>
      <c r="V27" s="3"/>
      <c r="W27" s="3"/>
      <c r="X27" s="3"/>
      <c r="Y27" s="3"/>
      <c r="Z27" s="3"/>
    </row>
    <row r="28" ht="12.75" hidden="1" customHeight="1">
      <c r="A28" s="3" t="str">
        <f>Constants!A28</f>
        <v> </v>
      </c>
      <c r="B28" s="3" t="str">
        <f>Constants!B28</f>
        <v>Test checking</v>
      </c>
      <c r="C28" s="3" t="str">
        <f>Constants!C28</f>
        <v>Flaws with boundary/type checking within a component of the test code</v>
      </c>
      <c r="D28" s="3" t="str">
        <f>Constants!D28</f>
        <v> </v>
      </c>
      <c r="E28" s="3">
        <f>Constants!E28</f>
        <v>9</v>
      </c>
      <c r="F28" s="19" t="str">
        <f>Constants!F28</f>
        <v> </v>
      </c>
      <c r="G28" s="3"/>
      <c r="H28" s="3"/>
      <c r="I28" s="3"/>
      <c r="J28" s="3"/>
      <c r="K28" s="3"/>
      <c r="L28" s="3"/>
      <c r="M28" s="3"/>
      <c r="N28" s="3"/>
      <c r="O28" s="3"/>
      <c r="P28" s="3"/>
      <c r="Q28" s="3"/>
      <c r="R28" s="3"/>
      <c r="S28" s="3"/>
      <c r="T28" s="3"/>
      <c r="U28" s="3"/>
      <c r="V28" s="3"/>
      <c r="W28" s="3"/>
      <c r="X28" s="3"/>
      <c r="Y28" s="3"/>
      <c r="Z28" s="3"/>
    </row>
    <row r="29" ht="12.75" hidden="1" customHeight="1">
      <c r="A29" s="3" t="str">
        <f>Constants!A29</f>
        <v> </v>
      </c>
      <c r="B29" s="3" t="str">
        <f>Constants!B29</f>
        <v>Bad Smell</v>
      </c>
      <c r="C29" s="3" t="str">
        <f>Constants!C29</f>
        <v>Refactoring changes (please note the bad smell in the defect description)</v>
      </c>
      <c r="D29" s="3" t="str">
        <f>Constants!D29</f>
        <v> </v>
      </c>
      <c r="E29" s="3">
        <f>Constants!E29</f>
        <v>10</v>
      </c>
      <c r="F29" s="19" t="str">
        <f>Constants!F29</f>
        <v/>
      </c>
      <c r="G29" s="3"/>
      <c r="H29" s="3"/>
      <c r="I29" s="3"/>
      <c r="J29" s="3"/>
      <c r="K29" s="3"/>
      <c r="L29" s="3"/>
      <c r="M29" s="3"/>
      <c r="N29" s="3"/>
      <c r="O29" s="3"/>
      <c r="P29" s="3"/>
      <c r="Q29" s="3"/>
      <c r="R29" s="3"/>
      <c r="S29" s="3"/>
      <c r="T29" s="3"/>
      <c r="U29" s="3"/>
      <c r="V29" s="3"/>
      <c r="W29" s="3"/>
      <c r="X29" s="3"/>
      <c r="Y29" s="3"/>
      <c r="Z29" s="3"/>
    </row>
    <row r="30" ht="12.75" hidden="1" customHeight="1">
      <c r="A30" s="3" t="str">
        <f>Constants!A30</f>
        <v>Y/N:</v>
      </c>
      <c r="B30" s="3" t="str">
        <f>Constants!B30</f>
        <v>Yes</v>
      </c>
      <c r="C30" s="3" t="str">
        <f>Constants!C30</f>
        <v> </v>
      </c>
      <c r="D30" s="3" t="str">
        <f>Constants!D30</f>
        <v> </v>
      </c>
      <c r="E30" s="3" t="str">
        <f>Constants!E30</f>
        <v>Passed</v>
      </c>
      <c r="F30" s="19" t="str">
        <f>Constants!F30</f>
        <v/>
      </c>
      <c r="G30" s="3"/>
      <c r="H30" s="3"/>
      <c r="I30" s="3"/>
      <c r="J30" s="3"/>
      <c r="K30" s="3"/>
      <c r="L30" s="3"/>
      <c r="M30" s="3"/>
      <c r="N30" s="3"/>
      <c r="O30" s="3"/>
      <c r="P30" s="3"/>
      <c r="Q30" s="3"/>
      <c r="R30" s="3"/>
      <c r="S30" s="3"/>
      <c r="T30" s="3"/>
      <c r="U30" s="3"/>
      <c r="V30" s="3"/>
      <c r="W30" s="3"/>
      <c r="X30" s="3"/>
      <c r="Y30" s="3"/>
      <c r="Z30" s="3"/>
    </row>
    <row r="31" ht="12.75" hidden="1" customHeight="1">
      <c r="A31" s="3" t="str">
        <f>Constants!A31</f>
        <v> </v>
      </c>
      <c r="B31" s="3" t="str">
        <f>Constants!B31</f>
        <v>No</v>
      </c>
      <c r="C31" s="3" t="str">
        <f>Constants!C31</f>
        <v> </v>
      </c>
      <c r="D31" s="3" t="str">
        <f>Constants!D31</f>
        <v> </v>
      </c>
      <c r="E31" s="3" t="str">
        <f>Constants!E31</f>
        <v>Passed with issues</v>
      </c>
      <c r="F31" s="19" t="str">
        <f>Constants!F31</f>
        <v/>
      </c>
      <c r="G31" s="3"/>
      <c r="H31" s="3"/>
      <c r="I31" s="3"/>
      <c r="J31" s="3"/>
      <c r="K31" s="3"/>
      <c r="L31" s="3"/>
      <c r="M31" s="3"/>
      <c r="N31" s="3"/>
      <c r="O31" s="3"/>
      <c r="P31" s="3"/>
      <c r="Q31" s="3"/>
      <c r="R31" s="3"/>
      <c r="S31" s="3"/>
      <c r="T31" s="3"/>
      <c r="U31" s="3"/>
      <c r="V31" s="3"/>
      <c r="W31" s="3"/>
      <c r="X31" s="3"/>
      <c r="Y31" s="3"/>
      <c r="Z31" s="3"/>
    </row>
    <row r="32" ht="12.75" hidden="1" customHeight="1">
      <c r="A32" s="3" t="str">
        <f>Constants!A32</f>
        <v>Proxy Types:</v>
      </c>
      <c r="B32" s="3" t="str">
        <f>Constants!B32</f>
        <v>-</v>
      </c>
      <c r="C32" s="3" t="str">
        <f>Constants!C32</f>
        <v> </v>
      </c>
      <c r="D32" s="3" t="str">
        <f>Constants!D32</f>
        <v> </v>
      </c>
      <c r="E32" s="3" t="str">
        <f>Constants!E32</f>
        <v>Failed</v>
      </c>
      <c r="F32" s="19" t="str">
        <f>Constants!F32</f>
        <v>Base</v>
      </c>
      <c r="G32" s="3"/>
      <c r="H32" s="3"/>
      <c r="I32" s="3"/>
      <c r="J32" s="3"/>
      <c r="K32" s="3"/>
      <c r="L32" s="3"/>
      <c r="M32" s="3"/>
      <c r="N32" s="3"/>
      <c r="O32" s="3"/>
      <c r="P32" s="3"/>
      <c r="Q32" s="3"/>
      <c r="R32" s="3"/>
      <c r="S32" s="3"/>
      <c r="T32" s="3"/>
      <c r="U32" s="3"/>
      <c r="V32" s="3"/>
      <c r="W32" s="3"/>
      <c r="X32" s="3"/>
      <c r="Y32" s="3"/>
      <c r="Z32" s="3"/>
    </row>
    <row r="33" ht="12.75" hidden="1" customHeight="1">
      <c r="A33" s="3" t="str">
        <f>Constants!A33</f>
        <v> </v>
      </c>
      <c r="B33" s="3" t="str">
        <f>Constants!B33</f>
        <v>Calculation</v>
      </c>
      <c r="C33" s="3" t="str">
        <f>Constants!C33</f>
        <v> </v>
      </c>
      <c r="D33" s="3" t="str">
        <f>Constants!D33</f>
        <v> </v>
      </c>
      <c r="E33" s="3" t="str">
        <f>Constants!E33</f>
        <v>Not tested</v>
      </c>
      <c r="F33" s="19" t="str">
        <f>Constants!F33</f>
        <v>New</v>
      </c>
      <c r="G33" s="3"/>
      <c r="H33" s="3"/>
      <c r="I33" s="3"/>
      <c r="J33" s="3"/>
      <c r="K33" s="3"/>
      <c r="L33" s="3"/>
      <c r="M33" s="3"/>
      <c r="N33" s="3"/>
      <c r="O33" s="3"/>
      <c r="P33" s="3"/>
      <c r="Q33" s="3"/>
      <c r="R33" s="3"/>
      <c r="S33" s="3"/>
      <c r="T33" s="3"/>
      <c r="U33" s="3"/>
      <c r="V33" s="3"/>
      <c r="W33" s="3"/>
      <c r="X33" s="3"/>
      <c r="Y33" s="3"/>
      <c r="Z33" s="3"/>
    </row>
    <row r="34" ht="12.75" hidden="1" customHeight="1">
      <c r="A34" s="3" t="str">
        <f>Constants!A34</f>
        <v> </v>
      </c>
      <c r="B34" s="3" t="str">
        <f>Constants!B34</f>
        <v>Data</v>
      </c>
      <c r="C34" s="3" t="str">
        <f>Constants!C34</f>
        <v> </v>
      </c>
      <c r="D34" s="3" t="str">
        <f>Constants!D34</f>
        <v> </v>
      </c>
      <c r="E34" s="3" t="str">
        <f>Constants!E34</f>
        <v>Not applicable</v>
      </c>
      <c r="F34" s="19" t="str">
        <f>Constants!F34</f>
        <v>Reusable</v>
      </c>
      <c r="G34" s="3"/>
      <c r="H34" s="3"/>
      <c r="I34" s="3"/>
      <c r="J34" s="3"/>
      <c r="K34" s="3"/>
      <c r="L34" s="3"/>
      <c r="M34" s="3"/>
      <c r="N34" s="3"/>
      <c r="O34" s="3"/>
      <c r="P34" s="3"/>
      <c r="Q34" s="3"/>
      <c r="R34" s="3"/>
      <c r="S34" s="3"/>
      <c r="T34" s="3"/>
      <c r="U34" s="3"/>
      <c r="V34" s="3"/>
      <c r="W34" s="3"/>
      <c r="X34" s="3"/>
      <c r="Y34" s="3"/>
      <c r="Z34" s="3"/>
    </row>
    <row r="35" ht="12.75" hidden="1" customHeight="1">
      <c r="A35" s="3" t="str">
        <f>Constants!A35</f>
        <v> </v>
      </c>
      <c r="B35" s="3" t="str">
        <f>Constants!B35</f>
        <v>I/O</v>
      </c>
      <c r="C35" s="3" t="str">
        <f>Constants!C35</f>
        <v> </v>
      </c>
      <c r="D35" s="3" t="str">
        <f>Constants!D35</f>
        <v> </v>
      </c>
      <c r="E35" s="3" t="str">
        <f>Constants!E35</f>
        <v> </v>
      </c>
      <c r="F35" s="19" t="str">
        <f>Constants!F35</f>
        <v> </v>
      </c>
      <c r="G35" s="3"/>
      <c r="H35" s="3"/>
      <c r="I35" s="3"/>
      <c r="J35" s="3"/>
      <c r="K35" s="3"/>
      <c r="L35" s="3"/>
      <c r="M35" s="3"/>
      <c r="N35" s="3"/>
      <c r="O35" s="3"/>
      <c r="P35" s="3"/>
      <c r="Q35" s="3"/>
      <c r="R35" s="3"/>
      <c r="S35" s="3"/>
      <c r="T35" s="3"/>
      <c r="U35" s="3"/>
      <c r="V35" s="3"/>
      <c r="W35" s="3"/>
      <c r="X35" s="3"/>
      <c r="Y35" s="3"/>
      <c r="Z35" s="3"/>
    </row>
    <row r="36" ht="12.75" hidden="1" customHeight="1">
      <c r="A36" s="3" t="str">
        <f>Constants!A36</f>
        <v> </v>
      </c>
      <c r="B36" s="3" t="str">
        <f>Constants!B36</f>
        <v>Logic</v>
      </c>
      <c r="C36" s="3" t="str">
        <f>Constants!C36</f>
        <v> </v>
      </c>
      <c r="D36" s="3" t="str">
        <f>Constants!D36</f>
        <v> </v>
      </c>
      <c r="E36" s="3" t="str">
        <f>Constants!E36</f>
        <v> </v>
      </c>
      <c r="F36" s="19" t="str">
        <f>Constants!F36</f>
        <v> </v>
      </c>
      <c r="G36" s="3"/>
      <c r="H36" s="3"/>
      <c r="I36" s="3"/>
      <c r="J36" s="3"/>
      <c r="K36" s="3"/>
      <c r="L36" s="3"/>
      <c r="M36" s="3"/>
      <c r="N36" s="3"/>
      <c r="O36" s="3"/>
      <c r="P36" s="3"/>
      <c r="Q36" s="3"/>
      <c r="R36" s="3"/>
      <c r="S36" s="3"/>
      <c r="T36" s="3"/>
      <c r="U36" s="3"/>
      <c r="V36" s="3"/>
      <c r="W36" s="3"/>
      <c r="X36" s="3"/>
      <c r="Y36" s="3"/>
      <c r="Z36" s="3"/>
    </row>
    <row r="37" ht="12.75" hidden="1" customHeight="1">
      <c r="A37" s="3" t="str">
        <f>Constants!A37</f>
        <v> </v>
      </c>
      <c r="B37" s="3" t="str">
        <f>Constants!B37</f>
        <v> </v>
      </c>
      <c r="C37" s="3" t="str">
        <f>Constants!C37</f>
        <v> </v>
      </c>
      <c r="D37" s="3" t="str">
        <f>Constants!D37</f>
        <v> </v>
      </c>
      <c r="E37" s="3" t="str">
        <f>Constants!E37</f>
        <v> </v>
      </c>
      <c r="F37" s="19" t="str">
        <f>Constants!F37</f>
        <v> </v>
      </c>
      <c r="G37" s="3"/>
      <c r="H37" s="3"/>
      <c r="I37" s="3"/>
      <c r="J37" s="3"/>
      <c r="K37" s="3"/>
      <c r="L37" s="3"/>
      <c r="M37" s="3"/>
      <c r="N37" s="3"/>
      <c r="O37" s="3"/>
      <c r="P37" s="3"/>
      <c r="Q37" s="3"/>
      <c r="R37" s="3"/>
      <c r="S37" s="3"/>
      <c r="T37" s="3"/>
      <c r="U37" s="3"/>
      <c r="V37" s="3"/>
      <c r="W37" s="3"/>
      <c r="X37" s="3"/>
      <c r="Y37" s="3"/>
      <c r="Z37" s="3"/>
    </row>
    <row r="38" ht="12.75" hidden="1" customHeight="1">
      <c r="A38" s="3" t="str">
        <f>Constants!A38</f>
        <v>Sizes:</v>
      </c>
      <c r="B38" s="3" t="str">
        <f>Constants!B38</f>
        <v>VS</v>
      </c>
      <c r="C38" s="3" t="str">
        <f>Constants!C38</f>
        <v>S</v>
      </c>
      <c r="D38" s="3" t="str">
        <f>Constants!D38</f>
        <v>M</v>
      </c>
      <c r="E38" s="3" t="str">
        <f>Constants!E38</f>
        <v>L</v>
      </c>
      <c r="F38" s="19" t="str">
        <f>Constants!F38</f>
        <v>VL</v>
      </c>
      <c r="G38" s="3"/>
      <c r="H38" s="3"/>
      <c r="I38" s="3"/>
      <c r="J38" s="3"/>
      <c r="K38" s="3"/>
      <c r="L38" s="3"/>
      <c r="M38" s="3"/>
      <c r="N38" s="3"/>
      <c r="O38" s="3"/>
      <c r="P38" s="3"/>
      <c r="Q38" s="3"/>
      <c r="R38" s="3"/>
      <c r="S38" s="3"/>
      <c r="T38" s="3"/>
      <c r="U38" s="3"/>
      <c r="V38" s="3"/>
      <c r="W38" s="3"/>
      <c r="X38" s="3"/>
      <c r="Y38" s="3"/>
      <c r="Z38" s="3"/>
    </row>
    <row r="39" ht="12.75" hidden="1" customHeight="1">
      <c r="A39" s="3" t="str">
        <f>Constants!A39</f>
        <v>upper</v>
      </c>
      <c r="B39" s="20">
        <f>Constants!B39</f>
        <v>-1.5</v>
      </c>
      <c r="C39" s="20">
        <f>Constants!C39</f>
        <v>-0.5</v>
      </c>
      <c r="D39" s="20">
        <f>Constants!D39</f>
        <v>0.5</v>
      </c>
      <c r="E39" s="20">
        <f>Constants!E39</f>
        <v>1.5</v>
      </c>
      <c r="F39" s="20">
        <f>Constants!F39</f>
        <v>99999</v>
      </c>
      <c r="G39" s="3"/>
      <c r="H39" s="3"/>
      <c r="I39" s="3"/>
      <c r="J39" s="3"/>
      <c r="K39" s="3"/>
      <c r="L39" s="3"/>
      <c r="M39" s="3"/>
      <c r="N39" s="3"/>
      <c r="O39" s="3"/>
      <c r="P39" s="3"/>
      <c r="Q39" s="3"/>
      <c r="R39" s="3"/>
      <c r="S39" s="3"/>
      <c r="T39" s="3"/>
      <c r="U39" s="3"/>
      <c r="V39" s="3"/>
      <c r="W39" s="3"/>
      <c r="X39" s="3"/>
      <c r="Y39" s="3"/>
      <c r="Z39" s="3"/>
    </row>
    <row r="40" ht="12.75" hidden="1" customHeight="1">
      <c r="A40" s="3" t="str">
        <f>Constants!A40</f>
        <v>mid</v>
      </c>
      <c r="B40" s="20">
        <f>Constants!B40</f>
        <v>-2</v>
      </c>
      <c r="C40" s="20">
        <f>Constants!C40</f>
        <v>-1</v>
      </c>
      <c r="D40" s="20">
        <f>Constants!D40</f>
        <v>0</v>
      </c>
      <c r="E40" s="20">
        <f>Constants!E40</f>
        <v>1</v>
      </c>
      <c r="F40" s="20">
        <f>Constants!F40</f>
        <v>2</v>
      </c>
      <c r="G40" s="3"/>
      <c r="H40" s="3"/>
      <c r="I40" s="3"/>
      <c r="J40" s="3"/>
      <c r="K40" s="3"/>
      <c r="L40" s="3"/>
      <c r="M40" s="3"/>
      <c r="N40" s="3"/>
      <c r="O40" s="3"/>
      <c r="P40" s="3"/>
      <c r="Q40" s="3"/>
      <c r="R40" s="3"/>
      <c r="S40" s="3"/>
      <c r="T40" s="3"/>
      <c r="U40" s="3"/>
      <c r="V40" s="3"/>
      <c r="W40" s="3"/>
      <c r="X40" s="3"/>
      <c r="Y40" s="3"/>
      <c r="Z40" s="3"/>
    </row>
    <row r="41" ht="12.75" hidden="1" customHeight="1">
      <c r="A41" s="3" t="str">
        <f>Constants!A41</f>
        <v>lower</v>
      </c>
      <c r="B41" s="20">
        <f>Constants!B41</f>
        <v>0</v>
      </c>
      <c r="C41" s="20">
        <f>Constants!C41</f>
        <v>-1.5</v>
      </c>
      <c r="D41" s="20">
        <f>Constants!D41</f>
        <v>-0.5</v>
      </c>
      <c r="E41" s="20">
        <f>Constants!E41</f>
        <v>0.5</v>
      </c>
      <c r="F41" s="20">
        <f>Constants!F41</f>
        <v>1.5</v>
      </c>
      <c r="G41" s="3"/>
      <c r="H41" s="3"/>
      <c r="I41" s="3"/>
      <c r="J41" s="3"/>
      <c r="K41" s="3"/>
      <c r="L41" s="3"/>
      <c r="M41" s="3"/>
      <c r="N41" s="3"/>
      <c r="O41" s="3"/>
      <c r="P41" s="3"/>
      <c r="Q41" s="3"/>
      <c r="R41" s="3"/>
      <c r="S41" s="3"/>
      <c r="T41" s="3"/>
      <c r="U41" s="3"/>
      <c r="V41" s="3"/>
      <c r="W41" s="3"/>
      <c r="X41" s="3"/>
      <c r="Y41" s="3"/>
      <c r="Z41" s="3"/>
    </row>
    <row r="42" ht="12.75" hidden="1" customHeight="1">
      <c r="A42" s="3" t="str">
        <f>Constants!A42</f>
        <v> </v>
      </c>
      <c r="B42" s="3" t="str">
        <f>Constants!B42</f>
        <v/>
      </c>
      <c r="C42" s="3" t="str">
        <f>Constants!C42</f>
        <v/>
      </c>
      <c r="D42" s="3" t="str">
        <f>Constants!D42</f>
        <v/>
      </c>
      <c r="E42" s="3" t="str">
        <f>Constants!E42</f>
        <v/>
      </c>
      <c r="F42" s="19" t="str">
        <f>Constants!F42</f>
        <v> </v>
      </c>
      <c r="G42" s="3"/>
      <c r="H42" s="3"/>
      <c r="I42" s="3"/>
      <c r="J42" s="3"/>
      <c r="K42" s="3"/>
      <c r="L42" s="3"/>
      <c r="M42" s="3"/>
      <c r="N42" s="3"/>
      <c r="O42" s="3"/>
      <c r="P42" s="3"/>
      <c r="Q42" s="3"/>
      <c r="R42" s="3"/>
      <c r="S42" s="3"/>
      <c r="T42" s="3"/>
      <c r="U42" s="3"/>
      <c r="V42" s="3"/>
      <c r="W42" s="3"/>
      <c r="X42" s="3"/>
      <c r="Y42" s="3"/>
      <c r="Z42" s="3"/>
    </row>
    <row r="43" ht="12.75" hidden="1" customHeight="1">
      <c r="A43" s="3" t="str">
        <f>Constants!A43</f>
        <v> </v>
      </c>
      <c r="B43" s="3" t="str">
        <f>Constants!B43</f>
        <v> </v>
      </c>
      <c r="C43" s="3" t="str">
        <f>Constants!C43</f>
        <v> </v>
      </c>
      <c r="D43" s="3" t="str">
        <f>Constants!D43</f>
        <v> </v>
      </c>
      <c r="E43" s="3" t="str">
        <f>Constants!E43</f>
        <v> </v>
      </c>
      <c r="F43" s="19" t="str">
        <f>Constants!F43</f>
        <v> </v>
      </c>
      <c r="G43" s="3"/>
      <c r="H43" s="3"/>
      <c r="I43" s="3"/>
      <c r="J43" s="3"/>
      <c r="K43" s="3"/>
      <c r="L43" s="3"/>
      <c r="M43" s="3"/>
      <c r="N43" s="3"/>
      <c r="O43" s="3"/>
      <c r="P43" s="3"/>
      <c r="Q43" s="3"/>
      <c r="R43" s="3"/>
      <c r="S43" s="3"/>
      <c r="T43" s="3"/>
      <c r="U43" s="3"/>
      <c r="V43" s="3"/>
      <c r="W43" s="3"/>
      <c r="X43" s="3"/>
      <c r="Y43" s="3"/>
      <c r="Z43" s="3"/>
    </row>
    <row r="44" ht="12.75" hidden="1" customHeight="1">
      <c r="A44" s="3" t="str">
        <f>Constants!A44</f>
        <v>&lt;-- Mandatory</v>
      </c>
      <c r="B44" s="3" t="str">
        <f>Constants!B44</f>
        <v> </v>
      </c>
      <c r="C44" s="3" t="str">
        <f>Constants!C44</f>
        <v>✔</v>
      </c>
      <c r="D44" s="3" t="str">
        <f>Constants!D44</f>
        <v> </v>
      </c>
      <c r="E44" s="3" t="str">
        <f>Constants!E44</f>
        <v> </v>
      </c>
      <c r="F44" s="19" t="str">
        <f>Constants!F44</f>
        <v> </v>
      </c>
      <c r="G44" s="3"/>
      <c r="H44" s="3"/>
      <c r="I44" s="3"/>
      <c r="J44" s="3"/>
      <c r="K44" s="3"/>
      <c r="L44" s="3"/>
      <c r="M44" s="3"/>
      <c r="N44" s="3"/>
      <c r="O44" s="3"/>
      <c r="P44" s="3"/>
      <c r="Q44" s="3"/>
      <c r="R44" s="3"/>
      <c r="S44" s="3"/>
      <c r="T44" s="3"/>
      <c r="U44" s="3"/>
      <c r="V44" s="3"/>
      <c r="W44" s="3"/>
      <c r="X44" s="3"/>
      <c r="Y44" s="3"/>
      <c r="Z44" s="3"/>
    </row>
    <row r="45" ht="12.75" customHeight="1">
      <c r="A45" s="1" t="s">
        <v>303</v>
      </c>
      <c r="D45" s="1"/>
      <c r="E45" s="1"/>
      <c r="F45" s="1"/>
      <c r="G45" s="1"/>
      <c r="H45" s="1"/>
      <c r="I45" s="3"/>
      <c r="J45" s="3"/>
      <c r="K45" s="3"/>
      <c r="L45" s="3"/>
      <c r="M45" s="3"/>
      <c r="N45" s="3"/>
      <c r="O45" s="3"/>
      <c r="P45" s="3"/>
      <c r="Q45" s="3"/>
      <c r="R45" s="3"/>
      <c r="S45" s="3"/>
      <c r="T45" s="3"/>
      <c r="U45" s="3"/>
      <c r="V45" s="3"/>
      <c r="W45" s="3"/>
      <c r="X45" s="3"/>
      <c r="Y45" s="3"/>
      <c r="Z45" s="3"/>
    </row>
    <row r="46" ht="36.0" customHeight="1">
      <c r="A46" s="10" t="s">
        <v>673</v>
      </c>
      <c r="G46" s="73"/>
      <c r="H46" s="73"/>
      <c r="I46" s="73"/>
      <c r="J46" s="73"/>
      <c r="K46" s="3"/>
      <c r="L46" s="3"/>
      <c r="M46" s="3"/>
      <c r="N46" s="3"/>
      <c r="O46" s="3"/>
      <c r="P46" s="3"/>
      <c r="Q46" s="3"/>
      <c r="R46" s="3"/>
      <c r="S46" s="3"/>
      <c r="T46" s="3"/>
      <c r="U46" s="3"/>
      <c r="V46" s="3"/>
      <c r="W46" s="3"/>
      <c r="X46" s="3"/>
      <c r="Y46" s="3"/>
      <c r="Z46" s="3"/>
    </row>
    <row r="47" ht="12.75" customHeight="1">
      <c r="A47" s="118" t="s">
        <v>382</v>
      </c>
      <c r="B47" s="118"/>
      <c r="C47" s="141" t="s">
        <v>19</v>
      </c>
      <c r="D47" s="141" t="s">
        <v>392</v>
      </c>
      <c r="E47" s="141" t="s">
        <v>601</v>
      </c>
      <c r="F47" s="3"/>
      <c r="G47" s="118"/>
      <c r="H47" s="118"/>
      <c r="I47" s="3"/>
      <c r="J47" s="3"/>
      <c r="K47" s="3"/>
      <c r="L47" s="3"/>
      <c r="M47" s="3"/>
      <c r="N47" s="3"/>
      <c r="O47" s="3"/>
      <c r="P47" s="3"/>
      <c r="Q47" s="3"/>
      <c r="R47" s="3"/>
      <c r="S47" s="3"/>
      <c r="T47" s="3"/>
      <c r="U47" s="3"/>
      <c r="V47" s="3"/>
      <c r="W47" s="3"/>
      <c r="X47" s="3"/>
      <c r="Y47" s="3"/>
      <c r="Z47" s="3"/>
    </row>
    <row r="48" ht="12.75" customHeight="1">
      <c r="A48" s="3" t="s">
        <v>598</v>
      </c>
      <c r="B48" s="118"/>
      <c r="C48" s="145" t="str">
        <f>Estimation!D90</f>
        <v/>
      </c>
      <c r="D48" s="145">
        <f>Estimation!Q90</f>
        <v>0</v>
      </c>
      <c r="E48" s="145">
        <f>D48+SUM('Historical Data'!E55:E58)</f>
        <v>0</v>
      </c>
      <c r="F48" s="3"/>
      <c r="G48" s="118"/>
      <c r="H48" s="118"/>
      <c r="I48" s="3"/>
      <c r="J48" s="3"/>
      <c r="K48" s="3"/>
      <c r="L48" s="3"/>
      <c r="M48" s="3"/>
      <c r="N48" s="3"/>
      <c r="O48" s="3"/>
      <c r="P48" s="3"/>
      <c r="Q48" s="3"/>
      <c r="R48" s="3"/>
      <c r="S48" s="3"/>
      <c r="T48" s="3"/>
      <c r="U48" s="3"/>
      <c r="V48" s="3"/>
      <c r="W48" s="3"/>
      <c r="X48" s="3"/>
      <c r="Y48" s="3"/>
      <c r="Z48" s="3"/>
    </row>
    <row r="49" ht="12.75" hidden="1" customHeight="1">
      <c r="A49" s="3" t="s">
        <v>384</v>
      </c>
      <c r="B49" s="118"/>
      <c r="C49" s="118"/>
      <c r="D49" s="142"/>
      <c r="E49" s="145">
        <f>D49+'Historical Data'!E55</f>
        <v>0</v>
      </c>
      <c r="F49" s="3"/>
      <c r="G49" s="118"/>
      <c r="H49" s="118"/>
      <c r="I49" s="3"/>
      <c r="J49" s="3"/>
      <c r="K49" s="3"/>
      <c r="L49" s="3"/>
      <c r="M49" s="3"/>
      <c r="N49" s="3"/>
      <c r="O49" s="3"/>
      <c r="P49" s="3"/>
      <c r="Q49" s="3"/>
      <c r="R49" s="3"/>
      <c r="S49" s="3"/>
      <c r="T49" s="3"/>
      <c r="U49" s="3"/>
      <c r="V49" s="3"/>
      <c r="W49" s="3"/>
      <c r="X49" s="3"/>
      <c r="Y49" s="3"/>
      <c r="Z49" s="3"/>
    </row>
    <row r="50" ht="12.75" hidden="1" customHeight="1">
      <c r="A50" s="3" t="str">
        <f>'Historical Data'!A56</f>
        <v>   Lines added to Base</v>
      </c>
      <c r="B50" s="118"/>
      <c r="C50" s="142">
        <f>ArcEstimation!E64</f>
        <v>0</v>
      </c>
      <c r="D50" s="142"/>
      <c r="E50" s="145">
        <f>D50+'Historical Data'!E56</f>
        <v>0</v>
      </c>
      <c r="F50" s="3"/>
      <c r="G50" s="118"/>
      <c r="H50" s="118"/>
      <c r="I50" s="3"/>
      <c r="J50" s="3"/>
      <c r="K50" s="3"/>
      <c r="L50" s="3"/>
      <c r="M50" s="3"/>
      <c r="N50" s="3"/>
      <c r="O50" s="3"/>
      <c r="P50" s="3"/>
      <c r="Q50" s="3"/>
      <c r="R50" s="3"/>
      <c r="S50" s="3"/>
      <c r="T50" s="3"/>
      <c r="U50" s="3"/>
      <c r="V50" s="3"/>
      <c r="W50" s="3"/>
      <c r="X50" s="3"/>
      <c r="Y50" s="3"/>
      <c r="Z50" s="3"/>
    </row>
    <row r="51" ht="12.75" hidden="1" customHeight="1">
      <c r="A51" s="3" t="str">
        <f>'Historical Data'!A57</f>
        <v>Reused lines</v>
      </c>
      <c r="B51" s="118"/>
      <c r="C51" s="142"/>
      <c r="D51" s="142"/>
      <c r="E51" s="145">
        <f>D51+'Historical Data'!E57</f>
        <v>0</v>
      </c>
      <c r="F51" s="3"/>
      <c r="G51" s="118"/>
      <c r="H51" s="118"/>
      <c r="I51" s="3"/>
      <c r="J51" s="3"/>
      <c r="K51" s="3"/>
      <c r="L51" s="3"/>
      <c r="M51" s="3"/>
      <c r="N51" s="3"/>
      <c r="O51" s="3"/>
      <c r="P51" s="3"/>
      <c r="Q51" s="3"/>
      <c r="R51" s="3"/>
      <c r="S51" s="3"/>
      <c r="T51" s="3"/>
      <c r="U51" s="3"/>
      <c r="V51" s="3"/>
      <c r="W51" s="3"/>
      <c r="X51" s="3"/>
      <c r="Y51" s="3"/>
      <c r="Z51" s="3"/>
    </row>
    <row r="52" ht="12.75" hidden="1" customHeight="1">
      <c r="A52" s="3" t="str">
        <f>'Historical Data'!A58</f>
        <v>New lines of production code</v>
      </c>
      <c r="B52" s="3"/>
      <c r="C52" s="142">
        <f>ArcEstimation!C88</f>
        <v>0</v>
      </c>
      <c r="D52" s="142"/>
      <c r="E52" s="145">
        <f>D52+'Historical Data'!E58</f>
        <v>0</v>
      </c>
      <c r="F52" s="3"/>
      <c r="G52" s="3"/>
      <c r="H52" s="3"/>
      <c r="I52" s="3"/>
      <c r="J52" s="3"/>
      <c r="K52" s="3"/>
      <c r="L52" s="3"/>
      <c r="M52" s="3"/>
      <c r="N52" s="3"/>
      <c r="O52" s="3"/>
      <c r="P52" s="3"/>
      <c r="Q52" s="3"/>
      <c r="R52" s="3"/>
      <c r="S52" s="3"/>
      <c r="T52" s="3"/>
      <c r="U52" s="3"/>
      <c r="V52" s="3"/>
      <c r="W52" s="3"/>
      <c r="X52" s="3"/>
      <c r="Y52" s="3"/>
      <c r="Z52" s="3"/>
    </row>
    <row r="53" ht="12.75" hidden="1" customHeight="1">
      <c r="A53" s="3"/>
      <c r="B53" s="3"/>
      <c r="C53" s="118"/>
      <c r="D53" s="118"/>
      <c r="E53" s="118"/>
      <c r="F53" s="3"/>
      <c r="G53" s="3"/>
      <c r="H53" s="3"/>
      <c r="I53" s="3"/>
      <c r="J53" s="3"/>
      <c r="K53" s="3"/>
      <c r="L53" s="3"/>
      <c r="M53" s="3"/>
      <c r="N53" s="3"/>
      <c r="O53" s="3"/>
      <c r="P53" s="3"/>
      <c r="Q53" s="3"/>
      <c r="R53" s="3"/>
      <c r="S53" s="3"/>
      <c r="T53" s="3"/>
      <c r="U53" s="3"/>
      <c r="V53" s="3"/>
      <c r="W53" s="3"/>
      <c r="X53" s="3"/>
      <c r="Y53" s="3"/>
      <c r="Z53" s="3"/>
    </row>
    <row r="54" ht="12.75" hidden="1" customHeight="1">
      <c r="A54" s="118" t="s">
        <v>391</v>
      </c>
      <c r="B54" s="118"/>
      <c r="C54" s="118" t="s">
        <v>19</v>
      </c>
      <c r="D54" s="118" t="s">
        <v>392</v>
      </c>
      <c r="E54" s="118" t="s">
        <v>601</v>
      </c>
      <c r="F54" s="3"/>
      <c r="G54" s="118"/>
      <c r="H54" s="118"/>
      <c r="I54" s="3"/>
      <c r="J54" s="3"/>
      <c r="K54" s="3"/>
      <c r="L54" s="3"/>
      <c r="M54" s="3"/>
      <c r="N54" s="3"/>
      <c r="O54" s="3"/>
      <c r="P54" s="3"/>
      <c r="Q54" s="3"/>
      <c r="R54" s="3"/>
      <c r="S54" s="3"/>
      <c r="T54" s="3"/>
      <c r="U54" s="3"/>
      <c r="V54" s="3"/>
      <c r="W54" s="3"/>
      <c r="X54" s="3"/>
      <c r="Y54" s="3"/>
      <c r="Z54" s="3"/>
    </row>
    <row r="55" ht="12.75" hidden="1" customHeight="1">
      <c r="A55" s="3" t="str">
        <f>'Historical Data'!A61</f>
        <v>Reused components</v>
      </c>
      <c r="B55" s="118"/>
      <c r="C55" s="142"/>
      <c r="D55" s="142"/>
      <c r="E55" s="145">
        <f>D55+'Historical Data'!E61</f>
        <v>0</v>
      </c>
      <c r="F55" s="3"/>
      <c r="G55" s="118"/>
      <c r="H55" s="118"/>
      <c r="I55" s="3"/>
      <c r="J55" s="3"/>
      <c r="K55" s="3"/>
      <c r="L55" s="3"/>
      <c r="M55" s="3"/>
      <c r="N55" s="3"/>
      <c r="O55" s="3"/>
      <c r="P55" s="3"/>
      <c r="Q55" s="3"/>
      <c r="R55" s="3"/>
      <c r="S55" s="3"/>
      <c r="T55" s="3"/>
      <c r="U55" s="3"/>
      <c r="V55" s="3"/>
      <c r="W55" s="3"/>
      <c r="X55" s="3"/>
      <c r="Y55" s="3"/>
      <c r="Z55" s="3"/>
    </row>
    <row r="56" ht="12.75" hidden="1" customHeight="1">
      <c r="A56" s="3" t="str">
        <f>'Historical Data'!A62</f>
        <v>Modified components</v>
      </c>
      <c r="B56" s="3"/>
      <c r="C56" s="142"/>
      <c r="D56" s="142"/>
      <c r="E56" s="145">
        <f>D56+'Historical Data'!E62</f>
        <v>0</v>
      </c>
      <c r="F56" s="3"/>
      <c r="G56" s="3"/>
      <c r="H56" s="3"/>
      <c r="I56" s="3"/>
      <c r="J56" s="3"/>
      <c r="K56" s="3"/>
      <c r="L56" s="3"/>
      <c r="M56" s="3"/>
      <c r="N56" s="3"/>
      <c r="O56" s="3"/>
      <c r="P56" s="3"/>
      <c r="Q56" s="3"/>
      <c r="R56" s="3"/>
      <c r="S56" s="3"/>
      <c r="T56" s="3"/>
      <c r="U56" s="3"/>
      <c r="V56" s="3"/>
      <c r="W56" s="3"/>
      <c r="X56" s="3"/>
      <c r="Y56" s="3"/>
      <c r="Z56" s="3"/>
    </row>
    <row r="57" ht="12.75" hidden="1" customHeight="1">
      <c r="A57" s="3" t="str">
        <f>'Historical Data'!A63</f>
        <v>New components</v>
      </c>
      <c r="B57" s="3"/>
      <c r="C57" s="142"/>
      <c r="D57" s="142"/>
      <c r="E57" s="145">
        <f>D57+'Historical Data'!E63</f>
        <v>0</v>
      </c>
      <c r="F57" s="3"/>
      <c r="G57" s="3"/>
      <c r="H57" s="3"/>
      <c r="I57" s="3"/>
      <c r="J57" s="3"/>
      <c r="K57" s="3"/>
      <c r="L57" s="3"/>
      <c r="M57" s="3"/>
      <c r="N57" s="3"/>
      <c r="O57" s="3"/>
      <c r="P57" s="3"/>
      <c r="Q57" s="3"/>
      <c r="R57" s="3"/>
      <c r="S57" s="3"/>
      <c r="T57" s="3"/>
      <c r="U57" s="3"/>
      <c r="V57" s="3"/>
      <c r="W57" s="3"/>
      <c r="X57" s="3"/>
      <c r="Y57" s="3"/>
      <c r="Z57" s="3"/>
    </row>
    <row r="58" ht="12.75" customHeight="1">
      <c r="A58" s="118"/>
      <c r="B58" s="118"/>
      <c r="C58" s="233"/>
      <c r="D58" s="233"/>
      <c r="E58" s="118"/>
      <c r="F58" s="118"/>
      <c r="G58" s="118"/>
      <c r="H58" s="118"/>
      <c r="I58" s="118"/>
      <c r="J58" s="118"/>
      <c r="K58" s="118"/>
      <c r="L58" s="118"/>
      <c r="M58" s="118"/>
      <c r="N58" s="118"/>
      <c r="O58" s="118"/>
      <c r="P58" s="118"/>
      <c r="Q58" s="118"/>
      <c r="R58" s="118"/>
      <c r="S58" s="118"/>
      <c r="T58" s="118"/>
      <c r="U58" s="118"/>
      <c r="V58" s="118"/>
      <c r="W58" s="118"/>
      <c r="X58" s="118"/>
      <c r="Y58" s="118"/>
      <c r="Z58" s="118"/>
    </row>
    <row r="59" ht="12.75" customHeight="1">
      <c r="A59" s="118" t="s">
        <v>397</v>
      </c>
      <c r="B59" s="118"/>
      <c r="C59" s="234" t="s">
        <v>19</v>
      </c>
      <c r="D59" s="234" t="s">
        <v>392</v>
      </c>
      <c r="E59" s="141" t="s">
        <v>393</v>
      </c>
      <c r="F59" s="141" t="s">
        <v>602</v>
      </c>
      <c r="G59" s="5"/>
      <c r="H59" s="118"/>
      <c r="I59" s="3"/>
      <c r="J59" s="3"/>
      <c r="K59" s="3"/>
      <c r="L59" s="3"/>
      <c r="M59" s="3"/>
      <c r="N59" s="3"/>
      <c r="O59" s="3"/>
      <c r="P59" s="3"/>
      <c r="Q59" s="3"/>
      <c r="R59" s="3"/>
      <c r="S59" s="3"/>
      <c r="T59" s="3"/>
      <c r="U59" s="3"/>
      <c r="V59" s="3"/>
      <c r="W59" s="3"/>
      <c r="X59" s="3"/>
      <c r="Y59" s="3"/>
      <c r="Z59" s="3"/>
    </row>
    <row r="60" ht="12.75" customHeight="1">
      <c r="A60" s="3" t="str">
        <f t="shared" ref="A60:A70" si="1">B4</f>
        <v>Analyze</v>
      </c>
      <c r="B60" s="3"/>
      <c r="C60" s="235">
        <f>IF($F$1="CA01","",$C$71*'Historical Data'!F67)</f>
        <v>0</v>
      </c>
      <c r="D60" s="235">
        <f>SUMIF('Time Log'!$H$63:$H$152,A60,'Time Log'!$G$63:$G$152)</f>
        <v>0</v>
      </c>
      <c r="E60" s="145">
        <f>D60+'Historical Data'!E67</f>
        <v>0</v>
      </c>
      <c r="F60" s="146">
        <f t="shared" ref="F60:F71" si="2">IF($E$71=0,0,E60/$E$71)</f>
        <v>0</v>
      </c>
      <c r="G60" s="3"/>
      <c r="H60" s="3"/>
      <c r="I60" s="3"/>
      <c r="J60" s="3"/>
      <c r="K60" s="3"/>
      <c r="L60" s="3"/>
      <c r="M60" s="3"/>
      <c r="N60" s="3"/>
      <c r="O60" s="3"/>
      <c r="P60" s="3"/>
      <c r="Q60" s="3"/>
      <c r="R60" s="3"/>
      <c r="S60" s="3"/>
      <c r="T60" s="3"/>
      <c r="U60" s="3"/>
      <c r="V60" s="3"/>
      <c r="W60" s="3"/>
      <c r="X60" s="3"/>
      <c r="Y60" s="3"/>
      <c r="Z60" s="3"/>
    </row>
    <row r="61" ht="12.75" customHeight="1">
      <c r="A61" s="3" t="str">
        <f t="shared" si="1"/>
        <v>Architect</v>
      </c>
      <c r="B61" s="3"/>
      <c r="C61" s="235">
        <f>IF($F$1="CA01","",$C$71*'Historical Data'!F68)</f>
        <v>0</v>
      </c>
      <c r="D61" s="235">
        <f>SUMIF('Time Log'!$H$63:$H$152,A61,'Time Log'!$G$63:$G$152)</f>
        <v>0</v>
      </c>
      <c r="E61" s="145">
        <f>D61+'Historical Data'!E68</f>
        <v>0</v>
      </c>
      <c r="F61" s="146">
        <f t="shared" si="2"/>
        <v>0</v>
      </c>
      <c r="G61" s="3"/>
      <c r="H61" s="3"/>
      <c r="I61" s="3"/>
      <c r="J61" s="3"/>
      <c r="K61" s="3"/>
      <c r="L61" s="3"/>
      <c r="M61" s="3"/>
      <c r="N61" s="3"/>
      <c r="O61" s="3"/>
      <c r="P61" s="3"/>
      <c r="Q61" s="3"/>
      <c r="R61" s="3"/>
      <c r="S61" s="3"/>
      <c r="T61" s="3"/>
      <c r="U61" s="3"/>
      <c r="V61" s="3"/>
      <c r="W61" s="3"/>
      <c r="X61" s="3"/>
      <c r="Y61" s="3"/>
      <c r="Z61" s="3"/>
    </row>
    <row r="62" ht="12.75" customHeight="1">
      <c r="A62" s="3" t="str">
        <f t="shared" si="1"/>
        <v>Plan project</v>
      </c>
      <c r="B62" s="3"/>
      <c r="C62" s="235">
        <f>IF($F$1="CA01","",$C$71*'Historical Data'!F69)</f>
        <v>0</v>
      </c>
      <c r="D62" s="235">
        <f>SUMIF('Time Log'!$H$63:$H$152,A62,'Time Log'!$G$63:$G$152)</f>
        <v>30</v>
      </c>
      <c r="E62" s="145">
        <f>D62+'Historical Data'!E69</f>
        <v>30</v>
      </c>
      <c r="F62" s="146">
        <f t="shared" si="2"/>
        <v>0.09230769231</v>
      </c>
      <c r="G62" s="3"/>
      <c r="H62" s="3"/>
      <c r="I62" s="3"/>
      <c r="J62" s="3"/>
      <c r="K62" s="3"/>
      <c r="L62" s="3"/>
      <c r="M62" s="3"/>
      <c r="N62" s="3"/>
      <c r="O62" s="3"/>
      <c r="P62" s="3"/>
      <c r="Q62" s="3"/>
      <c r="R62" s="3"/>
      <c r="S62" s="3"/>
      <c r="T62" s="3"/>
      <c r="U62" s="3"/>
      <c r="V62" s="3"/>
      <c r="W62" s="3"/>
      <c r="X62" s="3"/>
      <c r="Y62" s="3"/>
      <c r="Z62" s="3"/>
    </row>
    <row r="63" ht="12.75" customHeight="1">
      <c r="A63" s="3" t="str">
        <f t="shared" si="1"/>
        <v>Plan iteration</v>
      </c>
      <c r="B63" s="3"/>
      <c r="C63" s="235">
        <f>IF($F$1="CA01","",$C$71*'Historical Data'!F70)</f>
        <v>0</v>
      </c>
      <c r="D63" s="235">
        <f>SUMIF('Time Log'!$H$63:$H$152,A63,'Time Log'!$G$63:$G$152)</f>
        <v>0</v>
      </c>
      <c r="E63" s="145">
        <f>D63+'Historical Data'!E70</f>
        <v>0</v>
      </c>
      <c r="F63" s="146">
        <f t="shared" si="2"/>
        <v>0</v>
      </c>
      <c r="G63" s="3"/>
      <c r="H63" s="3"/>
      <c r="I63" s="3"/>
      <c r="J63" s="3"/>
      <c r="K63" s="3"/>
      <c r="L63" s="3"/>
      <c r="M63" s="3"/>
      <c r="N63" s="3"/>
      <c r="O63" s="3"/>
      <c r="P63" s="3"/>
      <c r="Q63" s="3"/>
      <c r="R63" s="3"/>
      <c r="S63" s="3"/>
      <c r="T63" s="3"/>
      <c r="U63" s="3"/>
      <c r="V63" s="3"/>
      <c r="W63" s="3"/>
      <c r="X63" s="3"/>
      <c r="Y63" s="3"/>
      <c r="Z63" s="3"/>
    </row>
    <row r="64" ht="12.75" customHeight="1">
      <c r="A64" s="3" t="str">
        <f t="shared" si="1"/>
        <v>Construct</v>
      </c>
      <c r="B64" s="3"/>
      <c r="C64" s="235">
        <f>IF($F$1="CA01","",$C$71*'Historical Data'!F71)</f>
        <v>0</v>
      </c>
      <c r="D64" s="235">
        <f>SUMIF('Time Log'!$H$63:$H$152,A64,'Time Log'!$G$63:$G$152)</f>
        <v>240</v>
      </c>
      <c r="E64" s="145">
        <f>D64+'Historical Data'!E71</f>
        <v>240</v>
      </c>
      <c r="F64" s="146">
        <f t="shared" si="2"/>
        <v>0.7384615385</v>
      </c>
      <c r="G64" s="3"/>
      <c r="H64" s="3"/>
      <c r="I64" s="3"/>
      <c r="J64" s="3"/>
      <c r="K64" s="3"/>
      <c r="L64" s="3"/>
      <c r="M64" s="3"/>
      <c r="N64" s="3"/>
      <c r="O64" s="3"/>
      <c r="P64" s="3"/>
      <c r="Q64" s="3"/>
      <c r="R64" s="3"/>
      <c r="S64" s="3"/>
      <c r="T64" s="3"/>
      <c r="U64" s="3"/>
      <c r="V64" s="3"/>
      <c r="W64" s="3"/>
      <c r="X64" s="3"/>
      <c r="Y64" s="3"/>
      <c r="Z64" s="3"/>
    </row>
    <row r="65" ht="12.75" customHeight="1">
      <c r="A65" s="3" t="str">
        <f t="shared" si="1"/>
        <v>Refactor</v>
      </c>
      <c r="B65" s="3"/>
      <c r="C65" s="235">
        <f>IF($F$1="CA01","",$C$71*'Historical Data'!F72)</f>
        <v>0</v>
      </c>
      <c r="D65" s="235">
        <f>SUMIF('Time Log'!$H$63:$H$152,A65,'Time Log'!$G$63:$G$152)</f>
        <v>0</v>
      </c>
      <c r="E65" s="145">
        <f>D65+'Historical Data'!E72</f>
        <v>0</v>
      </c>
      <c r="F65" s="146">
        <f t="shared" si="2"/>
        <v>0</v>
      </c>
      <c r="G65" s="3"/>
      <c r="H65" s="3"/>
      <c r="I65" s="3"/>
      <c r="J65" s="3"/>
      <c r="K65" s="3"/>
      <c r="L65" s="3"/>
      <c r="M65" s="3"/>
      <c r="N65" s="3"/>
      <c r="O65" s="3"/>
      <c r="P65" s="3"/>
      <c r="Q65" s="3"/>
      <c r="R65" s="3"/>
      <c r="S65" s="3"/>
      <c r="T65" s="3"/>
      <c r="U65" s="3"/>
      <c r="V65" s="3"/>
      <c r="W65" s="3"/>
      <c r="X65" s="3"/>
      <c r="Y65" s="3"/>
      <c r="Z65" s="3"/>
    </row>
    <row r="66" ht="12.75" customHeight="1">
      <c r="A66" s="3" t="str">
        <f t="shared" si="1"/>
        <v>Review</v>
      </c>
      <c r="B66" s="3"/>
      <c r="C66" s="235">
        <f>IF($F$1="CA01","",$C$71*'Historical Data'!F73)</f>
        <v>0</v>
      </c>
      <c r="D66" s="235">
        <f>SUMIF('Time Log'!$H$63:$H$152,A66,'Time Log'!$G$63:$G$152)</f>
        <v>15</v>
      </c>
      <c r="E66" s="145">
        <f>D66+'Historical Data'!E73</f>
        <v>15</v>
      </c>
      <c r="F66" s="146">
        <f t="shared" si="2"/>
        <v>0.04615384615</v>
      </c>
      <c r="G66" s="3"/>
      <c r="H66" s="3"/>
      <c r="I66" s="3"/>
      <c r="J66" s="3"/>
      <c r="K66" s="3"/>
      <c r="L66" s="3"/>
      <c r="M66" s="3"/>
      <c r="N66" s="3"/>
      <c r="O66" s="3"/>
      <c r="P66" s="3"/>
      <c r="Q66" s="3"/>
      <c r="R66" s="3"/>
      <c r="S66" s="3"/>
      <c r="T66" s="3"/>
      <c r="U66" s="3"/>
      <c r="V66" s="3"/>
      <c r="W66" s="3"/>
      <c r="X66" s="3"/>
      <c r="Y66" s="3"/>
      <c r="Z66" s="3"/>
    </row>
    <row r="67" ht="12.75" customHeight="1">
      <c r="A67" s="3" t="str">
        <f t="shared" si="1"/>
        <v>Integration test</v>
      </c>
      <c r="B67" s="3"/>
      <c r="C67" s="235">
        <f>IF($F$1="CA01","",$C$71*'Historical Data'!F74)</f>
        <v>0</v>
      </c>
      <c r="D67" s="235">
        <f>SUMIF('Time Log'!$H$63:$H$152,A67,'Time Log'!$G$63:$G$152)</f>
        <v>25</v>
      </c>
      <c r="E67" s="145">
        <f>D67+'Historical Data'!E74</f>
        <v>25</v>
      </c>
      <c r="F67" s="146">
        <f t="shared" si="2"/>
        <v>0.07692307692</v>
      </c>
      <c r="G67" s="3"/>
      <c r="H67" s="3"/>
      <c r="I67" s="3"/>
      <c r="J67" s="3"/>
      <c r="K67" s="3"/>
      <c r="L67" s="3"/>
      <c r="M67" s="3"/>
      <c r="N67" s="3"/>
      <c r="O67" s="3"/>
      <c r="P67" s="3"/>
      <c r="Q67" s="3"/>
      <c r="R67" s="3"/>
      <c r="S67" s="3"/>
      <c r="T67" s="3"/>
      <c r="U67" s="3"/>
      <c r="V67" s="3"/>
      <c r="W67" s="3"/>
      <c r="X67" s="3"/>
      <c r="Y67" s="3"/>
      <c r="Z67" s="3"/>
    </row>
    <row r="68" ht="12.75" customHeight="1">
      <c r="A68" s="3" t="str">
        <f t="shared" si="1"/>
        <v>Repattern</v>
      </c>
      <c r="B68" s="3"/>
      <c r="C68" s="235">
        <f>IF($F$1="CA01","",$C$71*'Historical Data'!F75)</f>
        <v>0</v>
      </c>
      <c r="D68" s="235">
        <f>SUMIF('Time Log'!$H$63:$H$152,A68,'Time Log'!$G$63:$G$152)</f>
        <v>0</v>
      </c>
      <c r="E68" s="145">
        <f>D68+'Historical Data'!E75</f>
        <v>0</v>
      </c>
      <c r="F68" s="146">
        <f t="shared" si="2"/>
        <v>0</v>
      </c>
      <c r="G68" s="3"/>
      <c r="H68" s="3"/>
      <c r="I68" s="3"/>
      <c r="J68" s="3"/>
      <c r="K68" s="3"/>
      <c r="L68" s="3"/>
      <c r="M68" s="3"/>
      <c r="N68" s="3"/>
      <c r="O68" s="3"/>
      <c r="P68" s="3"/>
      <c r="Q68" s="3"/>
      <c r="R68" s="3"/>
      <c r="S68" s="3"/>
      <c r="T68" s="3"/>
      <c r="U68" s="3"/>
      <c r="V68" s="3"/>
      <c r="W68" s="3"/>
      <c r="X68" s="3"/>
      <c r="Y68" s="3"/>
      <c r="Z68" s="3"/>
    </row>
    <row r="69" ht="12.75" customHeight="1">
      <c r="A69" s="3" t="str">
        <f t="shared" si="1"/>
        <v>Postmortem</v>
      </c>
      <c r="B69" s="3"/>
      <c r="C69" s="235">
        <f>IF($F$1="CA01","",$C$71*'Historical Data'!F76)</f>
        <v>0</v>
      </c>
      <c r="D69" s="235">
        <f>SUMIF('Time Log'!$H$63:$H$152,A69,'Time Log'!$G$63:$G$152)</f>
        <v>15</v>
      </c>
      <c r="E69" s="145">
        <f>D69+'Historical Data'!E76</f>
        <v>15</v>
      </c>
      <c r="F69" s="146">
        <f t="shared" si="2"/>
        <v>0.04615384615</v>
      </c>
      <c r="G69" s="3"/>
      <c r="H69" s="3"/>
      <c r="I69" s="3"/>
      <c r="J69" s="3"/>
      <c r="K69" s="3"/>
      <c r="L69" s="3"/>
      <c r="M69" s="3"/>
      <c r="N69" s="3"/>
      <c r="O69" s="3"/>
      <c r="P69" s="3"/>
      <c r="Q69" s="3"/>
      <c r="R69" s="3"/>
      <c r="S69" s="3"/>
      <c r="T69" s="3"/>
      <c r="U69" s="3"/>
      <c r="V69" s="3"/>
      <c r="W69" s="3"/>
      <c r="X69" s="3"/>
      <c r="Y69" s="3"/>
      <c r="Z69" s="3"/>
    </row>
    <row r="70" ht="12.75" customHeight="1">
      <c r="A70" s="3" t="str">
        <f t="shared" si="1"/>
        <v>Sandbox</v>
      </c>
      <c r="B70" s="3"/>
      <c r="C70" s="235">
        <f>IF($F$1="CA01","",$C$71*'Historical Data'!F77)</f>
        <v>0</v>
      </c>
      <c r="D70" s="235">
        <f>SUMIF('Time Log'!$H$63:$H$152,A70,'Time Log'!$G$63:$G$152)</f>
        <v>0</v>
      </c>
      <c r="E70" s="145">
        <f>D70+'Historical Data'!E77</f>
        <v>0</v>
      </c>
      <c r="F70" s="146">
        <f t="shared" si="2"/>
        <v>0</v>
      </c>
      <c r="G70" s="3"/>
      <c r="H70" s="3"/>
      <c r="I70" s="3"/>
      <c r="J70" s="3"/>
      <c r="K70" s="3"/>
      <c r="L70" s="3"/>
      <c r="M70" s="3"/>
      <c r="N70" s="3"/>
      <c r="O70" s="3"/>
      <c r="P70" s="3"/>
      <c r="Q70" s="3"/>
      <c r="R70" s="3"/>
      <c r="S70" s="3"/>
      <c r="T70" s="3"/>
      <c r="U70" s="3"/>
      <c r="V70" s="3"/>
      <c r="W70" s="3"/>
      <c r="X70" s="3"/>
      <c r="Y70" s="3"/>
      <c r="Z70" s="3"/>
    </row>
    <row r="71" ht="12.75" customHeight="1">
      <c r="A71" s="3" t="s">
        <v>401</v>
      </c>
      <c r="B71" s="3"/>
      <c r="C71" s="235">
        <f>ArcEstimation!D116</f>
        <v>0</v>
      </c>
      <c r="D71" s="235">
        <f>SUM(D60:D70)</f>
        <v>325</v>
      </c>
      <c r="E71" s="145">
        <f>D71+'Historical Data'!E78</f>
        <v>325</v>
      </c>
      <c r="F71" s="146">
        <f t="shared" si="2"/>
        <v>1</v>
      </c>
      <c r="G71" s="3"/>
      <c r="H71" s="3"/>
      <c r="I71" s="3"/>
      <c r="J71" s="3"/>
      <c r="K71" s="3"/>
      <c r="L71" s="3"/>
      <c r="M71" s="3"/>
      <c r="N71" s="3"/>
      <c r="O71" s="3"/>
      <c r="P71" s="3"/>
      <c r="Q71" s="3"/>
      <c r="R71" s="3"/>
      <c r="S71" s="3"/>
      <c r="T71" s="3"/>
      <c r="U71" s="3"/>
      <c r="V71" s="3"/>
      <c r="W71" s="3"/>
      <c r="X71" s="3"/>
      <c r="Y71" s="3"/>
      <c r="Z71" s="3"/>
    </row>
    <row r="72" ht="12.75" customHeight="1">
      <c r="A72" s="3"/>
      <c r="B72" s="3"/>
      <c r="C72" s="186"/>
      <c r="D72" s="186"/>
      <c r="E72" s="3"/>
      <c r="F72" s="3"/>
      <c r="G72" s="3"/>
      <c r="H72" s="3"/>
      <c r="I72" s="3"/>
      <c r="J72" s="3"/>
      <c r="K72" s="3"/>
      <c r="L72" s="3"/>
      <c r="M72" s="3"/>
      <c r="N72" s="3"/>
      <c r="O72" s="3"/>
      <c r="P72" s="3"/>
      <c r="Q72" s="3"/>
      <c r="R72" s="3"/>
      <c r="S72" s="3"/>
      <c r="T72" s="3"/>
      <c r="U72" s="3"/>
      <c r="V72" s="3"/>
      <c r="W72" s="3"/>
      <c r="X72" s="3"/>
      <c r="Y72" s="3"/>
      <c r="Z72" s="3"/>
    </row>
    <row r="73" ht="12.75" customHeight="1">
      <c r="A73" s="118" t="s">
        <v>603</v>
      </c>
      <c r="B73" s="118"/>
      <c r="C73" s="236"/>
      <c r="D73" s="237" t="s">
        <v>392</v>
      </c>
      <c r="E73" s="141" t="s">
        <v>393</v>
      </c>
      <c r="F73" s="141" t="s">
        <v>602</v>
      </c>
      <c r="G73" s="3"/>
      <c r="H73" s="118"/>
      <c r="I73" s="3"/>
      <c r="J73" s="3"/>
      <c r="K73" s="3"/>
      <c r="L73" s="3"/>
      <c r="M73" s="3"/>
      <c r="N73" s="3"/>
      <c r="O73" s="3"/>
      <c r="P73" s="3"/>
      <c r="Q73" s="3"/>
      <c r="R73" s="3"/>
      <c r="S73" s="3"/>
      <c r="T73" s="3"/>
      <c r="U73" s="3"/>
      <c r="V73" s="3"/>
      <c r="W73" s="3"/>
      <c r="X73" s="3"/>
      <c r="Y73" s="3"/>
      <c r="Z73" s="3"/>
    </row>
    <row r="74" ht="12.75" customHeight="1">
      <c r="A74" s="3" t="str">
        <f t="shared" ref="A74:A84" si="3">B4</f>
        <v>Analyze</v>
      </c>
      <c r="B74" s="3"/>
      <c r="C74" s="3"/>
      <c r="D74" s="145">
        <f>COUNTIF('Change Log'!$D$61:$D$135,A74)</f>
        <v>0</v>
      </c>
      <c r="E74" s="145">
        <f>D74+'Historical Data'!E82</f>
        <v>0</v>
      </c>
      <c r="F74" s="146">
        <f t="shared" ref="F74:F85" si="4">IF(E74=0,0,E74/$E$85)</f>
        <v>0</v>
      </c>
      <c r="G74" s="3"/>
      <c r="H74" s="3"/>
      <c r="I74" s="3"/>
      <c r="J74" s="3"/>
      <c r="K74" s="3"/>
      <c r="L74" s="3"/>
      <c r="M74" s="3"/>
      <c r="N74" s="3"/>
      <c r="O74" s="3"/>
      <c r="P74" s="3"/>
      <c r="Q74" s="3"/>
      <c r="R74" s="3"/>
      <c r="S74" s="3"/>
      <c r="T74" s="3"/>
      <c r="U74" s="3"/>
      <c r="V74" s="3"/>
      <c r="W74" s="3"/>
      <c r="X74" s="3"/>
      <c r="Y74" s="3"/>
      <c r="Z74" s="3"/>
    </row>
    <row r="75" ht="12.75" customHeight="1">
      <c r="A75" s="3" t="str">
        <f t="shared" si="3"/>
        <v>Architect</v>
      </c>
      <c r="B75" s="3"/>
      <c r="C75" s="3"/>
      <c r="D75" s="145">
        <f>COUNTIF('Change Log'!$D$61:$D$135,A75)</f>
        <v>0</v>
      </c>
      <c r="E75" s="145">
        <f>D75+'Historical Data'!E83</f>
        <v>0</v>
      </c>
      <c r="F75" s="146">
        <f t="shared" si="4"/>
        <v>0</v>
      </c>
      <c r="G75" s="3"/>
      <c r="H75" s="3"/>
      <c r="I75" s="3"/>
      <c r="J75" s="3"/>
      <c r="K75" s="3"/>
      <c r="L75" s="3"/>
      <c r="M75" s="3"/>
      <c r="N75" s="3"/>
      <c r="O75" s="3"/>
      <c r="P75" s="3"/>
      <c r="Q75" s="3"/>
      <c r="R75" s="3"/>
      <c r="S75" s="3"/>
      <c r="T75" s="3"/>
      <c r="U75" s="3"/>
      <c r="V75" s="3"/>
      <c r="W75" s="3"/>
      <c r="X75" s="3"/>
      <c r="Y75" s="3"/>
      <c r="Z75" s="3"/>
    </row>
    <row r="76" ht="12.75" customHeight="1">
      <c r="A76" s="3" t="str">
        <f t="shared" si="3"/>
        <v>Plan project</v>
      </c>
      <c r="B76" s="3"/>
      <c r="C76" s="3"/>
      <c r="D76" s="145">
        <f>COUNTIF('Change Log'!$D$61:$D$135,A76)</f>
        <v>0</v>
      </c>
      <c r="E76" s="145">
        <f>D76+'Historical Data'!E84</f>
        <v>0</v>
      </c>
      <c r="F76" s="146">
        <f t="shared" si="4"/>
        <v>0</v>
      </c>
      <c r="G76" s="3"/>
      <c r="H76" s="3"/>
      <c r="I76" s="3"/>
      <c r="J76" s="3"/>
      <c r="K76" s="3"/>
      <c r="L76" s="3"/>
      <c r="M76" s="3"/>
      <c r="N76" s="3"/>
      <c r="O76" s="3"/>
      <c r="P76" s="3"/>
      <c r="Q76" s="3"/>
      <c r="R76" s="3"/>
      <c r="S76" s="3"/>
      <c r="T76" s="3"/>
      <c r="U76" s="3"/>
      <c r="V76" s="3"/>
      <c r="W76" s="3"/>
      <c r="X76" s="3"/>
      <c r="Y76" s="3"/>
      <c r="Z76" s="3"/>
    </row>
    <row r="77" ht="12.75" customHeight="1">
      <c r="A77" s="3" t="str">
        <f t="shared" si="3"/>
        <v>Plan iteration</v>
      </c>
      <c r="B77" s="3"/>
      <c r="C77" s="3"/>
      <c r="D77" s="145">
        <f>COUNTIF('Change Log'!$D$61:$D$135,A77)</f>
        <v>0</v>
      </c>
      <c r="E77" s="145">
        <f>D77+'Historical Data'!E85</f>
        <v>0</v>
      </c>
      <c r="F77" s="146">
        <f t="shared" si="4"/>
        <v>0</v>
      </c>
      <c r="G77" s="3"/>
      <c r="H77" s="3"/>
      <c r="I77" s="3"/>
      <c r="J77" s="3"/>
      <c r="K77" s="3"/>
      <c r="L77" s="3"/>
      <c r="M77" s="3"/>
      <c r="N77" s="3"/>
      <c r="O77" s="3"/>
      <c r="P77" s="3"/>
      <c r="Q77" s="3"/>
      <c r="R77" s="3"/>
      <c r="S77" s="3"/>
      <c r="T77" s="3"/>
      <c r="U77" s="3"/>
      <c r="V77" s="3"/>
      <c r="W77" s="3"/>
      <c r="X77" s="3"/>
      <c r="Y77" s="3"/>
      <c r="Z77" s="3"/>
    </row>
    <row r="78" ht="12.75" customHeight="1">
      <c r="A78" s="3" t="str">
        <f t="shared" si="3"/>
        <v>Construct</v>
      </c>
      <c r="B78" s="3"/>
      <c r="C78" s="3"/>
      <c r="D78" s="145">
        <f>COUNTIF('Change Log'!$D$61:$D$135,A78)</f>
        <v>0</v>
      </c>
      <c r="E78" s="145">
        <f>D78+'Historical Data'!E86</f>
        <v>0</v>
      </c>
      <c r="F78" s="146">
        <f t="shared" si="4"/>
        <v>0</v>
      </c>
      <c r="G78" s="3"/>
      <c r="H78" s="3"/>
      <c r="I78" s="3"/>
      <c r="J78" s="3"/>
      <c r="K78" s="3"/>
      <c r="L78" s="3"/>
      <c r="M78" s="3"/>
      <c r="N78" s="3"/>
      <c r="O78" s="3"/>
      <c r="P78" s="3"/>
      <c r="Q78" s="3"/>
      <c r="R78" s="3"/>
      <c r="S78" s="3"/>
      <c r="T78" s="3"/>
      <c r="U78" s="3"/>
      <c r="V78" s="3"/>
      <c r="W78" s="3"/>
      <c r="X78" s="3"/>
      <c r="Y78" s="3"/>
      <c r="Z78" s="3"/>
    </row>
    <row r="79" ht="12.75" customHeight="1">
      <c r="A79" s="3" t="str">
        <f t="shared" si="3"/>
        <v>Refactor</v>
      </c>
      <c r="B79" s="3"/>
      <c r="C79" s="3"/>
      <c r="D79" s="145">
        <f>COUNTIF('Change Log'!$D$61:$D$135,A79)</f>
        <v>0</v>
      </c>
      <c r="E79" s="145">
        <f>D79+'Historical Data'!E87</f>
        <v>0</v>
      </c>
      <c r="F79" s="146">
        <f t="shared" si="4"/>
        <v>0</v>
      </c>
      <c r="G79" s="3"/>
      <c r="H79" s="3"/>
      <c r="I79" s="3"/>
      <c r="J79" s="3"/>
      <c r="K79" s="3"/>
      <c r="L79" s="3"/>
      <c r="M79" s="3"/>
      <c r="N79" s="3"/>
      <c r="O79" s="3"/>
      <c r="P79" s="3"/>
      <c r="Q79" s="3"/>
      <c r="R79" s="3"/>
      <c r="S79" s="3"/>
      <c r="T79" s="3"/>
      <c r="U79" s="3"/>
      <c r="V79" s="3"/>
      <c r="W79" s="3"/>
      <c r="X79" s="3"/>
      <c r="Y79" s="3"/>
      <c r="Z79" s="3"/>
    </row>
    <row r="80" ht="12.75" customHeight="1">
      <c r="A80" s="3" t="str">
        <f t="shared" si="3"/>
        <v>Review</v>
      </c>
      <c r="B80" s="3"/>
      <c r="C80" s="3"/>
      <c r="D80" s="145">
        <f>COUNTIF('Change Log'!$D$61:$D$135,A80)</f>
        <v>0</v>
      </c>
      <c r="E80" s="145">
        <f>D80+'Historical Data'!E88</f>
        <v>0</v>
      </c>
      <c r="F80" s="146">
        <f t="shared" si="4"/>
        <v>0</v>
      </c>
      <c r="G80" s="3"/>
      <c r="H80" s="3"/>
      <c r="I80" s="3"/>
      <c r="J80" s="3"/>
      <c r="K80" s="3"/>
      <c r="L80" s="3"/>
      <c r="M80" s="3"/>
      <c r="N80" s="3"/>
      <c r="O80" s="3"/>
      <c r="P80" s="3"/>
      <c r="Q80" s="3"/>
      <c r="R80" s="3"/>
      <c r="S80" s="3"/>
      <c r="T80" s="3"/>
      <c r="U80" s="3"/>
      <c r="V80" s="3"/>
      <c r="W80" s="3"/>
      <c r="X80" s="3"/>
      <c r="Y80" s="3"/>
      <c r="Z80" s="3"/>
    </row>
    <row r="81" ht="12.75" customHeight="1">
      <c r="A81" s="3" t="str">
        <f t="shared" si="3"/>
        <v>Integration test</v>
      </c>
      <c r="B81" s="3"/>
      <c r="C81" s="3"/>
      <c r="D81" s="145">
        <f>COUNTIF('Change Log'!$D$61:$D$135,A81)</f>
        <v>0</v>
      </c>
      <c r="E81" s="145">
        <f>D81+'Historical Data'!E89</f>
        <v>0</v>
      </c>
      <c r="F81" s="146">
        <f t="shared" si="4"/>
        <v>0</v>
      </c>
      <c r="G81" s="3"/>
      <c r="H81" s="3"/>
      <c r="I81" s="3"/>
      <c r="J81" s="3"/>
      <c r="K81" s="3"/>
      <c r="L81" s="3"/>
      <c r="M81" s="3"/>
      <c r="N81" s="3"/>
      <c r="O81" s="3"/>
      <c r="P81" s="3"/>
      <c r="Q81" s="3"/>
      <c r="R81" s="3"/>
      <c r="S81" s="3"/>
      <c r="T81" s="3"/>
      <c r="U81" s="3"/>
      <c r="V81" s="3"/>
      <c r="W81" s="3"/>
      <c r="X81" s="3"/>
      <c r="Y81" s="3"/>
      <c r="Z81" s="3"/>
    </row>
    <row r="82" ht="12.75" customHeight="1">
      <c r="A82" s="3" t="str">
        <f t="shared" si="3"/>
        <v>Repattern</v>
      </c>
      <c r="B82" s="3"/>
      <c r="C82" s="3"/>
      <c r="D82" s="145">
        <f>COUNTIF('Change Log'!$D$61:$D$135,A82)</f>
        <v>0</v>
      </c>
      <c r="E82" s="145">
        <f>D82+'Historical Data'!E90</f>
        <v>0</v>
      </c>
      <c r="F82" s="146">
        <f t="shared" si="4"/>
        <v>0</v>
      </c>
      <c r="G82" s="3"/>
      <c r="H82" s="3"/>
      <c r="I82" s="3"/>
      <c r="J82" s="3"/>
      <c r="K82" s="3"/>
      <c r="L82" s="3"/>
      <c r="M82" s="3"/>
      <c r="N82" s="3"/>
      <c r="O82" s="3"/>
      <c r="P82" s="3"/>
      <c r="Q82" s="3"/>
      <c r="R82" s="3"/>
      <c r="S82" s="3"/>
      <c r="T82" s="3"/>
      <c r="U82" s="3"/>
      <c r="V82" s="3"/>
      <c r="W82" s="3"/>
      <c r="X82" s="3"/>
      <c r="Y82" s="3"/>
      <c r="Z82" s="3"/>
    </row>
    <row r="83" ht="12.75" customHeight="1">
      <c r="A83" s="3" t="str">
        <f t="shared" si="3"/>
        <v>Postmortem</v>
      </c>
      <c r="B83" s="3"/>
      <c r="C83" s="3"/>
      <c r="D83" s="145">
        <f>COUNTIF('Change Log'!$D$61:$D$135,A83)</f>
        <v>0</v>
      </c>
      <c r="E83" s="145">
        <f>D83+'Historical Data'!E91</f>
        <v>0</v>
      </c>
      <c r="F83" s="146">
        <f t="shared" si="4"/>
        <v>0</v>
      </c>
      <c r="G83" s="3"/>
      <c r="H83" s="3"/>
      <c r="I83" s="3"/>
      <c r="J83" s="3"/>
      <c r="K83" s="3"/>
      <c r="L83" s="3"/>
      <c r="M83" s="3"/>
      <c r="N83" s="3"/>
      <c r="O83" s="3"/>
      <c r="P83" s="3"/>
      <c r="Q83" s="3"/>
      <c r="R83" s="3"/>
      <c r="S83" s="3"/>
      <c r="T83" s="3"/>
      <c r="U83" s="3"/>
      <c r="V83" s="3"/>
      <c r="W83" s="3"/>
      <c r="X83" s="3"/>
      <c r="Y83" s="3"/>
      <c r="Z83" s="3"/>
    </row>
    <row r="84" ht="12.75" customHeight="1">
      <c r="A84" s="3" t="str">
        <f t="shared" si="3"/>
        <v>Sandbox</v>
      </c>
      <c r="B84" s="3"/>
      <c r="C84" s="3"/>
      <c r="D84" s="145">
        <f>COUNTIF('Change Log'!$D$61:$D$135,A84)</f>
        <v>0</v>
      </c>
      <c r="E84" s="145">
        <f>D84+'Historical Data'!E92</f>
        <v>0</v>
      </c>
      <c r="F84" s="146">
        <f t="shared" si="4"/>
        <v>0</v>
      </c>
      <c r="G84" s="3"/>
      <c r="H84" s="3"/>
      <c r="I84" s="3"/>
      <c r="J84" s="3"/>
      <c r="K84" s="3"/>
      <c r="L84" s="3"/>
      <c r="M84" s="3"/>
      <c r="N84" s="3"/>
      <c r="O84" s="3"/>
      <c r="P84" s="3"/>
      <c r="Q84" s="3"/>
      <c r="R84" s="3"/>
      <c r="S84" s="3"/>
      <c r="T84" s="3"/>
      <c r="U84" s="3"/>
      <c r="V84" s="3"/>
      <c r="W84" s="3"/>
      <c r="X84" s="3"/>
      <c r="Y84" s="3"/>
      <c r="Z84" s="3"/>
    </row>
    <row r="85" ht="12.75" customHeight="1">
      <c r="A85" s="3" t="s">
        <v>401</v>
      </c>
      <c r="B85" s="3"/>
      <c r="C85" s="3"/>
      <c r="D85" s="145">
        <f>SUM(D74:D84)</f>
        <v>0</v>
      </c>
      <c r="E85" s="145">
        <f>D85+'Historical Data'!E93</f>
        <v>0</v>
      </c>
      <c r="F85" s="146">
        <f t="shared" si="4"/>
        <v>0</v>
      </c>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145"/>
      <c r="F86" s="3"/>
      <c r="G86" s="3"/>
      <c r="H86" s="3"/>
      <c r="I86" s="3"/>
      <c r="J86" s="3"/>
      <c r="K86" s="3"/>
      <c r="L86" s="3"/>
      <c r="M86" s="3"/>
      <c r="N86" s="3"/>
      <c r="O86" s="3"/>
      <c r="P86" s="3"/>
      <c r="Q86" s="3"/>
      <c r="R86" s="3"/>
      <c r="S86" s="3"/>
      <c r="T86" s="3"/>
      <c r="U86" s="3"/>
      <c r="V86" s="3"/>
      <c r="W86" s="3"/>
      <c r="X86" s="3"/>
      <c r="Y86" s="3"/>
      <c r="Z86" s="3"/>
    </row>
    <row r="87" ht="12.75" customHeight="1">
      <c r="A87" s="118" t="s">
        <v>604</v>
      </c>
      <c r="B87" s="118"/>
      <c r="C87" s="236"/>
      <c r="D87" s="237" t="s">
        <v>392</v>
      </c>
      <c r="E87" s="141" t="s">
        <v>393</v>
      </c>
      <c r="F87" s="141" t="s">
        <v>602</v>
      </c>
      <c r="G87" s="3"/>
      <c r="H87" s="118"/>
      <c r="I87" s="3"/>
      <c r="J87" s="3"/>
      <c r="K87" s="3"/>
      <c r="L87" s="3"/>
      <c r="M87" s="3"/>
      <c r="N87" s="3"/>
      <c r="O87" s="3"/>
      <c r="P87" s="3"/>
      <c r="Q87" s="3"/>
      <c r="R87" s="3"/>
      <c r="S87" s="3"/>
      <c r="T87" s="3"/>
      <c r="U87" s="3"/>
      <c r="V87" s="3"/>
      <c r="W87" s="3"/>
      <c r="X87" s="3"/>
      <c r="Y87" s="3"/>
      <c r="Z87" s="3"/>
    </row>
    <row r="88" ht="12.75" customHeight="1">
      <c r="A88" s="3" t="str">
        <f t="shared" ref="A88:A98" si="5">B4</f>
        <v>Analyze</v>
      </c>
      <c r="B88" s="3"/>
      <c r="C88" s="3"/>
      <c r="D88" s="145">
        <f>COUNTIF('Change Log'!$F$61:$F$135,A88)</f>
        <v>0</v>
      </c>
      <c r="E88" s="145">
        <f>D88+'Historical Data'!E97</f>
        <v>0</v>
      </c>
      <c r="F88" s="146">
        <f t="shared" ref="F88:F99" si="6">IF(E88=0,0,E88/$E$99)</f>
        <v>0</v>
      </c>
      <c r="G88" s="3"/>
      <c r="H88" s="3"/>
      <c r="I88" s="3"/>
      <c r="J88" s="3"/>
      <c r="K88" s="3"/>
      <c r="L88" s="3"/>
      <c r="M88" s="3"/>
      <c r="N88" s="3"/>
      <c r="O88" s="3"/>
      <c r="P88" s="3"/>
      <c r="Q88" s="3"/>
      <c r="R88" s="3"/>
      <c r="S88" s="3"/>
      <c r="T88" s="3"/>
      <c r="U88" s="3"/>
      <c r="V88" s="3"/>
      <c r="W88" s="3"/>
      <c r="X88" s="3"/>
      <c r="Y88" s="3"/>
      <c r="Z88" s="3"/>
    </row>
    <row r="89" ht="12.75" customHeight="1">
      <c r="A89" s="3" t="str">
        <f t="shared" si="5"/>
        <v>Architect</v>
      </c>
      <c r="B89" s="3"/>
      <c r="C89" s="3"/>
      <c r="D89" s="145">
        <f>COUNTIF('Change Log'!$F$61:$F$135,A89)</f>
        <v>0</v>
      </c>
      <c r="E89" s="145">
        <f>D89+'Historical Data'!E98</f>
        <v>0</v>
      </c>
      <c r="F89" s="146">
        <f t="shared" si="6"/>
        <v>0</v>
      </c>
      <c r="G89" s="3"/>
      <c r="H89" s="3"/>
      <c r="I89" s="3"/>
      <c r="J89" s="3"/>
      <c r="K89" s="3"/>
      <c r="L89" s="3"/>
      <c r="M89" s="3"/>
      <c r="N89" s="3"/>
      <c r="O89" s="3"/>
      <c r="P89" s="3"/>
      <c r="Q89" s="3"/>
      <c r="R89" s="3"/>
      <c r="S89" s="3"/>
      <c r="T89" s="3"/>
      <c r="U89" s="3"/>
      <c r="V89" s="3"/>
      <c r="W89" s="3"/>
      <c r="X89" s="3"/>
      <c r="Y89" s="3"/>
      <c r="Z89" s="3"/>
    </row>
    <row r="90" ht="12.75" customHeight="1">
      <c r="A90" s="3" t="str">
        <f t="shared" si="5"/>
        <v>Plan project</v>
      </c>
      <c r="B90" s="3"/>
      <c r="C90" s="3"/>
      <c r="D90" s="145">
        <f>COUNTIF('Change Log'!$F$61:$F$135,A90)</f>
        <v>0</v>
      </c>
      <c r="E90" s="145">
        <f>D90+'Historical Data'!E99</f>
        <v>0</v>
      </c>
      <c r="F90" s="146">
        <f t="shared" si="6"/>
        <v>0</v>
      </c>
      <c r="G90" s="3"/>
      <c r="H90" s="3"/>
      <c r="I90" s="3"/>
      <c r="J90" s="3"/>
      <c r="K90" s="3"/>
      <c r="L90" s="3"/>
      <c r="M90" s="3"/>
      <c r="N90" s="3"/>
      <c r="O90" s="3"/>
      <c r="P90" s="3"/>
      <c r="Q90" s="3"/>
      <c r="R90" s="3"/>
      <c r="S90" s="3"/>
      <c r="T90" s="3"/>
      <c r="U90" s="3"/>
      <c r="V90" s="3"/>
      <c r="W90" s="3"/>
      <c r="X90" s="3"/>
      <c r="Y90" s="3"/>
      <c r="Z90" s="3"/>
    </row>
    <row r="91" ht="12.75" customHeight="1">
      <c r="A91" s="3" t="str">
        <f t="shared" si="5"/>
        <v>Plan iteration</v>
      </c>
      <c r="B91" s="3"/>
      <c r="C91" s="3"/>
      <c r="D91" s="145">
        <f>COUNTIF('Change Log'!$F$61:$F$135,A91)</f>
        <v>0</v>
      </c>
      <c r="E91" s="145">
        <f>D91+'Historical Data'!E100</f>
        <v>0</v>
      </c>
      <c r="F91" s="146">
        <f t="shared" si="6"/>
        <v>0</v>
      </c>
      <c r="G91" s="3"/>
      <c r="H91" s="3"/>
      <c r="I91" s="3"/>
      <c r="J91" s="3"/>
      <c r="K91" s="3"/>
      <c r="L91" s="3"/>
      <c r="M91" s="3"/>
      <c r="N91" s="3"/>
      <c r="O91" s="3"/>
      <c r="P91" s="3"/>
      <c r="Q91" s="3"/>
      <c r="R91" s="3"/>
      <c r="S91" s="3"/>
      <c r="T91" s="3"/>
      <c r="U91" s="3"/>
      <c r="V91" s="3"/>
      <c r="W91" s="3"/>
      <c r="X91" s="3"/>
      <c r="Y91" s="3"/>
      <c r="Z91" s="3"/>
    </row>
    <row r="92" ht="12.75" customHeight="1">
      <c r="A92" s="3" t="str">
        <f t="shared" si="5"/>
        <v>Construct</v>
      </c>
      <c r="B92" s="3"/>
      <c r="C92" s="3"/>
      <c r="D92" s="145">
        <f>COUNTIF('Change Log'!$F$61:$F$135,A92)</f>
        <v>0</v>
      </c>
      <c r="E92" s="145">
        <f>D92+'Historical Data'!E101</f>
        <v>0</v>
      </c>
      <c r="F92" s="146">
        <f t="shared" si="6"/>
        <v>0</v>
      </c>
      <c r="G92" s="3"/>
      <c r="H92" s="3"/>
      <c r="I92" s="3"/>
      <c r="J92" s="3"/>
      <c r="K92" s="3"/>
      <c r="L92" s="3"/>
      <c r="M92" s="3"/>
      <c r="N92" s="3"/>
      <c r="O92" s="3"/>
      <c r="P92" s="3"/>
      <c r="Q92" s="3"/>
      <c r="R92" s="3"/>
      <c r="S92" s="3"/>
      <c r="T92" s="3"/>
      <c r="U92" s="3"/>
      <c r="V92" s="3"/>
      <c r="W92" s="3"/>
      <c r="X92" s="3"/>
      <c r="Y92" s="3"/>
      <c r="Z92" s="3"/>
    </row>
    <row r="93" ht="12.75" customHeight="1">
      <c r="A93" s="3" t="str">
        <f t="shared" si="5"/>
        <v>Refactor</v>
      </c>
      <c r="B93" s="3"/>
      <c r="C93" s="3"/>
      <c r="D93" s="145">
        <f>COUNTIF('Change Log'!$F$61:$F$135,A93)</f>
        <v>0</v>
      </c>
      <c r="E93" s="145">
        <f>D93+'Historical Data'!E102</f>
        <v>0</v>
      </c>
      <c r="F93" s="146">
        <f t="shared" si="6"/>
        <v>0</v>
      </c>
      <c r="G93" s="3"/>
      <c r="H93" s="3"/>
      <c r="I93" s="3"/>
      <c r="J93" s="3"/>
      <c r="K93" s="3"/>
      <c r="L93" s="3"/>
      <c r="M93" s="3"/>
      <c r="N93" s="3"/>
      <c r="O93" s="3"/>
      <c r="P93" s="3"/>
      <c r="Q93" s="3"/>
      <c r="R93" s="3"/>
      <c r="S93" s="3"/>
      <c r="T93" s="3"/>
      <c r="U93" s="3"/>
      <c r="V93" s="3"/>
      <c r="W93" s="3"/>
      <c r="X93" s="3"/>
      <c r="Y93" s="3"/>
      <c r="Z93" s="3"/>
    </row>
    <row r="94" ht="12.75" customHeight="1">
      <c r="A94" s="3" t="str">
        <f t="shared" si="5"/>
        <v>Review</v>
      </c>
      <c r="B94" s="3"/>
      <c r="C94" s="3"/>
      <c r="D94" s="145">
        <f>COUNTIF('Change Log'!$F$61:$F$135,A94)</f>
        <v>0</v>
      </c>
      <c r="E94" s="145">
        <f>D94+'Historical Data'!E103</f>
        <v>0</v>
      </c>
      <c r="F94" s="146">
        <f t="shared" si="6"/>
        <v>0</v>
      </c>
      <c r="G94" s="3"/>
      <c r="H94" s="3"/>
      <c r="I94" s="3"/>
      <c r="J94" s="3"/>
      <c r="K94" s="3"/>
      <c r="L94" s="3"/>
      <c r="M94" s="3"/>
      <c r="N94" s="3"/>
      <c r="O94" s="3"/>
      <c r="P94" s="3"/>
      <c r="Q94" s="3"/>
      <c r="R94" s="3"/>
      <c r="S94" s="3"/>
      <c r="T94" s="3"/>
      <c r="U94" s="3"/>
      <c r="V94" s="3"/>
      <c r="W94" s="3"/>
      <c r="X94" s="3"/>
      <c r="Y94" s="3"/>
      <c r="Z94" s="3"/>
    </row>
    <row r="95" ht="12.75" customHeight="1">
      <c r="A95" s="3" t="str">
        <f t="shared" si="5"/>
        <v>Integration test</v>
      </c>
      <c r="B95" s="3"/>
      <c r="C95" s="3"/>
      <c r="D95" s="145">
        <f>COUNTIF('Change Log'!$F$61:$F$135,A95)</f>
        <v>0</v>
      </c>
      <c r="E95" s="145">
        <f>D95+'Historical Data'!E104</f>
        <v>0</v>
      </c>
      <c r="F95" s="146">
        <f t="shared" si="6"/>
        <v>0</v>
      </c>
      <c r="G95" s="3"/>
      <c r="H95" s="3"/>
      <c r="I95" s="3"/>
      <c r="J95" s="3"/>
      <c r="K95" s="3"/>
      <c r="L95" s="3"/>
      <c r="M95" s="3"/>
      <c r="N95" s="3"/>
      <c r="O95" s="3"/>
      <c r="P95" s="3"/>
      <c r="Q95" s="3"/>
      <c r="R95" s="3"/>
      <c r="S95" s="3"/>
      <c r="T95" s="3"/>
      <c r="U95" s="3"/>
      <c r="V95" s="3"/>
      <c r="W95" s="3"/>
      <c r="X95" s="3"/>
      <c r="Y95" s="3"/>
      <c r="Z95" s="3"/>
    </row>
    <row r="96" ht="12.75" customHeight="1">
      <c r="A96" s="3" t="str">
        <f t="shared" si="5"/>
        <v>Repattern</v>
      </c>
      <c r="B96" s="3"/>
      <c r="C96" s="3"/>
      <c r="D96" s="145">
        <f>COUNTIF('Change Log'!$F$61:$F$135,A96)</f>
        <v>0</v>
      </c>
      <c r="E96" s="145">
        <f>D96+'Historical Data'!E105</f>
        <v>0</v>
      </c>
      <c r="F96" s="146">
        <f t="shared" si="6"/>
        <v>0</v>
      </c>
      <c r="G96" s="3"/>
      <c r="H96" s="3"/>
      <c r="I96" s="3"/>
      <c r="J96" s="3"/>
      <c r="K96" s="3"/>
      <c r="L96" s="3"/>
      <c r="M96" s="3"/>
      <c r="N96" s="3"/>
      <c r="O96" s="3"/>
      <c r="P96" s="3"/>
      <c r="Q96" s="3"/>
      <c r="R96" s="3"/>
      <c r="S96" s="3"/>
      <c r="T96" s="3"/>
      <c r="U96" s="3"/>
      <c r="V96" s="3"/>
      <c r="W96" s="3"/>
      <c r="X96" s="3"/>
      <c r="Y96" s="3"/>
      <c r="Z96" s="3"/>
    </row>
    <row r="97" ht="12.75" customHeight="1">
      <c r="A97" s="3" t="str">
        <f t="shared" si="5"/>
        <v>Postmortem</v>
      </c>
      <c r="B97" s="3"/>
      <c r="C97" s="3"/>
      <c r="D97" s="145">
        <f>COUNTIF('Change Log'!$F$61:$F$135,A97)</f>
        <v>0</v>
      </c>
      <c r="E97" s="145">
        <f>D97+'Historical Data'!E106</f>
        <v>0</v>
      </c>
      <c r="F97" s="146">
        <f t="shared" si="6"/>
        <v>0</v>
      </c>
      <c r="G97" s="3"/>
      <c r="H97" s="3"/>
      <c r="I97" s="3"/>
      <c r="J97" s="3"/>
      <c r="K97" s="3"/>
      <c r="L97" s="3"/>
      <c r="M97" s="3"/>
      <c r="N97" s="3"/>
      <c r="O97" s="3"/>
      <c r="P97" s="3"/>
      <c r="Q97" s="3"/>
      <c r="R97" s="3"/>
      <c r="S97" s="3"/>
      <c r="T97" s="3"/>
      <c r="U97" s="3"/>
      <c r="V97" s="3"/>
      <c r="W97" s="3"/>
      <c r="X97" s="3"/>
      <c r="Y97" s="3"/>
      <c r="Z97" s="3"/>
    </row>
    <row r="98" ht="12.75" customHeight="1">
      <c r="A98" s="3" t="str">
        <f t="shared" si="5"/>
        <v>Sandbox</v>
      </c>
      <c r="B98" s="3"/>
      <c r="C98" s="3"/>
      <c r="D98" s="145">
        <f>COUNTIF('Change Log'!$F$61:$F$135,A98)</f>
        <v>0</v>
      </c>
      <c r="E98" s="145">
        <f>D98+'Historical Data'!E107</f>
        <v>0</v>
      </c>
      <c r="F98" s="146">
        <f t="shared" si="6"/>
        <v>0</v>
      </c>
      <c r="G98" s="3"/>
      <c r="H98" s="3"/>
      <c r="I98" s="3"/>
      <c r="J98" s="3"/>
      <c r="K98" s="3"/>
      <c r="L98" s="3"/>
      <c r="M98" s="3"/>
      <c r="N98" s="3"/>
      <c r="O98" s="3"/>
      <c r="P98" s="3"/>
      <c r="Q98" s="3"/>
      <c r="R98" s="3"/>
      <c r="S98" s="3"/>
      <c r="T98" s="3"/>
      <c r="U98" s="3"/>
      <c r="V98" s="3"/>
      <c r="W98" s="3"/>
      <c r="X98" s="3"/>
      <c r="Y98" s="3"/>
      <c r="Z98" s="3"/>
    </row>
    <row r="99" ht="12.75" customHeight="1">
      <c r="A99" s="3" t="s">
        <v>401</v>
      </c>
      <c r="B99" s="3"/>
      <c r="C99" s="3"/>
      <c r="D99" s="145">
        <f>SUM(D88:D98)</f>
        <v>0</v>
      </c>
      <c r="E99" s="145">
        <f>D99+'Historical Data'!E108</f>
        <v>0</v>
      </c>
      <c r="F99" s="146">
        <f t="shared" si="6"/>
        <v>0</v>
      </c>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A45:C45"/>
    <mergeCell ref="A46:F46"/>
  </mergeCells>
  <dataValidations>
    <dataValidation type="decimal" operator="greaterThanOrEqual" allowBlank="1" showInputMessage="1" showErrorMessage="1" prompt=".GE. zero - Value must be an integer greater than or equal to zero." sqref="D58:D72 D74:D86 D88:D98">
      <formula1>0.0</formula1>
    </dataValidation>
  </dataValidations>
  <printOptions/>
  <pageMargins bottom="1.0" footer="0.0" header="0.0" left="0.75" right="0.75" top="1.0"/>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5" width="8.71"/>
    <col customWidth="1" min="6" max="6" width="9.86"/>
    <col customWidth="1" min="7" max="8" width="8.71"/>
    <col customWidth="1" min="9" max="26" width="6.29"/>
  </cols>
  <sheetData>
    <row r="1" ht="12.75" customHeight="1">
      <c r="A1" s="1" t="s">
        <v>303</v>
      </c>
      <c r="D1" s="1"/>
      <c r="E1" s="1"/>
      <c r="F1" s="1"/>
      <c r="G1" s="1"/>
      <c r="H1" s="1"/>
      <c r="I1" s="3"/>
      <c r="J1" s="3"/>
      <c r="K1" s="3"/>
      <c r="L1" s="3"/>
      <c r="M1" s="3"/>
      <c r="N1" s="3"/>
      <c r="O1" s="3"/>
      <c r="P1" s="3"/>
      <c r="Q1" s="3"/>
      <c r="R1" s="3"/>
      <c r="S1" s="3"/>
      <c r="T1" s="3"/>
      <c r="U1" s="3"/>
      <c r="V1" s="3"/>
      <c r="W1" s="3"/>
      <c r="X1" s="3"/>
      <c r="Y1" s="3"/>
      <c r="Z1" s="3"/>
    </row>
    <row r="2" ht="12.75" hidden="1" customHeight="1">
      <c r="A2" s="166"/>
      <c r="B2" s="166"/>
      <c r="C2" s="166"/>
      <c r="D2" s="166"/>
      <c r="E2" s="166"/>
      <c r="F2" s="166"/>
      <c r="G2" s="166"/>
      <c r="H2" s="166"/>
      <c r="I2" s="3"/>
      <c r="J2" s="3"/>
      <c r="K2" s="3"/>
      <c r="L2" s="3"/>
      <c r="M2" s="3"/>
      <c r="N2" s="3"/>
      <c r="O2" s="3"/>
      <c r="P2" s="3"/>
      <c r="Q2" s="3"/>
      <c r="R2" s="3"/>
      <c r="S2" s="3"/>
      <c r="T2" s="3"/>
      <c r="U2" s="3"/>
      <c r="V2" s="3"/>
      <c r="W2" s="3"/>
      <c r="X2" s="3"/>
      <c r="Y2" s="3"/>
      <c r="Z2" s="3"/>
    </row>
    <row r="3" ht="12.75" hidden="1" customHeight="1">
      <c r="A3" s="167" t="s">
        <v>449</v>
      </c>
      <c r="B3" s="168"/>
      <c r="C3" s="169"/>
      <c r="D3" s="169"/>
      <c r="E3" s="169"/>
      <c r="F3" s="169"/>
      <c r="G3" s="169"/>
      <c r="H3" s="169"/>
      <c r="I3" s="3"/>
      <c r="J3" s="3"/>
      <c r="K3" s="3"/>
      <c r="L3" s="3"/>
      <c r="M3" s="3"/>
      <c r="N3" s="3"/>
      <c r="O3" s="3"/>
      <c r="P3" s="3"/>
      <c r="Q3" s="3"/>
      <c r="R3" s="3"/>
      <c r="S3" s="3"/>
      <c r="T3" s="3"/>
      <c r="U3" s="3"/>
      <c r="V3" s="3"/>
      <c r="W3" s="3"/>
      <c r="X3" s="3"/>
      <c r="Y3" s="3"/>
      <c r="Z3" s="3"/>
    </row>
    <row r="4" ht="12.75" hidden="1" customHeight="1">
      <c r="A4" s="169" t="s">
        <v>450</v>
      </c>
      <c r="B4" s="170">
        <v>36526.0</v>
      </c>
      <c r="C4" s="169"/>
      <c r="D4" s="169" t="s">
        <v>451</v>
      </c>
      <c r="E4" s="169" t="s">
        <v>452</v>
      </c>
      <c r="F4" s="169"/>
      <c r="G4" s="169"/>
      <c r="H4" s="169"/>
      <c r="I4" s="3"/>
      <c r="J4" s="3"/>
      <c r="K4" s="3"/>
      <c r="L4" s="3"/>
      <c r="M4" s="3"/>
      <c r="N4" s="3"/>
      <c r="O4" s="3"/>
      <c r="P4" s="3"/>
      <c r="Q4" s="3"/>
      <c r="R4" s="3"/>
      <c r="S4" s="3"/>
      <c r="T4" s="3"/>
      <c r="U4" s="3"/>
      <c r="V4" s="3"/>
      <c r="W4" s="3"/>
      <c r="X4" s="3"/>
      <c r="Y4" s="3"/>
      <c r="Z4" s="3"/>
    </row>
    <row r="5" ht="12.75" hidden="1" customHeight="1">
      <c r="A5" s="169" t="s">
        <v>453</v>
      </c>
      <c r="B5" s="169">
        <v>40179.0</v>
      </c>
      <c r="C5" s="169"/>
      <c r="D5" s="169"/>
      <c r="E5" s="169" t="s">
        <v>454</v>
      </c>
      <c r="F5" s="169"/>
      <c r="G5" s="169"/>
      <c r="H5" s="169"/>
      <c r="I5" s="3"/>
      <c r="J5" s="3"/>
      <c r="K5" s="3"/>
      <c r="L5" s="3"/>
      <c r="M5" s="3"/>
      <c r="N5" s="3"/>
      <c r="O5" s="3"/>
      <c r="P5" s="3"/>
      <c r="Q5" s="3"/>
      <c r="R5" s="3"/>
      <c r="S5" s="3"/>
      <c r="T5" s="3"/>
      <c r="U5" s="3"/>
      <c r="V5" s="3"/>
      <c r="W5" s="3"/>
      <c r="X5" s="3"/>
      <c r="Y5" s="3"/>
      <c r="Z5" s="3"/>
    </row>
    <row r="6" ht="12.75" hidden="1" customHeight="1">
      <c r="A6" s="169" t="s">
        <v>455</v>
      </c>
      <c r="B6" s="169" t="s">
        <v>456</v>
      </c>
      <c r="C6" s="169"/>
      <c r="D6" s="169"/>
      <c r="E6" s="169" t="s">
        <v>457</v>
      </c>
      <c r="F6" s="169"/>
      <c r="G6" s="169"/>
      <c r="H6" s="169"/>
      <c r="I6" s="3"/>
      <c r="J6" s="3"/>
      <c r="K6" s="3"/>
      <c r="L6" s="3"/>
      <c r="M6" s="3"/>
      <c r="N6" s="3"/>
      <c r="O6" s="3"/>
      <c r="P6" s="3"/>
      <c r="Q6" s="3"/>
      <c r="R6" s="3"/>
      <c r="S6" s="3"/>
      <c r="T6" s="3"/>
      <c r="U6" s="3"/>
      <c r="V6" s="3"/>
      <c r="W6" s="3"/>
      <c r="X6" s="3"/>
      <c r="Y6" s="3"/>
      <c r="Z6" s="3"/>
    </row>
    <row r="7" ht="12.75" hidden="1" customHeight="1">
      <c r="A7" s="169"/>
      <c r="B7" s="169" t="s">
        <v>35</v>
      </c>
      <c r="C7" s="169"/>
      <c r="D7" s="169"/>
      <c r="E7" s="169" t="s">
        <v>458</v>
      </c>
      <c r="F7" s="169"/>
      <c r="G7" s="169"/>
      <c r="H7" s="169"/>
      <c r="I7" s="3"/>
      <c r="J7" s="3"/>
      <c r="K7" s="3"/>
      <c r="L7" s="3"/>
      <c r="M7" s="3"/>
      <c r="N7" s="3"/>
      <c r="O7" s="3"/>
      <c r="P7" s="3"/>
      <c r="Q7" s="3"/>
      <c r="R7" s="3"/>
      <c r="S7" s="3"/>
      <c r="T7" s="3"/>
      <c r="U7" s="3"/>
      <c r="V7" s="3"/>
      <c r="W7" s="3"/>
      <c r="X7" s="3"/>
      <c r="Y7" s="3"/>
      <c r="Z7" s="3"/>
    </row>
    <row r="8" ht="12.75" hidden="1" customHeight="1">
      <c r="A8" s="169"/>
      <c r="B8" s="169" t="s">
        <v>459</v>
      </c>
      <c r="C8" s="169"/>
      <c r="D8" s="169"/>
      <c r="E8" s="169" t="s">
        <v>460</v>
      </c>
      <c r="F8" s="169"/>
      <c r="G8" s="169"/>
      <c r="H8" s="169"/>
      <c r="I8" s="3"/>
      <c r="J8" s="3"/>
      <c r="K8" s="3"/>
      <c r="L8" s="3"/>
      <c r="M8" s="3"/>
      <c r="N8" s="3"/>
      <c r="O8" s="3"/>
      <c r="P8" s="3"/>
      <c r="Q8" s="3"/>
      <c r="R8" s="3"/>
      <c r="S8" s="3"/>
      <c r="T8" s="3"/>
      <c r="U8" s="3"/>
      <c r="V8" s="3"/>
      <c r="W8" s="3"/>
      <c r="X8" s="3"/>
      <c r="Y8" s="3"/>
      <c r="Z8" s="3"/>
    </row>
    <row r="9" ht="12.75" hidden="1" customHeight="1">
      <c r="A9" s="169"/>
      <c r="B9" s="169" t="s">
        <v>84</v>
      </c>
      <c r="C9" s="169"/>
      <c r="D9" s="169"/>
      <c r="E9" s="169" t="s">
        <v>461</v>
      </c>
      <c r="F9" s="169"/>
      <c r="G9" s="169"/>
      <c r="H9" s="169"/>
      <c r="I9" s="3"/>
      <c r="J9" s="3"/>
      <c r="K9" s="3"/>
      <c r="L9" s="3"/>
      <c r="M9" s="3"/>
      <c r="N9" s="3"/>
      <c r="O9" s="3"/>
      <c r="P9" s="3"/>
      <c r="Q9" s="3"/>
      <c r="R9" s="3"/>
      <c r="S9" s="3"/>
      <c r="T9" s="3"/>
      <c r="U9" s="3"/>
      <c r="V9" s="3"/>
      <c r="W9" s="3"/>
      <c r="X9" s="3"/>
      <c r="Y9" s="3"/>
      <c r="Z9" s="3"/>
    </row>
    <row r="10" ht="12.75" hidden="1" customHeight="1">
      <c r="A10" s="169"/>
      <c r="B10" s="169" t="s">
        <v>462</v>
      </c>
      <c r="C10" s="169"/>
      <c r="D10" s="169"/>
      <c r="E10" s="169" t="s">
        <v>463</v>
      </c>
      <c r="F10" s="169"/>
      <c r="G10" s="169"/>
      <c r="H10" s="169"/>
      <c r="I10" s="3"/>
      <c r="J10" s="3"/>
      <c r="K10" s="3"/>
      <c r="L10" s="3"/>
      <c r="M10" s="3"/>
      <c r="N10" s="3"/>
      <c r="O10" s="3"/>
      <c r="P10" s="3"/>
      <c r="Q10" s="3"/>
      <c r="R10" s="3"/>
      <c r="S10" s="3"/>
      <c r="T10" s="3"/>
      <c r="U10" s="3"/>
      <c r="V10" s="3"/>
      <c r="W10" s="3"/>
      <c r="X10" s="3"/>
      <c r="Y10" s="3"/>
      <c r="Z10" s="3"/>
    </row>
    <row r="11" ht="12.75" hidden="1" customHeight="1">
      <c r="A11" s="169"/>
      <c r="B11" s="169" t="s">
        <v>29</v>
      </c>
      <c r="C11" s="169"/>
      <c r="D11" s="169"/>
      <c r="E11" s="169" t="s">
        <v>464</v>
      </c>
      <c r="F11" s="169"/>
      <c r="G11" s="169"/>
      <c r="H11" s="169"/>
      <c r="I11" s="3"/>
      <c r="J11" s="3"/>
      <c r="K11" s="3"/>
      <c r="L11" s="3"/>
      <c r="M11" s="3"/>
      <c r="N11" s="3"/>
      <c r="O11" s="3"/>
      <c r="P11" s="3"/>
      <c r="Q11" s="3"/>
      <c r="R11" s="3"/>
      <c r="S11" s="3"/>
      <c r="T11" s="3"/>
      <c r="U11" s="3"/>
      <c r="V11" s="3"/>
      <c r="W11" s="3"/>
      <c r="X11" s="3"/>
      <c r="Y11" s="3"/>
      <c r="Z11" s="3"/>
    </row>
    <row r="12" ht="12.75" hidden="1" customHeight="1">
      <c r="A12" s="169"/>
      <c r="B12" s="169" t="s">
        <v>65</v>
      </c>
      <c r="C12" s="169"/>
      <c r="D12" s="169"/>
      <c r="E12" s="169" t="s">
        <v>465</v>
      </c>
      <c r="F12" s="169"/>
      <c r="G12" s="169"/>
      <c r="H12" s="169"/>
      <c r="I12" s="3"/>
      <c r="J12" s="3"/>
      <c r="K12" s="3"/>
      <c r="L12" s="3"/>
      <c r="M12" s="3"/>
      <c r="N12" s="3"/>
      <c r="O12" s="3"/>
      <c r="P12" s="3"/>
      <c r="Q12" s="3"/>
      <c r="R12" s="3"/>
      <c r="S12" s="3"/>
      <c r="T12" s="3"/>
      <c r="U12" s="3"/>
      <c r="V12" s="3"/>
      <c r="W12" s="3"/>
      <c r="X12" s="3"/>
      <c r="Y12" s="3"/>
      <c r="Z12" s="3"/>
    </row>
    <row r="13" ht="12.75" hidden="1" customHeight="1">
      <c r="A13" s="169"/>
      <c r="B13" s="169" t="s">
        <v>466</v>
      </c>
      <c r="C13" s="169"/>
      <c r="D13" s="169"/>
      <c r="E13" s="169"/>
      <c r="F13" s="169"/>
      <c r="G13" s="169"/>
      <c r="H13" s="169"/>
      <c r="I13" s="3"/>
      <c r="J13" s="3"/>
      <c r="K13" s="3"/>
      <c r="L13" s="3"/>
      <c r="M13" s="3"/>
      <c r="N13" s="3"/>
      <c r="O13" s="3"/>
      <c r="P13" s="3"/>
      <c r="Q13" s="3"/>
      <c r="R13" s="3"/>
      <c r="S13" s="3"/>
      <c r="T13" s="3"/>
      <c r="U13" s="3"/>
      <c r="V13" s="3"/>
      <c r="W13" s="3"/>
      <c r="X13" s="3"/>
      <c r="Y13" s="3"/>
      <c r="Z13" s="3"/>
    </row>
    <row r="14" ht="12.75" hidden="1" customHeight="1">
      <c r="A14" s="169"/>
      <c r="B14" s="169" t="s">
        <v>467</v>
      </c>
      <c r="C14" s="169"/>
      <c r="D14" s="169"/>
      <c r="E14" s="169"/>
      <c r="F14" s="169"/>
      <c r="G14" s="169"/>
      <c r="H14" s="169"/>
      <c r="I14" s="3"/>
      <c r="J14" s="3"/>
      <c r="K14" s="3"/>
      <c r="L14" s="3"/>
      <c r="M14" s="3"/>
      <c r="N14" s="3"/>
      <c r="O14" s="3"/>
      <c r="P14" s="3"/>
      <c r="Q14" s="3"/>
      <c r="R14" s="3"/>
      <c r="S14" s="3"/>
      <c r="T14" s="3"/>
      <c r="U14" s="3"/>
      <c r="V14" s="3"/>
      <c r="W14" s="3"/>
      <c r="X14" s="3"/>
      <c r="Y14" s="3"/>
      <c r="Z14" s="3"/>
    </row>
    <row r="15" ht="12.75" hidden="1" customHeight="1">
      <c r="A15" s="169" t="s">
        <v>468</v>
      </c>
      <c r="B15" s="169" t="s">
        <v>469</v>
      </c>
      <c r="C15" s="169"/>
      <c r="D15" s="169" t="s">
        <v>470</v>
      </c>
      <c r="E15" s="169" t="s">
        <v>471</v>
      </c>
      <c r="F15" s="169"/>
      <c r="G15" s="169"/>
      <c r="H15" s="169"/>
      <c r="I15" s="3"/>
      <c r="J15" s="3"/>
      <c r="K15" s="3"/>
      <c r="L15" s="3"/>
      <c r="M15" s="3"/>
      <c r="N15" s="3"/>
      <c r="O15" s="3"/>
      <c r="P15" s="3"/>
      <c r="Q15" s="3"/>
      <c r="R15" s="3"/>
      <c r="S15" s="3"/>
      <c r="T15" s="3"/>
      <c r="U15" s="3"/>
      <c r="V15" s="3"/>
      <c r="W15" s="3"/>
      <c r="X15" s="3"/>
      <c r="Y15" s="3"/>
      <c r="Z15" s="3"/>
    </row>
    <row r="16" ht="12.75" hidden="1" customHeight="1">
      <c r="A16" s="169"/>
      <c r="B16" s="169" t="s">
        <v>472</v>
      </c>
      <c r="C16" s="169"/>
      <c r="D16" s="169"/>
      <c r="E16" s="169">
        <v>1.0</v>
      </c>
      <c r="F16" s="169"/>
      <c r="G16" s="169"/>
      <c r="H16" s="169"/>
      <c r="I16" s="3"/>
      <c r="J16" s="3"/>
      <c r="K16" s="3"/>
      <c r="L16" s="3"/>
      <c r="M16" s="3"/>
      <c r="N16" s="3"/>
      <c r="O16" s="3"/>
      <c r="P16" s="3"/>
      <c r="Q16" s="3"/>
      <c r="R16" s="3"/>
      <c r="S16" s="3"/>
      <c r="T16" s="3"/>
      <c r="U16" s="3"/>
      <c r="V16" s="3"/>
      <c r="W16" s="3"/>
      <c r="X16" s="3"/>
      <c r="Y16" s="3"/>
      <c r="Z16" s="3"/>
    </row>
    <row r="17" ht="12.75" hidden="1" customHeight="1">
      <c r="A17" s="169"/>
      <c r="B17" s="169" t="s">
        <v>473</v>
      </c>
      <c r="C17" s="169"/>
      <c r="D17" s="169"/>
      <c r="E17" s="169">
        <v>2.0</v>
      </c>
      <c r="F17" s="169"/>
      <c r="G17" s="169"/>
      <c r="H17" s="169"/>
      <c r="I17" s="3"/>
      <c r="J17" s="3"/>
      <c r="K17" s="3"/>
      <c r="L17" s="3"/>
      <c r="M17" s="3"/>
      <c r="N17" s="3"/>
      <c r="O17" s="3"/>
      <c r="P17" s="3"/>
      <c r="Q17" s="3"/>
      <c r="R17" s="3"/>
      <c r="S17" s="3"/>
      <c r="T17" s="3"/>
      <c r="U17" s="3"/>
      <c r="V17" s="3"/>
      <c r="W17" s="3"/>
      <c r="X17" s="3"/>
      <c r="Y17" s="3"/>
      <c r="Z17" s="3"/>
    </row>
    <row r="18" ht="12.75" hidden="1" customHeight="1">
      <c r="A18" s="169"/>
      <c r="B18" s="169" t="s">
        <v>474</v>
      </c>
      <c r="C18" s="169"/>
      <c r="D18" s="169"/>
      <c r="E18" s="169">
        <v>3.0</v>
      </c>
      <c r="F18" s="169"/>
      <c r="G18" s="169"/>
      <c r="H18" s="169"/>
      <c r="I18" s="3"/>
      <c r="J18" s="3"/>
      <c r="K18" s="3"/>
      <c r="L18" s="3"/>
      <c r="M18" s="3"/>
      <c r="N18" s="3"/>
      <c r="O18" s="3"/>
      <c r="P18" s="3"/>
      <c r="Q18" s="3"/>
      <c r="R18" s="3"/>
      <c r="S18" s="3"/>
      <c r="T18" s="3"/>
      <c r="U18" s="3"/>
      <c r="V18" s="3"/>
      <c r="W18" s="3"/>
      <c r="X18" s="3"/>
      <c r="Y18" s="3"/>
      <c r="Z18" s="3"/>
    </row>
    <row r="19" ht="12.75" hidden="1" customHeight="1">
      <c r="A19" s="169"/>
      <c r="B19" s="169" t="s">
        <v>475</v>
      </c>
      <c r="C19" s="169"/>
      <c r="D19" s="169"/>
      <c r="E19" s="169">
        <v>4.0</v>
      </c>
      <c r="F19" s="169"/>
      <c r="G19" s="169"/>
      <c r="H19" s="169"/>
      <c r="I19" s="3"/>
      <c r="J19" s="3"/>
      <c r="K19" s="3"/>
      <c r="L19" s="3"/>
      <c r="M19" s="3"/>
      <c r="N19" s="3"/>
      <c r="O19" s="3"/>
      <c r="P19" s="3"/>
      <c r="Q19" s="3"/>
      <c r="R19" s="3"/>
      <c r="S19" s="3"/>
      <c r="T19" s="3"/>
      <c r="U19" s="3"/>
      <c r="V19" s="3"/>
      <c r="W19" s="3"/>
      <c r="X19" s="3"/>
      <c r="Y19" s="3"/>
      <c r="Z19" s="3"/>
    </row>
    <row r="20" ht="12.75" hidden="1" customHeight="1">
      <c r="A20" s="169"/>
      <c r="B20" s="169" t="s">
        <v>476</v>
      </c>
      <c r="C20" s="169"/>
      <c r="D20" s="169"/>
      <c r="E20" s="169">
        <v>5.0</v>
      </c>
      <c r="F20" s="169"/>
      <c r="G20" s="169"/>
      <c r="H20" s="169"/>
      <c r="I20" s="3"/>
      <c r="J20" s="3"/>
      <c r="K20" s="3"/>
      <c r="L20" s="3"/>
      <c r="M20" s="3"/>
      <c r="N20" s="3"/>
      <c r="O20" s="3"/>
      <c r="P20" s="3"/>
      <c r="Q20" s="3"/>
      <c r="R20" s="3"/>
      <c r="S20" s="3"/>
      <c r="T20" s="3"/>
      <c r="U20" s="3"/>
      <c r="V20" s="3"/>
      <c r="W20" s="3"/>
      <c r="X20" s="3"/>
      <c r="Y20" s="3"/>
      <c r="Z20" s="3"/>
    </row>
    <row r="21" ht="12.75" hidden="1" customHeight="1">
      <c r="A21" s="169"/>
      <c r="B21" s="169" t="s">
        <v>477</v>
      </c>
      <c r="C21" s="169"/>
      <c r="D21" s="169"/>
      <c r="E21" s="169">
        <v>6.0</v>
      </c>
      <c r="F21" s="169"/>
      <c r="G21" s="169"/>
      <c r="H21" s="169"/>
      <c r="I21" s="3"/>
      <c r="J21" s="3"/>
      <c r="K21" s="3"/>
      <c r="L21" s="3"/>
      <c r="M21" s="3"/>
      <c r="N21" s="3"/>
      <c r="O21" s="3"/>
      <c r="P21" s="3"/>
      <c r="Q21" s="3"/>
      <c r="R21" s="3"/>
      <c r="S21" s="3"/>
      <c r="T21" s="3"/>
      <c r="U21" s="3"/>
      <c r="V21" s="3"/>
      <c r="W21" s="3"/>
      <c r="X21" s="3"/>
      <c r="Y21" s="3"/>
      <c r="Z21" s="3"/>
    </row>
    <row r="22" ht="12.75" hidden="1" customHeight="1">
      <c r="A22" s="169"/>
      <c r="B22" s="169" t="s">
        <v>478</v>
      </c>
      <c r="C22" s="169"/>
      <c r="D22" s="169"/>
      <c r="E22" s="169">
        <v>7.0</v>
      </c>
      <c r="F22" s="169"/>
      <c r="G22" s="169"/>
      <c r="H22" s="169"/>
      <c r="I22" s="3"/>
      <c r="J22" s="3"/>
      <c r="K22" s="3"/>
      <c r="L22" s="3"/>
      <c r="M22" s="3"/>
      <c r="N22" s="3"/>
      <c r="O22" s="3"/>
      <c r="P22" s="3"/>
      <c r="Q22" s="3"/>
      <c r="R22" s="3"/>
      <c r="S22" s="3"/>
      <c r="T22" s="3"/>
      <c r="U22" s="3"/>
      <c r="V22" s="3"/>
      <c r="W22" s="3"/>
      <c r="X22" s="3"/>
      <c r="Y22" s="3"/>
      <c r="Z22" s="3"/>
    </row>
    <row r="23" ht="12.75" hidden="1" customHeight="1">
      <c r="A23" s="169"/>
      <c r="B23" s="169" t="s">
        <v>479</v>
      </c>
      <c r="C23" s="169"/>
      <c r="D23" s="169"/>
      <c r="E23" s="169">
        <v>8.0</v>
      </c>
      <c r="F23" s="169"/>
      <c r="G23" s="169"/>
      <c r="H23" s="169"/>
      <c r="I23" s="3"/>
      <c r="J23" s="3"/>
      <c r="K23" s="3"/>
      <c r="L23" s="3"/>
      <c r="M23" s="3"/>
      <c r="N23" s="3"/>
      <c r="O23" s="3"/>
      <c r="P23" s="3"/>
      <c r="Q23" s="3"/>
      <c r="R23" s="3"/>
      <c r="S23" s="3"/>
      <c r="T23" s="3"/>
      <c r="U23" s="3"/>
      <c r="V23" s="3"/>
      <c r="W23" s="3"/>
      <c r="X23" s="3"/>
      <c r="Y23" s="3"/>
      <c r="Z23" s="3"/>
    </row>
    <row r="24" ht="12.75" hidden="1" customHeight="1">
      <c r="A24" s="169"/>
      <c r="B24" s="169" t="s">
        <v>480</v>
      </c>
      <c r="C24" s="169"/>
      <c r="D24" s="169"/>
      <c r="E24" s="169">
        <v>9.0</v>
      </c>
      <c r="F24" s="169"/>
      <c r="G24" s="169"/>
      <c r="H24" s="169"/>
      <c r="I24" s="3"/>
      <c r="J24" s="3"/>
      <c r="K24" s="3"/>
      <c r="L24" s="3"/>
      <c r="M24" s="3"/>
      <c r="N24" s="3"/>
      <c r="O24" s="3"/>
      <c r="P24" s="3"/>
      <c r="Q24" s="3"/>
      <c r="R24" s="3"/>
      <c r="S24" s="3"/>
      <c r="T24" s="3"/>
      <c r="U24" s="3"/>
      <c r="V24" s="3"/>
      <c r="W24" s="3"/>
      <c r="X24" s="3"/>
      <c r="Y24" s="3"/>
      <c r="Z24" s="3"/>
    </row>
    <row r="25" ht="12.75" hidden="1" customHeight="1">
      <c r="A25" s="169"/>
      <c r="B25" s="169" t="s">
        <v>481</v>
      </c>
      <c r="C25" s="169"/>
      <c r="D25" s="169"/>
      <c r="E25" s="169">
        <v>10.0</v>
      </c>
      <c r="F25" s="169"/>
      <c r="G25" s="169"/>
      <c r="H25" s="169"/>
      <c r="I25" s="3"/>
      <c r="J25" s="3"/>
      <c r="K25" s="3"/>
      <c r="L25" s="3"/>
      <c r="M25" s="3"/>
      <c r="N25" s="3"/>
      <c r="O25" s="3"/>
      <c r="P25" s="3"/>
      <c r="Q25" s="3"/>
      <c r="R25" s="3"/>
      <c r="S25" s="3"/>
      <c r="T25" s="3"/>
      <c r="U25" s="3"/>
      <c r="V25" s="3"/>
      <c r="W25" s="3"/>
      <c r="X25" s="3"/>
      <c r="Y25" s="3"/>
      <c r="Z25" s="3"/>
    </row>
    <row r="26" ht="12.75" hidden="1" customHeight="1">
      <c r="A26" s="169" t="s">
        <v>482</v>
      </c>
      <c r="B26" s="169" t="s">
        <v>483</v>
      </c>
      <c r="C26" s="169"/>
      <c r="D26" s="169"/>
      <c r="E26" s="169"/>
      <c r="F26" s="169"/>
      <c r="G26" s="169"/>
      <c r="H26" s="169"/>
      <c r="I26" s="3"/>
      <c r="J26" s="3"/>
      <c r="K26" s="3"/>
      <c r="L26" s="3"/>
      <c r="M26" s="3"/>
      <c r="N26" s="3"/>
      <c r="O26" s="3"/>
      <c r="P26" s="3"/>
      <c r="Q26" s="3"/>
      <c r="R26" s="3"/>
      <c r="S26" s="3"/>
      <c r="T26" s="3"/>
      <c r="U26" s="3"/>
      <c r="V26" s="3"/>
      <c r="W26" s="3"/>
      <c r="X26" s="3"/>
      <c r="Y26" s="3"/>
      <c r="Z26" s="3"/>
    </row>
    <row r="27" ht="12.75" hidden="1" customHeight="1">
      <c r="A27" s="169"/>
      <c r="B27" s="169" t="s">
        <v>484</v>
      </c>
      <c r="C27" s="169"/>
      <c r="D27" s="169"/>
      <c r="E27" s="169"/>
      <c r="F27" s="169"/>
      <c r="G27" s="169"/>
      <c r="H27" s="169"/>
      <c r="I27" s="3"/>
      <c r="J27" s="3"/>
      <c r="K27" s="3"/>
      <c r="L27" s="3"/>
      <c r="M27" s="3"/>
      <c r="N27" s="3"/>
      <c r="O27" s="3"/>
      <c r="P27" s="3"/>
      <c r="Q27" s="3"/>
      <c r="R27" s="3"/>
      <c r="S27" s="3"/>
      <c r="T27" s="3"/>
      <c r="U27" s="3"/>
      <c r="V27" s="3"/>
      <c r="W27" s="3"/>
      <c r="X27" s="3"/>
      <c r="Y27" s="3"/>
      <c r="Z27" s="3"/>
    </row>
    <row r="28" ht="12.75" hidden="1" customHeight="1">
      <c r="A28" s="169" t="s">
        <v>485</v>
      </c>
      <c r="B28" s="169" t="s">
        <v>486</v>
      </c>
      <c r="C28" s="169"/>
      <c r="D28" s="169"/>
      <c r="E28" s="169"/>
      <c r="F28" s="169"/>
      <c r="G28" s="169"/>
      <c r="H28" s="169"/>
      <c r="I28" s="3"/>
      <c r="J28" s="3"/>
      <c r="K28" s="3"/>
      <c r="L28" s="3"/>
      <c r="M28" s="3"/>
      <c r="N28" s="3"/>
      <c r="O28" s="3"/>
      <c r="P28" s="3"/>
      <c r="Q28" s="3"/>
      <c r="R28" s="3"/>
      <c r="S28" s="3"/>
      <c r="T28" s="3"/>
      <c r="U28" s="3"/>
      <c r="V28" s="3"/>
      <c r="W28" s="3"/>
      <c r="X28" s="3"/>
      <c r="Y28" s="3"/>
      <c r="Z28" s="3"/>
    </row>
    <row r="29" ht="12.75" hidden="1" customHeight="1">
      <c r="A29" s="169"/>
      <c r="B29" s="169" t="s">
        <v>487</v>
      </c>
      <c r="C29" s="169"/>
      <c r="D29" s="169"/>
      <c r="E29" s="169"/>
      <c r="F29" s="169"/>
      <c r="G29" s="169"/>
      <c r="H29" s="169"/>
      <c r="I29" s="3"/>
      <c r="J29" s="3"/>
      <c r="K29" s="3"/>
      <c r="L29" s="3"/>
      <c r="M29" s="3"/>
      <c r="N29" s="3"/>
      <c r="O29" s="3"/>
      <c r="P29" s="3"/>
      <c r="Q29" s="3"/>
      <c r="R29" s="3"/>
      <c r="S29" s="3"/>
      <c r="T29" s="3"/>
      <c r="U29" s="3"/>
      <c r="V29" s="3"/>
      <c r="W29" s="3"/>
      <c r="X29" s="3"/>
      <c r="Y29" s="3"/>
      <c r="Z29" s="3"/>
    </row>
    <row r="30" ht="12.75" hidden="1" customHeight="1">
      <c r="A30" s="169"/>
      <c r="B30" s="169" t="s">
        <v>488</v>
      </c>
      <c r="C30" s="169"/>
      <c r="D30" s="169"/>
      <c r="E30" s="169"/>
      <c r="F30" s="169"/>
      <c r="G30" s="169"/>
      <c r="H30" s="169"/>
      <c r="I30" s="3"/>
      <c r="J30" s="3"/>
      <c r="K30" s="3"/>
      <c r="L30" s="3"/>
      <c r="M30" s="3"/>
      <c r="N30" s="3"/>
      <c r="O30" s="3"/>
      <c r="P30" s="3"/>
      <c r="Q30" s="3"/>
      <c r="R30" s="3"/>
      <c r="S30" s="3"/>
      <c r="T30" s="3"/>
      <c r="U30" s="3"/>
      <c r="V30" s="3"/>
      <c r="W30" s="3"/>
      <c r="X30" s="3"/>
      <c r="Y30" s="3"/>
      <c r="Z30" s="3"/>
    </row>
    <row r="31" ht="12.75" hidden="1" customHeight="1">
      <c r="A31" s="169"/>
      <c r="B31" s="169" t="s">
        <v>444</v>
      </c>
      <c r="C31" s="169"/>
      <c r="D31" s="169"/>
      <c r="E31" s="169"/>
      <c r="F31" s="169"/>
      <c r="G31" s="169"/>
      <c r="H31" s="169"/>
      <c r="I31" s="3"/>
      <c r="J31" s="3"/>
      <c r="K31" s="3"/>
      <c r="L31" s="3"/>
      <c r="M31" s="3"/>
      <c r="N31" s="3"/>
      <c r="O31" s="3"/>
      <c r="P31" s="3"/>
      <c r="Q31" s="3"/>
      <c r="R31" s="3"/>
      <c r="S31" s="3"/>
      <c r="T31" s="3"/>
      <c r="U31" s="3"/>
      <c r="V31" s="3"/>
      <c r="W31" s="3"/>
      <c r="X31" s="3"/>
      <c r="Y31" s="3"/>
      <c r="Z31" s="3"/>
    </row>
    <row r="32" ht="12.75" hidden="1" customHeight="1">
      <c r="A32" s="169"/>
      <c r="B32" s="169"/>
      <c r="C32" s="169"/>
      <c r="D32" s="169"/>
      <c r="E32" s="169"/>
      <c r="F32" s="169"/>
      <c r="G32" s="169"/>
      <c r="H32" s="169"/>
      <c r="I32" s="3"/>
      <c r="J32" s="3"/>
      <c r="K32" s="3"/>
      <c r="L32" s="3"/>
      <c r="M32" s="3"/>
      <c r="N32" s="3"/>
      <c r="O32" s="3"/>
      <c r="P32" s="3"/>
      <c r="Q32" s="3"/>
      <c r="R32" s="3"/>
      <c r="S32" s="3"/>
      <c r="T32" s="3"/>
      <c r="U32" s="3"/>
      <c r="V32" s="3"/>
      <c r="W32" s="3"/>
      <c r="X32" s="3"/>
      <c r="Y32" s="3"/>
      <c r="Z32" s="3"/>
    </row>
    <row r="33" ht="12.75" hidden="1" customHeight="1">
      <c r="A33" s="169"/>
      <c r="B33" s="169"/>
      <c r="C33" s="169"/>
      <c r="D33" s="169"/>
      <c r="E33" s="169"/>
      <c r="F33" s="169"/>
      <c r="G33" s="169"/>
      <c r="H33" s="169"/>
      <c r="I33" s="3"/>
      <c r="J33" s="3"/>
      <c r="K33" s="3"/>
      <c r="L33" s="3"/>
      <c r="M33" s="3"/>
      <c r="N33" s="3"/>
      <c r="O33" s="3"/>
      <c r="P33" s="3"/>
      <c r="Q33" s="3"/>
      <c r="R33" s="3"/>
      <c r="S33" s="3"/>
      <c r="T33" s="3"/>
      <c r="U33" s="3"/>
      <c r="V33" s="3"/>
      <c r="W33" s="3"/>
      <c r="X33" s="3"/>
      <c r="Y33" s="3"/>
      <c r="Z33" s="3"/>
    </row>
    <row r="34" ht="12.75" hidden="1" customHeight="1">
      <c r="A34" s="169" t="s">
        <v>489</v>
      </c>
      <c r="B34" s="169" t="s">
        <v>410</v>
      </c>
      <c r="C34" s="169"/>
      <c r="D34" s="169"/>
      <c r="E34" s="169"/>
      <c r="F34" s="169"/>
      <c r="G34" s="169"/>
      <c r="H34" s="169"/>
      <c r="I34" s="3"/>
      <c r="J34" s="3"/>
      <c r="K34" s="3"/>
      <c r="L34" s="3"/>
      <c r="M34" s="3"/>
      <c r="N34" s="3"/>
      <c r="O34" s="3"/>
      <c r="P34" s="3"/>
      <c r="Q34" s="3"/>
      <c r="R34" s="3"/>
      <c r="S34" s="3"/>
      <c r="T34" s="3"/>
      <c r="U34" s="3"/>
      <c r="V34" s="3"/>
      <c r="W34" s="3"/>
      <c r="X34" s="3"/>
      <c r="Y34" s="3"/>
      <c r="Z34" s="3"/>
    </row>
    <row r="35" ht="12.75" hidden="1" customHeight="1">
      <c r="A35" s="169"/>
      <c r="B35" s="169" t="s">
        <v>411</v>
      </c>
      <c r="C35" s="169"/>
      <c r="D35" s="169"/>
      <c r="E35" s="169"/>
      <c r="F35" s="169"/>
      <c r="G35" s="169"/>
      <c r="H35" s="169"/>
      <c r="I35" s="3"/>
      <c r="J35" s="3"/>
      <c r="K35" s="3"/>
      <c r="L35" s="3"/>
      <c r="M35" s="3"/>
      <c r="N35" s="3"/>
      <c r="O35" s="3"/>
      <c r="P35" s="3"/>
      <c r="Q35" s="3"/>
      <c r="R35" s="3"/>
      <c r="S35" s="3"/>
      <c r="T35" s="3"/>
      <c r="U35" s="3"/>
      <c r="V35" s="3"/>
      <c r="W35" s="3"/>
      <c r="X35" s="3"/>
      <c r="Y35" s="3"/>
      <c r="Z35" s="3"/>
    </row>
    <row r="36" ht="12.75" hidden="1" customHeight="1">
      <c r="A36" s="169"/>
      <c r="B36" s="169" t="s">
        <v>412</v>
      </c>
      <c r="C36" s="169"/>
      <c r="D36" s="169"/>
      <c r="E36" s="169"/>
      <c r="F36" s="169"/>
      <c r="G36" s="169"/>
      <c r="H36" s="169"/>
      <c r="I36" s="3"/>
      <c r="J36" s="3"/>
      <c r="K36" s="3"/>
      <c r="L36" s="3"/>
      <c r="M36" s="3"/>
      <c r="N36" s="3"/>
      <c r="O36" s="3"/>
      <c r="P36" s="3"/>
      <c r="Q36" s="3"/>
      <c r="R36" s="3"/>
      <c r="S36" s="3"/>
      <c r="T36" s="3"/>
      <c r="U36" s="3"/>
      <c r="V36" s="3"/>
      <c r="W36" s="3"/>
      <c r="X36" s="3"/>
      <c r="Y36" s="3"/>
      <c r="Z36" s="3"/>
    </row>
    <row r="37" ht="12.75" hidden="1" customHeight="1">
      <c r="A37" s="169"/>
      <c r="B37" s="169" t="s">
        <v>413</v>
      </c>
      <c r="C37" s="169"/>
      <c r="D37" s="169"/>
      <c r="E37" s="169"/>
      <c r="F37" s="169"/>
      <c r="G37" s="169"/>
      <c r="H37" s="169"/>
      <c r="I37" s="3"/>
      <c r="J37" s="3"/>
      <c r="K37" s="3"/>
      <c r="L37" s="3"/>
      <c r="M37" s="3"/>
      <c r="N37" s="3"/>
      <c r="O37" s="3"/>
      <c r="P37" s="3"/>
      <c r="Q37" s="3"/>
      <c r="R37" s="3"/>
      <c r="S37" s="3"/>
      <c r="T37" s="3"/>
      <c r="U37" s="3"/>
      <c r="V37" s="3"/>
      <c r="W37" s="3"/>
      <c r="X37" s="3"/>
      <c r="Y37" s="3"/>
      <c r="Z37" s="3"/>
    </row>
    <row r="38" ht="12.75" hidden="1" customHeight="1">
      <c r="A38" s="169"/>
      <c r="B38" s="169" t="s">
        <v>414</v>
      </c>
      <c r="C38" s="169"/>
      <c r="D38" s="169"/>
      <c r="E38" s="169"/>
      <c r="F38" s="169"/>
      <c r="G38" s="169"/>
      <c r="H38" s="169"/>
      <c r="I38" s="3"/>
      <c r="J38" s="3"/>
      <c r="K38" s="3"/>
      <c r="L38" s="3"/>
      <c r="M38" s="3"/>
      <c r="N38" s="3"/>
      <c r="O38" s="3"/>
      <c r="P38" s="3"/>
      <c r="Q38" s="3"/>
      <c r="R38" s="3"/>
      <c r="S38" s="3"/>
      <c r="T38" s="3"/>
      <c r="U38" s="3"/>
      <c r="V38" s="3"/>
      <c r="W38" s="3"/>
      <c r="X38" s="3"/>
      <c r="Y38" s="3"/>
      <c r="Z38" s="3"/>
    </row>
    <row r="39" ht="12.75" customHeight="1">
      <c r="A39" s="3"/>
      <c r="B39" s="3"/>
      <c r="C39" s="2" t="s">
        <v>19</v>
      </c>
      <c r="D39" s="2" t="s">
        <v>392</v>
      </c>
      <c r="E39" s="2" t="s">
        <v>601</v>
      </c>
      <c r="F39" s="3"/>
      <c r="G39" s="3"/>
      <c r="H39" s="3"/>
      <c r="I39" s="3"/>
      <c r="J39" s="3"/>
      <c r="K39" s="3"/>
      <c r="L39" s="3"/>
      <c r="M39" s="3"/>
      <c r="N39" s="3"/>
      <c r="O39" s="3"/>
      <c r="P39" s="3"/>
      <c r="Q39" s="3"/>
      <c r="R39" s="3"/>
      <c r="S39" s="3"/>
      <c r="T39" s="3"/>
      <c r="U39" s="3"/>
      <c r="V39" s="3"/>
      <c r="W39" s="3"/>
      <c r="X39" s="3"/>
      <c r="Y39" s="3"/>
      <c r="Z39" s="3"/>
    </row>
    <row r="40" ht="12.75" customHeight="1">
      <c r="A40" s="118" t="str">
        <f>'Historical Data'!A52</f>
        <v>Program Size (LOC)</v>
      </c>
      <c r="B40" s="118"/>
      <c r="C40" s="118"/>
      <c r="D40" s="118"/>
      <c r="E40" s="118"/>
      <c r="F40" s="3"/>
      <c r="G40" s="118"/>
      <c r="H40" s="118"/>
      <c r="I40" s="3"/>
      <c r="J40" s="3"/>
      <c r="K40" s="3"/>
      <c r="L40" s="3"/>
      <c r="M40" s="3"/>
      <c r="N40" s="3"/>
      <c r="O40" s="3"/>
      <c r="P40" s="3"/>
      <c r="Q40" s="3"/>
      <c r="R40" s="3"/>
      <c r="S40" s="3"/>
      <c r="T40" s="3"/>
      <c r="U40" s="3"/>
      <c r="V40" s="3"/>
      <c r="W40" s="3"/>
      <c r="X40" s="3"/>
      <c r="Y40" s="3"/>
      <c r="Z40" s="3"/>
    </row>
    <row r="41" ht="12.75" customHeight="1">
      <c r="A41" s="3" t="str">
        <f>'Historical Data'!A53</f>
        <v>Base code LOC count</v>
      </c>
      <c r="B41" s="3"/>
      <c r="C41" s="145">
        <f>ArcEstimation!B64</f>
        <v>0</v>
      </c>
      <c r="D41" s="145">
        <f>ArcEstimation!G64</f>
        <v>0</v>
      </c>
      <c r="E41" s="145">
        <f>D41+'Historical Data'!E53</f>
        <v>0</v>
      </c>
      <c r="F41" s="3"/>
      <c r="G41" s="3"/>
      <c r="H41" s="3"/>
      <c r="I41" s="3"/>
      <c r="J41" s="3"/>
      <c r="K41" s="3"/>
      <c r="L41" s="3"/>
      <c r="M41" s="3"/>
      <c r="N41" s="3"/>
      <c r="O41" s="3"/>
      <c r="P41" s="3"/>
      <c r="Q41" s="3"/>
      <c r="R41" s="3"/>
      <c r="S41" s="3"/>
      <c r="T41" s="3"/>
      <c r="U41" s="3"/>
      <c r="V41" s="3"/>
      <c r="W41" s="3"/>
      <c r="X41" s="3"/>
      <c r="Y41" s="3"/>
      <c r="Z41" s="3"/>
    </row>
    <row r="42" ht="12.75" customHeight="1">
      <c r="A42" s="3" t="str">
        <f>'Historical Data'!A54</f>
        <v>   Lines deleted from Base</v>
      </c>
      <c r="B42" s="3"/>
      <c r="C42" s="145">
        <f>ArcEstimation!C64</f>
        <v>0</v>
      </c>
      <c r="D42" s="145">
        <f>ArcEstimation!H64</f>
        <v>0</v>
      </c>
      <c r="E42" s="145">
        <f>D42+'Historical Data'!E54</f>
        <v>0</v>
      </c>
      <c r="F42" s="3"/>
      <c r="G42" s="3"/>
      <c r="H42" s="3"/>
      <c r="I42" s="3"/>
      <c r="J42" s="3"/>
      <c r="K42" s="3"/>
      <c r="L42" s="3"/>
      <c r="M42" s="3"/>
      <c r="N42" s="3"/>
      <c r="O42" s="3"/>
      <c r="P42" s="3"/>
      <c r="Q42" s="3"/>
      <c r="R42" s="3"/>
      <c r="S42" s="3"/>
      <c r="T42" s="3"/>
      <c r="U42" s="3"/>
      <c r="V42" s="3"/>
      <c r="W42" s="3"/>
      <c r="X42" s="3"/>
      <c r="Y42" s="3"/>
      <c r="Z42" s="3"/>
    </row>
    <row r="43" ht="12.75" customHeight="1">
      <c r="A43" s="3" t="str">
        <f>'Historical Data'!A55</f>
        <v>   Lines modified from Base</v>
      </c>
      <c r="B43" s="3"/>
      <c r="C43" s="145">
        <f>ArcEstimation!D64</f>
        <v>0</v>
      </c>
      <c r="D43" s="145">
        <f>ArcEstimation!I64</f>
        <v>0</v>
      </c>
      <c r="E43" s="145">
        <f>D43+'Historical Data'!E55</f>
        <v>0</v>
      </c>
      <c r="F43" s="3"/>
      <c r="G43" s="3"/>
      <c r="H43" s="3"/>
      <c r="I43" s="3"/>
      <c r="J43" s="3"/>
      <c r="K43" s="3"/>
      <c r="L43" s="3"/>
      <c r="M43" s="3"/>
      <c r="N43" s="3"/>
      <c r="O43" s="3"/>
      <c r="P43" s="3"/>
      <c r="Q43" s="3"/>
      <c r="R43" s="3"/>
      <c r="S43" s="3"/>
      <c r="T43" s="3"/>
      <c r="U43" s="3"/>
      <c r="V43" s="3"/>
      <c r="W43" s="3"/>
      <c r="X43" s="3"/>
      <c r="Y43" s="3"/>
      <c r="Z43" s="3"/>
    </row>
    <row r="44" ht="12.75" customHeight="1">
      <c r="A44" s="3" t="str">
        <f>'Historical Data'!A56</f>
        <v>   Lines added to Base</v>
      </c>
      <c r="B44" s="3"/>
      <c r="C44" s="145">
        <f>ArcEstimation!E64</f>
        <v>0</v>
      </c>
      <c r="D44" s="145">
        <f>ArcEstimation!J64</f>
        <v>0</v>
      </c>
      <c r="E44" s="145">
        <f>D44+'Historical Data'!E56</f>
        <v>0</v>
      </c>
      <c r="F44" s="3"/>
      <c r="G44" s="3"/>
      <c r="H44" s="3"/>
      <c r="I44" s="3"/>
      <c r="J44" s="3"/>
      <c r="K44" s="3"/>
      <c r="L44" s="3"/>
      <c r="M44" s="3"/>
      <c r="N44" s="3"/>
      <c r="O44" s="3"/>
      <c r="P44" s="3"/>
      <c r="Q44" s="3"/>
      <c r="R44" s="3"/>
      <c r="S44" s="3"/>
      <c r="T44" s="3"/>
      <c r="U44" s="3"/>
      <c r="V44" s="3"/>
      <c r="W44" s="3"/>
      <c r="X44" s="3"/>
      <c r="Y44" s="3"/>
      <c r="Z44" s="3"/>
    </row>
    <row r="45" ht="12.75" customHeight="1">
      <c r="A45" s="3" t="str">
        <f>'Historical Data'!A57</f>
        <v>Reused lines</v>
      </c>
      <c r="B45" s="3"/>
      <c r="C45" s="145" t="str">
        <f>ArcEstimation!#REF!</f>
        <v>#ERROR!</v>
      </c>
      <c r="D45" s="145">
        <f>ArcEstimation!B97</f>
        <v>0</v>
      </c>
      <c r="E45" s="145">
        <f>D45+'Historical Data'!E57</f>
        <v>0</v>
      </c>
      <c r="F45" s="3"/>
      <c r="G45" s="3"/>
      <c r="H45" s="3"/>
      <c r="I45" s="3"/>
      <c r="J45" s="3"/>
      <c r="K45" s="3"/>
      <c r="L45" s="3"/>
      <c r="M45" s="3"/>
      <c r="N45" s="3"/>
      <c r="O45" s="3"/>
      <c r="P45" s="3"/>
      <c r="Q45" s="3"/>
      <c r="R45" s="3"/>
      <c r="S45" s="3"/>
      <c r="T45" s="3"/>
      <c r="U45" s="3"/>
      <c r="V45" s="3"/>
      <c r="W45" s="3"/>
      <c r="X45" s="3"/>
      <c r="Y45" s="3"/>
      <c r="Z45" s="3"/>
    </row>
    <row r="46" ht="12.75" customHeight="1">
      <c r="A46" s="3" t="str">
        <f>'Historical Data'!A58</f>
        <v>New lines of production code</v>
      </c>
      <c r="B46" s="3"/>
      <c r="C46" s="145" t="str">
        <f>ArcEstimation!#REF!</f>
        <v>#ERROR!</v>
      </c>
      <c r="D46" s="145" t="str">
        <f>ArcEstimation!G88</f>
        <v/>
      </c>
      <c r="E46" s="145">
        <f>D46+'Historical Data'!E58</f>
        <v>0</v>
      </c>
      <c r="F46" s="3"/>
      <c r="G46" s="3"/>
      <c r="H46" s="3"/>
      <c r="I46" s="3"/>
      <c r="J46" s="3"/>
      <c r="K46" s="3"/>
      <c r="L46" s="3"/>
      <c r="M46" s="3"/>
      <c r="N46" s="3"/>
      <c r="O46" s="3"/>
      <c r="P46" s="3"/>
      <c r="Q46" s="3"/>
      <c r="R46" s="3"/>
      <c r="S46" s="3"/>
      <c r="T46" s="3"/>
      <c r="U46" s="3"/>
      <c r="V46" s="3"/>
      <c r="W46" s="3"/>
      <c r="X46" s="3"/>
      <c r="Y46" s="3"/>
      <c r="Z46" s="3"/>
    </row>
    <row r="47" ht="12.75" customHeight="1">
      <c r="A47" s="3"/>
      <c r="B47" s="3"/>
      <c r="C47" s="233"/>
      <c r="D47" s="233"/>
      <c r="E47" s="118"/>
      <c r="F47" s="3"/>
      <c r="G47" s="3"/>
      <c r="H47" s="3"/>
      <c r="I47" s="3"/>
      <c r="J47" s="3"/>
      <c r="K47" s="3"/>
      <c r="L47" s="3"/>
      <c r="M47" s="3"/>
      <c r="N47" s="3"/>
      <c r="O47" s="3"/>
      <c r="P47" s="3"/>
      <c r="Q47" s="3"/>
      <c r="R47" s="3"/>
      <c r="S47" s="3"/>
      <c r="T47" s="3"/>
      <c r="U47" s="3"/>
      <c r="V47" s="3"/>
      <c r="W47" s="3"/>
      <c r="X47" s="3"/>
      <c r="Y47" s="3"/>
      <c r="Z47" s="3"/>
    </row>
    <row r="48" ht="12.75" customHeight="1">
      <c r="A48" s="118"/>
      <c r="B48" s="118"/>
      <c r="C48" s="277" t="s">
        <v>19</v>
      </c>
      <c r="D48" s="277" t="s">
        <v>392</v>
      </c>
      <c r="E48" s="2" t="s">
        <v>601</v>
      </c>
      <c r="F48" s="2" t="s">
        <v>400</v>
      </c>
      <c r="G48" s="118"/>
      <c r="H48" s="118"/>
      <c r="I48" s="118"/>
      <c r="J48" s="118"/>
      <c r="K48" s="118"/>
      <c r="L48" s="118"/>
      <c r="M48" s="118"/>
      <c r="N48" s="118"/>
      <c r="O48" s="118"/>
      <c r="P48" s="118"/>
      <c r="Q48" s="118"/>
      <c r="R48" s="118"/>
      <c r="S48" s="118"/>
      <c r="T48" s="118"/>
      <c r="U48" s="118"/>
      <c r="V48" s="118"/>
      <c r="W48" s="118"/>
      <c r="X48" s="118"/>
      <c r="Y48" s="118"/>
      <c r="Z48" s="118"/>
    </row>
    <row r="49" ht="12.75" customHeight="1">
      <c r="A49" s="118" t="str">
        <f>'Historical Data'!A66</f>
        <v>Time In Phase (minutes)</v>
      </c>
      <c r="B49" s="118"/>
      <c r="C49" s="233"/>
      <c r="D49" s="233"/>
      <c r="E49" s="118"/>
      <c r="F49" s="118"/>
      <c r="G49" s="3"/>
      <c r="H49" s="118"/>
      <c r="I49" s="3"/>
      <c r="J49" s="3"/>
      <c r="K49" s="3"/>
      <c r="L49" s="3"/>
      <c r="M49" s="3"/>
      <c r="N49" s="3"/>
      <c r="O49" s="3"/>
      <c r="P49" s="3"/>
      <c r="Q49" s="3"/>
      <c r="R49" s="3"/>
      <c r="S49" s="3"/>
      <c r="T49" s="3"/>
      <c r="U49" s="3"/>
      <c r="V49" s="3"/>
      <c r="W49" s="3"/>
      <c r="X49" s="3"/>
      <c r="Y49" s="3"/>
      <c r="Z49" s="3"/>
    </row>
    <row r="50" ht="12.75" customHeight="1">
      <c r="A50" s="3" t="str">
        <f>'Historical Data'!A67</f>
        <v>Analyze</v>
      </c>
      <c r="B50" s="3"/>
      <c r="C50" s="235">
        <f>$C$61*'Historical Data'!F67</f>
        <v>0</v>
      </c>
      <c r="D50" s="235">
        <f>SUMIF('Time Log'!$H$63:$H$152,A50,'Time Log'!$G$63:$G$152)</f>
        <v>0</v>
      </c>
      <c r="E50" s="145">
        <f>D50+'Historical Data'!E67</f>
        <v>0</v>
      </c>
      <c r="F50" s="146">
        <f t="shared" ref="F50:F61" si="1">IF($E$59=0,0,E50/$E$59)</f>
        <v>0</v>
      </c>
      <c r="G50" s="3"/>
      <c r="H50" s="3"/>
      <c r="I50" s="3"/>
      <c r="J50" s="3"/>
      <c r="K50" s="3"/>
      <c r="L50" s="3"/>
      <c r="M50" s="3"/>
      <c r="N50" s="3"/>
      <c r="O50" s="3"/>
      <c r="P50" s="3"/>
      <c r="Q50" s="3"/>
      <c r="R50" s="3"/>
      <c r="S50" s="3"/>
      <c r="T50" s="3"/>
      <c r="U50" s="3"/>
      <c r="V50" s="3"/>
      <c r="W50" s="3"/>
      <c r="X50" s="3"/>
      <c r="Y50" s="3"/>
      <c r="Z50" s="3"/>
    </row>
    <row r="51" ht="12.75" customHeight="1">
      <c r="A51" s="3" t="str">
        <f>'Historical Data'!A68</f>
        <v>Architect</v>
      </c>
      <c r="B51" s="3"/>
      <c r="C51" s="235">
        <f>$C$61*'Historical Data'!F68</f>
        <v>0</v>
      </c>
      <c r="D51" s="235">
        <f>SUMIF('Time Log'!$H$63:$H$152,A51,'Time Log'!$G$63:$G$152)</f>
        <v>0</v>
      </c>
      <c r="E51" s="145">
        <f>D51+'Historical Data'!E68</f>
        <v>0</v>
      </c>
      <c r="F51" s="146">
        <f t="shared" si="1"/>
        <v>0</v>
      </c>
      <c r="G51" s="3"/>
      <c r="H51" s="3"/>
      <c r="I51" s="3"/>
      <c r="J51" s="3"/>
      <c r="K51" s="3"/>
      <c r="L51" s="3"/>
      <c r="M51" s="3"/>
      <c r="N51" s="3"/>
      <c r="O51" s="3"/>
      <c r="P51" s="3"/>
      <c r="Q51" s="3"/>
      <c r="R51" s="3"/>
      <c r="S51" s="3"/>
      <c r="T51" s="3"/>
      <c r="U51" s="3"/>
      <c r="V51" s="3"/>
      <c r="W51" s="3"/>
      <c r="X51" s="3"/>
      <c r="Y51" s="3"/>
      <c r="Z51" s="3"/>
    </row>
    <row r="52" ht="12.75" customHeight="1">
      <c r="A52" s="3" t="str">
        <f>'Historical Data'!A69</f>
        <v>Plan project</v>
      </c>
      <c r="B52" s="3"/>
      <c r="C52" s="235">
        <f>$C$61*'Historical Data'!F69</f>
        <v>0</v>
      </c>
      <c r="D52" s="235">
        <f>SUMIF('Time Log'!$H$63:$H$152,A52,'Time Log'!$G$63:$G$152)</f>
        <v>30</v>
      </c>
      <c r="E52" s="145">
        <f>D52+'Historical Data'!E69</f>
        <v>30</v>
      </c>
      <c r="F52" s="146">
        <f t="shared" si="1"/>
        <v>2</v>
      </c>
      <c r="G52" s="3"/>
      <c r="H52" s="3"/>
      <c r="I52" s="3"/>
      <c r="J52" s="3"/>
      <c r="K52" s="3"/>
      <c r="L52" s="3"/>
      <c r="M52" s="3"/>
      <c r="N52" s="3"/>
      <c r="O52" s="3"/>
      <c r="P52" s="3"/>
      <c r="Q52" s="3"/>
      <c r="R52" s="3"/>
      <c r="S52" s="3"/>
      <c r="T52" s="3"/>
      <c r="U52" s="3"/>
      <c r="V52" s="3"/>
      <c r="W52" s="3"/>
      <c r="X52" s="3"/>
      <c r="Y52" s="3"/>
      <c r="Z52" s="3"/>
    </row>
    <row r="53" ht="12.75" customHeight="1">
      <c r="A53" s="3" t="str">
        <f>'Historical Data'!A70</f>
        <v>Plan iteration</v>
      </c>
      <c r="B53" s="3"/>
      <c r="C53" s="235">
        <f>$C$61*'Historical Data'!F70</f>
        <v>0</v>
      </c>
      <c r="D53" s="235">
        <f>SUMIF('Time Log'!$H$63:$H$152,A53,'Time Log'!$G$63:$G$152)</f>
        <v>0</v>
      </c>
      <c r="E53" s="145">
        <f>D53+'Historical Data'!E70</f>
        <v>0</v>
      </c>
      <c r="F53" s="146">
        <f t="shared" si="1"/>
        <v>0</v>
      </c>
      <c r="G53" s="3"/>
      <c r="H53" s="3"/>
      <c r="I53" s="3"/>
      <c r="J53" s="3"/>
      <c r="K53" s="3"/>
      <c r="L53" s="3"/>
      <c r="M53" s="3"/>
      <c r="N53" s="3"/>
      <c r="O53" s="3"/>
      <c r="P53" s="3"/>
      <c r="Q53" s="3"/>
      <c r="R53" s="3"/>
      <c r="S53" s="3"/>
      <c r="T53" s="3"/>
      <c r="U53" s="3"/>
      <c r="V53" s="3"/>
      <c r="W53" s="3"/>
      <c r="X53" s="3"/>
      <c r="Y53" s="3"/>
      <c r="Z53" s="3"/>
    </row>
    <row r="54" ht="12.75" customHeight="1">
      <c r="A54" s="3" t="str">
        <f>'Historical Data'!A71</f>
        <v>Construct</v>
      </c>
      <c r="B54" s="3"/>
      <c r="C54" s="235">
        <f>$C$61*'Historical Data'!F71</f>
        <v>0</v>
      </c>
      <c r="D54" s="235">
        <f>SUMIF('Time Log'!$H$63:$H$152,A54,'Time Log'!$G$63:$G$152)</f>
        <v>240</v>
      </c>
      <c r="E54" s="145">
        <f>D54+'Historical Data'!E71</f>
        <v>240</v>
      </c>
      <c r="F54" s="146">
        <f t="shared" si="1"/>
        <v>16</v>
      </c>
      <c r="G54" s="3"/>
      <c r="H54" s="3"/>
      <c r="I54" s="3"/>
      <c r="J54" s="3"/>
      <c r="K54" s="3"/>
      <c r="L54" s="3"/>
      <c r="M54" s="3"/>
      <c r="N54" s="3"/>
      <c r="O54" s="3"/>
      <c r="P54" s="3"/>
      <c r="Q54" s="3"/>
      <c r="R54" s="3"/>
      <c r="S54" s="3"/>
      <c r="T54" s="3"/>
      <c r="U54" s="3"/>
      <c r="V54" s="3"/>
      <c r="W54" s="3"/>
      <c r="X54" s="3"/>
      <c r="Y54" s="3"/>
      <c r="Z54" s="3"/>
    </row>
    <row r="55" ht="12.75" customHeight="1">
      <c r="A55" s="3" t="str">
        <f>'Historical Data'!A72</f>
        <v>Refactor</v>
      </c>
      <c r="B55" s="3"/>
      <c r="C55" s="235">
        <f>$C$61*'Historical Data'!F72</f>
        <v>0</v>
      </c>
      <c r="D55" s="235">
        <f>SUMIF('Time Log'!$H$63:$H$152,A55,'Time Log'!$G$63:$G$152)</f>
        <v>0</v>
      </c>
      <c r="E55" s="145">
        <f>D55+'Historical Data'!E72</f>
        <v>0</v>
      </c>
      <c r="F55" s="146">
        <f t="shared" si="1"/>
        <v>0</v>
      </c>
      <c r="G55" s="3"/>
      <c r="H55" s="3"/>
      <c r="I55" s="3"/>
      <c r="J55" s="3"/>
      <c r="K55" s="3"/>
      <c r="L55" s="3"/>
      <c r="M55" s="3"/>
      <c r="N55" s="3"/>
      <c r="O55" s="3"/>
      <c r="P55" s="3"/>
      <c r="Q55" s="3"/>
      <c r="R55" s="3"/>
      <c r="S55" s="3"/>
      <c r="T55" s="3"/>
      <c r="U55" s="3"/>
      <c r="V55" s="3"/>
      <c r="W55" s="3"/>
      <c r="X55" s="3"/>
      <c r="Y55" s="3"/>
      <c r="Z55" s="3"/>
    </row>
    <row r="56" ht="12.75" customHeight="1">
      <c r="A56" s="3" t="str">
        <f>'Historical Data'!A73</f>
        <v>Review</v>
      </c>
      <c r="B56" s="3"/>
      <c r="C56" s="235">
        <f>$C$61*'Historical Data'!F73</f>
        <v>0</v>
      </c>
      <c r="D56" s="235">
        <f>SUMIF('Time Log'!$H$63:$H$152,A56,'Time Log'!$G$63:$G$152)</f>
        <v>15</v>
      </c>
      <c r="E56" s="145">
        <f>D56+'Historical Data'!E73</f>
        <v>15</v>
      </c>
      <c r="F56" s="146">
        <f t="shared" si="1"/>
        <v>1</v>
      </c>
      <c r="G56" s="3"/>
      <c r="H56" s="3"/>
      <c r="I56" s="3"/>
      <c r="J56" s="3"/>
      <c r="K56" s="3"/>
      <c r="L56" s="3"/>
      <c r="M56" s="3"/>
      <c r="N56" s="3"/>
      <c r="O56" s="3"/>
      <c r="P56" s="3"/>
      <c r="Q56" s="3"/>
      <c r="R56" s="3"/>
      <c r="S56" s="3"/>
      <c r="T56" s="3"/>
      <c r="U56" s="3"/>
      <c r="V56" s="3"/>
      <c r="W56" s="3"/>
      <c r="X56" s="3"/>
      <c r="Y56" s="3"/>
      <c r="Z56" s="3"/>
    </row>
    <row r="57" ht="12.75" customHeight="1">
      <c r="A57" s="3" t="str">
        <f>'Historical Data'!A74</f>
        <v>Integration test</v>
      </c>
      <c r="B57" s="3"/>
      <c r="C57" s="235">
        <f>$C$61*'Historical Data'!F74</f>
        <v>0</v>
      </c>
      <c r="D57" s="235">
        <f>SUMIF('Time Log'!$H$63:$H$152,A57,'Time Log'!$G$63:$G$152)</f>
        <v>25</v>
      </c>
      <c r="E57" s="145">
        <f>D57+'Historical Data'!E74</f>
        <v>25</v>
      </c>
      <c r="F57" s="146">
        <f t="shared" si="1"/>
        <v>1.666666667</v>
      </c>
      <c r="G57" s="3"/>
      <c r="H57" s="3"/>
      <c r="I57" s="3"/>
      <c r="J57" s="3"/>
      <c r="K57" s="3"/>
      <c r="L57" s="3"/>
      <c r="M57" s="3"/>
      <c r="N57" s="3"/>
      <c r="O57" s="3"/>
      <c r="P57" s="3"/>
      <c r="Q57" s="3"/>
      <c r="R57" s="3"/>
      <c r="S57" s="3"/>
      <c r="T57" s="3"/>
      <c r="U57" s="3"/>
      <c r="V57" s="3"/>
      <c r="W57" s="3"/>
      <c r="X57" s="3"/>
      <c r="Y57" s="3"/>
      <c r="Z57" s="3"/>
    </row>
    <row r="58" ht="12.75" customHeight="1">
      <c r="A58" s="3" t="str">
        <f>'Historical Data'!A75</f>
        <v>Repattern</v>
      </c>
      <c r="B58" s="3"/>
      <c r="C58" s="235">
        <f>$C$61*'Historical Data'!F75</f>
        <v>0</v>
      </c>
      <c r="D58" s="235">
        <f>SUMIF('Time Log'!$H$63:$H$152,A58,'Time Log'!$G$63:$G$152)</f>
        <v>0</v>
      </c>
      <c r="E58" s="145">
        <f>D58+'Historical Data'!E75</f>
        <v>0</v>
      </c>
      <c r="F58" s="146">
        <f t="shared" si="1"/>
        <v>0</v>
      </c>
      <c r="G58" s="3"/>
      <c r="H58" s="3"/>
      <c r="I58" s="3"/>
      <c r="J58" s="3"/>
      <c r="K58" s="3"/>
      <c r="L58" s="3"/>
      <c r="M58" s="3"/>
      <c r="N58" s="3"/>
      <c r="O58" s="3"/>
      <c r="P58" s="3"/>
      <c r="Q58" s="3"/>
      <c r="R58" s="3"/>
      <c r="S58" s="3"/>
      <c r="T58" s="3"/>
      <c r="U58" s="3"/>
      <c r="V58" s="3"/>
      <c r="W58" s="3"/>
      <c r="X58" s="3"/>
      <c r="Y58" s="3"/>
      <c r="Z58" s="3"/>
    </row>
    <row r="59" ht="12.75" customHeight="1">
      <c r="A59" s="3" t="str">
        <f>'Historical Data'!A76</f>
        <v>Postmortem</v>
      </c>
      <c r="B59" s="3"/>
      <c r="C59" s="235">
        <f>$C$61*'Historical Data'!F76</f>
        <v>0</v>
      </c>
      <c r="D59" s="235">
        <f>SUMIF('Time Log'!$H$63:$H$152,A59,'Time Log'!$G$63:$G$152)</f>
        <v>15</v>
      </c>
      <c r="E59" s="145">
        <f>D59+'Historical Data'!E76</f>
        <v>15</v>
      </c>
      <c r="F59" s="146">
        <f t="shared" si="1"/>
        <v>1</v>
      </c>
      <c r="G59" s="3"/>
      <c r="H59" s="3"/>
      <c r="I59" s="3"/>
      <c r="J59" s="3"/>
      <c r="K59" s="3"/>
      <c r="L59" s="3"/>
      <c r="M59" s="3"/>
      <c r="N59" s="3"/>
      <c r="O59" s="3"/>
      <c r="P59" s="3"/>
      <c r="Q59" s="3"/>
      <c r="R59" s="3"/>
      <c r="S59" s="3"/>
      <c r="T59" s="3"/>
      <c r="U59" s="3"/>
      <c r="V59" s="3"/>
      <c r="W59" s="3"/>
      <c r="X59" s="3"/>
      <c r="Y59" s="3"/>
      <c r="Z59" s="3"/>
    </row>
    <row r="60" ht="12.75" customHeight="1">
      <c r="A60" s="3" t="str">
        <f>'Historical Data'!A77</f>
        <v>Sandbox</v>
      </c>
      <c r="B60" s="3"/>
      <c r="C60" s="235">
        <f>$C$61*'Historical Data'!F77</f>
        <v>0</v>
      </c>
      <c r="D60" s="235">
        <f>SUMIF('Time Log'!$H$63:$H$152,A60,'Time Log'!$G$63:$G$152)</f>
        <v>0</v>
      </c>
      <c r="E60" s="145">
        <f>D60+'Historical Data'!E77</f>
        <v>0</v>
      </c>
      <c r="F60" s="146">
        <f t="shared" si="1"/>
        <v>0</v>
      </c>
      <c r="G60" s="3"/>
      <c r="H60" s="3"/>
      <c r="I60" s="3"/>
      <c r="J60" s="3"/>
      <c r="K60" s="3"/>
      <c r="L60" s="3"/>
      <c r="M60" s="3"/>
      <c r="N60" s="3"/>
      <c r="O60" s="3"/>
      <c r="P60" s="3"/>
      <c r="Q60" s="3"/>
      <c r="R60" s="3"/>
      <c r="S60" s="3"/>
      <c r="T60" s="3"/>
      <c r="U60" s="3"/>
      <c r="V60" s="3"/>
      <c r="W60" s="3"/>
      <c r="X60" s="3"/>
      <c r="Y60" s="3"/>
      <c r="Z60" s="3"/>
    </row>
    <row r="61" ht="12.75" customHeight="1">
      <c r="A61" s="3" t="str">
        <f>'Historical Data'!A78</f>
        <v>TOTAL</v>
      </c>
      <c r="B61" s="3"/>
      <c r="C61" s="235">
        <f>ArcEstimation!D116</f>
        <v>0</v>
      </c>
      <c r="D61" s="235">
        <f>SUM(D50:D60)</f>
        <v>325</v>
      </c>
      <c r="E61" s="235">
        <f>D61+'Historical Data'!E78</f>
        <v>325</v>
      </c>
      <c r="F61" s="146">
        <f t="shared" si="1"/>
        <v>21.66666667</v>
      </c>
      <c r="G61" s="3"/>
      <c r="H61" s="3"/>
      <c r="I61" s="3"/>
      <c r="J61" s="3"/>
      <c r="K61" s="3"/>
      <c r="L61" s="3"/>
      <c r="M61" s="3"/>
      <c r="N61" s="3"/>
      <c r="O61" s="3"/>
      <c r="P61" s="3"/>
      <c r="Q61" s="3"/>
      <c r="R61" s="3"/>
      <c r="S61" s="3"/>
      <c r="T61" s="3"/>
      <c r="U61" s="3"/>
      <c r="V61" s="3"/>
      <c r="W61" s="3"/>
      <c r="X61" s="3"/>
      <c r="Y61" s="3"/>
      <c r="Z61" s="3"/>
    </row>
    <row r="62" ht="12.75" customHeight="1">
      <c r="A62" s="3"/>
      <c r="B62" s="3"/>
      <c r="C62" s="186"/>
      <c r="D62" s="186"/>
      <c r="E62" s="3"/>
      <c r="F62" s="3"/>
      <c r="G62" s="3"/>
      <c r="H62" s="3"/>
      <c r="I62" s="3"/>
      <c r="J62" s="3"/>
      <c r="K62" s="3"/>
      <c r="L62" s="3"/>
      <c r="M62" s="3"/>
      <c r="N62" s="3"/>
      <c r="O62" s="3"/>
      <c r="P62" s="3"/>
      <c r="Q62" s="3"/>
      <c r="R62" s="3"/>
      <c r="S62" s="3"/>
      <c r="T62" s="3"/>
      <c r="U62" s="3"/>
      <c r="V62" s="3"/>
      <c r="W62" s="3"/>
      <c r="X62" s="3"/>
      <c r="Y62" s="3"/>
      <c r="Z62" s="3"/>
    </row>
    <row r="63" ht="12.75" customHeight="1">
      <c r="A63" s="118" t="str">
        <f>'Historical Data'!A81</f>
        <v>Changes traced to the activities below:</v>
      </c>
      <c r="B63" s="118"/>
      <c r="C63" s="118"/>
      <c r="D63" s="118"/>
      <c r="E63" s="3"/>
      <c r="F63" s="118"/>
      <c r="G63" s="3"/>
      <c r="H63" s="118"/>
      <c r="I63" s="3"/>
      <c r="J63" s="3"/>
      <c r="K63" s="3"/>
      <c r="L63" s="3"/>
      <c r="M63" s="3"/>
      <c r="N63" s="3"/>
      <c r="O63" s="3"/>
      <c r="P63" s="3"/>
      <c r="Q63" s="3"/>
      <c r="R63" s="3"/>
      <c r="S63" s="3"/>
      <c r="T63" s="3"/>
      <c r="U63" s="3"/>
      <c r="V63" s="3"/>
      <c r="W63" s="3"/>
      <c r="X63" s="3"/>
      <c r="Y63" s="3"/>
      <c r="Z63" s="3"/>
    </row>
    <row r="64" ht="12.75" customHeight="1">
      <c r="A64" s="3" t="str">
        <f>'Historical Data'!A82</f>
        <v>Analyze</v>
      </c>
      <c r="B64" s="3"/>
      <c r="C64" s="3"/>
      <c r="D64" s="145">
        <f>COUNTIF('Change Log'!$D$61,A64)</f>
        <v>0</v>
      </c>
      <c r="E64" s="145">
        <f>D64+'Historical Data'!E82</f>
        <v>0</v>
      </c>
      <c r="F64" s="3"/>
      <c r="G64" s="3"/>
      <c r="H64" s="3"/>
      <c r="I64" s="3"/>
      <c r="J64" s="3"/>
      <c r="K64" s="3"/>
      <c r="L64" s="3"/>
      <c r="M64" s="3"/>
      <c r="N64" s="3"/>
      <c r="O64" s="3"/>
      <c r="P64" s="3"/>
      <c r="Q64" s="3"/>
      <c r="R64" s="3"/>
      <c r="S64" s="3"/>
      <c r="T64" s="3"/>
      <c r="U64" s="3"/>
      <c r="V64" s="3"/>
      <c r="W64" s="3"/>
      <c r="X64" s="3"/>
      <c r="Y64" s="3"/>
      <c r="Z64" s="3"/>
    </row>
    <row r="65" ht="12.75" customHeight="1">
      <c r="A65" s="3" t="str">
        <f>'Historical Data'!A83</f>
        <v>Architect</v>
      </c>
      <c r="B65" s="3"/>
      <c r="C65" s="3"/>
      <c r="D65" s="145">
        <f>COUNTIF('Change Log'!$D$61,A65)</f>
        <v>0</v>
      </c>
      <c r="E65" s="145">
        <f>D65+'Historical Data'!E83</f>
        <v>0</v>
      </c>
      <c r="F65" s="3"/>
      <c r="G65" s="3"/>
      <c r="H65" s="3"/>
      <c r="I65" s="3"/>
      <c r="J65" s="3"/>
      <c r="K65" s="3"/>
      <c r="L65" s="3"/>
      <c r="M65" s="3"/>
      <c r="N65" s="3"/>
      <c r="O65" s="3"/>
      <c r="P65" s="3"/>
      <c r="Q65" s="3"/>
      <c r="R65" s="3"/>
      <c r="S65" s="3"/>
      <c r="T65" s="3"/>
      <c r="U65" s="3"/>
      <c r="V65" s="3"/>
      <c r="W65" s="3"/>
      <c r="X65" s="3"/>
      <c r="Y65" s="3"/>
      <c r="Z65" s="3"/>
    </row>
    <row r="66" ht="12.75" customHeight="1">
      <c r="A66" s="3" t="str">
        <f>'Historical Data'!A84</f>
        <v>Plan project</v>
      </c>
      <c r="B66" s="3"/>
      <c r="C66" s="3"/>
      <c r="D66" s="145">
        <f>COUNTIF('Change Log'!$D$61,A66)</f>
        <v>0</v>
      </c>
      <c r="E66" s="145">
        <f>D66+'Historical Data'!E84</f>
        <v>0</v>
      </c>
      <c r="F66" s="3"/>
      <c r="G66" s="3"/>
      <c r="H66" s="3"/>
      <c r="I66" s="3"/>
      <c r="J66" s="3"/>
      <c r="K66" s="3"/>
      <c r="L66" s="3"/>
      <c r="M66" s="3"/>
      <c r="N66" s="3"/>
      <c r="O66" s="3"/>
      <c r="P66" s="3"/>
      <c r="Q66" s="3"/>
      <c r="R66" s="3"/>
      <c r="S66" s="3"/>
      <c r="T66" s="3"/>
      <c r="U66" s="3"/>
      <c r="V66" s="3"/>
      <c r="W66" s="3"/>
      <c r="X66" s="3"/>
      <c r="Y66" s="3"/>
      <c r="Z66" s="3"/>
    </row>
    <row r="67" ht="12.75" customHeight="1">
      <c r="A67" s="3" t="str">
        <f>'Historical Data'!A85</f>
        <v>Plan iteration</v>
      </c>
      <c r="B67" s="3"/>
      <c r="C67" s="3"/>
      <c r="D67" s="145">
        <f>COUNTIF('Change Log'!$D$61,A67)</f>
        <v>0</v>
      </c>
      <c r="E67" s="145">
        <f>D67+'Historical Data'!E85</f>
        <v>0</v>
      </c>
      <c r="F67" s="3"/>
      <c r="G67" s="3"/>
      <c r="H67" s="3"/>
      <c r="I67" s="3"/>
      <c r="J67" s="3"/>
      <c r="K67" s="3"/>
      <c r="L67" s="3"/>
      <c r="M67" s="3"/>
      <c r="N67" s="3"/>
      <c r="O67" s="3"/>
      <c r="P67" s="3"/>
      <c r="Q67" s="3"/>
      <c r="R67" s="3"/>
      <c r="S67" s="3"/>
      <c r="T67" s="3"/>
      <c r="U67" s="3"/>
      <c r="V67" s="3"/>
      <c r="W67" s="3"/>
      <c r="X67" s="3"/>
      <c r="Y67" s="3"/>
      <c r="Z67" s="3"/>
    </row>
    <row r="68" ht="12.75" customHeight="1">
      <c r="A68" s="3" t="str">
        <f>'Historical Data'!A86</f>
        <v>Construct</v>
      </c>
      <c r="B68" s="3"/>
      <c r="C68" s="3"/>
      <c r="D68" s="145">
        <f>COUNTIF('Change Log'!$D$61,A68)</f>
        <v>0</v>
      </c>
      <c r="E68" s="145">
        <f>D68+'Historical Data'!E86</f>
        <v>0</v>
      </c>
      <c r="F68" s="3"/>
      <c r="G68" s="3"/>
      <c r="H68" s="3"/>
      <c r="I68" s="3"/>
      <c r="J68" s="3"/>
      <c r="K68" s="3"/>
      <c r="L68" s="3"/>
      <c r="M68" s="3"/>
      <c r="N68" s="3"/>
      <c r="O68" s="3"/>
      <c r="P68" s="3"/>
      <c r="Q68" s="3"/>
      <c r="R68" s="3"/>
      <c r="S68" s="3"/>
      <c r="T68" s="3"/>
      <c r="U68" s="3"/>
      <c r="V68" s="3"/>
      <c r="W68" s="3"/>
      <c r="X68" s="3"/>
      <c r="Y68" s="3"/>
      <c r="Z68" s="3"/>
    </row>
    <row r="69" ht="12.75" customHeight="1">
      <c r="A69" s="3" t="str">
        <f>'Historical Data'!A87</f>
        <v>Refactor</v>
      </c>
      <c r="B69" s="3"/>
      <c r="C69" s="3"/>
      <c r="D69" s="145">
        <f>COUNTIF('Change Log'!$D$61,A69)</f>
        <v>0</v>
      </c>
      <c r="E69" s="145">
        <f>D69+'Historical Data'!E87</f>
        <v>0</v>
      </c>
      <c r="F69" s="3"/>
      <c r="G69" s="3"/>
      <c r="H69" s="3"/>
      <c r="I69" s="3"/>
      <c r="J69" s="3"/>
      <c r="K69" s="3"/>
      <c r="L69" s="3"/>
      <c r="M69" s="3"/>
      <c r="N69" s="3"/>
      <c r="O69" s="3"/>
      <c r="P69" s="3"/>
      <c r="Q69" s="3"/>
      <c r="R69" s="3"/>
      <c r="S69" s="3"/>
      <c r="T69" s="3"/>
      <c r="U69" s="3"/>
      <c r="V69" s="3"/>
      <c r="W69" s="3"/>
      <c r="X69" s="3"/>
      <c r="Y69" s="3"/>
      <c r="Z69" s="3"/>
    </row>
    <row r="70" ht="12.75" customHeight="1">
      <c r="A70" s="3" t="str">
        <f>'Historical Data'!A88</f>
        <v>Review</v>
      </c>
      <c r="B70" s="3"/>
      <c r="C70" s="3"/>
      <c r="D70" s="145">
        <f>COUNTIF('Change Log'!$D$61,A70)</f>
        <v>0</v>
      </c>
      <c r="E70" s="145">
        <f>D70+'Historical Data'!E88</f>
        <v>0</v>
      </c>
      <c r="F70" s="3"/>
      <c r="G70" s="3"/>
      <c r="H70" s="3"/>
      <c r="I70" s="3"/>
      <c r="J70" s="3"/>
      <c r="K70" s="3"/>
      <c r="L70" s="3"/>
      <c r="M70" s="3"/>
      <c r="N70" s="3"/>
      <c r="O70" s="3"/>
      <c r="P70" s="3"/>
      <c r="Q70" s="3"/>
      <c r="R70" s="3"/>
      <c r="S70" s="3"/>
      <c r="T70" s="3"/>
      <c r="U70" s="3"/>
      <c r="V70" s="3"/>
      <c r="W70" s="3"/>
      <c r="X70" s="3"/>
      <c r="Y70" s="3"/>
      <c r="Z70" s="3"/>
    </row>
    <row r="71" ht="12.75" customHeight="1">
      <c r="A71" s="3" t="str">
        <f>'Historical Data'!A89</f>
        <v>Integration test</v>
      </c>
      <c r="B71" s="3"/>
      <c r="C71" s="3"/>
      <c r="D71" s="145">
        <f>COUNTIF('Change Log'!$D$61,A71)</f>
        <v>0</v>
      </c>
      <c r="E71" s="145">
        <f>D71+'Historical Data'!E89</f>
        <v>0</v>
      </c>
      <c r="F71" s="3"/>
      <c r="G71" s="3"/>
      <c r="H71" s="3"/>
      <c r="I71" s="3"/>
      <c r="J71" s="3"/>
      <c r="K71" s="3"/>
      <c r="L71" s="3"/>
      <c r="M71" s="3"/>
      <c r="N71" s="3"/>
      <c r="O71" s="3"/>
      <c r="P71" s="3"/>
      <c r="Q71" s="3"/>
      <c r="R71" s="3"/>
      <c r="S71" s="3"/>
      <c r="T71" s="3"/>
      <c r="U71" s="3"/>
      <c r="V71" s="3"/>
      <c r="W71" s="3"/>
      <c r="X71" s="3"/>
      <c r="Y71" s="3"/>
      <c r="Z71" s="3"/>
    </row>
    <row r="72" ht="12.75" customHeight="1">
      <c r="A72" s="3" t="str">
        <f>'Historical Data'!A90</f>
        <v>Repattern</v>
      </c>
      <c r="B72" s="3"/>
      <c r="C72" s="3"/>
      <c r="D72" s="145">
        <f>COUNTIF('Change Log'!$D$61,A72)</f>
        <v>0</v>
      </c>
      <c r="E72" s="145">
        <f>D72+'Historical Data'!E90</f>
        <v>0</v>
      </c>
      <c r="F72" s="3"/>
      <c r="G72" s="3"/>
      <c r="H72" s="3"/>
      <c r="I72" s="3"/>
      <c r="J72" s="3"/>
      <c r="K72" s="3"/>
      <c r="L72" s="3"/>
      <c r="M72" s="3"/>
      <c r="N72" s="3"/>
      <c r="O72" s="3"/>
      <c r="P72" s="3"/>
      <c r="Q72" s="3"/>
      <c r="R72" s="3"/>
      <c r="S72" s="3"/>
      <c r="T72" s="3"/>
      <c r="U72" s="3"/>
      <c r="V72" s="3"/>
      <c r="W72" s="3"/>
      <c r="X72" s="3"/>
      <c r="Y72" s="3"/>
      <c r="Z72" s="3"/>
    </row>
    <row r="73" ht="12.75" customHeight="1">
      <c r="A73" s="3" t="str">
        <f>'Historical Data'!A91</f>
        <v>Postmortem</v>
      </c>
      <c r="B73" s="3"/>
      <c r="C73" s="3"/>
      <c r="D73" s="145">
        <f>COUNTIF('Change Log'!$D$61,A73)</f>
        <v>0</v>
      </c>
      <c r="E73" s="145">
        <f>D73+'Historical Data'!E91</f>
        <v>0</v>
      </c>
      <c r="F73" s="3"/>
      <c r="G73" s="3"/>
      <c r="H73" s="3"/>
      <c r="I73" s="3"/>
      <c r="J73" s="3"/>
      <c r="K73" s="3"/>
      <c r="L73" s="3"/>
      <c r="M73" s="3"/>
      <c r="N73" s="3"/>
      <c r="O73" s="3"/>
      <c r="P73" s="3"/>
      <c r="Q73" s="3"/>
      <c r="R73" s="3"/>
      <c r="S73" s="3"/>
      <c r="T73" s="3"/>
      <c r="U73" s="3"/>
      <c r="V73" s="3"/>
      <c r="W73" s="3"/>
      <c r="X73" s="3"/>
      <c r="Y73" s="3"/>
      <c r="Z73" s="3"/>
    </row>
    <row r="74" ht="12.75" customHeight="1">
      <c r="A74" s="3" t="str">
        <f>'Historical Data'!A92</f>
        <v>Sandbox</v>
      </c>
      <c r="B74" s="118"/>
      <c r="C74" s="118"/>
      <c r="D74" s="145">
        <f>COUNTIF('Change Log'!$D$61,A74)</f>
        <v>0</v>
      </c>
      <c r="E74" s="145">
        <f>D74+'Historical Data'!E92</f>
        <v>0</v>
      </c>
      <c r="F74" s="118"/>
      <c r="G74" s="3"/>
      <c r="H74" s="118"/>
      <c r="I74" s="3"/>
      <c r="J74" s="3"/>
      <c r="K74" s="3"/>
      <c r="L74" s="3"/>
      <c r="M74" s="3"/>
      <c r="N74" s="3"/>
      <c r="O74" s="3"/>
      <c r="P74" s="3"/>
      <c r="Q74" s="3"/>
      <c r="R74" s="3"/>
      <c r="S74" s="3"/>
      <c r="T74" s="3"/>
      <c r="U74" s="3"/>
      <c r="V74" s="3"/>
      <c r="W74" s="3"/>
      <c r="X74" s="3"/>
      <c r="Y74" s="3"/>
      <c r="Z74" s="3"/>
    </row>
    <row r="75" ht="12.75" customHeight="1">
      <c r="A75" s="3" t="str">
        <f>'Historical Data'!A93</f>
        <v>TOTAL</v>
      </c>
      <c r="B75" s="118"/>
      <c r="C75" s="118"/>
      <c r="D75" s="145">
        <f>SUM(D64:D74)</f>
        <v>0</v>
      </c>
      <c r="E75" s="145">
        <f>D75+'Historical Data'!E93</f>
        <v>0</v>
      </c>
      <c r="F75" s="118"/>
      <c r="G75" s="3"/>
      <c r="H75" s="118"/>
      <c r="I75" s="3"/>
      <c r="J75" s="3"/>
      <c r="K75" s="3"/>
      <c r="L75" s="3"/>
      <c r="M75" s="3"/>
      <c r="N75" s="3"/>
      <c r="O75" s="3"/>
      <c r="P75" s="3"/>
      <c r="Q75" s="3"/>
      <c r="R75" s="3"/>
      <c r="S75" s="3"/>
      <c r="T75" s="3"/>
      <c r="U75" s="3"/>
      <c r="V75" s="3"/>
      <c r="W75" s="3"/>
      <c r="X75" s="3"/>
      <c r="Y75" s="3"/>
      <c r="Z75" s="3"/>
    </row>
    <row r="76" ht="12.75" customHeight="1">
      <c r="A76" s="118"/>
      <c r="B76" s="118"/>
      <c r="C76" s="118"/>
      <c r="D76" s="118"/>
      <c r="E76" s="145"/>
      <c r="F76" s="118"/>
      <c r="G76" s="3"/>
      <c r="H76" s="118"/>
      <c r="I76" s="3"/>
      <c r="J76" s="3"/>
      <c r="K76" s="3"/>
      <c r="L76" s="3"/>
      <c r="M76" s="3"/>
      <c r="N76" s="3"/>
      <c r="O76" s="3"/>
      <c r="P76" s="3"/>
      <c r="Q76" s="3"/>
      <c r="R76" s="3"/>
      <c r="S76" s="3"/>
      <c r="T76" s="3"/>
      <c r="U76" s="3"/>
      <c r="V76" s="3"/>
      <c r="W76" s="3"/>
      <c r="X76" s="3"/>
      <c r="Y76" s="3"/>
      <c r="Z76" s="3"/>
    </row>
    <row r="77" ht="12.75" customHeight="1">
      <c r="A77" s="118" t="str">
        <f>'Historical Data'!A96</f>
        <v>Changes implemented in the activities below:</v>
      </c>
      <c r="B77" s="118"/>
      <c r="C77" s="118"/>
      <c r="D77" s="118"/>
      <c r="E77" s="145"/>
      <c r="F77" s="118"/>
      <c r="G77" s="3"/>
      <c r="H77" s="118"/>
      <c r="I77" s="3"/>
      <c r="J77" s="3"/>
      <c r="K77" s="3"/>
      <c r="L77" s="3"/>
      <c r="M77" s="3"/>
      <c r="N77" s="3"/>
      <c r="O77" s="3"/>
      <c r="P77" s="3"/>
      <c r="Q77" s="3"/>
      <c r="R77" s="3"/>
      <c r="S77" s="3"/>
      <c r="T77" s="3"/>
      <c r="U77" s="3"/>
      <c r="V77" s="3"/>
      <c r="W77" s="3"/>
      <c r="X77" s="3"/>
      <c r="Y77" s="3"/>
      <c r="Z77" s="3"/>
    </row>
    <row r="78" ht="12.75" customHeight="1">
      <c r="A78" s="3" t="str">
        <f>'Historical Data'!A97</f>
        <v>Analyze</v>
      </c>
      <c r="B78" s="3"/>
      <c r="C78" s="3"/>
      <c r="D78" s="145">
        <f>COUNTIF('Change Log'!$F$61,A78)</f>
        <v>0</v>
      </c>
      <c r="E78" s="145">
        <f>D78+'Historical Data'!E97</f>
        <v>0</v>
      </c>
      <c r="F78" s="3"/>
      <c r="G78" s="3"/>
      <c r="H78" s="3"/>
      <c r="I78" s="3"/>
      <c r="J78" s="3"/>
      <c r="K78" s="3"/>
      <c r="L78" s="3"/>
      <c r="M78" s="3"/>
      <c r="N78" s="3"/>
      <c r="O78" s="3"/>
      <c r="P78" s="3"/>
      <c r="Q78" s="3"/>
      <c r="R78" s="3"/>
      <c r="S78" s="3"/>
      <c r="T78" s="3"/>
      <c r="U78" s="3"/>
      <c r="V78" s="3"/>
      <c r="W78" s="3"/>
      <c r="X78" s="3"/>
      <c r="Y78" s="3"/>
      <c r="Z78" s="3"/>
    </row>
    <row r="79" ht="12.75" customHeight="1">
      <c r="A79" s="3" t="str">
        <f>'Historical Data'!A98</f>
        <v>Architect</v>
      </c>
      <c r="B79" s="3"/>
      <c r="C79" s="3"/>
      <c r="D79" s="145">
        <f>COUNTIF('Change Log'!$F$61,A79)</f>
        <v>0</v>
      </c>
      <c r="E79" s="145">
        <f>D79+'Historical Data'!E98</f>
        <v>0</v>
      </c>
      <c r="F79" s="3"/>
      <c r="G79" s="3"/>
      <c r="H79" s="3"/>
      <c r="I79" s="3"/>
      <c r="J79" s="3"/>
      <c r="K79" s="3"/>
      <c r="L79" s="3"/>
      <c r="M79" s="3"/>
      <c r="N79" s="3"/>
      <c r="O79" s="3"/>
      <c r="P79" s="3"/>
      <c r="Q79" s="3"/>
      <c r="R79" s="3"/>
      <c r="S79" s="3"/>
      <c r="T79" s="3"/>
      <c r="U79" s="3"/>
      <c r="V79" s="3"/>
      <c r="W79" s="3"/>
      <c r="X79" s="3"/>
      <c r="Y79" s="3"/>
      <c r="Z79" s="3"/>
    </row>
    <row r="80" ht="12.75" customHeight="1">
      <c r="A80" s="3" t="str">
        <f>'Historical Data'!A99</f>
        <v>Plan project</v>
      </c>
      <c r="B80" s="3"/>
      <c r="C80" s="3"/>
      <c r="D80" s="145">
        <f>COUNTIF('Change Log'!$F$61,A80)</f>
        <v>0</v>
      </c>
      <c r="E80" s="145">
        <f>D80+'Historical Data'!E99</f>
        <v>0</v>
      </c>
      <c r="F80" s="3"/>
      <c r="G80" s="3"/>
      <c r="H80" s="3"/>
      <c r="I80" s="3"/>
      <c r="J80" s="3"/>
      <c r="K80" s="3"/>
      <c r="L80" s="3"/>
      <c r="M80" s="3"/>
      <c r="N80" s="3"/>
      <c r="O80" s="3"/>
      <c r="P80" s="3"/>
      <c r="Q80" s="3"/>
      <c r="R80" s="3"/>
      <c r="S80" s="3"/>
      <c r="T80" s="3"/>
      <c r="U80" s="3"/>
      <c r="V80" s="3"/>
      <c r="W80" s="3"/>
      <c r="X80" s="3"/>
      <c r="Y80" s="3"/>
      <c r="Z80" s="3"/>
    </row>
    <row r="81" ht="12.75" customHeight="1">
      <c r="A81" s="3" t="str">
        <f>'Historical Data'!A100</f>
        <v>Plan iteration</v>
      </c>
      <c r="B81" s="3"/>
      <c r="C81" s="3"/>
      <c r="D81" s="145">
        <f>COUNTIF('Change Log'!$F$61,A81)</f>
        <v>0</v>
      </c>
      <c r="E81" s="145">
        <f>D81+'Historical Data'!E100</f>
        <v>0</v>
      </c>
      <c r="F81" s="3"/>
      <c r="G81" s="3"/>
      <c r="H81" s="3"/>
      <c r="I81" s="3"/>
      <c r="J81" s="3"/>
      <c r="K81" s="3"/>
      <c r="L81" s="3"/>
      <c r="M81" s="3"/>
      <c r="N81" s="3"/>
      <c r="O81" s="3"/>
      <c r="P81" s="3"/>
      <c r="Q81" s="3"/>
      <c r="R81" s="3"/>
      <c r="S81" s="3"/>
      <c r="T81" s="3"/>
      <c r="U81" s="3"/>
      <c r="V81" s="3"/>
      <c r="W81" s="3"/>
      <c r="X81" s="3"/>
      <c r="Y81" s="3"/>
      <c r="Z81" s="3"/>
    </row>
    <row r="82" ht="12.75" customHeight="1">
      <c r="A82" s="3" t="str">
        <f>'Historical Data'!A101</f>
        <v>Construct</v>
      </c>
      <c r="B82" s="3"/>
      <c r="C82" s="3"/>
      <c r="D82" s="145">
        <f>COUNTIF('Change Log'!$F$61,A82)</f>
        <v>0</v>
      </c>
      <c r="E82" s="145">
        <f>D82+'Historical Data'!E101</f>
        <v>0</v>
      </c>
      <c r="F82" s="3"/>
      <c r="G82" s="3"/>
      <c r="H82" s="3"/>
      <c r="I82" s="3"/>
      <c r="J82" s="3"/>
      <c r="K82" s="3"/>
      <c r="L82" s="3"/>
      <c r="M82" s="3"/>
      <c r="N82" s="3"/>
      <c r="O82" s="3"/>
      <c r="P82" s="3"/>
      <c r="Q82" s="3"/>
      <c r="R82" s="3"/>
      <c r="S82" s="3"/>
      <c r="T82" s="3"/>
      <c r="U82" s="3"/>
      <c r="V82" s="3"/>
      <c r="W82" s="3"/>
      <c r="X82" s="3"/>
      <c r="Y82" s="3"/>
      <c r="Z82" s="3"/>
    </row>
    <row r="83" ht="12.75" customHeight="1">
      <c r="A83" s="3" t="str">
        <f>'Historical Data'!A102</f>
        <v>Refactor</v>
      </c>
      <c r="B83" s="3"/>
      <c r="C83" s="3"/>
      <c r="D83" s="145">
        <f>COUNTIF('Change Log'!$F$61,A83)</f>
        <v>0</v>
      </c>
      <c r="E83" s="145">
        <f>D83+'Historical Data'!E102</f>
        <v>0</v>
      </c>
      <c r="F83" s="3"/>
      <c r="G83" s="3"/>
      <c r="H83" s="3"/>
      <c r="I83" s="3"/>
      <c r="J83" s="3"/>
      <c r="K83" s="3"/>
      <c r="L83" s="3"/>
      <c r="M83" s="3"/>
      <c r="N83" s="3"/>
      <c r="O83" s="3"/>
      <c r="P83" s="3"/>
      <c r="Q83" s="3"/>
      <c r="R83" s="3"/>
      <c r="S83" s="3"/>
      <c r="T83" s="3"/>
      <c r="U83" s="3"/>
      <c r="V83" s="3"/>
      <c r="W83" s="3"/>
      <c r="X83" s="3"/>
      <c r="Y83" s="3"/>
      <c r="Z83" s="3"/>
    </row>
    <row r="84" ht="12.75" customHeight="1">
      <c r="A84" s="3" t="str">
        <f>'Historical Data'!A103</f>
        <v>Review</v>
      </c>
      <c r="B84" s="3"/>
      <c r="C84" s="3"/>
      <c r="D84" s="145">
        <f>COUNTIF('Change Log'!$F$61,A84)</f>
        <v>0</v>
      </c>
      <c r="E84" s="145">
        <f>D84+'Historical Data'!E103</f>
        <v>0</v>
      </c>
      <c r="F84" s="3"/>
      <c r="G84" s="3"/>
      <c r="H84" s="3"/>
      <c r="I84" s="3"/>
      <c r="J84" s="3"/>
      <c r="K84" s="3"/>
      <c r="L84" s="3"/>
      <c r="M84" s="3"/>
      <c r="N84" s="3"/>
      <c r="O84" s="3"/>
      <c r="P84" s="3"/>
      <c r="Q84" s="3"/>
      <c r="R84" s="3"/>
      <c r="S84" s="3"/>
      <c r="T84" s="3"/>
      <c r="U84" s="3"/>
      <c r="V84" s="3"/>
      <c r="W84" s="3"/>
      <c r="X84" s="3"/>
      <c r="Y84" s="3"/>
      <c r="Z84" s="3"/>
    </row>
    <row r="85" ht="12.75" customHeight="1">
      <c r="A85" s="3" t="str">
        <f>'Historical Data'!A104</f>
        <v>Integration test</v>
      </c>
      <c r="B85" s="3"/>
      <c r="C85" s="3"/>
      <c r="D85" s="145">
        <f>COUNTIF('Change Log'!$F$61,A85)</f>
        <v>0</v>
      </c>
      <c r="E85" s="145">
        <f>D85+'Historical Data'!E104</f>
        <v>0</v>
      </c>
      <c r="F85" s="3"/>
      <c r="G85" s="3"/>
      <c r="H85" s="3"/>
      <c r="I85" s="3"/>
      <c r="J85" s="3"/>
      <c r="K85" s="3"/>
      <c r="L85" s="3"/>
      <c r="M85" s="3"/>
      <c r="N85" s="3"/>
      <c r="O85" s="3"/>
      <c r="P85" s="3"/>
      <c r="Q85" s="3"/>
      <c r="R85" s="3"/>
      <c r="S85" s="3"/>
      <c r="T85" s="3"/>
      <c r="U85" s="3"/>
      <c r="V85" s="3"/>
      <c r="W85" s="3"/>
      <c r="X85" s="3"/>
      <c r="Y85" s="3"/>
      <c r="Z85" s="3"/>
    </row>
    <row r="86" ht="12.75" customHeight="1">
      <c r="A86" s="3" t="str">
        <f>'Historical Data'!A105</f>
        <v>Repattern</v>
      </c>
      <c r="B86" s="3"/>
      <c r="C86" s="3"/>
      <c r="D86" s="145">
        <f>COUNTIF('Change Log'!$F$61,A86)</f>
        <v>0</v>
      </c>
      <c r="E86" s="145">
        <f>D86+'Historical Data'!E105</f>
        <v>0</v>
      </c>
      <c r="F86" s="3"/>
      <c r="G86" s="3"/>
      <c r="H86" s="3"/>
      <c r="I86" s="3"/>
      <c r="J86" s="3"/>
      <c r="K86" s="3"/>
      <c r="L86" s="3"/>
      <c r="M86" s="3"/>
      <c r="N86" s="3"/>
      <c r="O86" s="3"/>
      <c r="P86" s="3"/>
      <c r="Q86" s="3"/>
      <c r="R86" s="3"/>
      <c r="S86" s="3"/>
      <c r="T86" s="3"/>
      <c r="U86" s="3"/>
      <c r="V86" s="3"/>
      <c r="W86" s="3"/>
      <c r="X86" s="3"/>
      <c r="Y86" s="3"/>
      <c r="Z86" s="3"/>
    </row>
    <row r="87" ht="12.75" customHeight="1">
      <c r="A87" s="3" t="str">
        <f>'Historical Data'!A106</f>
        <v>Postmortem</v>
      </c>
      <c r="B87" s="3"/>
      <c r="C87" s="3"/>
      <c r="D87" s="145">
        <f>COUNTIF('Change Log'!$F$61,A87)</f>
        <v>0</v>
      </c>
      <c r="E87" s="145">
        <f>D87+'Historical Data'!E106</f>
        <v>0</v>
      </c>
      <c r="F87" s="3"/>
      <c r="G87" s="3"/>
      <c r="H87" s="3"/>
      <c r="I87" s="3"/>
      <c r="J87" s="3"/>
      <c r="K87" s="3"/>
      <c r="L87" s="3"/>
      <c r="M87" s="3"/>
      <c r="N87" s="3"/>
      <c r="O87" s="3"/>
      <c r="P87" s="3"/>
      <c r="Q87" s="3"/>
      <c r="R87" s="3"/>
      <c r="S87" s="3"/>
      <c r="T87" s="3"/>
      <c r="U87" s="3"/>
      <c r="V87" s="3"/>
      <c r="W87" s="3"/>
      <c r="X87" s="3"/>
      <c r="Y87" s="3"/>
      <c r="Z87" s="3"/>
    </row>
    <row r="88" ht="12.75" customHeight="1">
      <c r="A88" s="3" t="str">
        <f>'Historical Data'!A107</f>
        <v>Sandbox</v>
      </c>
      <c r="B88" s="3"/>
      <c r="C88" s="3"/>
      <c r="D88" s="145">
        <f>COUNTIF('Change Log'!$F$61,A88)</f>
        <v>0</v>
      </c>
      <c r="E88" s="145">
        <f>D88+'Historical Data'!E107</f>
        <v>0</v>
      </c>
      <c r="F88" s="3"/>
      <c r="G88" s="3"/>
      <c r="H88" s="3"/>
      <c r="I88" s="3"/>
      <c r="J88" s="3"/>
      <c r="K88" s="3"/>
      <c r="L88" s="3"/>
      <c r="M88" s="3"/>
      <c r="N88" s="3"/>
      <c r="O88" s="3"/>
      <c r="P88" s="3"/>
      <c r="Q88" s="3"/>
      <c r="R88" s="3"/>
      <c r="S88" s="3"/>
      <c r="T88" s="3"/>
      <c r="U88" s="3"/>
      <c r="V88" s="3"/>
      <c r="W88" s="3"/>
      <c r="X88" s="3"/>
      <c r="Y88" s="3"/>
      <c r="Z88" s="3"/>
    </row>
    <row r="89" ht="12.75" customHeight="1">
      <c r="A89" s="3" t="str">
        <f>'Historical Data'!A108</f>
        <v>TOTAL</v>
      </c>
      <c r="B89" s="3"/>
      <c r="C89" s="3"/>
      <c r="D89" s="145">
        <f>SUM(D78:D88)</f>
        <v>0</v>
      </c>
      <c r="E89" s="145">
        <f>D89+'Historical Data'!E108</f>
        <v>0</v>
      </c>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A1:C1"/>
    <mergeCell ref="A3:B3"/>
  </mergeCells>
  <dataValidations>
    <dataValidation type="decimal" operator="greaterThanOrEqual" allowBlank="1" showInputMessage="1" showErrorMessage="1" prompt=".GE. zero - Value must be an integer greater than or equal to zero." sqref="D50:D60 D64:D75 D78:D89">
      <formula1>0.0</formula1>
    </dataValidation>
  </dataValidations>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11.43"/>
    <col customWidth="1" min="3" max="3" width="22.86"/>
    <col customWidth="1" min="4" max="4" width="14.0"/>
    <col customWidth="1" min="5" max="5" width="15.29"/>
    <col customWidth="1" min="6" max="6" width="16.14"/>
    <col customWidth="1" min="7" max="7" width="17.29"/>
    <col customWidth="1" min="8" max="8" width="14.29"/>
    <col customWidth="1" min="9" max="9" width="15.43"/>
    <col customWidth="1" min="10" max="10" width="49.29"/>
    <col customWidth="1" min="11" max="11" width="23.71"/>
    <col customWidth="1" min="12" max="26" width="6.29"/>
  </cols>
  <sheetData>
    <row r="1" ht="10.5" hidden="1" customHeight="1">
      <c r="A1" s="3" t="str">
        <f>Constants!A1</f>
        <v>Constants</v>
      </c>
      <c r="B1" s="3" t="str">
        <f>Constants!B1</f>
        <v> </v>
      </c>
      <c r="C1" s="3" t="str">
        <f>Constants!D1</f>
        <v> </v>
      </c>
      <c r="D1" s="3" t="str">
        <f>Constants!E1</f>
        <v> </v>
      </c>
      <c r="E1" s="3" t="str">
        <f>Constants!F1</f>
        <v> </v>
      </c>
      <c r="F1" s="3" t="str">
        <f>Constants!G1</f>
        <v/>
      </c>
      <c r="G1" s="3" t="str">
        <f>Constants!I1</f>
        <v> </v>
      </c>
      <c r="H1" s="3" t="str">
        <f>Constants!J1</f>
        <v> </v>
      </c>
      <c r="I1" s="3" t="str">
        <f>Constants!K1</f>
        <v> </v>
      </c>
      <c r="J1" s="3"/>
      <c r="K1" s="3"/>
      <c r="L1" s="3"/>
      <c r="M1" s="3"/>
      <c r="N1" s="3"/>
      <c r="O1" s="3"/>
      <c r="P1" s="3"/>
      <c r="Q1" s="3"/>
      <c r="R1" s="3"/>
      <c r="S1" s="3"/>
      <c r="T1" s="3"/>
      <c r="U1" s="3"/>
      <c r="V1" s="3"/>
      <c r="W1" s="3"/>
      <c r="X1" s="3"/>
      <c r="Y1" s="3"/>
      <c r="Z1" s="3"/>
    </row>
    <row r="2" ht="10.5" hidden="1" customHeight="1">
      <c r="A2" s="3" t="str">
        <f>Constants!A2</f>
        <v>Start date:</v>
      </c>
      <c r="B2" s="18">
        <f>Constants!B2</f>
        <v>36526</v>
      </c>
      <c r="C2" s="3" t="str">
        <f>Constants!D2</f>
        <v> </v>
      </c>
      <c r="D2" s="3" t="str">
        <f>Constants!E2</f>
        <v>Grades:</v>
      </c>
      <c r="E2" s="3" t="str">
        <f>Constants!F2</f>
        <v>AA</v>
      </c>
      <c r="F2" s="19">
        <f>Constants!G2</f>
        <v>1</v>
      </c>
      <c r="G2" s="3" t="str">
        <f>Constants!I2</f>
        <v/>
      </c>
      <c r="H2" s="278">
        <f>Constants!J2</f>
        <v>44266</v>
      </c>
      <c r="I2" s="3" t="str">
        <f>Constants!K2</f>
        <v/>
      </c>
      <c r="J2" s="3"/>
      <c r="K2" s="3"/>
      <c r="L2" s="3"/>
      <c r="M2" s="3"/>
      <c r="N2" s="3"/>
      <c r="O2" s="3"/>
      <c r="P2" s="3"/>
      <c r="Q2" s="3"/>
      <c r="R2" s="3"/>
      <c r="S2" s="3"/>
      <c r="T2" s="3"/>
      <c r="U2" s="3"/>
      <c r="V2" s="3"/>
      <c r="W2" s="3"/>
      <c r="X2" s="3"/>
      <c r="Y2" s="3"/>
      <c r="Z2" s="3"/>
    </row>
    <row r="3" ht="10.5" hidden="1" customHeight="1">
      <c r="A3" s="3" t="str">
        <f>Constants!A3</f>
        <v>End date:</v>
      </c>
      <c r="B3" s="18">
        <f>Constants!B3</f>
        <v>73051</v>
      </c>
      <c r="C3" s="3" t="str">
        <f>Constants!D3</f>
        <v> </v>
      </c>
      <c r="D3" s="3" t="str">
        <f>Constants!E3</f>
        <v> </v>
      </c>
      <c r="E3" s="3" t="str">
        <f>Constants!F3</f>
        <v>A</v>
      </c>
      <c r="F3" s="19">
        <f>Constants!G3</f>
        <v>0.95</v>
      </c>
      <c r="G3" s="3" t="str">
        <f>Constants!I3</f>
        <v/>
      </c>
      <c r="H3" s="3" t="str">
        <f>Constants!J3</f>
        <v/>
      </c>
      <c r="I3" s="3" t="str">
        <f>Constants!K3</f>
        <v/>
      </c>
      <c r="J3" s="3"/>
      <c r="K3" s="3"/>
      <c r="L3" s="3"/>
      <c r="M3" s="3"/>
      <c r="N3" s="3"/>
      <c r="O3" s="3"/>
      <c r="P3" s="3"/>
      <c r="Q3" s="3"/>
      <c r="R3" s="3"/>
      <c r="S3" s="3"/>
      <c r="T3" s="3"/>
      <c r="U3" s="3"/>
      <c r="V3" s="3"/>
      <c r="W3" s="3"/>
      <c r="X3" s="3"/>
      <c r="Y3" s="3"/>
      <c r="Z3" s="3"/>
    </row>
    <row r="4" ht="10.5" hidden="1" customHeight="1">
      <c r="A4" s="3" t="str">
        <f>Constants!A4</f>
        <v>Phases:</v>
      </c>
      <c r="B4" s="3" t="str">
        <f>Constants!B4</f>
        <v>Analyze</v>
      </c>
      <c r="C4" s="3" t="str">
        <f>Constants!D4</f>
        <v>Identifying customer needs</v>
      </c>
      <c r="D4" s="3" t="str">
        <f>Constants!E4</f>
        <v> </v>
      </c>
      <c r="E4" s="3" t="str">
        <f>Constants!F4</f>
        <v>AB</v>
      </c>
      <c r="F4" s="19">
        <f>Constants!G4</f>
        <v>0.9</v>
      </c>
      <c r="G4" s="3" t="str">
        <f>Constants!I4</f>
        <v/>
      </c>
      <c r="H4" s="3" t="str">
        <f>Constants!J4</f>
        <v/>
      </c>
      <c r="I4" s="3" t="str">
        <f>Constants!K4</f>
        <v/>
      </c>
      <c r="J4" s="3"/>
      <c r="K4" s="3"/>
      <c r="L4" s="3"/>
      <c r="M4" s="3"/>
      <c r="N4" s="3"/>
      <c r="O4" s="3"/>
      <c r="P4" s="3"/>
      <c r="Q4" s="3"/>
      <c r="R4" s="3"/>
      <c r="S4" s="3"/>
      <c r="T4" s="3"/>
      <c r="U4" s="3"/>
      <c r="V4" s="3"/>
      <c r="W4" s="3"/>
      <c r="X4" s="3"/>
      <c r="Y4" s="3"/>
      <c r="Z4" s="3"/>
    </row>
    <row r="5" ht="10.5" hidden="1" customHeight="1">
      <c r="A5" s="3" t="str">
        <f>Constants!A5</f>
        <v> </v>
      </c>
      <c r="B5" s="3" t="str">
        <f>Constants!B5</f>
        <v>Architect</v>
      </c>
      <c r="C5" s="3" t="str">
        <f>Constants!D5</f>
        <v>High-level design</v>
      </c>
      <c r="D5" s="3" t="str">
        <f>Constants!E5</f>
        <v> </v>
      </c>
      <c r="E5" s="3" t="str">
        <f>Constants!F5</f>
        <v>B</v>
      </c>
      <c r="F5" s="19">
        <f>Constants!G5</f>
        <v>0.85</v>
      </c>
      <c r="G5" s="3" t="str">
        <f>Constants!I5</f>
        <v/>
      </c>
      <c r="H5" s="3" t="str">
        <f>Constants!J5</f>
        <v/>
      </c>
      <c r="I5" s="3" t="str">
        <f>Constants!K5</f>
        <v/>
      </c>
      <c r="J5" s="3"/>
      <c r="K5" s="3"/>
      <c r="L5" s="3"/>
      <c r="M5" s="3"/>
      <c r="N5" s="3"/>
      <c r="O5" s="3"/>
      <c r="P5" s="3"/>
      <c r="Q5" s="3"/>
      <c r="R5" s="3"/>
      <c r="S5" s="3"/>
      <c r="T5" s="3"/>
      <c r="U5" s="3"/>
      <c r="V5" s="3"/>
      <c r="W5" s="3"/>
      <c r="X5" s="3"/>
      <c r="Y5" s="3"/>
      <c r="Z5" s="3"/>
    </row>
    <row r="6" ht="10.5" hidden="1" customHeight="1">
      <c r="A6" s="3" t="str">
        <f>Constants!A6</f>
        <v> </v>
      </c>
      <c r="B6" s="3" t="str">
        <f>Constants!B6</f>
        <v>Plan project</v>
      </c>
      <c r="C6" s="3" t="str">
        <f>Constants!D6</f>
        <v>Determine actions/effort for project duration</v>
      </c>
      <c r="D6" s="3" t="str">
        <f>Constants!E6</f>
        <v> </v>
      </c>
      <c r="E6" s="3" t="str">
        <f>Constants!F6</f>
        <v>BC</v>
      </c>
      <c r="F6" s="19">
        <f>Constants!G6</f>
        <v>0.8</v>
      </c>
      <c r="G6" s="3" t="str">
        <f>Constants!I6</f>
        <v/>
      </c>
      <c r="H6" s="3" t="str">
        <f>Constants!J6</f>
        <v/>
      </c>
      <c r="I6" s="3" t="str">
        <f>Constants!K6</f>
        <v/>
      </c>
      <c r="J6" s="3"/>
      <c r="K6" s="3"/>
      <c r="L6" s="3"/>
      <c r="M6" s="3"/>
      <c r="N6" s="3"/>
      <c r="O6" s="3"/>
      <c r="P6" s="3"/>
      <c r="Q6" s="3"/>
      <c r="R6" s="3"/>
      <c r="S6" s="3"/>
      <c r="T6" s="3"/>
      <c r="U6" s="3"/>
      <c r="V6" s="3"/>
      <c r="W6" s="3"/>
      <c r="X6" s="3"/>
      <c r="Y6" s="3"/>
      <c r="Z6" s="3"/>
    </row>
    <row r="7" ht="10.5" hidden="1" customHeight="1">
      <c r="A7" s="3" t="str">
        <f>Constants!A7</f>
        <v> </v>
      </c>
      <c r="B7" s="3" t="str">
        <f>Constants!B7</f>
        <v>Plan iteration</v>
      </c>
      <c r="C7" s="3" t="str">
        <f>Constants!D7</f>
        <v>Determine actions/effort this iteration</v>
      </c>
      <c r="D7" s="3" t="str">
        <f>Constants!E7</f>
        <v> </v>
      </c>
      <c r="E7" s="3" t="str">
        <f>Constants!F7</f>
        <v>C</v>
      </c>
      <c r="F7" s="19">
        <f>Constants!G7</f>
        <v>0.75</v>
      </c>
      <c r="G7" s="3" t="str">
        <f>Constants!I7</f>
        <v/>
      </c>
      <c r="H7" s="3" t="str">
        <f>Constants!J7</f>
        <v/>
      </c>
      <c r="I7" s="3" t="str">
        <f>Constants!K7</f>
        <v/>
      </c>
      <c r="J7" s="3"/>
      <c r="K7" s="3"/>
      <c r="L7" s="3"/>
      <c r="M7" s="3"/>
      <c r="N7" s="3"/>
      <c r="O7" s="3"/>
      <c r="P7" s="3"/>
      <c r="Q7" s="3"/>
      <c r="R7" s="3"/>
      <c r="S7" s="3"/>
      <c r="T7" s="3"/>
      <c r="U7" s="3"/>
      <c r="V7" s="3"/>
      <c r="W7" s="3"/>
      <c r="X7" s="3"/>
      <c r="Y7" s="3"/>
      <c r="Z7" s="3"/>
    </row>
    <row r="8" ht="10.5" hidden="1" customHeight="1">
      <c r="A8" s="3" t="str">
        <f>Constants!A8</f>
        <v> </v>
      </c>
      <c r="B8" s="3" t="str">
        <f>Constants!B8</f>
        <v>Construct</v>
      </c>
      <c r="C8" s="3" t="str">
        <f>Constants!D8</f>
        <v>Low-level design, coding, unit testing</v>
      </c>
      <c r="D8" s="3" t="str">
        <f>Constants!E8</f>
        <v> </v>
      </c>
      <c r="E8" s="3" t="str">
        <f>Constants!F8</f>
        <v>CD</v>
      </c>
      <c r="F8" s="19">
        <f>Constants!G8</f>
        <v>0.7</v>
      </c>
      <c r="G8" s="18">
        <f>Constants!H8</f>
        <v>44257</v>
      </c>
      <c r="H8" s="3">
        <f>Constants!I9</f>
        <v>1</v>
      </c>
      <c r="I8" s="3">
        <f>Constants!J8</f>
        <v>0</v>
      </c>
      <c r="J8" s="3"/>
      <c r="K8" s="3"/>
      <c r="L8" s="3"/>
      <c r="M8" s="3"/>
      <c r="N8" s="3"/>
      <c r="O8" s="3"/>
      <c r="P8" s="3"/>
      <c r="Q8" s="3"/>
      <c r="R8" s="3"/>
      <c r="S8" s="3"/>
      <c r="T8" s="3"/>
      <c r="U8" s="3"/>
      <c r="V8" s="3"/>
      <c r="W8" s="3"/>
      <c r="X8" s="3"/>
      <c r="Y8" s="3"/>
      <c r="Z8" s="3"/>
    </row>
    <row r="9" ht="10.5" hidden="1" customHeight="1">
      <c r="A9" s="3" t="str">
        <f>Constants!A9</f>
        <v> </v>
      </c>
      <c r="B9" s="3" t="str">
        <f>Constants!B9</f>
        <v>Refactor</v>
      </c>
      <c r="C9" s="3" t="str">
        <f>Constants!D9</f>
        <v>Restructure internal design</v>
      </c>
      <c r="D9" s="3" t="str">
        <f>Constants!E9</f>
        <v> </v>
      </c>
      <c r="E9" s="3" t="str">
        <f>Constants!F9</f>
        <v>D</v>
      </c>
      <c r="F9" s="19">
        <f>Constants!G9</f>
        <v>0.65</v>
      </c>
      <c r="G9" s="18">
        <f>Constants!H9</f>
        <v>44258</v>
      </c>
      <c r="H9" s="3">
        <f>Constants!I10</f>
        <v>2</v>
      </c>
      <c r="I9" s="3">
        <f>Constants!J9</f>
        <v>5</v>
      </c>
      <c r="J9" s="3"/>
      <c r="K9" s="3"/>
      <c r="L9" s="3"/>
      <c r="M9" s="3"/>
      <c r="N9" s="3"/>
      <c r="O9" s="3"/>
      <c r="P9" s="3"/>
      <c r="Q9" s="3"/>
      <c r="R9" s="3"/>
      <c r="S9" s="3"/>
      <c r="T9" s="3"/>
      <c r="U9" s="3"/>
      <c r="V9" s="3"/>
      <c r="W9" s="3"/>
      <c r="X9" s="3"/>
      <c r="Y9" s="3"/>
      <c r="Z9" s="3"/>
    </row>
    <row r="10" ht="10.5" hidden="1" customHeight="1">
      <c r="A10" s="3" t="str">
        <f>Constants!A10</f>
        <v> </v>
      </c>
      <c r="B10" s="3" t="str">
        <f>Constants!B10</f>
        <v>Review</v>
      </c>
      <c r="C10" s="3" t="str">
        <f>Constants!D10</f>
        <v>Examine test code for risk mitigation</v>
      </c>
      <c r="D10" s="3" t="str">
        <f>Constants!E10</f>
        <v> </v>
      </c>
      <c r="E10" s="3" t="str">
        <f>Constants!F10</f>
        <v>F</v>
      </c>
      <c r="F10" s="19">
        <f>Constants!G10</f>
        <v>0.5</v>
      </c>
      <c r="G10" s="18">
        <f>Constants!H10</f>
        <v>44259</v>
      </c>
      <c r="H10" s="3">
        <f>Constants!I11</f>
        <v>3</v>
      </c>
      <c r="I10" s="3">
        <f>Constants!J10</f>
        <v>10</v>
      </c>
      <c r="J10" s="3"/>
      <c r="K10" s="3"/>
      <c r="L10" s="3"/>
      <c r="M10" s="3"/>
      <c r="N10" s="3"/>
      <c r="O10" s="3"/>
      <c r="P10" s="3"/>
      <c r="Q10" s="3"/>
      <c r="R10" s="3"/>
      <c r="S10" s="3"/>
      <c r="T10" s="3"/>
      <c r="U10" s="3"/>
      <c r="V10" s="3"/>
      <c r="W10" s="3"/>
      <c r="X10" s="3"/>
      <c r="Y10" s="3"/>
      <c r="Z10" s="3"/>
    </row>
    <row r="11" ht="10.5" hidden="1" customHeight="1">
      <c r="A11" s="3" t="str">
        <f>Constants!A11</f>
        <v> </v>
      </c>
      <c r="B11" s="3" t="str">
        <f>Constants!B11</f>
        <v>Integration test</v>
      </c>
      <c r="C11" s="3" t="str">
        <f>Constants!D11</f>
        <v>End-to-end test of components to date</v>
      </c>
      <c r="D11" s="3" t="str">
        <f>Constants!E11</f>
        <v> </v>
      </c>
      <c r="E11" s="3" t="str">
        <f>Constants!F11</f>
        <v> </v>
      </c>
      <c r="F11" s="19" t="str">
        <f>Constants!G11</f>
        <v> </v>
      </c>
      <c r="G11" s="18">
        <f>Constants!H11</f>
        <v>44260</v>
      </c>
      <c r="H11" s="3">
        <f>Constants!I12</f>
        <v>4</v>
      </c>
      <c r="I11" s="3">
        <f>Constants!J11</f>
        <v>15</v>
      </c>
      <c r="J11" s="3"/>
      <c r="K11" s="3"/>
      <c r="L11" s="3"/>
      <c r="M11" s="3"/>
      <c r="N11" s="3"/>
      <c r="O11" s="3"/>
      <c r="P11" s="3"/>
      <c r="Q11" s="3"/>
      <c r="R11" s="3"/>
      <c r="S11" s="3"/>
      <c r="T11" s="3"/>
      <c r="U11" s="3"/>
      <c r="V11" s="3"/>
      <c r="W11" s="3"/>
      <c r="X11" s="3"/>
      <c r="Y11" s="3"/>
      <c r="Z11" s="3"/>
    </row>
    <row r="12" ht="10.5" hidden="1" customHeight="1">
      <c r="A12" s="3" t="str">
        <f>Constants!A12</f>
        <v> </v>
      </c>
      <c r="B12" s="3" t="str">
        <f>Constants!B12</f>
        <v>Repattern</v>
      </c>
      <c r="C12" s="3" t="str">
        <f>Constants!D12</f>
        <v>Restructure external design</v>
      </c>
      <c r="D12" s="3" t="str">
        <f>Constants!E12</f>
        <v> </v>
      </c>
      <c r="E12" s="3" t="str">
        <f>Constants!F12</f>
        <v> </v>
      </c>
      <c r="F12" s="3" t="str">
        <f>Constants!G12</f>
        <v> </v>
      </c>
      <c r="G12" s="18">
        <f>Constants!H12</f>
        <v>44261</v>
      </c>
      <c r="H12" s="3">
        <f>Constants!I13</f>
        <v>5</v>
      </c>
      <c r="I12" s="3">
        <f>Constants!J12</f>
        <v>20</v>
      </c>
      <c r="J12" s="3"/>
      <c r="K12" s="3"/>
      <c r="L12" s="3"/>
      <c r="M12" s="3"/>
      <c r="N12" s="3"/>
      <c r="O12" s="3"/>
      <c r="P12" s="3"/>
      <c r="Q12" s="3"/>
      <c r="R12" s="3"/>
      <c r="S12" s="3"/>
      <c r="T12" s="3"/>
      <c r="U12" s="3"/>
      <c r="V12" s="3"/>
      <c r="W12" s="3"/>
      <c r="X12" s="3"/>
      <c r="Y12" s="3"/>
      <c r="Z12" s="3"/>
    </row>
    <row r="13" ht="10.5" hidden="1" customHeight="1">
      <c r="A13" s="3" t="str">
        <f>Constants!A13</f>
        <v> </v>
      </c>
      <c r="B13" s="3" t="str">
        <f>Constants!B13</f>
        <v>Postmortem</v>
      </c>
      <c r="C13" s="3" t="str">
        <f>Constants!D13</f>
        <v>Capture post-development statistics</v>
      </c>
      <c r="D13" s="3" t="str">
        <f>Constants!E13</f>
        <v> </v>
      </c>
      <c r="E13" s="3" t="str">
        <f>Constants!F13</f>
        <v> </v>
      </c>
      <c r="F13" s="3" t="str">
        <f>Constants!G13</f>
        <v> </v>
      </c>
      <c r="G13" s="18">
        <f>Constants!H13</f>
        <v>44262</v>
      </c>
      <c r="H13" s="3">
        <f>Constants!I14</f>
        <v>6</v>
      </c>
      <c r="I13" s="3">
        <f>Constants!J13</f>
        <v>25</v>
      </c>
      <c r="J13" s="3"/>
      <c r="K13" s="3"/>
      <c r="L13" s="3"/>
      <c r="M13" s="3"/>
      <c r="N13" s="3"/>
      <c r="O13" s="3"/>
      <c r="P13" s="3"/>
      <c r="Q13" s="3"/>
      <c r="R13" s="3"/>
      <c r="S13" s="3"/>
      <c r="T13" s="3"/>
      <c r="U13" s="3"/>
      <c r="V13" s="3"/>
      <c r="W13" s="3"/>
      <c r="X13" s="3"/>
      <c r="Y13" s="3"/>
      <c r="Z13" s="3"/>
    </row>
    <row r="14" ht="10.5" hidden="1" customHeight="1">
      <c r="A14" s="3" t="str">
        <f>Constants!A14</f>
        <v> </v>
      </c>
      <c r="B14" s="3" t="str">
        <f>Constants!B14</f>
        <v>Sandbox</v>
      </c>
      <c r="C14" s="3" t="str">
        <f>Constants!D14</f>
        <v>Prove ideas, try concepts</v>
      </c>
      <c r="D14" s="3" t="str">
        <f>Constants!E14</f>
        <v> </v>
      </c>
      <c r="E14" s="3" t="str">
        <f>Constants!F14</f>
        <v> </v>
      </c>
      <c r="F14" s="19" t="str">
        <f>Constants!G14</f>
        <v> </v>
      </c>
      <c r="G14" s="18">
        <f>Constants!H14</f>
        <v>44263</v>
      </c>
      <c r="H14" s="3">
        <f>Constants!I15</f>
        <v>7</v>
      </c>
      <c r="I14" s="3">
        <f>Constants!J14</f>
        <v>30</v>
      </c>
      <c r="J14" s="3"/>
      <c r="K14" s="3"/>
      <c r="L14" s="3"/>
      <c r="M14" s="3"/>
      <c r="N14" s="3"/>
      <c r="O14" s="3"/>
      <c r="P14" s="3"/>
      <c r="Q14" s="3"/>
      <c r="R14" s="3"/>
      <c r="S14" s="3"/>
      <c r="T14" s="3"/>
      <c r="U14" s="3"/>
      <c r="V14" s="3"/>
      <c r="W14" s="3"/>
      <c r="X14" s="3"/>
      <c r="Y14" s="3"/>
      <c r="Z14" s="3"/>
    </row>
    <row r="15" ht="10.5" hidden="1" customHeight="1">
      <c r="A15" s="3" t="str">
        <f>Constants!A15</f>
        <v> </v>
      </c>
      <c r="B15" s="3" t="s">
        <v>674</v>
      </c>
      <c r="C15" s="3" t="str">
        <f>Constants!C15</f>
        <v> </v>
      </c>
      <c r="D15" s="3" t="str">
        <f>Constants!D15</f>
        <v> </v>
      </c>
      <c r="E15" s="3" t="str">
        <f>Constants!E15</f>
        <v> </v>
      </c>
      <c r="F15" s="19" t="str">
        <f>Constants!F15</f>
        <v> </v>
      </c>
      <c r="G15" s="18">
        <f>Constants!H15</f>
        <v>44264</v>
      </c>
      <c r="H15" s="3">
        <f>Constants!I16</f>
        <v>8</v>
      </c>
      <c r="I15" s="3">
        <f>Constants!J15</f>
        <v>35</v>
      </c>
      <c r="J15" s="3"/>
      <c r="K15" s="3"/>
      <c r="L15" s="3"/>
      <c r="M15" s="3"/>
      <c r="N15" s="3"/>
      <c r="O15" s="3"/>
      <c r="P15" s="3"/>
      <c r="Q15" s="3"/>
      <c r="R15" s="3"/>
      <c r="S15" s="3"/>
      <c r="T15" s="3"/>
      <c r="U15" s="3"/>
      <c r="V15" s="3"/>
      <c r="W15" s="3"/>
      <c r="X15" s="3"/>
      <c r="Y15" s="3"/>
      <c r="Z15" s="3"/>
    </row>
    <row r="16" ht="10.5" hidden="1" customHeight="1">
      <c r="A16" s="3" t="str">
        <f>Constants!A16</f>
        <v> </v>
      </c>
      <c r="B16" s="3" t="str">
        <f>Constants!B16</f>
        <v> </v>
      </c>
      <c r="C16" s="3" t="str">
        <f>Constants!C16</f>
        <v> </v>
      </c>
      <c r="D16" s="3" t="str">
        <f>Constants!D16</f>
        <v> </v>
      </c>
      <c r="E16" s="3" t="str">
        <f>Constants!E16</f>
        <v> </v>
      </c>
      <c r="F16" s="19" t="str">
        <f>Constants!F16</f>
        <v> </v>
      </c>
      <c r="G16" s="18">
        <f>Constants!H16</f>
        <v>44265</v>
      </c>
      <c r="H16" s="3">
        <f>Constants!I17</f>
        <v>9</v>
      </c>
      <c r="I16" s="3">
        <f>Constants!J16</f>
        <v>40</v>
      </c>
      <c r="J16" s="3"/>
      <c r="K16" s="3"/>
      <c r="L16" s="3"/>
      <c r="M16" s="3"/>
      <c r="N16" s="3"/>
      <c r="O16" s="3"/>
      <c r="P16" s="3"/>
      <c r="Q16" s="3"/>
      <c r="R16" s="3"/>
      <c r="S16" s="3"/>
      <c r="T16" s="3"/>
      <c r="U16" s="3"/>
      <c r="V16" s="3"/>
      <c r="W16" s="3"/>
      <c r="X16" s="3"/>
      <c r="Y16" s="3"/>
      <c r="Z16" s="3"/>
    </row>
    <row r="17" ht="10.5" hidden="1" customHeight="1">
      <c r="A17" s="3" t="str">
        <f>Constants!A17</f>
        <v> </v>
      </c>
      <c r="B17" s="3" t="str">
        <f>Constants!B17</f>
        <v> </v>
      </c>
      <c r="C17" s="3" t="str">
        <f>Constants!C17</f>
        <v> </v>
      </c>
      <c r="D17" s="3" t="str">
        <f>Constants!D17</f>
        <v> </v>
      </c>
      <c r="E17" s="3" t="str">
        <f>Constants!E17</f>
        <v> </v>
      </c>
      <c r="F17" s="19" t="str">
        <f>Constants!F17</f>
        <v> </v>
      </c>
      <c r="G17" s="18">
        <f>Constants!H17</f>
        <v>44266</v>
      </c>
      <c r="H17" s="3">
        <f>Constants!I18</f>
        <v>10</v>
      </c>
      <c r="I17" s="3">
        <f>Constants!J17</f>
        <v>45</v>
      </c>
      <c r="J17" s="3"/>
      <c r="K17" s="3"/>
      <c r="L17" s="3"/>
      <c r="M17" s="3"/>
      <c r="N17" s="3"/>
      <c r="O17" s="3"/>
      <c r="P17" s="3"/>
      <c r="Q17" s="3"/>
      <c r="R17" s="3"/>
      <c r="S17" s="3"/>
      <c r="T17" s="3"/>
      <c r="U17" s="3"/>
      <c r="V17" s="3"/>
      <c r="W17" s="3"/>
      <c r="X17" s="3"/>
      <c r="Y17" s="3"/>
      <c r="Z17" s="3"/>
    </row>
    <row r="18" ht="10.5" hidden="1" customHeight="1">
      <c r="A18" s="3" t="str">
        <f>Constants!A18</f>
        <v> </v>
      </c>
      <c r="B18" s="3" t="str">
        <f>Constants!B18</f>
        <v> </v>
      </c>
      <c r="C18" s="3" t="str">
        <f>Constants!C18</f>
        <v> </v>
      </c>
      <c r="D18" s="3" t="str">
        <f>Constants!D18</f>
        <v> </v>
      </c>
      <c r="E18" s="3" t="str">
        <f>Constants!E18</f>
        <v> </v>
      </c>
      <c r="F18" s="19" t="str">
        <f>Constants!F18</f>
        <v> </v>
      </c>
      <c r="G18" s="18">
        <f>Constants!H18</f>
        <v>44267</v>
      </c>
      <c r="H18" s="3">
        <f>Constants!I19</f>
        <v>11</v>
      </c>
      <c r="I18" s="3">
        <f>Constants!J18</f>
        <v>50</v>
      </c>
      <c r="J18" s="3"/>
      <c r="K18" s="3"/>
      <c r="L18" s="3"/>
      <c r="M18" s="3"/>
      <c r="N18" s="3"/>
      <c r="O18" s="3"/>
      <c r="P18" s="3"/>
      <c r="Q18" s="3"/>
      <c r="R18" s="3"/>
      <c r="S18" s="3"/>
      <c r="T18" s="3"/>
      <c r="U18" s="3"/>
      <c r="V18" s="3"/>
      <c r="W18" s="3"/>
      <c r="X18" s="3"/>
      <c r="Y18" s="3"/>
      <c r="Z18" s="3"/>
    </row>
    <row r="19" ht="10.5" hidden="1" customHeight="1">
      <c r="A19" s="3" t="str">
        <f>Constants!A19</f>
        <v>Defect Types:</v>
      </c>
      <c r="B19" s="3" t="str">
        <f>Constants!B19</f>
        <v>Requirements Change</v>
      </c>
      <c r="C19" s="3" t="str">
        <f>Constants!C19</f>
        <v>Changes to requirements</v>
      </c>
      <c r="D19" s="3" t="str">
        <f>Constants!D19</f>
        <v>Iteration</v>
      </c>
      <c r="E19" s="3" t="str">
        <f>Constants!E19</f>
        <v>NA</v>
      </c>
      <c r="F19" s="19" t="str">
        <f>Constants!F19</f>
        <v>did not follow </v>
      </c>
      <c r="G19" s="18">
        <f>Constants!H19</f>
        <v>44268</v>
      </c>
      <c r="H19" s="3">
        <f>Constants!I20</f>
        <v>12</v>
      </c>
      <c r="I19" s="3">
        <f>Constants!J19</f>
        <v>55</v>
      </c>
      <c r="J19" s="3"/>
      <c r="K19" s="3"/>
      <c r="L19" s="3"/>
      <c r="M19" s="3"/>
      <c r="N19" s="3"/>
      <c r="O19" s="3"/>
      <c r="P19" s="3"/>
      <c r="Q19" s="3"/>
      <c r="R19" s="3"/>
      <c r="S19" s="3"/>
      <c r="T19" s="3"/>
      <c r="U19" s="3"/>
      <c r="V19" s="3"/>
      <c r="W19" s="3"/>
      <c r="X19" s="3"/>
      <c r="Y19" s="3"/>
      <c r="Z19" s="3"/>
    </row>
    <row r="20" ht="10.5" hidden="1" customHeight="1">
      <c r="A20" s="3" t="str">
        <f>Constants!A20</f>
        <v> </v>
      </c>
      <c r="B20" s="3" t="str">
        <f>Constants!B20</f>
        <v>Requirements Clarification</v>
      </c>
      <c r="C20" s="3" t="str">
        <f>Constants!C20</f>
        <v>Clarifications to requirements</v>
      </c>
      <c r="D20" s="3" t="str">
        <f>Constants!D20</f>
        <v> </v>
      </c>
      <c r="E20" s="3">
        <f>Constants!E20</f>
        <v>1</v>
      </c>
      <c r="F20" s="19" t="str">
        <f>Constants!F20</f>
        <v>very painful</v>
      </c>
      <c r="G20" s="18">
        <f>Constants!H20</f>
        <v>44269</v>
      </c>
      <c r="H20" s="3">
        <f>Constants!I21</f>
        <v>13</v>
      </c>
      <c r="I20" s="3" t="str">
        <f>Constants!J20</f>
        <v/>
      </c>
      <c r="J20" s="3"/>
      <c r="K20" s="3"/>
      <c r="L20" s="3"/>
      <c r="M20" s="3"/>
      <c r="N20" s="3"/>
      <c r="O20" s="3"/>
      <c r="P20" s="3"/>
      <c r="Q20" s="3"/>
      <c r="R20" s="3"/>
      <c r="S20" s="3"/>
      <c r="T20" s="3"/>
      <c r="U20" s="3"/>
      <c r="V20" s="3"/>
      <c r="W20" s="3"/>
      <c r="X20" s="3"/>
      <c r="Y20" s="3"/>
      <c r="Z20" s="3"/>
    </row>
    <row r="21" ht="10.5" hidden="1" customHeight="1">
      <c r="A21" s="3" t="str">
        <f>Constants!A21</f>
        <v> </v>
      </c>
      <c r="B21" s="3" t="str">
        <f>Constants!B21</f>
        <v>Product syntax</v>
      </c>
      <c r="C21" s="3" t="str">
        <f>Constants!C21</f>
        <v>Syntax flaws in the deliverable product</v>
      </c>
      <c r="D21" s="3" t="str">
        <f>Constants!D21</f>
        <v> </v>
      </c>
      <c r="E21" s="3">
        <f>Constants!E21</f>
        <v>2</v>
      </c>
      <c r="F21" s="19" t="str">
        <f>Constants!F21</f>
        <v>painful</v>
      </c>
      <c r="G21" s="18">
        <f>Constants!H21</f>
        <v>44270</v>
      </c>
      <c r="H21" s="3">
        <f>Constants!I22</f>
        <v>14</v>
      </c>
      <c r="I21" s="3" t="str">
        <f>Constants!J21</f>
        <v/>
      </c>
      <c r="J21" s="3"/>
      <c r="K21" s="3"/>
      <c r="L21" s="3"/>
      <c r="M21" s="3"/>
      <c r="N21" s="3"/>
      <c r="O21" s="3"/>
      <c r="P21" s="3"/>
      <c r="Q21" s="3"/>
      <c r="R21" s="3"/>
      <c r="S21" s="3"/>
      <c r="T21" s="3"/>
      <c r="U21" s="3"/>
      <c r="V21" s="3"/>
      <c r="W21" s="3"/>
      <c r="X21" s="3"/>
      <c r="Y21" s="3"/>
      <c r="Z21" s="3"/>
    </row>
    <row r="22" ht="10.5" hidden="1" customHeight="1">
      <c r="A22" s="3" t="str">
        <f>Constants!A22</f>
        <v> </v>
      </c>
      <c r="B22" s="3" t="str">
        <f>Constants!B22</f>
        <v>Product logic</v>
      </c>
      <c r="C22" s="3" t="str">
        <f>Constants!C22</f>
        <v>Logic flaws in the deliverable product</v>
      </c>
      <c r="D22" s="3" t="str">
        <f>Constants!D22</f>
        <v> </v>
      </c>
      <c r="E22" s="3">
        <f>Constants!E22</f>
        <v>3</v>
      </c>
      <c r="F22" s="19" t="str">
        <f>Constants!F22</f>
        <v>neutral</v>
      </c>
      <c r="G22" s="18">
        <f>Constants!H22</f>
        <v>44271</v>
      </c>
      <c r="H22" s="3">
        <f>Constants!I23</f>
        <v>15</v>
      </c>
      <c r="I22" s="3" t="str">
        <f>Constants!J22</f>
        <v/>
      </c>
      <c r="J22" s="3"/>
      <c r="K22" s="3"/>
      <c r="L22" s="3"/>
      <c r="M22" s="3"/>
      <c r="N22" s="3"/>
      <c r="O22" s="3"/>
      <c r="P22" s="3"/>
      <c r="Q22" s="3"/>
      <c r="R22" s="3"/>
      <c r="S22" s="3"/>
      <c r="T22" s="3"/>
      <c r="U22" s="3"/>
      <c r="V22" s="3"/>
      <c r="W22" s="3"/>
      <c r="X22" s="3"/>
      <c r="Y22" s="3"/>
      <c r="Z22" s="3"/>
    </row>
    <row r="23" ht="10.5" hidden="1" customHeight="1">
      <c r="A23" s="3" t="str">
        <f>Constants!A23</f>
        <v> </v>
      </c>
      <c r="B23" s="3" t="str">
        <f>Constants!B23</f>
        <v>Product interface</v>
      </c>
      <c r="C23" s="3" t="str">
        <f>Constants!C23</f>
        <v>Flaws in the interface of a component of the deliverable product</v>
      </c>
      <c r="D23" s="3" t="str">
        <f>Constants!D23</f>
        <v> </v>
      </c>
      <c r="E23" s="3">
        <f>Constants!E23</f>
        <v>4</v>
      </c>
      <c r="F23" s="19" t="str">
        <f>Constants!F23</f>
        <v>helpful</v>
      </c>
      <c r="G23" s="18">
        <f>Constants!H23</f>
        <v>44272</v>
      </c>
      <c r="H23" s="3">
        <f>Constants!I24</f>
        <v>16</v>
      </c>
      <c r="I23" s="3" t="str">
        <f>Constants!J23</f>
        <v/>
      </c>
      <c r="J23" s="3"/>
      <c r="K23" s="3"/>
      <c r="L23" s="3"/>
      <c r="M23" s="3"/>
      <c r="N23" s="3"/>
      <c r="O23" s="3"/>
      <c r="P23" s="3"/>
      <c r="Q23" s="3"/>
      <c r="R23" s="3"/>
      <c r="S23" s="3"/>
      <c r="T23" s="3"/>
      <c r="U23" s="3"/>
      <c r="V23" s="3"/>
      <c r="W23" s="3"/>
      <c r="X23" s="3"/>
      <c r="Y23" s="3"/>
      <c r="Z23" s="3"/>
    </row>
    <row r="24" ht="10.5" hidden="1" customHeight="1">
      <c r="A24" s="3" t="str">
        <f>Constants!A24</f>
        <v> </v>
      </c>
      <c r="B24" s="3" t="str">
        <f>Constants!B24</f>
        <v>Product checking</v>
      </c>
      <c r="C24" s="3" t="str">
        <f>Constants!C24</f>
        <v>Flaws with boundary/type checking within a component of the deliverable product</v>
      </c>
      <c r="D24" s="3" t="str">
        <f>Constants!D24</f>
        <v> </v>
      </c>
      <c r="E24" s="3">
        <f>Constants!E24</f>
        <v>5</v>
      </c>
      <c r="F24" s="19" t="str">
        <f>Constants!F24</f>
        <v>very helpful</v>
      </c>
      <c r="G24" s="18">
        <f>Constants!H24</f>
        <v>44273</v>
      </c>
      <c r="H24" s="3">
        <f>Constants!I25</f>
        <v>17</v>
      </c>
      <c r="I24" s="3" t="str">
        <f>Constants!J24</f>
        <v/>
      </c>
      <c r="J24" s="3"/>
      <c r="K24" s="3"/>
      <c r="L24" s="3"/>
      <c r="M24" s="3"/>
      <c r="N24" s="3"/>
      <c r="O24" s="3"/>
      <c r="P24" s="3"/>
      <c r="Q24" s="3"/>
      <c r="R24" s="3"/>
      <c r="S24" s="3"/>
      <c r="T24" s="3"/>
      <c r="U24" s="3"/>
      <c r="V24" s="3"/>
      <c r="W24" s="3"/>
      <c r="X24" s="3"/>
      <c r="Y24" s="3"/>
      <c r="Z24" s="3"/>
    </row>
    <row r="25" ht="10.5" hidden="1" customHeight="1">
      <c r="A25" s="3" t="str">
        <f>Constants!A25</f>
        <v> </v>
      </c>
      <c r="B25" s="3" t="str">
        <f>Constants!B25</f>
        <v>Test syntax</v>
      </c>
      <c r="C25" s="3" t="str">
        <f>Constants!C25</f>
        <v>Syntax flaws in the test code </v>
      </c>
      <c r="D25" s="3" t="str">
        <f>Constants!D25</f>
        <v> </v>
      </c>
      <c r="E25" s="3">
        <f>Constants!E25</f>
        <v>6</v>
      </c>
      <c r="F25" s="19" t="str">
        <f>Constants!F25</f>
        <v> </v>
      </c>
      <c r="G25" s="18">
        <f>Constants!H25</f>
        <v>44274</v>
      </c>
      <c r="H25" s="3">
        <f>Constants!I26</f>
        <v>18</v>
      </c>
      <c r="I25" s="3" t="str">
        <f>Constants!J25</f>
        <v/>
      </c>
      <c r="J25" s="3"/>
      <c r="K25" s="3"/>
      <c r="L25" s="3"/>
      <c r="M25" s="3"/>
      <c r="N25" s="3"/>
      <c r="O25" s="3"/>
      <c r="P25" s="3"/>
      <c r="Q25" s="3"/>
      <c r="R25" s="3"/>
      <c r="S25" s="3"/>
      <c r="T25" s="3"/>
      <c r="U25" s="3"/>
      <c r="V25" s="3"/>
      <c r="W25" s="3"/>
      <c r="X25" s="3"/>
      <c r="Y25" s="3"/>
      <c r="Z25" s="3"/>
    </row>
    <row r="26" ht="10.5" hidden="1" customHeight="1">
      <c r="A26" s="3" t="str">
        <f>Constants!A26</f>
        <v> </v>
      </c>
      <c r="B26" s="3" t="str">
        <f>Constants!B26</f>
        <v>Test logic</v>
      </c>
      <c r="C26" s="3" t="str">
        <f>Constants!C26</f>
        <v>Logic flaws in the test code</v>
      </c>
      <c r="D26" s="3" t="str">
        <f>Constants!D26</f>
        <v> </v>
      </c>
      <c r="E26" s="3">
        <f>Constants!E26</f>
        <v>7</v>
      </c>
      <c r="F26" s="19" t="str">
        <f>Constants!F26</f>
        <v> </v>
      </c>
      <c r="G26" s="18">
        <f>Constants!H26</f>
        <v>44275</v>
      </c>
      <c r="H26" s="3">
        <f>Constants!I27</f>
        <v>19</v>
      </c>
      <c r="I26" s="3" t="str">
        <f>Constants!J26</f>
        <v/>
      </c>
      <c r="J26" s="3"/>
      <c r="K26" s="3"/>
      <c r="L26" s="3"/>
      <c r="M26" s="3"/>
      <c r="N26" s="3"/>
      <c r="O26" s="3"/>
      <c r="P26" s="3"/>
      <c r="Q26" s="3"/>
      <c r="R26" s="3"/>
      <c r="S26" s="3"/>
      <c r="T26" s="3"/>
      <c r="U26" s="3"/>
      <c r="V26" s="3"/>
      <c r="W26" s="3"/>
      <c r="X26" s="3"/>
      <c r="Y26" s="3"/>
      <c r="Z26" s="3"/>
    </row>
    <row r="27" ht="10.5" hidden="1" customHeight="1">
      <c r="A27" s="3" t="str">
        <f>Constants!A27</f>
        <v> </v>
      </c>
      <c r="B27" s="3" t="str">
        <f>Constants!B27</f>
        <v>Test interface</v>
      </c>
      <c r="C27" s="3" t="str">
        <f>Constants!C27</f>
        <v>Flaws in the interface of a component of the test code</v>
      </c>
      <c r="D27" s="3" t="str">
        <f>Constants!D27</f>
        <v> </v>
      </c>
      <c r="E27" s="3">
        <f>Constants!E27</f>
        <v>8</v>
      </c>
      <c r="F27" s="19" t="str">
        <f>Constants!F27</f>
        <v> </v>
      </c>
      <c r="G27" s="18">
        <f>Constants!H27</f>
        <v>44276</v>
      </c>
      <c r="H27" s="3">
        <f>Constants!I28</f>
        <v>20</v>
      </c>
      <c r="I27" s="3" t="str">
        <f>Constants!J27</f>
        <v/>
      </c>
      <c r="J27" s="3"/>
      <c r="K27" s="3"/>
      <c r="L27" s="3"/>
      <c r="M27" s="3"/>
      <c r="N27" s="3"/>
      <c r="O27" s="3"/>
      <c r="P27" s="3"/>
      <c r="Q27" s="3"/>
      <c r="R27" s="3"/>
      <c r="S27" s="3"/>
      <c r="T27" s="3"/>
      <c r="U27" s="3"/>
      <c r="V27" s="3"/>
      <c r="W27" s="3"/>
      <c r="X27" s="3"/>
      <c r="Y27" s="3"/>
      <c r="Z27" s="3"/>
    </row>
    <row r="28" ht="10.5" hidden="1" customHeight="1">
      <c r="A28" s="3" t="str">
        <f>Constants!A28</f>
        <v> </v>
      </c>
      <c r="B28" s="3" t="str">
        <f>Constants!B28</f>
        <v>Test checking</v>
      </c>
      <c r="C28" s="3" t="str">
        <f>Constants!C28</f>
        <v>Flaws with boundary/type checking within a component of the test code</v>
      </c>
      <c r="D28" s="3" t="str">
        <f>Constants!D28</f>
        <v> </v>
      </c>
      <c r="E28" s="3">
        <f>Constants!E28</f>
        <v>9</v>
      </c>
      <c r="F28" s="19" t="str">
        <f>Constants!F28</f>
        <v> </v>
      </c>
      <c r="G28" s="18">
        <f>Constants!H28</f>
        <v>44277</v>
      </c>
      <c r="H28" s="3">
        <f>Constants!I29</f>
        <v>21</v>
      </c>
      <c r="I28" s="3" t="str">
        <f>Constants!J28</f>
        <v/>
      </c>
      <c r="J28" s="3"/>
      <c r="K28" s="3"/>
      <c r="L28" s="3"/>
      <c r="M28" s="3"/>
      <c r="N28" s="3"/>
      <c r="O28" s="3"/>
      <c r="P28" s="3"/>
      <c r="Q28" s="3"/>
      <c r="R28" s="3"/>
      <c r="S28" s="3"/>
      <c r="T28" s="3"/>
      <c r="U28" s="3"/>
      <c r="V28" s="3"/>
      <c r="W28" s="3"/>
      <c r="X28" s="3"/>
      <c r="Y28" s="3"/>
      <c r="Z28" s="3"/>
    </row>
    <row r="29" ht="10.5" hidden="1" customHeight="1">
      <c r="A29" s="3" t="str">
        <f>Constants!A29</f>
        <v> </v>
      </c>
      <c r="B29" s="3" t="str">
        <f>Constants!B29</f>
        <v>Bad Smell</v>
      </c>
      <c r="C29" s="3" t="str">
        <f>Constants!C29</f>
        <v>Refactoring changes (please note the bad smell in the defect description)</v>
      </c>
      <c r="D29" s="3" t="str">
        <f>Constants!D29</f>
        <v> </v>
      </c>
      <c r="E29" s="3">
        <f>Constants!E29</f>
        <v>10</v>
      </c>
      <c r="F29" s="19" t="str">
        <f>Constants!F29</f>
        <v/>
      </c>
      <c r="G29" s="18">
        <f>Constants!H29</f>
        <v>44278</v>
      </c>
      <c r="H29" s="3">
        <f>Constants!I30</f>
        <v>22</v>
      </c>
      <c r="I29" s="3" t="str">
        <f>Constants!J29</f>
        <v/>
      </c>
      <c r="J29" s="3"/>
      <c r="K29" s="3"/>
      <c r="L29" s="3"/>
      <c r="M29" s="3"/>
      <c r="N29" s="3"/>
      <c r="O29" s="3"/>
      <c r="P29" s="3"/>
      <c r="Q29" s="3"/>
      <c r="R29" s="3"/>
      <c r="S29" s="3"/>
      <c r="T29" s="3"/>
      <c r="U29" s="3"/>
      <c r="V29" s="3"/>
      <c r="W29" s="3"/>
      <c r="X29" s="3"/>
      <c r="Y29" s="3"/>
      <c r="Z29" s="3"/>
    </row>
    <row r="30" ht="10.5" hidden="1" customHeight="1">
      <c r="A30" s="3" t="str">
        <f>Constants!A30</f>
        <v>Y/N:</v>
      </c>
      <c r="B30" s="3" t="str">
        <f>Constants!B30</f>
        <v>Yes</v>
      </c>
      <c r="C30" s="3" t="str">
        <f>Constants!C30</f>
        <v> </v>
      </c>
      <c r="D30" s="3" t="str">
        <f>Constants!D30</f>
        <v> </v>
      </c>
      <c r="E30" s="3" t="str">
        <f>Constants!E30</f>
        <v>Passed</v>
      </c>
      <c r="F30" s="19" t="str">
        <f>Constants!F30</f>
        <v/>
      </c>
      <c r="G30" s="18">
        <f>Constants!H30</f>
        <v>44279</v>
      </c>
      <c r="H30" s="3">
        <f>Constants!I31</f>
        <v>23</v>
      </c>
      <c r="I30" s="3" t="str">
        <f>Constants!J30</f>
        <v/>
      </c>
      <c r="J30" s="3"/>
      <c r="K30" s="3"/>
      <c r="L30" s="3"/>
      <c r="M30" s="3"/>
      <c r="N30" s="3"/>
      <c r="O30" s="3"/>
      <c r="P30" s="3"/>
      <c r="Q30" s="3"/>
      <c r="R30" s="3"/>
      <c r="S30" s="3"/>
      <c r="T30" s="3"/>
      <c r="U30" s="3"/>
      <c r="V30" s="3"/>
      <c r="W30" s="3"/>
      <c r="X30" s="3"/>
      <c r="Y30" s="3"/>
      <c r="Z30" s="3"/>
    </row>
    <row r="31" ht="10.5" hidden="1" customHeight="1">
      <c r="A31" s="3" t="str">
        <f>Constants!A31</f>
        <v> </v>
      </c>
      <c r="B31" s="3" t="str">
        <f>Constants!B31</f>
        <v>No</v>
      </c>
      <c r="C31" s="3" t="str">
        <f>Constants!C31</f>
        <v> </v>
      </c>
      <c r="D31" s="3" t="str">
        <f>Constants!D31</f>
        <v> </v>
      </c>
      <c r="E31" s="3" t="str">
        <f>Constants!E31</f>
        <v>Passed with issues</v>
      </c>
      <c r="F31" s="19" t="str">
        <f>Constants!F31</f>
        <v/>
      </c>
      <c r="G31" s="18">
        <f>Constants!H31</f>
        <v>44280</v>
      </c>
      <c r="H31" s="3" t="str">
        <f>Constants!I32</f>
        <v/>
      </c>
      <c r="I31" s="3" t="str">
        <f>Constants!J31</f>
        <v/>
      </c>
      <c r="J31" s="3"/>
      <c r="K31" s="3"/>
      <c r="L31" s="3"/>
      <c r="M31" s="3"/>
      <c r="N31" s="3"/>
      <c r="O31" s="3"/>
      <c r="P31" s="3"/>
      <c r="Q31" s="3"/>
      <c r="R31" s="3"/>
      <c r="S31" s="3"/>
      <c r="T31" s="3"/>
      <c r="U31" s="3"/>
      <c r="V31" s="3"/>
      <c r="W31" s="3"/>
      <c r="X31" s="3"/>
      <c r="Y31" s="3"/>
      <c r="Z31" s="3"/>
    </row>
    <row r="32" ht="10.5" hidden="1" customHeight="1">
      <c r="A32" s="3" t="str">
        <f>Constants!A32</f>
        <v>Proxy Types:</v>
      </c>
      <c r="B32" s="3" t="str">
        <f>Constants!B32</f>
        <v>-</v>
      </c>
      <c r="C32" s="3" t="str">
        <f>Constants!C32</f>
        <v> </v>
      </c>
      <c r="D32" s="3" t="str">
        <f>Constants!D32</f>
        <v> </v>
      </c>
      <c r="E32" s="3" t="str">
        <f>Constants!E32</f>
        <v>Failed</v>
      </c>
      <c r="F32" s="19" t="str">
        <f>Constants!F32</f>
        <v>Base</v>
      </c>
      <c r="G32" s="18">
        <f>Constants!H32</f>
        <v>44281</v>
      </c>
      <c r="H32" s="3" t="str">
        <f>Constants!I33</f>
        <v/>
      </c>
      <c r="I32" s="3" t="str">
        <f>Constants!J32</f>
        <v/>
      </c>
      <c r="J32" s="3"/>
      <c r="K32" s="3"/>
      <c r="L32" s="3"/>
      <c r="M32" s="3"/>
      <c r="N32" s="3"/>
      <c r="O32" s="3"/>
      <c r="P32" s="3"/>
      <c r="Q32" s="3"/>
      <c r="R32" s="3"/>
      <c r="S32" s="3"/>
      <c r="T32" s="3"/>
      <c r="U32" s="3"/>
      <c r="V32" s="3"/>
      <c r="W32" s="3"/>
      <c r="X32" s="3"/>
      <c r="Y32" s="3"/>
      <c r="Z32" s="3"/>
    </row>
    <row r="33" ht="10.5" hidden="1" customHeight="1">
      <c r="A33" s="3" t="str">
        <f>Constants!A33</f>
        <v> </v>
      </c>
      <c r="B33" s="3" t="str">
        <f>Constants!B33</f>
        <v>Calculation</v>
      </c>
      <c r="C33" s="3" t="str">
        <f>Constants!C33</f>
        <v> </v>
      </c>
      <c r="D33" s="3" t="str">
        <f>Constants!D33</f>
        <v> </v>
      </c>
      <c r="E33" s="3" t="str">
        <f>Constants!E33</f>
        <v>Not tested</v>
      </c>
      <c r="F33" s="19" t="str">
        <f>Constants!F33</f>
        <v>New</v>
      </c>
      <c r="G33" s="18">
        <f>Constants!H33</f>
        <v>44282</v>
      </c>
      <c r="H33" s="3" t="str">
        <f>Constants!I34</f>
        <v/>
      </c>
      <c r="I33" s="3" t="str">
        <f>Constants!J33</f>
        <v/>
      </c>
      <c r="J33" s="3"/>
      <c r="K33" s="3"/>
      <c r="L33" s="3"/>
      <c r="M33" s="3"/>
      <c r="N33" s="3"/>
      <c r="O33" s="3"/>
      <c r="P33" s="3"/>
      <c r="Q33" s="3"/>
      <c r="R33" s="3"/>
      <c r="S33" s="3"/>
      <c r="T33" s="3"/>
      <c r="U33" s="3"/>
      <c r="V33" s="3"/>
      <c r="W33" s="3"/>
      <c r="X33" s="3"/>
      <c r="Y33" s="3"/>
      <c r="Z33" s="3"/>
    </row>
    <row r="34" ht="10.5" hidden="1" customHeight="1">
      <c r="A34" s="3" t="str">
        <f>Constants!A34</f>
        <v> </v>
      </c>
      <c r="B34" s="3" t="str">
        <f>Constants!B34</f>
        <v>Data</v>
      </c>
      <c r="C34" s="3" t="str">
        <f>Constants!C34</f>
        <v> </v>
      </c>
      <c r="D34" s="3" t="str">
        <f>Constants!D34</f>
        <v> </v>
      </c>
      <c r="E34" s="3" t="str">
        <f>Constants!E34</f>
        <v>Not applicable</v>
      </c>
      <c r="F34" s="19" t="str">
        <f>Constants!F34</f>
        <v>Reusable</v>
      </c>
      <c r="G34" s="18">
        <f>Constants!H34</f>
        <v>44283</v>
      </c>
      <c r="H34" s="3" t="str">
        <f>Constants!I35</f>
        <v/>
      </c>
      <c r="I34" s="3" t="str">
        <f>Constants!J34</f>
        <v/>
      </c>
      <c r="J34" s="3"/>
      <c r="K34" s="3"/>
      <c r="L34" s="3"/>
      <c r="M34" s="3"/>
      <c r="N34" s="3"/>
      <c r="O34" s="3"/>
      <c r="P34" s="3"/>
      <c r="Q34" s="3"/>
      <c r="R34" s="3"/>
      <c r="S34" s="3"/>
      <c r="T34" s="3"/>
      <c r="U34" s="3"/>
      <c r="V34" s="3"/>
      <c r="W34" s="3"/>
      <c r="X34" s="3"/>
      <c r="Y34" s="3"/>
      <c r="Z34" s="3"/>
    </row>
    <row r="35" ht="10.5" hidden="1" customHeight="1">
      <c r="A35" s="3" t="str">
        <f>Constants!A35</f>
        <v> </v>
      </c>
      <c r="B35" s="3" t="str">
        <f>Constants!B35</f>
        <v>I/O</v>
      </c>
      <c r="C35" s="3" t="str">
        <f>Constants!C35</f>
        <v> </v>
      </c>
      <c r="D35" s="3" t="str">
        <f>Constants!D35</f>
        <v> </v>
      </c>
      <c r="E35" s="3" t="str">
        <f>Constants!E35</f>
        <v> </v>
      </c>
      <c r="F35" s="19" t="str">
        <f>Constants!F35</f>
        <v> </v>
      </c>
      <c r="G35" s="18">
        <f>Constants!H35</f>
        <v>44284</v>
      </c>
      <c r="H35" s="3" t="str">
        <f>Constants!I36</f>
        <v/>
      </c>
      <c r="I35" s="3" t="str">
        <f>Constants!J35</f>
        <v/>
      </c>
      <c r="J35" s="3"/>
      <c r="K35" s="3"/>
      <c r="L35" s="3"/>
      <c r="M35" s="3"/>
      <c r="N35" s="3"/>
      <c r="O35" s="3"/>
      <c r="P35" s="3"/>
      <c r="Q35" s="3"/>
      <c r="R35" s="3"/>
      <c r="S35" s="3"/>
      <c r="T35" s="3"/>
      <c r="U35" s="3"/>
      <c r="V35" s="3"/>
      <c r="W35" s="3"/>
      <c r="X35" s="3"/>
      <c r="Y35" s="3"/>
      <c r="Z35" s="3"/>
    </row>
    <row r="36" ht="10.5" hidden="1" customHeight="1">
      <c r="A36" s="3" t="str">
        <f>Constants!A36</f>
        <v> </v>
      </c>
      <c r="B36" s="3" t="str">
        <f>Constants!B36</f>
        <v>Logic</v>
      </c>
      <c r="C36" s="3" t="str">
        <f>Constants!C36</f>
        <v> </v>
      </c>
      <c r="D36" s="3" t="str">
        <f>Constants!D36</f>
        <v> </v>
      </c>
      <c r="E36" s="3" t="str">
        <f>Constants!E36</f>
        <v> </v>
      </c>
      <c r="F36" s="19" t="str">
        <f>Constants!F36</f>
        <v> </v>
      </c>
      <c r="G36" s="18">
        <f>Constants!H36</f>
        <v>44285</v>
      </c>
      <c r="H36" s="3" t="str">
        <f>Constants!I37</f>
        <v/>
      </c>
      <c r="I36" s="3" t="str">
        <f>Constants!J36</f>
        <v/>
      </c>
      <c r="J36" s="3"/>
      <c r="K36" s="3"/>
      <c r="L36" s="3"/>
      <c r="M36" s="3"/>
      <c r="N36" s="3"/>
      <c r="O36" s="3"/>
      <c r="P36" s="3"/>
      <c r="Q36" s="3"/>
      <c r="R36" s="3"/>
      <c r="S36" s="3"/>
      <c r="T36" s="3"/>
      <c r="U36" s="3"/>
      <c r="V36" s="3"/>
      <c r="W36" s="3"/>
      <c r="X36" s="3"/>
      <c r="Y36" s="3"/>
      <c r="Z36" s="3"/>
    </row>
    <row r="37" ht="10.5" hidden="1" customHeight="1">
      <c r="A37" s="3" t="str">
        <f>Constants!A37</f>
        <v> </v>
      </c>
      <c r="B37" s="3" t="str">
        <f>Constants!B37</f>
        <v> </v>
      </c>
      <c r="C37" s="3" t="str">
        <f>Constants!C37</f>
        <v> </v>
      </c>
      <c r="D37" s="3" t="str">
        <f>Constants!D37</f>
        <v> </v>
      </c>
      <c r="E37" s="3" t="str">
        <f>Constants!E37</f>
        <v> </v>
      </c>
      <c r="F37" s="19" t="str">
        <f>Constants!F37</f>
        <v> </v>
      </c>
      <c r="G37" s="18">
        <f>Constants!H37</f>
        <v>44286</v>
      </c>
      <c r="H37" s="3" t="str">
        <f>Constants!H38</f>
        <v/>
      </c>
      <c r="I37" s="3" t="str">
        <f>Constants!J37</f>
        <v/>
      </c>
      <c r="J37" s="3"/>
      <c r="K37" s="3"/>
      <c r="L37" s="3"/>
      <c r="M37" s="3"/>
      <c r="N37" s="3"/>
      <c r="O37" s="3"/>
      <c r="P37" s="3"/>
      <c r="Q37" s="3"/>
      <c r="R37" s="3"/>
      <c r="S37" s="3"/>
      <c r="T37" s="3"/>
      <c r="U37" s="3"/>
      <c r="V37" s="3"/>
      <c r="W37" s="3"/>
      <c r="X37" s="3"/>
      <c r="Y37" s="3"/>
      <c r="Z37" s="3"/>
    </row>
    <row r="38" ht="10.5" hidden="1" customHeight="1">
      <c r="A38" s="3" t="str">
        <f>Constants!A38</f>
        <v>Sizes:</v>
      </c>
      <c r="B38" s="3" t="str">
        <f>Constants!B38</f>
        <v>VS</v>
      </c>
      <c r="C38" s="3" t="str">
        <f>Constants!C38</f>
        <v>S</v>
      </c>
      <c r="D38" s="3" t="str">
        <f>Constants!D38</f>
        <v>M</v>
      </c>
      <c r="E38" s="3" t="str">
        <f>Constants!E38</f>
        <v>L</v>
      </c>
      <c r="F38" s="19" t="str">
        <f>Constants!F38</f>
        <v>VL</v>
      </c>
      <c r="G38" s="18" t="str">
        <f>Constants!G38</f>
        <v>VS</v>
      </c>
      <c r="H38" s="3" t="str">
        <f>Constants!H39</f>
        <v/>
      </c>
      <c r="I38" s="3" t="str">
        <f>Constants!I38</f>
        <v/>
      </c>
      <c r="J38" s="3"/>
      <c r="K38" s="3"/>
      <c r="L38" s="3"/>
      <c r="M38" s="3"/>
      <c r="N38" s="3"/>
      <c r="O38" s="3"/>
      <c r="P38" s="3"/>
      <c r="Q38" s="3"/>
      <c r="R38" s="3"/>
      <c r="S38" s="3"/>
      <c r="T38" s="3"/>
      <c r="U38" s="3"/>
      <c r="V38" s="3"/>
      <c r="W38" s="3"/>
      <c r="X38" s="3"/>
      <c r="Y38" s="3"/>
      <c r="Z38" s="3"/>
    </row>
    <row r="39" ht="10.5" hidden="1" customHeight="1">
      <c r="A39" s="3" t="str">
        <f>Constants!A39</f>
        <v>upper</v>
      </c>
      <c r="B39" s="20">
        <f>Constants!B39</f>
        <v>-1.5</v>
      </c>
      <c r="C39" s="20">
        <f>Constants!C39</f>
        <v>-0.5</v>
      </c>
      <c r="D39" s="20">
        <f>Constants!D39</f>
        <v>0.5</v>
      </c>
      <c r="E39" s="20">
        <f>Constants!E39</f>
        <v>1.5</v>
      </c>
      <c r="F39" s="20">
        <f>Constants!F39</f>
        <v>99999</v>
      </c>
      <c r="G39" s="18" t="str">
        <f>Constants!G39</f>
        <v>S</v>
      </c>
      <c r="H39" s="3" t="str">
        <f>Constants!H40</f>
        <v/>
      </c>
      <c r="I39" s="3" t="str">
        <f>Constants!I39</f>
        <v/>
      </c>
      <c r="J39" s="3"/>
      <c r="K39" s="3"/>
      <c r="L39" s="3"/>
      <c r="M39" s="3"/>
      <c r="N39" s="3"/>
      <c r="O39" s="3"/>
      <c r="P39" s="3"/>
      <c r="Q39" s="3"/>
      <c r="R39" s="3"/>
      <c r="S39" s="3"/>
      <c r="T39" s="3"/>
      <c r="U39" s="3"/>
      <c r="V39" s="3"/>
      <c r="W39" s="3"/>
      <c r="X39" s="3"/>
      <c r="Y39" s="3"/>
      <c r="Z39" s="3"/>
    </row>
    <row r="40" ht="10.5" hidden="1" customHeight="1">
      <c r="A40" s="3" t="str">
        <f>Constants!A40</f>
        <v>mid</v>
      </c>
      <c r="B40" s="20">
        <f>Constants!B40</f>
        <v>-2</v>
      </c>
      <c r="C40" s="20">
        <f>Constants!C40</f>
        <v>-1</v>
      </c>
      <c r="D40" s="20">
        <f>Constants!D40</f>
        <v>0</v>
      </c>
      <c r="E40" s="20">
        <f>Constants!E40</f>
        <v>1</v>
      </c>
      <c r="F40" s="20">
        <f>Constants!F40</f>
        <v>2</v>
      </c>
      <c r="G40" s="18" t="str">
        <f>Constants!G40</f>
        <v>M</v>
      </c>
      <c r="H40" s="3" t="str">
        <f>Constants!H41</f>
        <v/>
      </c>
      <c r="I40" s="3" t="str">
        <f>Constants!I40</f>
        <v/>
      </c>
      <c r="J40" s="3"/>
      <c r="K40" s="3"/>
      <c r="L40" s="3"/>
      <c r="M40" s="3"/>
      <c r="N40" s="3"/>
      <c r="O40" s="3"/>
      <c r="P40" s="3"/>
      <c r="Q40" s="3"/>
      <c r="R40" s="3"/>
      <c r="S40" s="3"/>
      <c r="T40" s="3"/>
      <c r="U40" s="3"/>
      <c r="V40" s="3"/>
      <c r="W40" s="3"/>
      <c r="X40" s="3"/>
      <c r="Y40" s="3"/>
      <c r="Z40" s="3"/>
    </row>
    <row r="41" ht="10.5" hidden="1" customHeight="1">
      <c r="A41" s="3" t="str">
        <f>Constants!A41</f>
        <v>lower</v>
      </c>
      <c r="B41" s="20">
        <f>Constants!B41</f>
        <v>0</v>
      </c>
      <c r="C41" s="20">
        <f>Constants!C41</f>
        <v>-1.5</v>
      </c>
      <c r="D41" s="20">
        <f>Constants!D41</f>
        <v>-0.5</v>
      </c>
      <c r="E41" s="20">
        <f>Constants!E41</f>
        <v>0.5</v>
      </c>
      <c r="F41" s="20">
        <f>Constants!F41</f>
        <v>1.5</v>
      </c>
      <c r="G41" s="18" t="str">
        <f>Constants!G41</f>
        <v>L</v>
      </c>
      <c r="H41" s="3" t="str">
        <f>Constants!H42</f>
        <v/>
      </c>
      <c r="I41" s="3" t="str">
        <f>Constants!I41</f>
        <v/>
      </c>
      <c r="J41" s="3"/>
      <c r="K41" s="3"/>
      <c r="L41" s="3"/>
      <c r="M41" s="3"/>
      <c r="N41" s="3"/>
      <c r="O41" s="3"/>
      <c r="P41" s="3"/>
      <c r="Q41" s="3"/>
      <c r="R41" s="3"/>
      <c r="S41" s="3"/>
      <c r="T41" s="3"/>
      <c r="U41" s="3"/>
      <c r="V41" s="3"/>
      <c r="W41" s="3"/>
      <c r="X41" s="3"/>
      <c r="Y41" s="3"/>
      <c r="Z41" s="3"/>
    </row>
    <row r="42" ht="10.5" hidden="1" customHeight="1">
      <c r="A42" s="3" t="str">
        <f>Constants!A42</f>
        <v> </v>
      </c>
      <c r="B42" s="3" t="str">
        <f>Constants!B42</f>
        <v/>
      </c>
      <c r="C42" s="3" t="str">
        <f>Constants!C42</f>
        <v/>
      </c>
      <c r="D42" s="3" t="str">
        <f>Constants!D42</f>
        <v/>
      </c>
      <c r="E42" s="3" t="str">
        <f>Constants!E42</f>
        <v/>
      </c>
      <c r="F42" s="19" t="str">
        <f>Constants!F42</f>
        <v> </v>
      </c>
      <c r="G42" s="18" t="str">
        <f>Constants!G42</f>
        <v>VL</v>
      </c>
      <c r="H42" s="3" t="str">
        <f>Constants!H43</f>
        <v/>
      </c>
      <c r="I42" s="3" t="str">
        <f>Constants!I42</f>
        <v/>
      </c>
      <c r="J42" s="3"/>
      <c r="K42" s="3"/>
      <c r="L42" s="3"/>
      <c r="M42" s="3"/>
      <c r="N42" s="3"/>
      <c r="O42" s="3"/>
      <c r="P42" s="3"/>
      <c r="Q42" s="3"/>
      <c r="R42" s="3"/>
      <c r="S42" s="3"/>
      <c r="T42" s="3"/>
      <c r="U42" s="3"/>
      <c r="V42" s="3"/>
      <c r="W42" s="3"/>
      <c r="X42" s="3"/>
      <c r="Y42" s="3"/>
      <c r="Z42" s="3"/>
    </row>
    <row r="43" ht="10.5" hidden="1" customHeight="1">
      <c r="A43" s="3" t="str">
        <f>Constants!A43</f>
        <v> </v>
      </c>
      <c r="B43" s="3" t="str">
        <f>Constants!B43</f>
        <v> </v>
      </c>
      <c r="C43" s="3" t="str">
        <f>Constants!C43</f>
        <v> </v>
      </c>
      <c r="D43" s="3" t="str">
        <f>Constants!D43</f>
        <v> </v>
      </c>
      <c r="E43" s="3" t="str">
        <f>Constants!E43</f>
        <v> </v>
      </c>
      <c r="F43" s="19" t="str">
        <f>Constants!F43</f>
        <v> </v>
      </c>
      <c r="G43" s="3" t="str">
        <f>Constants!G43</f>
        <v/>
      </c>
      <c r="H43" s="3" t="str">
        <f>Constants!H44</f>
        <v/>
      </c>
      <c r="I43" s="3" t="str">
        <f>Constants!I43</f>
        <v/>
      </c>
      <c r="J43" s="3"/>
      <c r="K43" s="3"/>
      <c r="L43" s="3"/>
      <c r="M43" s="3"/>
      <c r="N43" s="3"/>
      <c r="O43" s="3"/>
      <c r="P43" s="3"/>
      <c r="Q43" s="3"/>
      <c r="R43" s="3"/>
      <c r="S43" s="3"/>
      <c r="T43" s="3"/>
      <c r="U43" s="3"/>
      <c r="V43" s="3"/>
      <c r="W43" s="3"/>
      <c r="X43" s="3"/>
      <c r="Y43" s="3"/>
      <c r="Z43" s="3"/>
    </row>
    <row r="44" ht="9.0" hidden="1" customHeight="1">
      <c r="A44" s="3" t="str">
        <f>Constants!A44</f>
        <v>&lt;-- Mandatory</v>
      </c>
      <c r="B44" s="3" t="str">
        <f>Constants!B44</f>
        <v> </v>
      </c>
      <c r="C44" s="3" t="str">
        <f>Constants!C44</f>
        <v>✔</v>
      </c>
      <c r="D44" s="3" t="str">
        <f>Constants!D44</f>
        <v> </v>
      </c>
      <c r="E44" s="3" t="str">
        <f>Constants!E44</f>
        <v> </v>
      </c>
      <c r="F44" s="19" t="str">
        <f>Constants!F44</f>
        <v> </v>
      </c>
      <c r="G44" s="3" t="str">
        <f>Constants!G44</f>
        <v/>
      </c>
      <c r="H44" s="3" t="str">
        <f>Constants!H45</f>
        <v/>
      </c>
      <c r="I44" s="3" t="str">
        <f>Constants!I44</f>
        <v/>
      </c>
      <c r="J44" s="3"/>
      <c r="K44" s="3"/>
      <c r="L44" s="3"/>
      <c r="M44" s="3"/>
      <c r="N44" s="3"/>
      <c r="O44" s="3"/>
      <c r="P44" s="3"/>
      <c r="Q44" s="3"/>
      <c r="R44" s="3"/>
      <c r="S44" s="3"/>
      <c r="T44" s="3"/>
      <c r="U44" s="3"/>
      <c r="V44" s="3"/>
      <c r="W44" s="3"/>
      <c r="X44" s="3"/>
      <c r="Y44" s="3"/>
      <c r="Z44" s="3"/>
    </row>
    <row r="45" ht="12.75" customHeight="1">
      <c r="A45" s="1" t="s">
        <v>25</v>
      </c>
      <c r="D45" s="3"/>
      <c r="E45" s="3"/>
      <c r="F45" s="3"/>
      <c r="G45" s="3"/>
      <c r="H45" s="3"/>
      <c r="I45" s="3"/>
      <c r="J45" s="3"/>
      <c r="K45" s="3"/>
      <c r="L45" s="3"/>
      <c r="M45" s="3"/>
      <c r="N45" s="3"/>
      <c r="O45" s="3"/>
      <c r="P45" s="3"/>
      <c r="Q45" s="3"/>
      <c r="R45" s="3"/>
      <c r="S45" s="3"/>
      <c r="T45" s="3"/>
      <c r="U45" s="3"/>
      <c r="V45" s="3"/>
      <c r="W45" s="3"/>
      <c r="X45" s="3"/>
      <c r="Y45" s="3"/>
      <c r="Z45" s="3"/>
    </row>
    <row r="46" ht="24.75" customHeight="1">
      <c r="A46" s="10" t="s">
        <v>675</v>
      </c>
      <c r="K46" s="3"/>
      <c r="L46" s="3"/>
      <c r="M46" s="3"/>
      <c r="N46" s="3"/>
      <c r="O46" s="3"/>
      <c r="P46" s="3"/>
      <c r="Q46" s="3"/>
      <c r="R46" s="3"/>
      <c r="S46" s="3"/>
      <c r="T46" s="3"/>
      <c r="U46" s="3"/>
      <c r="V46" s="3"/>
      <c r="W46" s="3"/>
      <c r="X46" s="3"/>
      <c r="Y46" s="3"/>
      <c r="Z46" s="3"/>
    </row>
    <row r="47" ht="12.75" customHeight="1">
      <c r="A47" s="10"/>
      <c r="B47" s="279"/>
      <c r="C47" s="280" t="s">
        <v>676</v>
      </c>
      <c r="D47" s="281" t="s">
        <v>491</v>
      </c>
      <c r="E47" s="15"/>
      <c r="F47" s="15"/>
      <c r="G47" s="15"/>
      <c r="H47" s="15"/>
      <c r="I47" s="15"/>
      <c r="J47" s="15"/>
      <c r="K47" s="3"/>
      <c r="L47" s="3"/>
      <c r="M47" s="3"/>
      <c r="N47" s="3"/>
      <c r="O47" s="3"/>
      <c r="P47" s="3"/>
      <c r="Q47" s="3"/>
      <c r="R47" s="3"/>
      <c r="S47" s="3"/>
      <c r="T47" s="3"/>
      <c r="U47" s="3"/>
      <c r="V47" s="3"/>
      <c r="W47" s="3"/>
      <c r="X47" s="3"/>
      <c r="Y47" s="3"/>
      <c r="Z47" s="3"/>
    </row>
    <row r="48" ht="12.0" customHeight="1">
      <c r="A48" s="10"/>
      <c r="B48" s="73"/>
      <c r="C48" s="73" t="str">
        <f t="shared" ref="C48:D48" si="1">B19</f>
        <v>Requirements Change</v>
      </c>
      <c r="D48" s="10" t="str">
        <f t="shared" si="1"/>
        <v>Changes to requirements</v>
      </c>
      <c r="K48" s="3"/>
      <c r="L48" s="3"/>
      <c r="M48" s="3"/>
      <c r="N48" s="3"/>
      <c r="O48" s="3"/>
      <c r="P48" s="3"/>
      <c r="Q48" s="3"/>
      <c r="R48" s="3"/>
      <c r="S48" s="3"/>
      <c r="T48" s="3"/>
      <c r="U48" s="3"/>
      <c r="V48" s="3"/>
      <c r="W48" s="3"/>
      <c r="X48" s="3"/>
      <c r="Y48" s="3"/>
      <c r="Z48" s="3"/>
    </row>
    <row r="49" ht="10.5" customHeight="1">
      <c r="A49" s="3"/>
      <c r="B49" s="73"/>
      <c r="C49" s="73" t="str">
        <f t="shared" ref="C49:D49" si="2">B20</f>
        <v>Requirements Clarification</v>
      </c>
      <c r="D49" s="10" t="str">
        <f t="shared" si="2"/>
        <v>Clarifications to requirements</v>
      </c>
      <c r="K49" s="3"/>
      <c r="L49" s="3"/>
      <c r="M49" s="3"/>
      <c r="N49" s="3"/>
      <c r="O49" s="3"/>
      <c r="P49" s="3"/>
      <c r="Q49" s="3"/>
      <c r="R49" s="3"/>
      <c r="S49" s="3"/>
      <c r="T49" s="3"/>
      <c r="U49" s="3"/>
      <c r="V49" s="3"/>
      <c r="W49" s="3"/>
      <c r="X49" s="3"/>
      <c r="Y49" s="3"/>
      <c r="Z49" s="3"/>
    </row>
    <row r="50" ht="10.5" customHeight="1">
      <c r="A50" s="3"/>
      <c r="B50" s="73"/>
      <c r="C50" s="73" t="str">
        <f t="shared" ref="C50:D50" si="3">B21</f>
        <v>Product syntax</v>
      </c>
      <c r="D50" s="10" t="str">
        <f t="shared" si="3"/>
        <v>Syntax flaws in the deliverable product</v>
      </c>
      <c r="K50" s="3"/>
      <c r="L50" s="3"/>
      <c r="M50" s="3"/>
      <c r="N50" s="3"/>
      <c r="O50" s="3"/>
      <c r="P50" s="3"/>
      <c r="Q50" s="3"/>
      <c r="R50" s="3"/>
      <c r="S50" s="3"/>
      <c r="T50" s="3"/>
      <c r="U50" s="3"/>
      <c r="V50" s="3"/>
      <c r="W50" s="3"/>
      <c r="X50" s="3"/>
      <c r="Y50" s="3"/>
      <c r="Z50" s="3"/>
    </row>
    <row r="51">
      <c r="A51" s="3"/>
      <c r="B51" s="73"/>
      <c r="C51" s="73" t="str">
        <f t="shared" ref="C51:D51" si="4">B22</f>
        <v>Product logic</v>
      </c>
      <c r="D51" s="10" t="str">
        <f t="shared" si="4"/>
        <v>Logic flaws in the deliverable product</v>
      </c>
      <c r="K51" s="3"/>
      <c r="L51" s="3"/>
      <c r="M51" s="3"/>
      <c r="N51" s="3"/>
      <c r="O51" s="3"/>
      <c r="P51" s="3"/>
      <c r="Q51" s="3"/>
      <c r="R51" s="3"/>
      <c r="S51" s="3"/>
      <c r="T51" s="3"/>
      <c r="U51" s="3"/>
      <c r="V51" s="3"/>
      <c r="W51" s="3"/>
      <c r="X51" s="3"/>
      <c r="Y51" s="3"/>
      <c r="Z51" s="3"/>
    </row>
    <row r="52" ht="10.5" customHeight="1">
      <c r="A52" s="3"/>
      <c r="B52" s="73"/>
      <c r="C52" s="73" t="str">
        <f t="shared" ref="C52:D52" si="5">B23</f>
        <v>Product interface</v>
      </c>
      <c r="D52" s="10" t="str">
        <f t="shared" si="5"/>
        <v>Flaws in the interface of a component of the deliverable product</v>
      </c>
      <c r="K52" s="3"/>
      <c r="L52" s="3"/>
      <c r="M52" s="3"/>
      <c r="N52" s="3"/>
      <c r="O52" s="3"/>
      <c r="P52" s="3"/>
      <c r="Q52" s="3"/>
      <c r="R52" s="3"/>
      <c r="S52" s="3"/>
      <c r="T52" s="3"/>
      <c r="U52" s="3"/>
      <c r="V52" s="3"/>
      <c r="W52" s="3"/>
      <c r="X52" s="3"/>
      <c r="Y52" s="3"/>
      <c r="Z52" s="3"/>
    </row>
    <row r="53" ht="10.5" customHeight="1">
      <c r="A53" s="3"/>
      <c r="B53" s="73"/>
      <c r="C53" s="73" t="str">
        <f t="shared" ref="C53:D53" si="6">B24</f>
        <v>Product checking</v>
      </c>
      <c r="D53" s="10" t="str">
        <f t="shared" si="6"/>
        <v>Flaws with boundary/type checking within a component of the deliverable product</v>
      </c>
      <c r="K53" s="3"/>
      <c r="L53" s="3"/>
      <c r="M53" s="3"/>
      <c r="N53" s="3"/>
      <c r="O53" s="3"/>
      <c r="P53" s="3"/>
      <c r="Q53" s="3"/>
      <c r="R53" s="3"/>
      <c r="S53" s="3"/>
      <c r="T53" s="3"/>
      <c r="U53" s="3"/>
      <c r="V53" s="3"/>
      <c r="W53" s="3"/>
      <c r="X53" s="3"/>
      <c r="Y53" s="3"/>
      <c r="Z53" s="3"/>
    </row>
    <row r="54" ht="10.5" customHeight="1">
      <c r="A54" s="3"/>
      <c r="B54" s="73"/>
      <c r="C54" s="73" t="str">
        <f t="shared" ref="C54:D54" si="7">B25</f>
        <v>Test syntax</v>
      </c>
      <c r="D54" s="10" t="str">
        <f t="shared" si="7"/>
        <v>Syntax flaws in the test code </v>
      </c>
      <c r="K54" s="3"/>
      <c r="L54" s="3"/>
      <c r="M54" s="3"/>
      <c r="N54" s="3"/>
      <c r="O54" s="3"/>
      <c r="P54" s="3"/>
      <c r="Q54" s="3"/>
      <c r="R54" s="3"/>
      <c r="S54" s="3"/>
      <c r="T54" s="3"/>
      <c r="U54" s="3"/>
      <c r="V54" s="3"/>
      <c r="W54" s="3"/>
      <c r="X54" s="3"/>
      <c r="Y54" s="3"/>
      <c r="Z54" s="3"/>
    </row>
    <row r="55" ht="10.5" customHeight="1">
      <c r="A55" s="3"/>
      <c r="B55" s="73"/>
      <c r="C55" s="73" t="str">
        <f t="shared" ref="C55:D55" si="8">B26</f>
        <v>Test logic</v>
      </c>
      <c r="D55" s="10" t="str">
        <f t="shared" si="8"/>
        <v>Logic flaws in the test code</v>
      </c>
      <c r="K55" s="3"/>
      <c r="L55" s="3"/>
      <c r="M55" s="3"/>
      <c r="N55" s="3"/>
      <c r="O55" s="3"/>
      <c r="P55" s="3"/>
      <c r="Q55" s="3"/>
      <c r="R55" s="3"/>
      <c r="S55" s="3"/>
      <c r="T55" s="3"/>
      <c r="U55" s="3"/>
      <c r="V55" s="3"/>
      <c r="W55" s="3"/>
      <c r="X55" s="3"/>
      <c r="Y55" s="3"/>
      <c r="Z55" s="3"/>
    </row>
    <row r="56" ht="10.5" customHeight="1">
      <c r="A56" s="3"/>
      <c r="B56" s="73"/>
      <c r="C56" s="73" t="str">
        <f t="shared" ref="C56:D56" si="9">B27</f>
        <v>Test interface</v>
      </c>
      <c r="D56" s="10" t="str">
        <f t="shared" si="9"/>
        <v>Flaws in the interface of a component of the test code</v>
      </c>
      <c r="K56" s="3"/>
      <c r="L56" s="3"/>
      <c r="M56" s="3"/>
      <c r="N56" s="3"/>
      <c r="O56" s="3"/>
      <c r="P56" s="3"/>
      <c r="Q56" s="3"/>
      <c r="R56" s="3"/>
      <c r="S56" s="3"/>
      <c r="T56" s="3"/>
      <c r="U56" s="3"/>
      <c r="V56" s="3"/>
      <c r="W56" s="3"/>
      <c r="X56" s="3"/>
      <c r="Y56" s="3"/>
      <c r="Z56" s="3"/>
    </row>
    <row r="57" ht="10.5" customHeight="1">
      <c r="A57" s="3"/>
      <c r="B57" s="73"/>
      <c r="C57" s="73" t="str">
        <f t="shared" ref="C57:D57" si="10">B28</f>
        <v>Test checking</v>
      </c>
      <c r="D57" s="10" t="str">
        <f t="shared" si="10"/>
        <v>Flaws with boundary/type checking within a component of the test code</v>
      </c>
      <c r="K57" s="3"/>
      <c r="L57" s="3"/>
      <c r="M57" s="3"/>
      <c r="N57" s="3"/>
      <c r="O57" s="3"/>
      <c r="P57" s="3"/>
      <c r="Q57" s="3"/>
      <c r="R57" s="3"/>
      <c r="S57" s="3"/>
      <c r="T57" s="3"/>
      <c r="U57" s="3"/>
      <c r="V57" s="3"/>
      <c r="W57" s="3"/>
      <c r="X57" s="3"/>
      <c r="Y57" s="3"/>
      <c r="Z57" s="3"/>
    </row>
    <row r="58" ht="10.5" customHeight="1">
      <c r="A58" s="3"/>
      <c r="B58" s="73"/>
      <c r="C58" s="73" t="str">
        <f t="shared" ref="C58:D58" si="11">B29</f>
        <v>Bad Smell</v>
      </c>
      <c r="D58" s="10" t="str">
        <f t="shared" si="11"/>
        <v>Refactoring changes (please note the bad smell in the defect description)</v>
      </c>
      <c r="K58" s="3"/>
      <c r="L58" s="3"/>
      <c r="M58" s="3"/>
      <c r="N58" s="3"/>
      <c r="O58" s="3"/>
      <c r="P58" s="3"/>
      <c r="Q58" s="3"/>
      <c r="R58" s="3"/>
      <c r="S58" s="3"/>
      <c r="T58" s="3"/>
      <c r="U58" s="3"/>
      <c r="V58" s="3"/>
      <c r="W58" s="3"/>
      <c r="X58" s="3"/>
      <c r="Y58" s="3"/>
      <c r="Z58" s="3"/>
    </row>
    <row r="59" ht="10.5" customHeight="1">
      <c r="A59" s="3"/>
      <c r="B59" s="73"/>
      <c r="C59" s="73"/>
      <c r="D59" s="10"/>
      <c r="E59" s="10"/>
      <c r="F59" s="10"/>
      <c r="G59" s="10"/>
      <c r="H59" s="10"/>
      <c r="I59" s="10"/>
      <c r="J59" s="10"/>
      <c r="K59" s="3"/>
      <c r="L59" s="3"/>
      <c r="M59" s="3"/>
      <c r="N59" s="3"/>
      <c r="O59" s="3"/>
      <c r="P59" s="3"/>
      <c r="Q59" s="3"/>
      <c r="R59" s="3"/>
      <c r="S59" s="3"/>
      <c r="T59" s="3"/>
      <c r="U59" s="3"/>
      <c r="V59" s="3"/>
      <c r="W59" s="3"/>
      <c r="X59" s="3"/>
      <c r="Y59" s="3"/>
      <c r="Z59" s="3"/>
    </row>
    <row r="60">
      <c r="A60" s="282" t="s">
        <v>677</v>
      </c>
      <c r="B60" s="282" t="s">
        <v>678</v>
      </c>
      <c r="C60" s="282" t="s">
        <v>679</v>
      </c>
      <c r="D60" s="282" t="s">
        <v>680</v>
      </c>
      <c r="E60" s="282" t="s">
        <v>681</v>
      </c>
      <c r="F60" s="282" t="s">
        <v>682</v>
      </c>
      <c r="G60" s="282" t="s">
        <v>683</v>
      </c>
      <c r="H60" s="282" t="s">
        <v>684</v>
      </c>
      <c r="I60" s="282" t="s">
        <v>685</v>
      </c>
      <c r="J60" s="282" t="s">
        <v>491</v>
      </c>
      <c r="K60" s="3"/>
      <c r="L60" s="3"/>
      <c r="M60" s="3"/>
      <c r="N60" s="3"/>
      <c r="O60" s="3"/>
      <c r="P60" s="3"/>
      <c r="Q60" s="3"/>
      <c r="R60" s="3"/>
      <c r="S60" s="3"/>
      <c r="T60" s="3"/>
      <c r="U60" s="3"/>
      <c r="V60" s="3"/>
      <c r="W60" s="3"/>
      <c r="X60" s="3"/>
      <c r="Y60" s="3"/>
      <c r="Z60" s="3"/>
    </row>
    <row r="61" ht="25.5" customHeight="1">
      <c r="A61" s="157">
        <f>1</f>
        <v>1</v>
      </c>
      <c r="B61" s="283"/>
      <c r="C61" s="195"/>
      <c r="D61" s="195"/>
      <c r="E61" s="195"/>
      <c r="F61" s="195"/>
      <c r="G61" s="195"/>
      <c r="H61" s="142"/>
      <c r="I61" s="142"/>
      <c r="J61" s="177"/>
      <c r="K61" s="190" t="str">
        <f t="shared" ref="K61:K135" si="12">IF(ISBLANK(I61),"",IF(I61=A61,"&lt;-- Circular reference",IF(ISBLANK(OFFSET($C$60,I61,0)),"&lt;-- Invalid reference","")))</f>
        <v/>
      </c>
      <c r="L61" s="190"/>
      <c r="M61" s="190"/>
      <c r="N61" s="3"/>
      <c r="O61" s="3"/>
      <c r="P61" s="3"/>
      <c r="Q61" s="3"/>
      <c r="R61" s="3"/>
      <c r="S61" s="3"/>
      <c r="T61" s="3"/>
      <c r="U61" s="3"/>
      <c r="V61" s="3"/>
      <c r="W61" s="3"/>
      <c r="X61" s="3"/>
      <c r="Y61" s="3"/>
      <c r="Z61" s="3"/>
    </row>
    <row r="62" ht="25.5" customHeight="1">
      <c r="A62" s="157">
        <f t="shared" ref="A62:A135" si="13">A61+1</f>
        <v>2</v>
      </c>
      <c r="B62" s="283"/>
      <c r="C62" s="195"/>
      <c r="D62" s="195"/>
      <c r="E62" s="195"/>
      <c r="F62" s="195"/>
      <c r="G62" s="195"/>
      <c r="H62" s="142"/>
      <c r="I62" s="142"/>
      <c r="J62" s="177"/>
      <c r="K62" s="190" t="str">
        <f t="shared" si="12"/>
        <v/>
      </c>
      <c r="L62" s="190"/>
      <c r="M62" s="190"/>
      <c r="N62" s="3"/>
      <c r="O62" s="3"/>
      <c r="P62" s="3"/>
      <c r="Q62" s="3"/>
      <c r="R62" s="3"/>
      <c r="S62" s="3"/>
      <c r="T62" s="3"/>
      <c r="U62" s="3"/>
      <c r="V62" s="3"/>
      <c r="W62" s="3"/>
      <c r="X62" s="3"/>
      <c r="Y62" s="3"/>
      <c r="Z62" s="3"/>
    </row>
    <row r="63" ht="25.5" customHeight="1">
      <c r="A63" s="157">
        <f t="shared" si="13"/>
        <v>3</v>
      </c>
      <c r="B63" s="283"/>
      <c r="C63" s="195"/>
      <c r="D63" s="195"/>
      <c r="E63" s="195"/>
      <c r="F63" s="195"/>
      <c r="G63" s="195"/>
      <c r="H63" s="142"/>
      <c r="I63" s="142"/>
      <c r="J63" s="177"/>
      <c r="K63" s="190" t="str">
        <f t="shared" si="12"/>
        <v/>
      </c>
      <c r="L63" s="190"/>
      <c r="M63" s="190"/>
      <c r="N63" s="3"/>
      <c r="O63" s="3"/>
      <c r="P63" s="3"/>
      <c r="Q63" s="3"/>
      <c r="R63" s="3"/>
      <c r="S63" s="3"/>
      <c r="T63" s="3"/>
      <c r="U63" s="3"/>
      <c r="V63" s="3"/>
      <c r="W63" s="3"/>
      <c r="X63" s="3"/>
      <c r="Y63" s="3"/>
      <c r="Z63" s="3"/>
    </row>
    <row r="64" ht="25.5" customHeight="1">
      <c r="A64" s="157">
        <f t="shared" si="13"/>
        <v>4</v>
      </c>
      <c r="B64" s="283"/>
      <c r="C64" s="195"/>
      <c r="D64" s="195"/>
      <c r="E64" s="195"/>
      <c r="F64" s="195"/>
      <c r="G64" s="195"/>
      <c r="H64" s="142"/>
      <c r="I64" s="142"/>
      <c r="J64" s="177"/>
      <c r="K64" s="190" t="str">
        <f t="shared" si="12"/>
        <v/>
      </c>
      <c r="L64" s="190"/>
      <c r="M64" s="190"/>
      <c r="N64" s="3"/>
      <c r="O64" s="3"/>
      <c r="P64" s="3"/>
      <c r="Q64" s="3"/>
      <c r="R64" s="3"/>
      <c r="S64" s="3"/>
      <c r="T64" s="3"/>
      <c r="U64" s="3"/>
      <c r="V64" s="3"/>
      <c r="W64" s="3"/>
      <c r="X64" s="3"/>
      <c r="Y64" s="3"/>
      <c r="Z64" s="3"/>
    </row>
    <row r="65" ht="25.5" customHeight="1">
      <c r="A65" s="157">
        <f t="shared" si="13"/>
        <v>5</v>
      </c>
      <c r="B65" s="283"/>
      <c r="C65" s="195"/>
      <c r="D65" s="195"/>
      <c r="E65" s="195"/>
      <c r="F65" s="195"/>
      <c r="G65" s="195"/>
      <c r="H65" s="142"/>
      <c r="I65" s="142"/>
      <c r="J65" s="177"/>
      <c r="K65" s="190" t="str">
        <f t="shared" si="12"/>
        <v/>
      </c>
      <c r="L65" s="190"/>
      <c r="M65" s="190"/>
      <c r="N65" s="3"/>
      <c r="O65" s="3"/>
      <c r="P65" s="3"/>
      <c r="Q65" s="3"/>
      <c r="R65" s="3"/>
      <c r="S65" s="3"/>
      <c r="T65" s="3"/>
      <c r="U65" s="3"/>
      <c r="V65" s="3"/>
      <c r="W65" s="3"/>
      <c r="X65" s="3"/>
      <c r="Y65" s="3"/>
      <c r="Z65" s="3"/>
    </row>
    <row r="66" ht="25.5" customHeight="1">
      <c r="A66" s="157">
        <f t="shared" si="13"/>
        <v>6</v>
      </c>
      <c r="B66" s="283"/>
      <c r="C66" s="195"/>
      <c r="D66" s="195"/>
      <c r="E66" s="195"/>
      <c r="F66" s="195"/>
      <c r="G66" s="195"/>
      <c r="H66" s="142"/>
      <c r="I66" s="142"/>
      <c r="J66" s="177"/>
      <c r="K66" s="190" t="str">
        <f t="shared" si="12"/>
        <v/>
      </c>
      <c r="L66" s="190"/>
      <c r="M66" s="190"/>
      <c r="N66" s="3"/>
      <c r="O66" s="3"/>
      <c r="P66" s="3"/>
      <c r="Q66" s="3"/>
      <c r="R66" s="3"/>
      <c r="S66" s="3"/>
      <c r="T66" s="3"/>
      <c r="U66" s="3"/>
      <c r="V66" s="3"/>
      <c r="W66" s="3"/>
      <c r="X66" s="3"/>
      <c r="Y66" s="3"/>
      <c r="Z66" s="3"/>
    </row>
    <row r="67" ht="25.5" customHeight="1">
      <c r="A67" s="157">
        <f t="shared" si="13"/>
        <v>7</v>
      </c>
      <c r="B67" s="283"/>
      <c r="C67" s="195"/>
      <c r="D67" s="195"/>
      <c r="E67" s="195"/>
      <c r="F67" s="195"/>
      <c r="G67" s="195"/>
      <c r="H67" s="142"/>
      <c r="I67" s="142"/>
      <c r="J67" s="177"/>
      <c r="K67" s="190" t="str">
        <f t="shared" si="12"/>
        <v/>
      </c>
      <c r="L67" s="190"/>
      <c r="M67" s="190"/>
      <c r="N67" s="3"/>
      <c r="O67" s="3"/>
      <c r="P67" s="3"/>
      <c r="Q67" s="3"/>
      <c r="R67" s="3"/>
      <c r="S67" s="3"/>
      <c r="T67" s="3"/>
      <c r="U67" s="3"/>
      <c r="V67" s="3"/>
      <c r="W67" s="3"/>
      <c r="X67" s="3"/>
      <c r="Y67" s="3"/>
      <c r="Z67" s="3"/>
    </row>
    <row r="68" ht="25.5" customHeight="1">
      <c r="A68" s="157">
        <f t="shared" si="13"/>
        <v>8</v>
      </c>
      <c r="B68" s="283"/>
      <c r="C68" s="195"/>
      <c r="D68" s="195"/>
      <c r="E68" s="195"/>
      <c r="F68" s="195"/>
      <c r="G68" s="195"/>
      <c r="H68" s="142"/>
      <c r="I68" s="142"/>
      <c r="J68" s="177"/>
      <c r="K68" s="190" t="str">
        <f t="shared" si="12"/>
        <v/>
      </c>
      <c r="L68" s="190"/>
      <c r="M68" s="190"/>
      <c r="N68" s="3"/>
      <c r="O68" s="3"/>
      <c r="P68" s="3"/>
      <c r="Q68" s="3"/>
      <c r="R68" s="3"/>
      <c r="S68" s="3"/>
      <c r="T68" s="3"/>
      <c r="U68" s="3"/>
      <c r="V68" s="3"/>
      <c r="W68" s="3"/>
      <c r="X68" s="3"/>
      <c r="Y68" s="3"/>
      <c r="Z68" s="3"/>
    </row>
    <row r="69" ht="25.5" customHeight="1">
      <c r="A69" s="157">
        <f t="shared" si="13"/>
        <v>9</v>
      </c>
      <c r="B69" s="283"/>
      <c r="C69" s="195"/>
      <c r="D69" s="195"/>
      <c r="E69" s="195"/>
      <c r="F69" s="195"/>
      <c r="G69" s="195"/>
      <c r="H69" s="142"/>
      <c r="I69" s="142"/>
      <c r="J69" s="177"/>
      <c r="K69" s="190" t="str">
        <f t="shared" si="12"/>
        <v/>
      </c>
      <c r="L69" s="190"/>
      <c r="M69" s="190"/>
      <c r="N69" s="3"/>
      <c r="O69" s="3"/>
      <c r="P69" s="3"/>
      <c r="Q69" s="3"/>
      <c r="R69" s="3"/>
      <c r="S69" s="3"/>
      <c r="T69" s="3"/>
      <c r="U69" s="3"/>
      <c r="V69" s="3"/>
      <c r="W69" s="3"/>
      <c r="X69" s="3"/>
      <c r="Y69" s="3"/>
      <c r="Z69" s="3"/>
    </row>
    <row r="70" ht="25.5" customHeight="1">
      <c r="A70" s="157">
        <f t="shared" si="13"/>
        <v>10</v>
      </c>
      <c r="B70" s="283"/>
      <c r="C70" s="195"/>
      <c r="D70" s="195"/>
      <c r="E70" s="195"/>
      <c r="F70" s="195"/>
      <c r="G70" s="195"/>
      <c r="H70" s="142"/>
      <c r="I70" s="142"/>
      <c r="J70" s="177"/>
      <c r="K70" s="190" t="str">
        <f t="shared" si="12"/>
        <v/>
      </c>
      <c r="L70" s="190"/>
      <c r="M70" s="190"/>
      <c r="N70" s="3"/>
      <c r="O70" s="3"/>
      <c r="P70" s="3"/>
      <c r="Q70" s="3"/>
      <c r="R70" s="3"/>
      <c r="S70" s="3"/>
      <c r="T70" s="3"/>
      <c r="U70" s="3"/>
      <c r="V70" s="3"/>
      <c r="W70" s="3"/>
      <c r="X70" s="3"/>
      <c r="Y70" s="3"/>
      <c r="Z70" s="3"/>
    </row>
    <row r="71" ht="25.5" customHeight="1">
      <c r="A71" s="157">
        <f t="shared" si="13"/>
        <v>11</v>
      </c>
      <c r="B71" s="283"/>
      <c r="C71" s="195"/>
      <c r="D71" s="195"/>
      <c r="E71" s="195"/>
      <c r="F71" s="195"/>
      <c r="G71" s="195"/>
      <c r="H71" s="142"/>
      <c r="I71" s="142"/>
      <c r="J71" s="177"/>
      <c r="K71" s="190" t="str">
        <f t="shared" si="12"/>
        <v/>
      </c>
      <c r="L71" s="190"/>
      <c r="M71" s="190"/>
      <c r="N71" s="3"/>
      <c r="O71" s="3"/>
      <c r="P71" s="3"/>
      <c r="Q71" s="3"/>
      <c r="R71" s="3"/>
      <c r="S71" s="3"/>
      <c r="T71" s="3"/>
      <c r="U71" s="3"/>
      <c r="V71" s="3"/>
      <c r="W71" s="3"/>
      <c r="X71" s="3"/>
      <c r="Y71" s="3"/>
      <c r="Z71" s="3"/>
    </row>
    <row r="72" ht="25.5" customHeight="1">
      <c r="A72" s="157">
        <f t="shared" si="13"/>
        <v>12</v>
      </c>
      <c r="B72" s="283"/>
      <c r="C72" s="195"/>
      <c r="D72" s="195"/>
      <c r="E72" s="195"/>
      <c r="F72" s="195"/>
      <c r="G72" s="195"/>
      <c r="H72" s="142"/>
      <c r="I72" s="142"/>
      <c r="J72" s="177"/>
      <c r="K72" s="190" t="str">
        <f t="shared" si="12"/>
        <v/>
      </c>
      <c r="L72" s="190"/>
      <c r="M72" s="190"/>
      <c r="N72" s="3"/>
      <c r="O72" s="3"/>
      <c r="P72" s="3"/>
      <c r="Q72" s="3"/>
      <c r="R72" s="3"/>
      <c r="S72" s="3"/>
      <c r="T72" s="3"/>
      <c r="U72" s="3"/>
      <c r="V72" s="3"/>
      <c r="W72" s="3"/>
      <c r="X72" s="3"/>
      <c r="Y72" s="3"/>
      <c r="Z72" s="3"/>
    </row>
    <row r="73" ht="25.5" customHeight="1">
      <c r="A73" s="157">
        <f t="shared" si="13"/>
        <v>13</v>
      </c>
      <c r="B73" s="283"/>
      <c r="C73" s="195"/>
      <c r="D73" s="195"/>
      <c r="E73" s="195"/>
      <c r="F73" s="195"/>
      <c r="G73" s="195"/>
      <c r="H73" s="142"/>
      <c r="I73" s="142"/>
      <c r="J73" s="177"/>
      <c r="K73" s="190" t="str">
        <f t="shared" si="12"/>
        <v/>
      </c>
      <c r="L73" s="190"/>
      <c r="M73" s="190"/>
      <c r="N73" s="3"/>
      <c r="O73" s="3"/>
      <c r="P73" s="3"/>
      <c r="Q73" s="3"/>
      <c r="R73" s="3"/>
      <c r="S73" s="3"/>
      <c r="T73" s="3"/>
      <c r="U73" s="3"/>
      <c r="V73" s="3"/>
      <c r="W73" s="3"/>
      <c r="X73" s="3"/>
      <c r="Y73" s="3"/>
      <c r="Z73" s="3"/>
    </row>
    <row r="74" ht="25.5" customHeight="1">
      <c r="A74" s="157">
        <f t="shared" si="13"/>
        <v>14</v>
      </c>
      <c r="B74" s="283"/>
      <c r="C74" s="195"/>
      <c r="D74" s="195"/>
      <c r="E74" s="195"/>
      <c r="F74" s="195"/>
      <c r="G74" s="195"/>
      <c r="H74" s="142"/>
      <c r="I74" s="142"/>
      <c r="J74" s="177"/>
      <c r="K74" s="190" t="str">
        <f t="shared" si="12"/>
        <v/>
      </c>
      <c r="L74" s="190"/>
      <c r="M74" s="190"/>
      <c r="N74" s="3"/>
      <c r="O74" s="3"/>
      <c r="P74" s="3"/>
      <c r="Q74" s="3"/>
      <c r="R74" s="3"/>
      <c r="S74" s="3"/>
      <c r="T74" s="3"/>
      <c r="U74" s="3"/>
      <c r="V74" s="3"/>
      <c r="W74" s="3"/>
      <c r="X74" s="3"/>
      <c r="Y74" s="3"/>
      <c r="Z74" s="3"/>
    </row>
    <row r="75" ht="25.5" customHeight="1">
      <c r="A75" s="157">
        <f t="shared" si="13"/>
        <v>15</v>
      </c>
      <c r="B75" s="283"/>
      <c r="C75" s="195"/>
      <c r="D75" s="195"/>
      <c r="E75" s="195"/>
      <c r="F75" s="195"/>
      <c r="G75" s="195"/>
      <c r="H75" s="142"/>
      <c r="I75" s="142"/>
      <c r="J75" s="177"/>
      <c r="K75" s="190" t="str">
        <f t="shared" si="12"/>
        <v/>
      </c>
      <c r="L75" s="190"/>
      <c r="M75" s="190"/>
      <c r="N75" s="3"/>
      <c r="O75" s="3"/>
      <c r="P75" s="3"/>
      <c r="Q75" s="3"/>
      <c r="R75" s="3"/>
      <c r="S75" s="3"/>
      <c r="T75" s="3"/>
      <c r="U75" s="3"/>
      <c r="V75" s="3"/>
      <c r="W75" s="3"/>
      <c r="X75" s="3"/>
      <c r="Y75" s="3"/>
      <c r="Z75" s="3"/>
    </row>
    <row r="76" ht="25.5" customHeight="1">
      <c r="A76" s="157">
        <f t="shared" si="13"/>
        <v>16</v>
      </c>
      <c r="B76" s="283"/>
      <c r="C76" s="195"/>
      <c r="D76" s="195"/>
      <c r="E76" s="195"/>
      <c r="F76" s="195"/>
      <c r="G76" s="195"/>
      <c r="H76" s="142"/>
      <c r="I76" s="142"/>
      <c r="J76" s="177"/>
      <c r="K76" s="190" t="str">
        <f t="shared" si="12"/>
        <v/>
      </c>
      <c r="L76" s="190"/>
      <c r="M76" s="190"/>
      <c r="N76" s="3"/>
      <c r="O76" s="3"/>
      <c r="P76" s="3"/>
      <c r="Q76" s="3"/>
      <c r="R76" s="3"/>
      <c r="S76" s="3"/>
      <c r="T76" s="3"/>
      <c r="U76" s="3"/>
      <c r="V76" s="3"/>
      <c r="W76" s="3"/>
      <c r="X76" s="3"/>
      <c r="Y76" s="3"/>
      <c r="Z76" s="3"/>
    </row>
    <row r="77" ht="25.5" customHeight="1">
      <c r="A77" s="157">
        <f t="shared" si="13"/>
        <v>17</v>
      </c>
      <c r="B77" s="283"/>
      <c r="C77" s="195"/>
      <c r="D77" s="195"/>
      <c r="E77" s="195"/>
      <c r="F77" s="195"/>
      <c r="G77" s="195"/>
      <c r="H77" s="142"/>
      <c r="I77" s="142"/>
      <c r="J77" s="177"/>
      <c r="K77" s="190" t="str">
        <f t="shared" si="12"/>
        <v/>
      </c>
      <c r="L77" s="190"/>
      <c r="M77" s="190"/>
      <c r="N77" s="3"/>
      <c r="O77" s="3"/>
      <c r="P77" s="3"/>
      <c r="Q77" s="3"/>
      <c r="R77" s="3"/>
      <c r="S77" s="3"/>
      <c r="T77" s="3"/>
      <c r="U77" s="3"/>
      <c r="V77" s="3"/>
      <c r="W77" s="3"/>
      <c r="X77" s="3"/>
      <c r="Y77" s="3"/>
      <c r="Z77" s="3"/>
    </row>
    <row r="78" ht="25.5" customHeight="1">
      <c r="A78" s="157">
        <f t="shared" si="13"/>
        <v>18</v>
      </c>
      <c r="B78" s="283"/>
      <c r="C78" s="195"/>
      <c r="D78" s="195"/>
      <c r="E78" s="195"/>
      <c r="F78" s="195"/>
      <c r="G78" s="195"/>
      <c r="H78" s="142"/>
      <c r="I78" s="142"/>
      <c r="J78" s="177"/>
      <c r="K78" s="190" t="str">
        <f t="shared" si="12"/>
        <v/>
      </c>
      <c r="L78" s="190"/>
      <c r="M78" s="190"/>
      <c r="N78" s="3"/>
      <c r="O78" s="3"/>
      <c r="P78" s="3"/>
      <c r="Q78" s="3"/>
      <c r="R78" s="3"/>
      <c r="S78" s="3"/>
      <c r="T78" s="3"/>
      <c r="U78" s="3"/>
      <c r="V78" s="3"/>
      <c r="W78" s="3"/>
      <c r="X78" s="3"/>
      <c r="Y78" s="3"/>
      <c r="Z78" s="3"/>
    </row>
    <row r="79" ht="25.5" customHeight="1">
      <c r="A79" s="157">
        <f t="shared" si="13"/>
        <v>19</v>
      </c>
      <c r="B79" s="283"/>
      <c r="C79" s="195"/>
      <c r="D79" s="195"/>
      <c r="E79" s="195"/>
      <c r="F79" s="195"/>
      <c r="G79" s="195"/>
      <c r="H79" s="142"/>
      <c r="I79" s="142"/>
      <c r="J79" s="177"/>
      <c r="K79" s="190" t="str">
        <f t="shared" si="12"/>
        <v/>
      </c>
      <c r="L79" s="190"/>
      <c r="M79" s="190"/>
      <c r="N79" s="3"/>
      <c r="O79" s="3"/>
      <c r="P79" s="3"/>
      <c r="Q79" s="3"/>
      <c r="R79" s="3"/>
      <c r="S79" s="3"/>
      <c r="T79" s="3"/>
      <c r="U79" s="3"/>
      <c r="V79" s="3"/>
      <c r="W79" s="3"/>
      <c r="X79" s="3"/>
      <c r="Y79" s="3"/>
      <c r="Z79" s="3"/>
    </row>
    <row r="80" ht="25.5" customHeight="1">
      <c r="A80" s="157">
        <f t="shared" si="13"/>
        <v>20</v>
      </c>
      <c r="B80" s="283"/>
      <c r="C80" s="195"/>
      <c r="D80" s="195"/>
      <c r="E80" s="195"/>
      <c r="F80" s="195"/>
      <c r="G80" s="195"/>
      <c r="H80" s="142"/>
      <c r="I80" s="142"/>
      <c r="J80" s="177"/>
      <c r="K80" s="190" t="str">
        <f t="shared" si="12"/>
        <v/>
      </c>
      <c r="L80" s="190"/>
      <c r="M80" s="190"/>
      <c r="N80" s="3"/>
      <c r="O80" s="3"/>
      <c r="P80" s="3"/>
      <c r="Q80" s="3"/>
      <c r="R80" s="3"/>
      <c r="S80" s="3"/>
      <c r="T80" s="3"/>
      <c r="U80" s="3"/>
      <c r="V80" s="3"/>
      <c r="W80" s="3"/>
      <c r="X80" s="3"/>
      <c r="Y80" s="3"/>
      <c r="Z80" s="3"/>
    </row>
    <row r="81" ht="25.5" customHeight="1">
      <c r="A81" s="157">
        <f t="shared" si="13"/>
        <v>21</v>
      </c>
      <c r="B81" s="283"/>
      <c r="C81" s="195"/>
      <c r="D81" s="195"/>
      <c r="E81" s="195"/>
      <c r="F81" s="195"/>
      <c r="G81" s="195"/>
      <c r="H81" s="142"/>
      <c r="I81" s="142"/>
      <c r="J81" s="177"/>
      <c r="K81" s="190" t="str">
        <f t="shared" si="12"/>
        <v/>
      </c>
      <c r="L81" s="190"/>
      <c r="M81" s="190"/>
      <c r="N81" s="3"/>
      <c r="O81" s="3"/>
      <c r="P81" s="3"/>
      <c r="Q81" s="3"/>
      <c r="R81" s="3"/>
      <c r="S81" s="3"/>
      <c r="T81" s="3"/>
      <c r="U81" s="3"/>
      <c r="V81" s="3"/>
      <c r="W81" s="3"/>
      <c r="X81" s="3"/>
      <c r="Y81" s="3"/>
      <c r="Z81" s="3"/>
    </row>
    <row r="82" ht="25.5" customHeight="1">
      <c r="A82" s="157">
        <f t="shared" si="13"/>
        <v>22</v>
      </c>
      <c r="B82" s="283"/>
      <c r="C82" s="195"/>
      <c r="D82" s="195"/>
      <c r="E82" s="195"/>
      <c r="F82" s="195"/>
      <c r="G82" s="195"/>
      <c r="H82" s="142"/>
      <c r="I82" s="142"/>
      <c r="J82" s="177"/>
      <c r="K82" s="190" t="str">
        <f t="shared" si="12"/>
        <v/>
      </c>
      <c r="L82" s="190"/>
      <c r="M82" s="190"/>
      <c r="N82" s="3"/>
      <c r="O82" s="3"/>
      <c r="P82" s="3"/>
      <c r="Q82" s="3"/>
      <c r="R82" s="3"/>
      <c r="S82" s="3"/>
      <c r="T82" s="3"/>
      <c r="U82" s="3"/>
      <c r="V82" s="3"/>
      <c r="W82" s="3"/>
      <c r="X82" s="3"/>
      <c r="Y82" s="3"/>
      <c r="Z82" s="3"/>
    </row>
    <row r="83" ht="25.5" customHeight="1">
      <c r="A83" s="157">
        <f t="shared" si="13"/>
        <v>23</v>
      </c>
      <c r="B83" s="283"/>
      <c r="C83" s="195"/>
      <c r="D83" s="195"/>
      <c r="E83" s="195"/>
      <c r="F83" s="195"/>
      <c r="G83" s="195"/>
      <c r="H83" s="142"/>
      <c r="I83" s="142"/>
      <c r="J83" s="177"/>
      <c r="K83" s="190" t="str">
        <f t="shared" si="12"/>
        <v/>
      </c>
      <c r="L83" s="190"/>
      <c r="M83" s="190"/>
      <c r="N83" s="3"/>
      <c r="O83" s="3"/>
      <c r="P83" s="3"/>
      <c r="Q83" s="3"/>
      <c r="R83" s="3"/>
      <c r="S83" s="3"/>
      <c r="T83" s="3"/>
      <c r="U83" s="3"/>
      <c r="V83" s="3"/>
      <c r="W83" s="3"/>
      <c r="X83" s="3"/>
      <c r="Y83" s="3"/>
      <c r="Z83" s="3"/>
    </row>
    <row r="84" ht="25.5" customHeight="1">
      <c r="A84" s="157">
        <f t="shared" si="13"/>
        <v>24</v>
      </c>
      <c r="B84" s="283"/>
      <c r="C84" s="195"/>
      <c r="D84" s="195"/>
      <c r="E84" s="195"/>
      <c r="F84" s="195"/>
      <c r="G84" s="195"/>
      <c r="H84" s="142"/>
      <c r="I84" s="142"/>
      <c r="J84" s="177"/>
      <c r="K84" s="190" t="str">
        <f t="shared" si="12"/>
        <v/>
      </c>
      <c r="L84" s="190"/>
      <c r="M84" s="190"/>
      <c r="N84" s="3"/>
      <c r="O84" s="3"/>
      <c r="P84" s="3"/>
      <c r="Q84" s="3"/>
      <c r="R84" s="3"/>
      <c r="S84" s="3"/>
      <c r="T84" s="3"/>
      <c r="U84" s="3"/>
      <c r="V84" s="3"/>
      <c r="W84" s="3"/>
      <c r="X84" s="3"/>
      <c r="Y84" s="3"/>
      <c r="Z84" s="3"/>
    </row>
    <row r="85" ht="25.5" customHeight="1">
      <c r="A85" s="157">
        <f t="shared" si="13"/>
        <v>25</v>
      </c>
      <c r="B85" s="283"/>
      <c r="C85" s="195"/>
      <c r="D85" s="195"/>
      <c r="E85" s="195"/>
      <c r="F85" s="195"/>
      <c r="G85" s="195"/>
      <c r="H85" s="142"/>
      <c r="I85" s="142"/>
      <c r="J85" s="177"/>
      <c r="K85" s="190" t="str">
        <f t="shared" si="12"/>
        <v/>
      </c>
      <c r="L85" s="190"/>
      <c r="M85" s="190"/>
      <c r="N85" s="3"/>
      <c r="O85" s="3"/>
      <c r="P85" s="3"/>
      <c r="Q85" s="3"/>
      <c r="R85" s="3"/>
      <c r="S85" s="3"/>
      <c r="T85" s="3"/>
      <c r="U85" s="3"/>
      <c r="V85" s="3"/>
      <c r="W85" s="3"/>
      <c r="X85" s="3"/>
      <c r="Y85" s="3"/>
      <c r="Z85" s="3"/>
    </row>
    <row r="86" ht="25.5" customHeight="1">
      <c r="A86" s="157">
        <f t="shared" si="13"/>
        <v>26</v>
      </c>
      <c r="B86" s="283"/>
      <c r="C86" s="195"/>
      <c r="D86" s="195"/>
      <c r="E86" s="195"/>
      <c r="F86" s="195"/>
      <c r="G86" s="195"/>
      <c r="H86" s="142"/>
      <c r="I86" s="142"/>
      <c r="J86" s="177"/>
      <c r="K86" s="190" t="str">
        <f t="shared" si="12"/>
        <v/>
      </c>
      <c r="L86" s="190"/>
      <c r="M86" s="190"/>
      <c r="N86" s="3"/>
      <c r="O86" s="3"/>
      <c r="P86" s="3"/>
      <c r="Q86" s="3"/>
      <c r="R86" s="3"/>
      <c r="S86" s="3"/>
      <c r="T86" s="3"/>
      <c r="U86" s="3"/>
      <c r="V86" s="3"/>
      <c r="W86" s="3"/>
      <c r="X86" s="3"/>
      <c r="Y86" s="3"/>
      <c r="Z86" s="3"/>
    </row>
    <row r="87" ht="25.5" customHeight="1">
      <c r="A87" s="157">
        <f t="shared" si="13"/>
        <v>27</v>
      </c>
      <c r="B87" s="283"/>
      <c r="C87" s="195"/>
      <c r="D87" s="195"/>
      <c r="E87" s="195"/>
      <c r="F87" s="195"/>
      <c r="G87" s="195"/>
      <c r="H87" s="142"/>
      <c r="I87" s="142"/>
      <c r="J87" s="177"/>
      <c r="K87" s="190" t="str">
        <f t="shared" si="12"/>
        <v/>
      </c>
      <c r="L87" s="190"/>
      <c r="M87" s="190"/>
      <c r="N87" s="3"/>
      <c r="O87" s="3"/>
      <c r="P87" s="3"/>
      <c r="Q87" s="3"/>
      <c r="R87" s="3"/>
      <c r="S87" s="3"/>
      <c r="T87" s="3"/>
      <c r="U87" s="3"/>
      <c r="V87" s="3"/>
      <c r="W87" s="3"/>
      <c r="X87" s="3"/>
      <c r="Y87" s="3"/>
      <c r="Z87" s="3"/>
    </row>
    <row r="88" ht="25.5" customHeight="1">
      <c r="A88" s="157">
        <f t="shared" si="13"/>
        <v>28</v>
      </c>
      <c r="B88" s="283"/>
      <c r="C88" s="195"/>
      <c r="D88" s="195"/>
      <c r="E88" s="195"/>
      <c r="F88" s="195"/>
      <c r="G88" s="195"/>
      <c r="H88" s="142"/>
      <c r="I88" s="142"/>
      <c r="J88" s="177"/>
      <c r="K88" s="190" t="str">
        <f t="shared" si="12"/>
        <v/>
      </c>
      <c r="L88" s="190"/>
      <c r="M88" s="190"/>
      <c r="N88" s="3"/>
      <c r="O88" s="3"/>
      <c r="P88" s="3"/>
      <c r="Q88" s="3"/>
      <c r="R88" s="3"/>
      <c r="S88" s="3"/>
      <c r="T88" s="3"/>
      <c r="U88" s="3"/>
      <c r="V88" s="3"/>
      <c r="W88" s="3"/>
      <c r="X88" s="3"/>
      <c r="Y88" s="3"/>
      <c r="Z88" s="3"/>
    </row>
    <row r="89" ht="25.5" customHeight="1">
      <c r="A89" s="157">
        <f t="shared" si="13"/>
        <v>29</v>
      </c>
      <c r="B89" s="283"/>
      <c r="C89" s="195"/>
      <c r="D89" s="195"/>
      <c r="E89" s="195"/>
      <c r="F89" s="195"/>
      <c r="G89" s="195"/>
      <c r="H89" s="142"/>
      <c r="I89" s="142"/>
      <c r="J89" s="177"/>
      <c r="K89" s="190" t="str">
        <f t="shared" si="12"/>
        <v/>
      </c>
      <c r="L89" s="190"/>
      <c r="M89" s="190"/>
      <c r="N89" s="3"/>
      <c r="O89" s="3"/>
      <c r="P89" s="3"/>
      <c r="Q89" s="3"/>
      <c r="R89" s="3"/>
      <c r="S89" s="3"/>
      <c r="T89" s="3"/>
      <c r="U89" s="3"/>
      <c r="V89" s="3"/>
      <c r="W89" s="3"/>
      <c r="X89" s="3"/>
      <c r="Y89" s="3"/>
      <c r="Z89" s="3"/>
    </row>
    <row r="90" ht="25.5" customHeight="1">
      <c r="A90" s="157">
        <f t="shared" si="13"/>
        <v>30</v>
      </c>
      <c r="B90" s="283"/>
      <c r="C90" s="195"/>
      <c r="D90" s="195"/>
      <c r="E90" s="195"/>
      <c r="F90" s="195"/>
      <c r="G90" s="195"/>
      <c r="H90" s="142"/>
      <c r="I90" s="142"/>
      <c r="J90" s="177"/>
      <c r="K90" s="190" t="str">
        <f t="shared" si="12"/>
        <v/>
      </c>
      <c r="L90" s="190"/>
      <c r="M90" s="190"/>
      <c r="N90" s="3"/>
      <c r="O90" s="3"/>
      <c r="P90" s="3"/>
      <c r="Q90" s="3"/>
      <c r="R90" s="3"/>
      <c r="S90" s="3"/>
      <c r="T90" s="3"/>
      <c r="U90" s="3"/>
      <c r="V90" s="3"/>
      <c r="W90" s="3"/>
      <c r="X90" s="3"/>
      <c r="Y90" s="3"/>
      <c r="Z90" s="3"/>
    </row>
    <row r="91" ht="25.5" customHeight="1">
      <c r="A91" s="157">
        <f t="shared" si="13"/>
        <v>31</v>
      </c>
      <c r="B91" s="283"/>
      <c r="C91" s="195"/>
      <c r="D91" s="195"/>
      <c r="E91" s="195"/>
      <c r="F91" s="195"/>
      <c r="G91" s="195"/>
      <c r="H91" s="142"/>
      <c r="I91" s="142"/>
      <c r="J91" s="177"/>
      <c r="K91" s="190" t="str">
        <f t="shared" si="12"/>
        <v/>
      </c>
      <c r="L91" s="190"/>
      <c r="M91" s="190"/>
      <c r="N91" s="3"/>
      <c r="O91" s="3"/>
      <c r="P91" s="3"/>
      <c r="Q91" s="3"/>
      <c r="R91" s="3"/>
      <c r="S91" s="3"/>
      <c r="T91" s="3"/>
      <c r="U91" s="3"/>
      <c r="V91" s="3"/>
      <c r="W91" s="3"/>
      <c r="X91" s="3"/>
      <c r="Y91" s="3"/>
      <c r="Z91" s="3"/>
    </row>
    <row r="92" ht="25.5" customHeight="1">
      <c r="A92" s="157">
        <f t="shared" si="13"/>
        <v>32</v>
      </c>
      <c r="B92" s="283"/>
      <c r="C92" s="195"/>
      <c r="D92" s="195"/>
      <c r="E92" s="195"/>
      <c r="F92" s="195"/>
      <c r="G92" s="195"/>
      <c r="H92" s="142"/>
      <c r="I92" s="142"/>
      <c r="J92" s="177"/>
      <c r="K92" s="190" t="str">
        <f t="shared" si="12"/>
        <v/>
      </c>
      <c r="L92" s="190"/>
      <c r="M92" s="190"/>
      <c r="N92" s="3"/>
      <c r="O92" s="3"/>
      <c r="P92" s="3"/>
      <c r="Q92" s="3"/>
      <c r="R92" s="3"/>
      <c r="S92" s="3"/>
      <c r="T92" s="3"/>
      <c r="U92" s="3"/>
      <c r="V92" s="3"/>
      <c r="W92" s="3"/>
      <c r="X92" s="3"/>
      <c r="Y92" s="3"/>
      <c r="Z92" s="3"/>
    </row>
    <row r="93" ht="25.5" customHeight="1">
      <c r="A93" s="157">
        <f t="shared" si="13"/>
        <v>33</v>
      </c>
      <c r="B93" s="283"/>
      <c r="C93" s="195"/>
      <c r="D93" s="195"/>
      <c r="E93" s="195"/>
      <c r="F93" s="195"/>
      <c r="G93" s="195"/>
      <c r="H93" s="142"/>
      <c r="I93" s="142"/>
      <c r="J93" s="177"/>
      <c r="K93" s="190" t="str">
        <f t="shared" si="12"/>
        <v/>
      </c>
      <c r="L93" s="190"/>
      <c r="M93" s="190"/>
      <c r="N93" s="3"/>
      <c r="O93" s="3"/>
      <c r="P93" s="3"/>
      <c r="Q93" s="3"/>
      <c r="R93" s="3"/>
      <c r="S93" s="3"/>
      <c r="T93" s="3"/>
      <c r="U93" s="3"/>
      <c r="V93" s="3"/>
      <c r="W93" s="3"/>
      <c r="X93" s="3"/>
      <c r="Y93" s="3"/>
      <c r="Z93" s="3"/>
    </row>
    <row r="94" ht="25.5" customHeight="1">
      <c r="A94" s="157">
        <f t="shared" si="13"/>
        <v>34</v>
      </c>
      <c r="B94" s="283"/>
      <c r="C94" s="195"/>
      <c r="D94" s="195"/>
      <c r="E94" s="195"/>
      <c r="F94" s="195"/>
      <c r="G94" s="195"/>
      <c r="H94" s="142"/>
      <c r="I94" s="142"/>
      <c r="J94" s="177"/>
      <c r="K94" s="190" t="str">
        <f t="shared" si="12"/>
        <v/>
      </c>
      <c r="L94" s="190"/>
      <c r="M94" s="190"/>
      <c r="N94" s="3"/>
      <c r="O94" s="3"/>
      <c r="P94" s="3"/>
      <c r="Q94" s="3"/>
      <c r="R94" s="3"/>
      <c r="S94" s="3"/>
      <c r="T94" s="3"/>
      <c r="U94" s="3"/>
      <c r="V94" s="3"/>
      <c r="W94" s="3"/>
      <c r="X94" s="3"/>
      <c r="Y94" s="3"/>
      <c r="Z94" s="3"/>
    </row>
    <row r="95" ht="25.5" customHeight="1">
      <c r="A95" s="157">
        <f t="shared" si="13"/>
        <v>35</v>
      </c>
      <c r="B95" s="283"/>
      <c r="C95" s="195"/>
      <c r="D95" s="195"/>
      <c r="E95" s="195"/>
      <c r="F95" s="195"/>
      <c r="G95" s="195"/>
      <c r="H95" s="142"/>
      <c r="I95" s="142"/>
      <c r="J95" s="177"/>
      <c r="K95" s="190" t="str">
        <f t="shared" si="12"/>
        <v/>
      </c>
      <c r="L95" s="190"/>
      <c r="M95" s="190"/>
      <c r="N95" s="3"/>
      <c r="O95" s="3"/>
      <c r="P95" s="3"/>
      <c r="Q95" s="3"/>
      <c r="R95" s="3"/>
      <c r="S95" s="3"/>
      <c r="T95" s="3"/>
      <c r="U95" s="3"/>
      <c r="V95" s="3"/>
      <c r="W95" s="3"/>
      <c r="X95" s="3"/>
      <c r="Y95" s="3"/>
      <c r="Z95" s="3"/>
    </row>
    <row r="96" ht="25.5" customHeight="1">
      <c r="A96" s="157">
        <f t="shared" si="13"/>
        <v>36</v>
      </c>
      <c r="B96" s="283"/>
      <c r="C96" s="195"/>
      <c r="D96" s="195"/>
      <c r="E96" s="195"/>
      <c r="F96" s="195"/>
      <c r="G96" s="195"/>
      <c r="H96" s="142"/>
      <c r="I96" s="142"/>
      <c r="J96" s="177"/>
      <c r="K96" s="190" t="str">
        <f t="shared" si="12"/>
        <v/>
      </c>
      <c r="L96" s="190"/>
      <c r="M96" s="190"/>
      <c r="N96" s="3"/>
      <c r="O96" s="3"/>
      <c r="P96" s="3"/>
      <c r="Q96" s="3"/>
      <c r="R96" s="3"/>
      <c r="S96" s="3"/>
      <c r="T96" s="3"/>
      <c r="U96" s="3"/>
      <c r="V96" s="3"/>
      <c r="W96" s="3"/>
      <c r="X96" s="3"/>
      <c r="Y96" s="3"/>
      <c r="Z96" s="3"/>
    </row>
    <row r="97" ht="25.5" customHeight="1">
      <c r="A97" s="157">
        <f t="shared" si="13"/>
        <v>37</v>
      </c>
      <c r="B97" s="283"/>
      <c r="C97" s="195"/>
      <c r="D97" s="195"/>
      <c r="E97" s="195"/>
      <c r="F97" s="195"/>
      <c r="G97" s="195"/>
      <c r="H97" s="142"/>
      <c r="I97" s="142"/>
      <c r="J97" s="177"/>
      <c r="K97" s="190" t="str">
        <f t="shared" si="12"/>
        <v/>
      </c>
      <c r="L97" s="190"/>
      <c r="M97" s="190"/>
      <c r="N97" s="3"/>
      <c r="O97" s="3"/>
      <c r="P97" s="3"/>
      <c r="Q97" s="3"/>
      <c r="R97" s="3"/>
      <c r="S97" s="3"/>
      <c r="T97" s="3"/>
      <c r="U97" s="3"/>
      <c r="V97" s="3"/>
      <c r="W97" s="3"/>
      <c r="X97" s="3"/>
      <c r="Y97" s="3"/>
      <c r="Z97" s="3"/>
    </row>
    <row r="98" ht="25.5" customHeight="1">
      <c r="A98" s="157">
        <f t="shared" si="13"/>
        <v>38</v>
      </c>
      <c r="B98" s="283"/>
      <c r="C98" s="195"/>
      <c r="D98" s="195"/>
      <c r="E98" s="195"/>
      <c r="F98" s="195"/>
      <c r="G98" s="195"/>
      <c r="H98" s="142"/>
      <c r="I98" s="142"/>
      <c r="J98" s="177"/>
      <c r="K98" s="190" t="str">
        <f t="shared" si="12"/>
        <v/>
      </c>
      <c r="L98" s="190"/>
      <c r="M98" s="190"/>
      <c r="N98" s="3"/>
      <c r="O98" s="3"/>
      <c r="P98" s="3"/>
      <c r="Q98" s="3"/>
      <c r="R98" s="3"/>
      <c r="S98" s="3"/>
      <c r="T98" s="3"/>
      <c r="U98" s="3"/>
      <c r="V98" s="3"/>
      <c r="W98" s="3"/>
      <c r="X98" s="3"/>
      <c r="Y98" s="3"/>
      <c r="Z98" s="3"/>
    </row>
    <row r="99" ht="25.5" customHeight="1">
      <c r="A99" s="157">
        <f t="shared" si="13"/>
        <v>39</v>
      </c>
      <c r="B99" s="283"/>
      <c r="C99" s="195"/>
      <c r="D99" s="195"/>
      <c r="E99" s="195"/>
      <c r="F99" s="195"/>
      <c r="G99" s="195"/>
      <c r="H99" s="142"/>
      <c r="I99" s="142"/>
      <c r="J99" s="177"/>
      <c r="K99" s="190" t="str">
        <f t="shared" si="12"/>
        <v/>
      </c>
      <c r="L99" s="190"/>
      <c r="M99" s="190"/>
      <c r="N99" s="3"/>
      <c r="O99" s="3"/>
      <c r="P99" s="3"/>
      <c r="Q99" s="3"/>
      <c r="R99" s="3"/>
      <c r="S99" s="3"/>
      <c r="T99" s="3"/>
      <c r="U99" s="3"/>
      <c r="V99" s="3"/>
      <c r="W99" s="3"/>
      <c r="X99" s="3"/>
      <c r="Y99" s="3"/>
      <c r="Z99" s="3"/>
    </row>
    <row r="100" ht="25.5" customHeight="1">
      <c r="A100" s="157">
        <f t="shared" si="13"/>
        <v>40</v>
      </c>
      <c r="B100" s="283"/>
      <c r="C100" s="195"/>
      <c r="D100" s="195"/>
      <c r="E100" s="195"/>
      <c r="F100" s="195"/>
      <c r="G100" s="195"/>
      <c r="H100" s="142"/>
      <c r="I100" s="142"/>
      <c r="J100" s="177"/>
      <c r="K100" s="190" t="str">
        <f t="shared" si="12"/>
        <v/>
      </c>
      <c r="L100" s="190"/>
      <c r="M100" s="190"/>
      <c r="N100" s="3"/>
      <c r="O100" s="3"/>
      <c r="P100" s="3"/>
      <c r="Q100" s="3"/>
      <c r="R100" s="3"/>
      <c r="S100" s="3"/>
      <c r="T100" s="3"/>
      <c r="U100" s="3"/>
      <c r="V100" s="3"/>
      <c r="W100" s="3"/>
      <c r="X100" s="3"/>
      <c r="Y100" s="3"/>
      <c r="Z100" s="3"/>
    </row>
    <row r="101" ht="25.5" customHeight="1">
      <c r="A101" s="157">
        <f t="shared" si="13"/>
        <v>41</v>
      </c>
      <c r="B101" s="283"/>
      <c r="C101" s="195"/>
      <c r="D101" s="195"/>
      <c r="E101" s="195"/>
      <c r="F101" s="195"/>
      <c r="G101" s="195"/>
      <c r="H101" s="142"/>
      <c r="I101" s="142"/>
      <c r="J101" s="177"/>
      <c r="K101" s="190" t="str">
        <f t="shared" si="12"/>
        <v/>
      </c>
      <c r="L101" s="190"/>
      <c r="M101" s="190"/>
      <c r="N101" s="3"/>
      <c r="O101" s="3"/>
      <c r="P101" s="3"/>
      <c r="Q101" s="3"/>
      <c r="R101" s="3"/>
      <c r="S101" s="3"/>
      <c r="T101" s="3"/>
      <c r="U101" s="3"/>
      <c r="V101" s="3"/>
      <c r="W101" s="3"/>
      <c r="X101" s="3"/>
      <c r="Y101" s="3"/>
      <c r="Z101" s="3"/>
    </row>
    <row r="102" ht="25.5" customHeight="1">
      <c r="A102" s="157">
        <f t="shared" si="13"/>
        <v>42</v>
      </c>
      <c r="B102" s="283"/>
      <c r="C102" s="195"/>
      <c r="D102" s="195"/>
      <c r="E102" s="195"/>
      <c r="F102" s="195"/>
      <c r="G102" s="195"/>
      <c r="H102" s="142"/>
      <c r="I102" s="142"/>
      <c r="J102" s="177"/>
      <c r="K102" s="190" t="str">
        <f t="shared" si="12"/>
        <v/>
      </c>
      <c r="L102" s="190"/>
      <c r="M102" s="190"/>
      <c r="N102" s="3"/>
      <c r="O102" s="3"/>
      <c r="P102" s="3"/>
      <c r="Q102" s="3"/>
      <c r="R102" s="3"/>
      <c r="S102" s="3"/>
      <c r="T102" s="3"/>
      <c r="U102" s="3"/>
      <c r="V102" s="3"/>
      <c r="W102" s="3"/>
      <c r="X102" s="3"/>
      <c r="Y102" s="3"/>
      <c r="Z102" s="3"/>
    </row>
    <row r="103" ht="25.5" customHeight="1">
      <c r="A103" s="157">
        <f t="shared" si="13"/>
        <v>43</v>
      </c>
      <c r="B103" s="283"/>
      <c r="C103" s="195"/>
      <c r="D103" s="195"/>
      <c r="E103" s="195"/>
      <c r="F103" s="195"/>
      <c r="G103" s="195"/>
      <c r="H103" s="142"/>
      <c r="I103" s="142"/>
      <c r="J103" s="177"/>
      <c r="K103" s="190" t="str">
        <f t="shared" si="12"/>
        <v/>
      </c>
      <c r="L103" s="190"/>
      <c r="M103" s="190"/>
      <c r="N103" s="3"/>
      <c r="O103" s="3"/>
      <c r="P103" s="3"/>
      <c r="Q103" s="3"/>
      <c r="R103" s="3"/>
      <c r="S103" s="3"/>
      <c r="T103" s="3"/>
      <c r="U103" s="3"/>
      <c r="V103" s="3"/>
      <c r="W103" s="3"/>
      <c r="X103" s="3"/>
      <c r="Y103" s="3"/>
      <c r="Z103" s="3"/>
    </row>
    <row r="104" ht="25.5" customHeight="1">
      <c r="A104" s="157">
        <f t="shared" si="13"/>
        <v>44</v>
      </c>
      <c r="B104" s="283"/>
      <c r="C104" s="195"/>
      <c r="D104" s="195"/>
      <c r="E104" s="195"/>
      <c r="F104" s="195"/>
      <c r="G104" s="195"/>
      <c r="H104" s="142"/>
      <c r="I104" s="142"/>
      <c r="J104" s="177"/>
      <c r="K104" s="190" t="str">
        <f t="shared" si="12"/>
        <v/>
      </c>
      <c r="L104" s="190"/>
      <c r="M104" s="190"/>
      <c r="N104" s="3"/>
      <c r="O104" s="3"/>
      <c r="P104" s="3"/>
      <c r="Q104" s="3"/>
      <c r="R104" s="3"/>
      <c r="S104" s="3"/>
      <c r="T104" s="3"/>
      <c r="U104" s="3"/>
      <c r="V104" s="3"/>
      <c r="W104" s="3"/>
      <c r="X104" s="3"/>
      <c r="Y104" s="3"/>
      <c r="Z104" s="3"/>
    </row>
    <row r="105" ht="25.5" customHeight="1">
      <c r="A105" s="157">
        <f t="shared" si="13"/>
        <v>45</v>
      </c>
      <c r="B105" s="283"/>
      <c r="C105" s="195"/>
      <c r="D105" s="195"/>
      <c r="E105" s="195"/>
      <c r="F105" s="195"/>
      <c r="G105" s="195"/>
      <c r="H105" s="142"/>
      <c r="I105" s="142"/>
      <c r="J105" s="177"/>
      <c r="K105" s="190" t="str">
        <f t="shared" si="12"/>
        <v/>
      </c>
      <c r="L105" s="190"/>
      <c r="M105" s="190"/>
      <c r="N105" s="3"/>
      <c r="O105" s="3"/>
      <c r="P105" s="3"/>
      <c r="Q105" s="3"/>
      <c r="R105" s="3"/>
      <c r="S105" s="3"/>
      <c r="T105" s="3"/>
      <c r="U105" s="3"/>
      <c r="V105" s="3"/>
      <c r="W105" s="3"/>
      <c r="X105" s="3"/>
      <c r="Y105" s="3"/>
      <c r="Z105" s="3"/>
    </row>
    <row r="106" ht="25.5" customHeight="1">
      <c r="A106" s="157">
        <f t="shared" si="13"/>
        <v>46</v>
      </c>
      <c r="B106" s="283"/>
      <c r="C106" s="195"/>
      <c r="D106" s="195"/>
      <c r="E106" s="195"/>
      <c r="F106" s="195"/>
      <c r="G106" s="195"/>
      <c r="H106" s="142"/>
      <c r="I106" s="142"/>
      <c r="J106" s="177"/>
      <c r="K106" s="190" t="str">
        <f t="shared" si="12"/>
        <v/>
      </c>
      <c r="L106" s="190"/>
      <c r="M106" s="190"/>
      <c r="N106" s="3"/>
      <c r="O106" s="3"/>
      <c r="P106" s="3"/>
      <c r="Q106" s="3"/>
      <c r="R106" s="3"/>
      <c r="S106" s="3"/>
      <c r="T106" s="3"/>
      <c r="U106" s="3"/>
      <c r="V106" s="3"/>
      <c r="W106" s="3"/>
      <c r="X106" s="3"/>
      <c r="Y106" s="3"/>
      <c r="Z106" s="3"/>
    </row>
    <row r="107" ht="25.5" customHeight="1">
      <c r="A107" s="157">
        <f t="shared" si="13"/>
        <v>47</v>
      </c>
      <c r="B107" s="283"/>
      <c r="C107" s="195"/>
      <c r="D107" s="195"/>
      <c r="E107" s="195"/>
      <c r="F107" s="195"/>
      <c r="G107" s="195"/>
      <c r="H107" s="142"/>
      <c r="I107" s="142"/>
      <c r="J107" s="177"/>
      <c r="K107" s="190" t="str">
        <f t="shared" si="12"/>
        <v/>
      </c>
      <c r="L107" s="190"/>
      <c r="M107" s="190"/>
      <c r="N107" s="3"/>
      <c r="O107" s="3"/>
      <c r="P107" s="3"/>
      <c r="Q107" s="3"/>
      <c r="R107" s="3"/>
      <c r="S107" s="3"/>
      <c r="T107" s="3"/>
      <c r="U107" s="3"/>
      <c r="V107" s="3"/>
      <c r="W107" s="3"/>
      <c r="X107" s="3"/>
      <c r="Y107" s="3"/>
      <c r="Z107" s="3"/>
    </row>
    <row r="108" ht="25.5" customHeight="1">
      <c r="A108" s="157">
        <f t="shared" si="13"/>
        <v>48</v>
      </c>
      <c r="B108" s="283"/>
      <c r="C108" s="195"/>
      <c r="D108" s="195"/>
      <c r="E108" s="195"/>
      <c r="F108" s="195"/>
      <c r="G108" s="195"/>
      <c r="H108" s="142"/>
      <c r="I108" s="142"/>
      <c r="J108" s="177"/>
      <c r="K108" s="190" t="str">
        <f t="shared" si="12"/>
        <v/>
      </c>
      <c r="L108" s="190"/>
      <c r="M108" s="190"/>
      <c r="N108" s="3"/>
      <c r="O108" s="3"/>
      <c r="P108" s="3"/>
      <c r="Q108" s="3"/>
      <c r="R108" s="3"/>
      <c r="S108" s="3"/>
      <c r="T108" s="3"/>
      <c r="U108" s="3"/>
      <c r="V108" s="3"/>
      <c r="W108" s="3"/>
      <c r="X108" s="3"/>
      <c r="Y108" s="3"/>
      <c r="Z108" s="3"/>
    </row>
    <row r="109" ht="25.5" customHeight="1">
      <c r="A109" s="157">
        <f t="shared" si="13"/>
        <v>49</v>
      </c>
      <c r="B109" s="283"/>
      <c r="C109" s="195"/>
      <c r="D109" s="195"/>
      <c r="E109" s="195"/>
      <c r="F109" s="195"/>
      <c r="G109" s="195"/>
      <c r="H109" s="142"/>
      <c r="I109" s="142"/>
      <c r="J109" s="177"/>
      <c r="K109" s="190" t="str">
        <f t="shared" si="12"/>
        <v/>
      </c>
      <c r="L109" s="190"/>
      <c r="M109" s="190"/>
      <c r="N109" s="3"/>
      <c r="O109" s="3"/>
      <c r="P109" s="3"/>
      <c r="Q109" s="3"/>
      <c r="R109" s="3"/>
      <c r="S109" s="3"/>
      <c r="T109" s="3"/>
      <c r="U109" s="3"/>
      <c r="V109" s="3"/>
      <c r="W109" s="3"/>
      <c r="X109" s="3"/>
      <c r="Y109" s="3"/>
      <c r="Z109" s="3"/>
    </row>
    <row r="110" ht="25.5" customHeight="1">
      <c r="A110" s="157">
        <f t="shared" si="13"/>
        <v>50</v>
      </c>
      <c r="B110" s="283"/>
      <c r="C110" s="195"/>
      <c r="D110" s="195"/>
      <c r="E110" s="195"/>
      <c r="F110" s="195"/>
      <c r="G110" s="195"/>
      <c r="H110" s="142"/>
      <c r="I110" s="142"/>
      <c r="J110" s="177"/>
      <c r="K110" s="190" t="str">
        <f t="shared" si="12"/>
        <v/>
      </c>
      <c r="L110" s="190"/>
      <c r="M110" s="190"/>
      <c r="N110" s="3"/>
      <c r="O110" s="3"/>
      <c r="P110" s="3"/>
      <c r="Q110" s="3"/>
      <c r="R110" s="3"/>
      <c r="S110" s="3"/>
      <c r="T110" s="3"/>
      <c r="U110" s="3"/>
      <c r="V110" s="3"/>
      <c r="W110" s="3"/>
      <c r="X110" s="3"/>
      <c r="Y110" s="3"/>
      <c r="Z110" s="3"/>
    </row>
    <row r="111" ht="25.5" customHeight="1">
      <c r="A111" s="157">
        <f t="shared" si="13"/>
        <v>51</v>
      </c>
      <c r="B111" s="283"/>
      <c r="C111" s="195"/>
      <c r="D111" s="195"/>
      <c r="E111" s="195"/>
      <c r="F111" s="195"/>
      <c r="G111" s="195"/>
      <c r="H111" s="142"/>
      <c r="I111" s="142"/>
      <c r="J111" s="177"/>
      <c r="K111" s="190" t="str">
        <f t="shared" si="12"/>
        <v/>
      </c>
      <c r="L111" s="190"/>
      <c r="M111" s="190"/>
      <c r="N111" s="3"/>
      <c r="O111" s="3"/>
      <c r="P111" s="3"/>
      <c r="Q111" s="3"/>
      <c r="R111" s="3"/>
      <c r="S111" s="3"/>
      <c r="T111" s="3"/>
      <c r="U111" s="3"/>
      <c r="V111" s="3"/>
      <c r="W111" s="3"/>
      <c r="X111" s="3"/>
      <c r="Y111" s="3"/>
      <c r="Z111" s="3"/>
    </row>
    <row r="112" ht="25.5" customHeight="1">
      <c r="A112" s="157">
        <f t="shared" si="13"/>
        <v>52</v>
      </c>
      <c r="B112" s="283"/>
      <c r="C112" s="195"/>
      <c r="D112" s="195"/>
      <c r="E112" s="195"/>
      <c r="F112" s="195"/>
      <c r="G112" s="195"/>
      <c r="H112" s="142"/>
      <c r="I112" s="142"/>
      <c r="J112" s="177"/>
      <c r="K112" s="190" t="str">
        <f t="shared" si="12"/>
        <v/>
      </c>
      <c r="L112" s="190"/>
      <c r="M112" s="190"/>
      <c r="N112" s="3"/>
      <c r="O112" s="3"/>
      <c r="P112" s="3"/>
      <c r="Q112" s="3"/>
      <c r="R112" s="3"/>
      <c r="S112" s="3"/>
      <c r="T112" s="3"/>
      <c r="U112" s="3"/>
      <c r="V112" s="3"/>
      <c r="W112" s="3"/>
      <c r="X112" s="3"/>
      <c r="Y112" s="3"/>
      <c r="Z112" s="3"/>
    </row>
    <row r="113" ht="25.5" customHeight="1">
      <c r="A113" s="157">
        <f t="shared" si="13"/>
        <v>53</v>
      </c>
      <c r="B113" s="283"/>
      <c r="C113" s="195"/>
      <c r="D113" s="195"/>
      <c r="E113" s="195"/>
      <c r="F113" s="195"/>
      <c r="G113" s="195"/>
      <c r="H113" s="142"/>
      <c r="I113" s="142"/>
      <c r="J113" s="177"/>
      <c r="K113" s="190" t="str">
        <f t="shared" si="12"/>
        <v/>
      </c>
      <c r="L113" s="190"/>
      <c r="M113" s="190"/>
      <c r="N113" s="3"/>
      <c r="O113" s="3"/>
      <c r="P113" s="3"/>
      <c r="Q113" s="3"/>
      <c r="R113" s="3"/>
      <c r="S113" s="3"/>
      <c r="T113" s="3"/>
      <c r="U113" s="3"/>
      <c r="V113" s="3"/>
      <c r="W113" s="3"/>
      <c r="X113" s="3"/>
      <c r="Y113" s="3"/>
      <c r="Z113" s="3"/>
    </row>
    <row r="114" ht="25.5" customHeight="1">
      <c r="A114" s="157">
        <f t="shared" si="13"/>
        <v>54</v>
      </c>
      <c r="B114" s="283"/>
      <c r="C114" s="195"/>
      <c r="D114" s="195"/>
      <c r="E114" s="195"/>
      <c r="F114" s="195"/>
      <c r="G114" s="195"/>
      <c r="H114" s="142"/>
      <c r="I114" s="142"/>
      <c r="J114" s="177"/>
      <c r="K114" s="190" t="str">
        <f t="shared" si="12"/>
        <v/>
      </c>
      <c r="L114" s="190"/>
      <c r="M114" s="190"/>
      <c r="N114" s="3"/>
      <c r="O114" s="3"/>
      <c r="P114" s="3"/>
      <c r="Q114" s="3"/>
      <c r="R114" s="3"/>
      <c r="S114" s="3"/>
      <c r="T114" s="3"/>
      <c r="U114" s="3"/>
      <c r="V114" s="3"/>
      <c r="W114" s="3"/>
      <c r="X114" s="3"/>
      <c r="Y114" s="3"/>
      <c r="Z114" s="3"/>
    </row>
    <row r="115" ht="25.5" customHeight="1">
      <c r="A115" s="157">
        <f t="shared" si="13"/>
        <v>55</v>
      </c>
      <c r="B115" s="283"/>
      <c r="C115" s="195"/>
      <c r="D115" s="195"/>
      <c r="E115" s="195"/>
      <c r="F115" s="195"/>
      <c r="G115" s="195"/>
      <c r="H115" s="142"/>
      <c r="I115" s="142"/>
      <c r="J115" s="177"/>
      <c r="K115" s="190" t="str">
        <f t="shared" si="12"/>
        <v/>
      </c>
      <c r="L115" s="190"/>
      <c r="M115" s="190"/>
      <c r="N115" s="3"/>
      <c r="O115" s="3"/>
      <c r="P115" s="3"/>
      <c r="Q115" s="3"/>
      <c r="R115" s="3"/>
      <c r="S115" s="3"/>
      <c r="T115" s="3"/>
      <c r="U115" s="3"/>
      <c r="V115" s="3"/>
      <c r="W115" s="3"/>
      <c r="X115" s="3"/>
      <c r="Y115" s="3"/>
      <c r="Z115" s="3"/>
    </row>
    <row r="116" ht="25.5" customHeight="1">
      <c r="A116" s="157">
        <f t="shared" si="13"/>
        <v>56</v>
      </c>
      <c r="B116" s="283"/>
      <c r="C116" s="195"/>
      <c r="D116" s="195"/>
      <c r="E116" s="195"/>
      <c r="F116" s="195"/>
      <c r="G116" s="195"/>
      <c r="H116" s="142"/>
      <c r="I116" s="142"/>
      <c r="J116" s="177"/>
      <c r="K116" s="190" t="str">
        <f t="shared" si="12"/>
        <v/>
      </c>
      <c r="L116" s="190"/>
      <c r="M116" s="190"/>
      <c r="N116" s="3"/>
      <c r="O116" s="3"/>
      <c r="P116" s="3"/>
      <c r="Q116" s="3"/>
      <c r="R116" s="3"/>
      <c r="S116" s="3"/>
      <c r="T116" s="3"/>
      <c r="U116" s="3"/>
      <c r="V116" s="3"/>
      <c r="W116" s="3"/>
      <c r="X116" s="3"/>
      <c r="Y116" s="3"/>
      <c r="Z116" s="3"/>
    </row>
    <row r="117" ht="25.5" customHeight="1">
      <c r="A117" s="157">
        <f t="shared" si="13"/>
        <v>57</v>
      </c>
      <c r="B117" s="283"/>
      <c r="C117" s="195"/>
      <c r="D117" s="195"/>
      <c r="E117" s="195"/>
      <c r="F117" s="195"/>
      <c r="G117" s="195"/>
      <c r="H117" s="142"/>
      <c r="I117" s="142"/>
      <c r="J117" s="177"/>
      <c r="K117" s="190" t="str">
        <f t="shared" si="12"/>
        <v/>
      </c>
      <c r="L117" s="190"/>
      <c r="M117" s="190"/>
      <c r="N117" s="3"/>
      <c r="O117" s="3"/>
      <c r="P117" s="3"/>
      <c r="Q117" s="3"/>
      <c r="R117" s="3"/>
      <c r="S117" s="3"/>
      <c r="T117" s="3"/>
      <c r="U117" s="3"/>
      <c r="V117" s="3"/>
      <c r="W117" s="3"/>
      <c r="X117" s="3"/>
      <c r="Y117" s="3"/>
      <c r="Z117" s="3"/>
    </row>
    <row r="118" ht="25.5" customHeight="1">
      <c r="A118" s="157">
        <f t="shared" si="13"/>
        <v>58</v>
      </c>
      <c r="B118" s="283"/>
      <c r="C118" s="195"/>
      <c r="D118" s="195"/>
      <c r="E118" s="195"/>
      <c r="F118" s="195"/>
      <c r="G118" s="195"/>
      <c r="H118" s="142"/>
      <c r="I118" s="142"/>
      <c r="J118" s="177"/>
      <c r="K118" s="190" t="str">
        <f t="shared" si="12"/>
        <v/>
      </c>
      <c r="L118" s="190"/>
      <c r="M118" s="190"/>
      <c r="N118" s="3"/>
      <c r="O118" s="3"/>
      <c r="P118" s="3"/>
      <c r="Q118" s="3"/>
      <c r="R118" s="3"/>
      <c r="S118" s="3"/>
      <c r="T118" s="3"/>
      <c r="U118" s="3"/>
      <c r="V118" s="3"/>
      <c r="W118" s="3"/>
      <c r="X118" s="3"/>
      <c r="Y118" s="3"/>
      <c r="Z118" s="3"/>
    </row>
    <row r="119" ht="25.5" customHeight="1">
      <c r="A119" s="157">
        <f t="shared" si="13"/>
        <v>59</v>
      </c>
      <c r="B119" s="283"/>
      <c r="C119" s="195"/>
      <c r="D119" s="195"/>
      <c r="E119" s="195"/>
      <c r="F119" s="195"/>
      <c r="G119" s="195"/>
      <c r="H119" s="142"/>
      <c r="I119" s="142"/>
      <c r="J119" s="177"/>
      <c r="K119" s="190" t="str">
        <f t="shared" si="12"/>
        <v/>
      </c>
      <c r="L119" s="190"/>
      <c r="M119" s="190"/>
      <c r="N119" s="3"/>
      <c r="O119" s="3"/>
      <c r="P119" s="3"/>
      <c r="Q119" s="3"/>
      <c r="R119" s="3"/>
      <c r="S119" s="3"/>
      <c r="T119" s="3"/>
      <c r="U119" s="3"/>
      <c r="V119" s="3"/>
      <c r="W119" s="3"/>
      <c r="X119" s="3"/>
      <c r="Y119" s="3"/>
      <c r="Z119" s="3"/>
    </row>
    <row r="120" ht="25.5" customHeight="1">
      <c r="A120" s="157">
        <f t="shared" si="13"/>
        <v>60</v>
      </c>
      <c r="B120" s="283"/>
      <c r="C120" s="195"/>
      <c r="D120" s="195"/>
      <c r="E120" s="195"/>
      <c r="F120" s="195"/>
      <c r="G120" s="195"/>
      <c r="H120" s="142"/>
      <c r="I120" s="142"/>
      <c r="J120" s="177"/>
      <c r="K120" s="190" t="str">
        <f t="shared" si="12"/>
        <v/>
      </c>
      <c r="L120" s="190"/>
      <c r="M120" s="190"/>
      <c r="N120" s="3"/>
      <c r="O120" s="3"/>
      <c r="P120" s="3"/>
      <c r="Q120" s="3"/>
      <c r="R120" s="3"/>
      <c r="S120" s="3"/>
      <c r="T120" s="3"/>
      <c r="U120" s="3"/>
      <c r="V120" s="3"/>
      <c r="W120" s="3"/>
      <c r="X120" s="3"/>
      <c r="Y120" s="3"/>
      <c r="Z120" s="3"/>
    </row>
    <row r="121" ht="25.5" customHeight="1">
      <c r="A121" s="157">
        <f t="shared" si="13"/>
        <v>61</v>
      </c>
      <c r="B121" s="283"/>
      <c r="C121" s="195"/>
      <c r="D121" s="195"/>
      <c r="E121" s="195"/>
      <c r="F121" s="195"/>
      <c r="G121" s="195"/>
      <c r="H121" s="142"/>
      <c r="I121" s="142"/>
      <c r="J121" s="177"/>
      <c r="K121" s="190" t="str">
        <f t="shared" si="12"/>
        <v/>
      </c>
      <c r="L121" s="190"/>
      <c r="M121" s="190"/>
      <c r="N121" s="3"/>
      <c r="O121" s="3"/>
      <c r="P121" s="3"/>
      <c r="Q121" s="3"/>
      <c r="R121" s="3"/>
      <c r="S121" s="3"/>
      <c r="T121" s="3"/>
      <c r="U121" s="3"/>
      <c r="V121" s="3"/>
      <c r="W121" s="3"/>
      <c r="X121" s="3"/>
      <c r="Y121" s="3"/>
      <c r="Z121" s="3"/>
    </row>
    <row r="122" ht="25.5" customHeight="1">
      <c r="A122" s="157">
        <f t="shared" si="13"/>
        <v>62</v>
      </c>
      <c r="B122" s="283"/>
      <c r="C122" s="195"/>
      <c r="D122" s="195"/>
      <c r="E122" s="195"/>
      <c r="F122" s="195"/>
      <c r="G122" s="195"/>
      <c r="H122" s="142"/>
      <c r="I122" s="142"/>
      <c r="J122" s="177"/>
      <c r="K122" s="190" t="str">
        <f t="shared" si="12"/>
        <v/>
      </c>
      <c r="L122" s="190"/>
      <c r="M122" s="190"/>
      <c r="N122" s="3"/>
      <c r="O122" s="3"/>
      <c r="P122" s="3"/>
      <c r="Q122" s="3"/>
      <c r="R122" s="3"/>
      <c r="S122" s="3"/>
      <c r="T122" s="3"/>
      <c r="U122" s="3"/>
      <c r="V122" s="3"/>
      <c r="W122" s="3"/>
      <c r="X122" s="3"/>
      <c r="Y122" s="3"/>
      <c r="Z122" s="3"/>
    </row>
    <row r="123" ht="25.5" customHeight="1">
      <c r="A123" s="157">
        <f t="shared" si="13"/>
        <v>63</v>
      </c>
      <c r="B123" s="283"/>
      <c r="C123" s="195"/>
      <c r="D123" s="195"/>
      <c r="E123" s="195"/>
      <c r="F123" s="195"/>
      <c r="G123" s="195"/>
      <c r="H123" s="142"/>
      <c r="I123" s="142"/>
      <c r="J123" s="177"/>
      <c r="K123" s="190" t="str">
        <f t="shared" si="12"/>
        <v/>
      </c>
      <c r="L123" s="190"/>
      <c r="M123" s="190"/>
      <c r="N123" s="3"/>
      <c r="O123" s="3"/>
      <c r="P123" s="3"/>
      <c r="Q123" s="3"/>
      <c r="R123" s="3"/>
      <c r="S123" s="3"/>
      <c r="T123" s="3"/>
      <c r="U123" s="3"/>
      <c r="V123" s="3"/>
      <c r="W123" s="3"/>
      <c r="X123" s="3"/>
      <c r="Y123" s="3"/>
      <c r="Z123" s="3"/>
    </row>
    <row r="124" ht="25.5" customHeight="1">
      <c r="A124" s="157">
        <f t="shared" si="13"/>
        <v>64</v>
      </c>
      <c r="B124" s="283"/>
      <c r="C124" s="195"/>
      <c r="D124" s="195"/>
      <c r="E124" s="195"/>
      <c r="F124" s="195"/>
      <c r="G124" s="195"/>
      <c r="H124" s="142"/>
      <c r="I124" s="142"/>
      <c r="J124" s="177"/>
      <c r="K124" s="190" t="str">
        <f t="shared" si="12"/>
        <v/>
      </c>
      <c r="L124" s="190"/>
      <c r="M124" s="190"/>
      <c r="N124" s="3"/>
      <c r="O124" s="3"/>
      <c r="P124" s="3"/>
      <c r="Q124" s="3"/>
      <c r="R124" s="3"/>
      <c r="S124" s="3"/>
      <c r="T124" s="3"/>
      <c r="U124" s="3"/>
      <c r="V124" s="3"/>
      <c r="W124" s="3"/>
      <c r="X124" s="3"/>
      <c r="Y124" s="3"/>
      <c r="Z124" s="3"/>
    </row>
    <row r="125" ht="25.5" customHeight="1">
      <c r="A125" s="157">
        <f t="shared" si="13"/>
        <v>65</v>
      </c>
      <c r="B125" s="283"/>
      <c r="C125" s="195"/>
      <c r="D125" s="195"/>
      <c r="E125" s="195"/>
      <c r="F125" s="195"/>
      <c r="G125" s="195"/>
      <c r="H125" s="142"/>
      <c r="I125" s="142"/>
      <c r="J125" s="177"/>
      <c r="K125" s="190" t="str">
        <f t="shared" si="12"/>
        <v/>
      </c>
      <c r="L125" s="190"/>
      <c r="M125" s="190"/>
      <c r="N125" s="3"/>
      <c r="O125" s="3"/>
      <c r="P125" s="3"/>
      <c r="Q125" s="3"/>
      <c r="R125" s="3"/>
      <c r="S125" s="3"/>
      <c r="T125" s="3"/>
      <c r="U125" s="3"/>
      <c r="V125" s="3"/>
      <c r="W125" s="3"/>
      <c r="X125" s="3"/>
      <c r="Y125" s="3"/>
      <c r="Z125" s="3"/>
    </row>
    <row r="126" ht="25.5" customHeight="1">
      <c r="A126" s="157">
        <f t="shared" si="13"/>
        <v>66</v>
      </c>
      <c r="B126" s="283"/>
      <c r="C126" s="195"/>
      <c r="D126" s="195"/>
      <c r="E126" s="195"/>
      <c r="F126" s="195"/>
      <c r="G126" s="195"/>
      <c r="H126" s="142"/>
      <c r="I126" s="142"/>
      <c r="J126" s="177"/>
      <c r="K126" s="190" t="str">
        <f t="shared" si="12"/>
        <v/>
      </c>
      <c r="L126" s="190"/>
      <c r="M126" s="190"/>
      <c r="N126" s="3"/>
      <c r="O126" s="3"/>
      <c r="P126" s="3"/>
      <c r="Q126" s="3"/>
      <c r="R126" s="3"/>
      <c r="S126" s="3"/>
      <c r="T126" s="3"/>
      <c r="U126" s="3"/>
      <c r="V126" s="3"/>
      <c r="W126" s="3"/>
      <c r="X126" s="3"/>
      <c r="Y126" s="3"/>
      <c r="Z126" s="3"/>
    </row>
    <row r="127" ht="25.5" customHeight="1">
      <c r="A127" s="157">
        <f t="shared" si="13"/>
        <v>67</v>
      </c>
      <c r="B127" s="283"/>
      <c r="C127" s="195"/>
      <c r="D127" s="195"/>
      <c r="E127" s="195"/>
      <c r="F127" s="195"/>
      <c r="G127" s="195"/>
      <c r="H127" s="142"/>
      <c r="I127" s="142"/>
      <c r="J127" s="177"/>
      <c r="K127" s="190" t="str">
        <f t="shared" si="12"/>
        <v/>
      </c>
      <c r="L127" s="190"/>
      <c r="M127" s="190"/>
      <c r="N127" s="3"/>
      <c r="O127" s="3"/>
      <c r="P127" s="3"/>
      <c r="Q127" s="3"/>
      <c r="R127" s="3"/>
      <c r="S127" s="3"/>
      <c r="T127" s="3"/>
      <c r="U127" s="3"/>
      <c r="V127" s="3"/>
      <c r="W127" s="3"/>
      <c r="X127" s="3"/>
      <c r="Y127" s="3"/>
      <c r="Z127" s="3"/>
    </row>
    <row r="128" ht="25.5" customHeight="1">
      <c r="A128" s="157">
        <f t="shared" si="13"/>
        <v>68</v>
      </c>
      <c r="B128" s="283"/>
      <c r="C128" s="195"/>
      <c r="D128" s="195"/>
      <c r="E128" s="195"/>
      <c r="F128" s="195"/>
      <c r="G128" s="195"/>
      <c r="H128" s="142"/>
      <c r="I128" s="142"/>
      <c r="J128" s="177"/>
      <c r="K128" s="190" t="str">
        <f t="shared" si="12"/>
        <v/>
      </c>
      <c r="L128" s="190"/>
      <c r="M128" s="190"/>
      <c r="N128" s="3"/>
      <c r="O128" s="3"/>
      <c r="P128" s="3"/>
      <c r="Q128" s="3"/>
      <c r="R128" s="3"/>
      <c r="S128" s="3"/>
      <c r="T128" s="3"/>
      <c r="U128" s="3"/>
      <c r="V128" s="3"/>
      <c r="W128" s="3"/>
      <c r="X128" s="3"/>
      <c r="Y128" s="3"/>
      <c r="Z128" s="3"/>
    </row>
    <row r="129" ht="25.5" customHeight="1">
      <c r="A129" s="157">
        <f t="shared" si="13"/>
        <v>69</v>
      </c>
      <c r="B129" s="283"/>
      <c r="C129" s="195"/>
      <c r="D129" s="195"/>
      <c r="E129" s="195"/>
      <c r="F129" s="195"/>
      <c r="G129" s="195"/>
      <c r="H129" s="142"/>
      <c r="I129" s="142"/>
      <c r="J129" s="177"/>
      <c r="K129" s="190" t="str">
        <f t="shared" si="12"/>
        <v/>
      </c>
      <c r="L129" s="190"/>
      <c r="M129" s="190"/>
      <c r="N129" s="3"/>
      <c r="O129" s="3"/>
      <c r="P129" s="3"/>
      <c r="Q129" s="3"/>
      <c r="R129" s="3"/>
      <c r="S129" s="3"/>
      <c r="T129" s="3"/>
      <c r="U129" s="3"/>
      <c r="V129" s="3"/>
      <c r="W129" s="3"/>
      <c r="X129" s="3"/>
      <c r="Y129" s="3"/>
      <c r="Z129" s="3"/>
    </row>
    <row r="130" ht="25.5" customHeight="1">
      <c r="A130" s="157">
        <f t="shared" si="13"/>
        <v>70</v>
      </c>
      <c r="B130" s="283"/>
      <c r="C130" s="195"/>
      <c r="D130" s="195"/>
      <c r="E130" s="195"/>
      <c r="F130" s="195"/>
      <c r="G130" s="195"/>
      <c r="H130" s="142"/>
      <c r="I130" s="142"/>
      <c r="J130" s="177"/>
      <c r="K130" s="190" t="str">
        <f t="shared" si="12"/>
        <v/>
      </c>
      <c r="L130" s="190"/>
      <c r="M130" s="190"/>
      <c r="N130" s="3"/>
      <c r="O130" s="3"/>
      <c r="P130" s="3"/>
      <c r="Q130" s="3"/>
      <c r="R130" s="3"/>
      <c r="S130" s="3"/>
      <c r="T130" s="3"/>
      <c r="U130" s="3"/>
      <c r="V130" s="3"/>
      <c r="W130" s="3"/>
      <c r="X130" s="3"/>
      <c r="Y130" s="3"/>
      <c r="Z130" s="3"/>
    </row>
    <row r="131" ht="25.5" customHeight="1">
      <c r="A131" s="157">
        <f t="shared" si="13"/>
        <v>71</v>
      </c>
      <c r="B131" s="283"/>
      <c r="C131" s="195"/>
      <c r="D131" s="195"/>
      <c r="E131" s="195"/>
      <c r="F131" s="195"/>
      <c r="G131" s="195"/>
      <c r="H131" s="142"/>
      <c r="I131" s="142"/>
      <c r="J131" s="177"/>
      <c r="K131" s="190" t="str">
        <f t="shared" si="12"/>
        <v/>
      </c>
      <c r="L131" s="190"/>
      <c r="M131" s="190"/>
      <c r="N131" s="3"/>
      <c r="O131" s="3"/>
      <c r="P131" s="3"/>
      <c r="Q131" s="3"/>
      <c r="R131" s="3"/>
      <c r="S131" s="3"/>
      <c r="T131" s="3"/>
      <c r="U131" s="3"/>
      <c r="V131" s="3"/>
      <c r="W131" s="3"/>
      <c r="X131" s="3"/>
      <c r="Y131" s="3"/>
      <c r="Z131" s="3"/>
    </row>
    <row r="132" ht="25.5" customHeight="1">
      <c r="A132" s="157">
        <f t="shared" si="13"/>
        <v>72</v>
      </c>
      <c r="B132" s="283"/>
      <c r="C132" s="195"/>
      <c r="D132" s="195"/>
      <c r="E132" s="195"/>
      <c r="F132" s="195"/>
      <c r="G132" s="195"/>
      <c r="H132" s="142"/>
      <c r="I132" s="142"/>
      <c r="J132" s="177"/>
      <c r="K132" s="190" t="str">
        <f t="shared" si="12"/>
        <v/>
      </c>
      <c r="L132" s="190"/>
      <c r="M132" s="190"/>
      <c r="N132" s="3"/>
      <c r="O132" s="3"/>
      <c r="P132" s="3"/>
      <c r="Q132" s="3"/>
      <c r="R132" s="3"/>
      <c r="S132" s="3"/>
      <c r="T132" s="3"/>
      <c r="U132" s="3"/>
      <c r="V132" s="3"/>
      <c r="W132" s="3"/>
      <c r="X132" s="3"/>
      <c r="Y132" s="3"/>
      <c r="Z132" s="3"/>
    </row>
    <row r="133" ht="25.5" customHeight="1">
      <c r="A133" s="157">
        <f t="shared" si="13"/>
        <v>73</v>
      </c>
      <c r="B133" s="283"/>
      <c r="C133" s="195"/>
      <c r="D133" s="195"/>
      <c r="E133" s="195"/>
      <c r="F133" s="195"/>
      <c r="G133" s="195"/>
      <c r="H133" s="142"/>
      <c r="I133" s="142"/>
      <c r="J133" s="177"/>
      <c r="K133" s="190" t="str">
        <f t="shared" si="12"/>
        <v/>
      </c>
      <c r="L133" s="190"/>
      <c r="M133" s="190"/>
      <c r="N133" s="3"/>
      <c r="O133" s="3"/>
      <c r="P133" s="3"/>
      <c r="Q133" s="3"/>
      <c r="R133" s="3"/>
      <c r="S133" s="3"/>
      <c r="T133" s="3"/>
      <c r="U133" s="3"/>
      <c r="V133" s="3"/>
      <c r="W133" s="3"/>
      <c r="X133" s="3"/>
      <c r="Y133" s="3"/>
      <c r="Z133" s="3"/>
    </row>
    <row r="134" ht="25.5" customHeight="1">
      <c r="A134" s="157">
        <f t="shared" si="13"/>
        <v>74</v>
      </c>
      <c r="B134" s="283"/>
      <c r="C134" s="195"/>
      <c r="D134" s="195"/>
      <c r="E134" s="195"/>
      <c r="F134" s="195"/>
      <c r="G134" s="195"/>
      <c r="H134" s="142"/>
      <c r="I134" s="142"/>
      <c r="J134" s="177"/>
      <c r="K134" s="190" t="str">
        <f t="shared" si="12"/>
        <v/>
      </c>
      <c r="L134" s="190"/>
      <c r="M134" s="190"/>
      <c r="N134" s="3"/>
      <c r="O134" s="3"/>
      <c r="P134" s="3"/>
      <c r="Q134" s="3"/>
      <c r="R134" s="3"/>
      <c r="S134" s="3"/>
      <c r="T134" s="3"/>
      <c r="U134" s="3"/>
      <c r="V134" s="3"/>
      <c r="W134" s="3"/>
      <c r="X134" s="3"/>
      <c r="Y134" s="3"/>
      <c r="Z134" s="3"/>
    </row>
    <row r="135" ht="25.5" customHeight="1">
      <c r="A135" s="157">
        <f t="shared" si="13"/>
        <v>75</v>
      </c>
      <c r="B135" s="283"/>
      <c r="C135" s="195"/>
      <c r="D135" s="195"/>
      <c r="E135" s="195"/>
      <c r="F135" s="195"/>
      <c r="G135" s="195"/>
      <c r="H135" s="142"/>
      <c r="I135" s="142"/>
      <c r="J135" s="177"/>
      <c r="K135" s="190" t="str">
        <f t="shared" si="12"/>
        <v/>
      </c>
      <c r="L135" s="190"/>
      <c r="M135" s="190"/>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4">
    <mergeCell ref="D52:J52"/>
    <mergeCell ref="D53:J53"/>
    <mergeCell ref="D54:J54"/>
    <mergeCell ref="D55:J55"/>
    <mergeCell ref="D56:J56"/>
    <mergeCell ref="D57:J57"/>
    <mergeCell ref="D58:J58"/>
    <mergeCell ref="A45:C45"/>
    <mergeCell ref="A46:J46"/>
    <mergeCell ref="D47:J47"/>
    <mergeCell ref="D48:J48"/>
    <mergeCell ref="D49:J49"/>
    <mergeCell ref="D50:J50"/>
    <mergeCell ref="D51:J51"/>
  </mergeCells>
  <dataValidations>
    <dataValidation type="list" allowBlank="1" showInputMessage="1" showErrorMessage="1" prompt="Phase Name Error - Phase must be one of:_x000a_   Planning_x000a_   Design_x000a_   Code_x000a_   Compile_x000a_   Test_x000a_   Postmortem_x000a_   Design Review_x000a_   Code Review" sqref="E61:E135 G61:G135">
      <formula1>$E$19:$E$29</formula1>
    </dataValidation>
    <dataValidation type="list" allowBlank="1" showInputMessage="1" showErrorMessage="1" prompt="Phase Name Error - Phase must be one of:_x000a_   Planning_x000a_   Design_x000a_   Code_x000a_   Compile_x000a_   Test_x000a_   Postmortem_x000a_   Design Review_x000a_   Code Review" sqref="F61:F135">
      <formula1>$B$4:$B$14</formula1>
    </dataValidation>
    <dataValidation type="list" allowBlank="1" showInputMessage="1" showErrorMessage="1" prompt="Defect Type Error - Error type must be one of:_x000a_  Documentation_x000a_  Syntax_x000a_  Build,Package_x000a_  Assignment_x000a_  Interface_x000a_  Checking_x000a_  Data_x000a_  Function_x000a_  System_x000a_  Environment" sqref="C61:C135">
      <formula1>$B$19:$B$29</formula1>
    </dataValidation>
    <dataValidation type="list" allowBlank="1" showInputMessage="1" showErrorMessage="1" prompt="Phase Name Error - Phase must be one of:_x000a_   Planning_x000a_   Design_x000a_   Code_x000a_   Compile_x000a_   Test_x000a_   Postmortem_x000a_   Design Review_x000a_   Code Review" sqref="D61:D135">
      <formula1>$B$4:$B$15</formula1>
    </dataValidation>
    <dataValidation type="decimal" operator="greaterThanOrEqual" allowBlank="1" showInputMessage="1" showErrorMessage="1" prompt="Positive Number - Value must be greater than or equal to zero." sqref="A61:A135 H61:I135">
      <formula1>0.0</formula1>
    </dataValidation>
    <dataValidation type="list" allowBlank="1" showInputMessage="1" showErrorMessage="1" prompt="Date - Date must be in MM/DD/YY format." sqref="B61:B135">
      <formula1>Constants!$H$15:$H$37</formula1>
    </dataValidation>
  </dataValidations>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0.0"/>
    <col customWidth="1" min="2" max="2" width="6.29"/>
    <col customWidth="1" min="3" max="3" width="7.0"/>
    <col customWidth="1" min="4" max="4" width="6.29"/>
    <col customWidth="1" min="5" max="5" width="8.14"/>
    <col customWidth="1" min="6" max="6" width="10.0"/>
    <col customWidth="1" min="7" max="7" width="8.71"/>
    <col customWidth="1" min="8" max="8" width="16.86"/>
    <col customWidth="1" min="9" max="9" width="9.86"/>
    <col customWidth="1" min="10" max="10" width="48.43"/>
    <col customWidth="1" min="11" max="11" width="13.43"/>
    <col customWidth="1" min="12" max="26" width="6.29"/>
  </cols>
  <sheetData>
    <row r="1" ht="12.75" hidden="1" customHeight="1">
      <c r="A1" s="3" t="str">
        <f>Constants!A1</f>
        <v>Constants</v>
      </c>
      <c r="B1" s="3" t="str">
        <f>Constants!B1</f>
        <v> </v>
      </c>
      <c r="C1" s="3"/>
      <c r="D1" s="3" t="str">
        <f>Constants!F1</f>
        <v> </v>
      </c>
      <c r="E1" s="3"/>
      <c r="F1" s="3" t="str">
        <f>Constants!E1</f>
        <v> </v>
      </c>
      <c r="G1" s="3" t="str">
        <f>Constants!F1</f>
        <v> </v>
      </c>
      <c r="H1" s="3" t="str">
        <f>Constants!G1</f>
        <v/>
      </c>
      <c r="I1" s="3"/>
      <c r="J1" s="3"/>
      <c r="K1" s="3"/>
      <c r="L1" s="3"/>
      <c r="M1" s="3"/>
      <c r="N1" s="3"/>
      <c r="O1" s="3"/>
      <c r="P1" s="3"/>
      <c r="Q1" s="3"/>
      <c r="R1" s="3"/>
      <c r="S1" s="3"/>
      <c r="T1" s="3"/>
      <c r="U1" s="3"/>
      <c r="V1" s="3"/>
      <c r="W1" s="3"/>
      <c r="X1" s="3"/>
      <c r="Y1" s="3"/>
      <c r="Z1" s="3"/>
    </row>
    <row r="2" ht="12.75" hidden="1" customHeight="1">
      <c r="A2" s="3" t="str">
        <f>Constants!A2</f>
        <v>Start date:</v>
      </c>
      <c r="B2" s="18">
        <f>Constants!B2</f>
        <v>36526</v>
      </c>
      <c r="C2" s="3"/>
      <c r="D2" s="3" t="str">
        <f>Constants!F2</f>
        <v>AA</v>
      </c>
      <c r="E2" s="3"/>
      <c r="F2" s="3" t="str">
        <f>Constants!E2</f>
        <v>Grades:</v>
      </c>
      <c r="G2" s="3" t="str">
        <f>Constants!F2</f>
        <v>AA</v>
      </c>
      <c r="H2" s="19">
        <f>Constants!G2</f>
        <v>1</v>
      </c>
      <c r="I2" s="3"/>
      <c r="J2" s="3"/>
      <c r="K2" s="3"/>
      <c r="L2" s="3"/>
      <c r="M2" s="3"/>
      <c r="N2" s="3"/>
      <c r="O2" s="3"/>
      <c r="P2" s="3"/>
      <c r="Q2" s="3"/>
      <c r="R2" s="3"/>
      <c r="S2" s="3"/>
      <c r="T2" s="3"/>
      <c r="U2" s="3"/>
      <c r="V2" s="3"/>
      <c r="W2" s="3"/>
      <c r="X2" s="3"/>
      <c r="Y2" s="3"/>
      <c r="Z2" s="3"/>
    </row>
    <row r="3" ht="12.75" hidden="1" customHeight="1">
      <c r="A3" s="3" t="str">
        <f>Constants!A3</f>
        <v>End date:</v>
      </c>
      <c r="B3" s="18">
        <f>Constants!B3</f>
        <v>73051</v>
      </c>
      <c r="C3" s="3"/>
      <c r="D3" s="3" t="str">
        <f>Constants!F3</f>
        <v>A</v>
      </c>
      <c r="E3" s="3"/>
      <c r="F3" s="3" t="str">
        <f>Constants!E3</f>
        <v> </v>
      </c>
      <c r="G3" s="3" t="str">
        <f>Constants!F3</f>
        <v>A</v>
      </c>
      <c r="H3" s="19">
        <f>Constants!G3</f>
        <v>0.95</v>
      </c>
      <c r="I3" s="3"/>
      <c r="J3" s="3"/>
      <c r="K3" s="3"/>
      <c r="L3" s="3"/>
      <c r="M3" s="3"/>
      <c r="N3" s="3"/>
      <c r="O3" s="3"/>
      <c r="P3" s="3"/>
      <c r="Q3" s="3"/>
      <c r="R3" s="3"/>
      <c r="S3" s="3"/>
      <c r="T3" s="3"/>
      <c r="U3" s="3"/>
      <c r="V3" s="3"/>
      <c r="W3" s="3"/>
      <c r="X3" s="3"/>
      <c r="Y3" s="3"/>
      <c r="Z3" s="3"/>
    </row>
    <row r="4" ht="12.75" hidden="1" customHeight="1">
      <c r="A4" s="3" t="str">
        <f>Constants!A4</f>
        <v>Phases:</v>
      </c>
      <c r="B4" s="3" t="str">
        <f>Constants!B4</f>
        <v>Analyze</v>
      </c>
      <c r="C4" s="3" t="str">
        <f>Constants!C4</f>
        <v/>
      </c>
      <c r="D4" s="3" t="str">
        <f>Constants!D4</f>
        <v>Identifying customer needs</v>
      </c>
      <c r="E4" s="3" t="str">
        <f>Constants!E4</f>
        <v> </v>
      </c>
      <c r="F4" s="3" t="str">
        <f>Constants!F4</f>
        <v>AB</v>
      </c>
      <c r="G4" s="19">
        <f>Constants!G4</f>
        <v>0.9</v>
      </c>
      <c r="H4" s="19" t="str">
        <f>Constants!H4</f>
        <v/>
      </c>
      <c r="I4" s="3" t="str">
        <f>Constants!I4</f>
        <v/>
      </c>
      <c r="J4" s="3"/>
      <c r="K4" s="3"/>
      <c r="L4" s="3"/>
      <c r="M4" s="3"/>
      <c r="N4" s="3"/>
      <c r="O4" s="3"/>
      <c r="P4" s="3"/>
      <c r="Q4" s="3"/>
      <c r="R4" s="3"/>
      <c r="S4" s="3"/>
      <c r="T4" s="3"/>
      <c r="U4" s="3"/>
      <c r="V4" s="3"/>
      <c r="W4" s="3"/>
      <c r="X4" s="3"/>
      <c r="Y4" s="3"/>
      <c r="Z4" s="3"/>
    </row>
    <row r="5" ht="12.75" hidden="1" customHeight="1">
      <c r="A5" s="3" t="str">
        <f>Constants!A5</f>
        <v> </v>
      </c>
      <c r="B5" s="3" t="str">
        <f>Constants!B5</f>
        <v>Architect</v>
      </c>
      <c r="C5" s="3" t="str">
        <f>Constants!C5</f>
        <v/>
      </c>
      <c r="D5" s="3" t="str">
        <f>Constants!D5</f>
        <v>High-level design</v>
      </c>
      <c r="E5" s="3" t="str">
        <f>Constants!E5</f>
        <v> </v>
      </c>
      <c r="F5" s="3" t="str">
        <f>Constants!F5</f>
        <v>B</v>
      </c>
      <c r="G5" s="19">
        <f>Constants!G5</f>
        <v>0.85</v>
      </c>
      <c r="H5" s="19" t="str">
        <f>Constants!H5</f>
        <v/>
      </c>
      <c r="I5" s="3" t="str">
        <f>Constants!I5</f>
        <v/>
      </c>
      <c r="J5" s="3"/>
      <c r="K5" s="3"/>
      <c r="L5" s="3"/>
      <c r="M5" s="3"/>
      <c r="N5" s="3"/>
      <c r="O5" s="3"/>
      <c r="P5" s="3"/>
      <c r="Q5" s="3"/>
      <c r="R5" s="3"/>
      <c r="S5" s="3"/>
      <c r="T5" s="3"/>
      <c r="U5" s="3"/>
      <c r="V5" s="3"/>
      <c r="W5" s="3"/>
      <c r="X5" s="3"/>
      <c r="Y5" s="3"/>
      <c r="Z5" s="3"/>
    </row>
    <row r="6" ht="12.75" hidden="1" customHeight="1">
      <c r="A6" s="3" t="str">
        <f>Constants!A6</f>
        <v> </v>
      </c>
      <c r="B6" s="3" t="str">
        <f>Constants!B6</f>
        <v>Plan project</v>
      </c>
      <c r="C6" s="3" t="str">
        <f>Constants!C6</f>
        <v/>
      </c>
      <c r="D6" s="3" t="str">
        <f>Constants!D6</f>
        <v>Determine actions/effort for project duration</v>
      </c>
      <c r="E6" s="3" t="str">
        <f>Constants!E6</f>
        <v> </v>
      </c>
      <c r="F6" s="3" t="str">
        <f>Constants!F6</f>
        <v>BC</v>
      </c>
      <c r="G6" s="19">
        <f>Constants!G6</f>
        <v>0.8</v>
      </c>
      <c r="H6" s="19" t="str">
        <f>Constants!H6</f>
        <v/>
      </c>
      <c r="I6" s="3" t="str">
        <f>Constants!I6</f>
        <v/>
      </c>
      <c r="J6" s="3"/>
      <c r="K6" s="3"/>
      <c r="L6" s="3"/>
      <c r="M6" s="3"/>
      <c r="N6" s="3"/>
      <c r="O6" s="3"/>
      <c r="P6" s="3"/>
      <c r="Q6" s="3"/>
      <c r="R6" s="3"/>
      <c r="S6" s="3"/>
      <c r="T6" s="3"/>
      <c r="U6" s="3"/>
      <c r="V6" s="3"/>
      <c r="W6" s="3"/>
      <c r="X6" s="3"/>
      <c r="Y6" s="3"/>
      <c r="Z6" s="3"/>
    </row>
    <row r="7" ht="12.75" hidden="1" customHeight="1">
      <c r="A7" s="3" t="str">
        <f>Constants!A7</f>
        <v> </v>
      </c>
      <c r="B7" s="3" t="str">
        <f>Constants!B7</f>
        <v>Plan iteration</v>
      </c>
      <c r="C7" s="3" t="str">
        <f>Constants!C7</f>
        <v/>
      </c>
      <c r="D7" s="3" t="str">
        <f>Constants!D7</f>
        <v>Determine actions/effort this iteration</v>
      </c>
      <c r="E7" s="3" t="str">
        <f>Constants!E7</f>
        <v> </v>
      </c>
      <c r="F7" s="3" t="str">
        <f>Constants!F7</f>
        <v>C</v>
      </c>
      <c r="G7" s="19">
        <f>Constants!G7</f>
        <v>0.75</v>
      </c>
      <c r="H7" s="19" t="str">
        <f>Constants!H7</f>
        <v/>
      </c>
      <c r="I7" s="3" t="str">
        <f>Constants!I7</f>
        <v/>
      </c>
      <c r="J7" s="3"/>
      <c r="K7" s="3"/>
      <c r="L7" s="3"/>
      <c r="M7" s="3"/>
      <c r="N7" s="3"/>
      <c r="O7" s="3"/>
      <c r="P7" s="3"/>
      <c r="Q7" s="3"/>
      <c r="R7" s="3"/>
      <c r="S7" s="3"/>
      <c r="T7" s="3"/>
      <c r="U7" s="3"/>
      <c r="V7" s="3"/>
      <c r="W7" s="3"/>
      <c r="X7" s="3"/>
      <c r="Y7" s="3"/>
      <c r="Z7" s="3"/>
    </row>
    <row r="8" ht="12.75" hidden="1" customHeight="1">
      <c r="A8" s="3" t="str">
        <f>Constants!A8</f>
        <v> </v>
      </c>
      <c r="B8" s="3" t="str">
        <f>Constants!B8</f>
        <v>Construct</v>
      </c>
      <c r="C8" s="3" t="str">
        <f>Constants!C8</f>
        <v/>
      </c>
      <c r="D8" s="3" t="str">
        <f>Constants!D8</f>
        <v>Low-level design, coding, unit testing</v>
      </c>
      <c r="E8" s="3" t="str">
        <f>Constants!E8</f>
        <v> </v>
      </c>
      <c r="F8" s="3" t="str">
        <f>Constants!F8</f>
        <v>CD</v>
      </c>
      <c r="G8" s="19">
        <f>Constants!G8</f>
        <v>0.7</v>
      </c>
      <c r="H8" s="18">
        <f>Constants!H8</f>
        <v>44257</v>
      </c>
      <c r="I8" s="3">
        <f>Constants!I8</f>
        <v>0</v>
      </c>
      <c r="J8" s="3"/>
      <c r="K8" s="3"/>
      <c r="L8" s="3"/>
      <c r="M8" s="3"/>
      <c r="N8" s="3"/>
      <c r="O8" s="3"/>
      <c r="P8" s="3"/>
      <c r="Q8" s="3"/>
      <c r="R8" s="3"/>
      <c r="S8" s="3"/>
      <c r="T8" s="3"/>
      <c r="U8" s="3"/>
      <c r="V8" s="3"/>
      <c r="W8" s="3"/>
      <c r="X8" s="3"/>
      <c r="Y8" s="3"/>
      <c r="Z8" s="3"/>
    </row>
    <row r="9" ht="12.75" hidden="1" customHeight="1">
      <c r="A9" s="3" t="str">
        <f>Constants!A9</f>
        <v> </v>
      </c>
      <c r="B9" s="3" t="str">
        <f>Constants!B9</f>
        <v>Refactor</v>
      </c>
      <c r="C9" s="3" t="str">
        <f>Constants!C9</f>
        <v/>
      </c>
      <c r="D9" s="3" t="str">
        <f>Constants!D9</f>
        <v>Restructure internal design</v>
      </c>
      <c r="E9" s="3" t="str">
        <f>Constants!E9</f>
        <v> </v>
      </c>
      <c r="F9" s="3" t="str">
        <f>Constants!F9</f>
        <v>D</v>
      </c>
      <c r="G9" s="19">
        <f>Constants!G9</f>
        <v>0.65</v>
      </c>
      <c r="H9" s="18">
        <f>Constants!H9</f>
        <v>44258</v>
      </c>
      <c r="I9" s="3">
        <f>Constants!I9</f>
        <v>1</v>
      </c>
      <c r="J9" s="3"/>
      <c r="K9" s="3"/>
      <c r="L9" s="3"/>
      <c r="M9" s="3"/>
      <c r="N9" s="3"/>
      <c r="O9" s="3"/>
      <c r="P9" s="3"/>
      <c r="Q9" s="3"/>
      <c r="R9" s="3"/>
      <c r="S9" s="3"/>
      <c r="T9" s="3"/>
      <c r="U9" s="3"/>
      <c r="V9" s="3"/>
      <c r="W9" s="3"/>
      <c r="X9" s="3"/>
      <c r="Y9" s="3"/>
      <c r="Z9" s="3"/>
    </row>
    <row r="10" ht="12.75" hidden="1" customHeight="1">
      <c r="A10" s="3" t="str">
        <f>Constants!A10</f>
        <v> </v>
      </c>
      <c r="B10" s="3" t="str">
        <f>Constants!B10</f>
        <v>Review</v>
      </c>
      <c r="C10" s="3" t="str">
        <f>Constants!C10</f>
        <v/>
      </c>
      <c r="D10" s="3" t="str">
        <f>Constants!D10</f>
        <v>Examine test code for risk mitigation</v>
      </c>
      <c r="E10" s="3" t="str">
        <f>Constants!E10</f>
        <v> </v>
      </c>
      <c r="F10" s="3" t="str">
        <f>Constants!F10</f>
        <v>F</v>
      </c>
      <c r="G10" s="19">
        <f>Constants!G10</f>
        <v>0.5</v>
      </c>
      <c r="H10" s="18">
        <f>Constants!H10</f>
        <v>44259</v>
      </c>
      <c r="I10" s="3">
        <f>Constants!I10</f>
        <v>2</v>
      </c>
      <c r="J10" s="3"/>
      <c r="K10" s="3"/>
      <c r="L10" s="3"/>
      <c r="M10" s="3"/>
      <c r="N10" s="3"/>
      <c r="O10" s="3"/>
      <c r="P10" s="3"/>
      <c r="Q10" s="3"/>
      <c r="R10" s="3"/>
      <c r="S10" s="3"/>
      <c r="T10" s="3"/>
      <c r="U10" s="3"/>
      <c r="V10" s="3"/>
      <c r="W10" s="3"/>
      <c r="X10" s="3"/>
      <c r="Y10" s="3"/>
      <c r="Z10" s="3"/>
    </row>
    <row r="11" ht="12.75" hidden="1" customHeight="1">
      <c r="A11" s="3" t="str">
        <f>Constants!A11</f>
        <v> </v>
      </c>
      <c r="B11" s="3" t="str">
        <f>Constants!B11</f>
        <v>Integration test</v>
      </c>
      <c r="C11" s="3" t="str">
        <f>Constants!C11</f>
        <v/>
      </c>
      <c r="D11" s="3" t="str">
        <f>Constants!D11</f>
        <v>End-to-end test of components to date</v>
      </c>
      <c r="E11" s="3" t="str">
        <f>Constants!E11</f>
        <v> </v>
      </c>
      <c r="F11" s="3" t="str">
        <f>Constants!F11</f>
        <v> </v>
      </c>
      <c r="G11" s="19" t="str">
        <f>Constants!G11</f>
        <v> </v>
      </c>
      <c r="H11" s="18">
        <f>Constants!H11</f>
        <v>44260</v>
      </c>
      <c r="I11" s="3">
        <f>Constants!I11</f>
        <v>3</v>
      </c>
      <c r="J11" s="3"/>
      <c r="K11" s="3"/>
      <c r="L11" s="3"/>
      <c r="M11" s="3"/>
      <c r="N11" s="3"/>
      <c r="O11" s="3"/>
      <c r="P11" s="3"/>
      <c r="Q11" s="3"/>
      <c r="R11" s="3"/>
      <c r="S11" s="3"/>
      <c r="T11" s="3"/>
      <c r="U11" s="3"/>
      <c r="V11" s="3"/>
      <c r="W11" s="3"/>
      <c r="X11" s="3"/>
      <c r="Y11" s="3"/>
      <c r="Z11" s="3"/>
    </row>
    <row r="12" ht="12.75" hidden="1" customHeight="1">
      <c r="A12" s="3" t="str">
        <f>Constants!A12</f>
        <v> </v>
      </c>
      <c r="B12" s="3" t="str">
        <f>Constants!B12</f>
        <v>Repattern</v>
      </c>
      <c r="C12" s="3" t="str">
        <f>Constants!C12</f>
        <v/>
      </c>
      <c r="D12" s="3" t="str">
        <f>Constants!D12</f>
        <v>Restructure external design</v>
      </c>
      <c r="E12" s="3" t="str">
        <f>Constants!E12</f>
        <v> </v>
      </c>
      <c r="F12" s="3" t="str">
        <f>Constants!F12</f>
        <v> </v>
      </c>
      <c r="G12" s="3" t="str">
        <f>Constants!G12</f>
        <v> </v>
      </c>
      <c r="H12" s="18">
        <f>Constants!H12</f>
        <v>44261</v>
      </c>
      <c r="I12" s="3">
        <f>Constants!I12</f>
        <v>4</v>
      </c>
      <c r="J12" s="3"/>
      <c r="K12" s="3"/>
      <c r="L12" s="3"/>
      <c r="M12" s="3"/>
      <c r="N12" s="3"/>
      <c r="O12" s="3"/>
      <c r="P12" s="3"/>
      <c r="Q12" s="3"/>
      <c r="R12" s="3"/>
      <c r="S12" s="3"/>
      <c r="T12" s="3"/>
      <c r="U12" s="3"/>
      <c r="V12" s="3"/>
      <c r="W12" s="3"/>
      <c r="X12" s="3"/>
      <c r="Y12" s="3"/>
      <c r="Z12" s="3"/>
    </row>
    <row r="13" ht="12.75" hidden="1" customHeight="1">
      <c r="A13" s="3" t="str">
        <f>Constants!A13</f>
        <v> </v>
      </c>
      <c r="B13" s="3" t="str">
        <f>Constants!B13</f>
        <v>Postmortem</v>
      </c>
      <c r="C13" s="3" t="str">
        <f>Constants!C13</f>
        <v/>
      </c>
      <c r="D13" s="3" t="str">
        <f>Constants!D13</f>
        <v>Capture post-development statistics</v>
      </c>
      <c r="E13" s="3" t="str">
        <f>Constants!E13</f>
        <v> </v>
      </c>
      <c r="F13" s="3" t="str">
        <f>Constants!F13</f>
        <v> </v>
      </c>
      <c r="G13" s="3" t="str">
        <f>Constants!G13</f>
        <v> </v>
      </c>
      <c r="H13" s="18">
        <f>Constants!H13</f>
        <v>44262</v>
      </c>
      <c r="I13" s="3">
        <f>Constants!I13</f>
        <v>5</v>
      </c>
      <c r="J13" s="3"/>
      <c r="K13" s="3"/>
      <c r="L13" s="3"/>
      <c r="M13" s="3"/>
      <c r="N13" s="3"/>
      <c r="O13" s="3"/>
      <c r="P13" s="3"/>
      <c r="Q13" s="3"/>
      <c r="R13" s="3"/>
      <c r="S13" s="3"/>
      <c r="T13" s="3"/>
      <c r="U13" s="3"/>
      <c r="V13" s="3"/>
      <c r="W13" s="3"/>
      <c r="X13" s="3"/>
      <c r="Y13" s="3"/>
      <c r="Z13" s="3"/>
    </row>
    <row r="14" ht="12.75" hidden="1" customHeight="1">
      <c r="A14" s="3" t="str">
        <f>Constants!A14</f>
        <v> </v>
      </c>
      <c r="B14" s="3" t="str">
        <f>Constants!B14</f>
        <v>Sandbox</v>
      </c>
      <c r="C14" s="3" t="str">
        <f>Constants!C14</f>
        <v/>
      </c>
      <c r="D14" s="3" t="str">
        <f>Constants!D14</f>
        <v>Prove ideas, try concepts</v>
      </c>
      <c r="E14" s="3" t="str">
        <f>Constants!E14</f>
        <v> </v>
      </c>
      <c r="F14" s="3" t="str">
        <f>Constants!F14</f>
        <v> </v>
      </c>
      <c r="G14" s="19" t="str">
        <f>Constants!G14</f>
        <v> </v>
      </c>
      <c r="H14" s="18">
        <f>Constants!H14</f>
        <v>44263</v>
      </c>
      <c r="I14" s="3">
        <f>Constants!I14</f>
        <v>6</v>
      </c>
      <c r="J14" s="3"/>
      <c r="K14" s="3"/>
      <c r="L14" s="3"/>
      <c r="M14" s="3"/>
      <c r="N14" s="3"/>
      <c r="O14" s="3"/>
      <c r="P14" s="3"/>
      <c r="Q14" s="3"/>
      <c r="R14" s="3"/>
      <c r="S14" s="3"/>
      <c r="T14" s="3"/>
      <c r="U14" s="3"/>
      <c r="V14" s="3"/>
      <c r="W14" s="3"/>
      <c r="X14" s="3"/>
      <c r="Y14" s="3"/>
      <c r="Z14" s="3"/>
    </row>
    <row r="15" ht="12.75" hidden="1" customHeight="1">
      <c r="A15" s="3" t="str">
        <f>Constants!A15</f>
        <v> </v>
      </c>
      <c r="B15" s="3" t="str">
        <f>Constants!B15</f>
        <v> </v>
      </c>
      <c r="C15" s="3"/>
      <c r="D15" s="3" t="str">
        <f>Constants!E15</f>
        <v> </v>
      </c>
      <c r="E15" s="3"/>
      <c r="F15" s="3" t="str">
        <f>Constants!D15</f>
        <v> </v>
      </c>
      <c r="G15" s="3" t="str">
        <f>Constants!E15</f>
        <v> </v>
      </c>
      <c r="H15" s="19" t="str">
        <f>Constants!F15</f>
        <v> </v>
      </c>
      <c r="I15" s="3"/>
      <c r="J15" s="3"/>
      <c r="K15" s="3"/>
      <c r="L15" s="3"/>
      <c r="M15" s="3"/>
      <c r="N15" s="3"/>
      <c r="O15" s="3"/>
      <c r="P15" s="3"/>
      <c r="Q15" s="3"/>
      <c r="R15" s="3"/>
      <c r="S15" s="3"/>
      <c r="T15" s="3"/>
      <c r="U15" s="3"/>
      <c r="V15" s="3"/>
      <c r="W15" s="3"/>
      <c r="X15" s="3"/>
      <c r="Y15" s="3"/>
      <c r="Z15" s="3"/>
    </row>
    <row r="16" ht="12.75" hidden="1" customHeight="1">
      <c r="A16" s="3" t="str">
        <f>Constants!A16</f>
        <v> </v>
      </c>
      <c r="B16" s="3" t="str">
        <f>Constants!B16</f>
        <v> </v>
      </c>
      <c r="C16" s="3"/>
      <c r="D16" s="3" t="str">
        <f>Constants!E16</f>
        <v> </v>
      </c>
      <c r="E16" s="3"/>
      <c r="F16" s="3" t="str">
        <f>Constants!D16</f>
        <v> </v>
      </c>
      <c r="G16" s="3" t="str">
        <f>Constants!E16</f>
        <v> </v>
      </c>
      <c r="H16" s="19" t="str">
        <f>Constants!F16</f>
        <v> </v>
      </c>
      <c r="I16" s="3"/>
      <c r="J16" s="3"/>
      <c r="K16" s="3"/>
      <c r="L16" s="3"/>
      <c r="M16" s="3"/>
      <c r="N16" s="3"/>
      <c r="O16" s="3"/>
      <c r="P16" s="3"/>
      <c r="Q16" s="3"/>
      <c r="R16" s="3"/>
      <c r="S16" s="3"/>
      <c r="T16" s="3"/>
      <c r="U16" s="3"/>
      <c r="V16" s="3"/>
      <c r="W16" s="3"/>
      <c r="X16" s="3"/>
      <c r="Y16" s="3"/>
      <c r="Z16" s="3"/>
    </row>
    <row r="17" ht="12.75" hidden="1" customHeight="1">
      <c r="A17" s="3" t="str">
        <f>Constants!A17</f>
        <v> </v>
      </c>
      <c r="B17" s="3" t="str">
        <f>Constants!B17</f>
        <v> </v>
      </c>
      <c r="C17" s="3"/>
      <c r="D17" s="3" t="str">
        <f>Constants!E17</f>
        <v> </v>
      </c>
      <c r="E17" s="3"/>
      <c r="F17" s="3" t="str">
        <f>Constants!D17</f>
        <v> </v>
      </c>
      <c r="G17" s="3" t="str">
        <f>Constants!E17</f>
        <v> </v>
      </c>
      <c r="H17" s="19" t="str">
        <f>Constants!F17</f>
        <v> </v>
      </c>
      <c r="I17" s="3"/>
      <c r="J17" s="3"/>
      <c r="K17" s="3"/>
      <c r="L17" s="3"/>
      <c r="M17" s="3"/>
      <c r="N17" s="3"/>
      <c r="O17" s="3"/>
      <c r="P17" s="3"/>
      <c r="Q17" s="3"/>
      <c r="R17" s="3"/>
      <c r="S17" s="3"/>
      <c r="T17" s="3"/>
      <c r="U17" s="3"/>
      <c r="V17" s="3"/>
      <c r="W17" s="3"/>
      <c r="X17" s="3"/>
      <c r="Y17" s="3"/>
      <c r="Z17" s="3"/>
    </row>
    <row r="18" ht="12.75" hidden="1" customHeight="1">
      <c r="A18" s="3" t="str">
        <f>Constants!A18</f>
        <v> </v>
      </c>
      <c r="B18" s="3" t="str">
        <f>Constants!B18</f>
        <v> </v>
      </c>
      <c r="C18" s="3"/>
      <c r="D18" s="3" t="str">
        <f>Constants!E18</f>
        <v> </v>
      </c>
      <c r="E18" s="3"/>
      <c r="F18" s="3" t="str">
        <f>Constants!D18</f>
        <v> </v>
      </c>
      <c r="G18" s="3" t="str">
        <f>Constants!E18</f>
        <v> </v>
      </c>
      <c r="H18" s="19" t="str">
        <f>Constants!F18</f>
        <v> </v>
      </c>
      <c r="I18" s="3"/>
      <c r="J18" s="3"/>
      <c r="K18" s="3"/>
      <c r="L18" s="3"/>
      <c r="M18" s="3"/>
      <c r="N18" s="3"/>
      <c r="O18" s="3"/>
      <c r="P18" s="3"/>
      <c r="Q18" s="3"/>
      <c r="R18" s="3"/>
      <c r="S18" s="3"/>
      <c r="T18" s="3"/>
      <c r="U18" s="3"/>
      <c r="V18" s="3"/>
      <c r="W18" s="3"/>
      <c r="X18" s="3"/>
      <c r="Y18" s="3"/>
      <c r="Z18" s="3"/>
    </row>
    <row r="19" ht="12.75" hidden="1" customHeight="1">
      <c r="A19" s="3" t="str">
        <f>Constants!A19</f>
        <v>Defect Types:</v>
      </c>
      <c r="B19" s="3" t="str">
        <f>Constants!B19</f>
        <v>Requirements Change</v>
      </c>
      <c r="C19" s="3"/>
      <c r="D19" s="3" t="str">
        <f>Constants!E19</f>
        <v>NA</v>
      </c>
      <c r="E19" s="3"/>
      <c r="F19" s="3" t="str">
        <f>Constants!D19</f>
        <v>Iteration</v>
      </c>
      <c r="G19" s="3" t="str">
        <f>Constants!E19</f>
        <v>NA</v>
      </c>
      <c r="H19" s="19" t="str">
        <f>Constants!F19</f>
        <v>did not follow </v>
      </c>
      <c r="I19" s="3"/>
      <c r="J19" s="3"/>
      <c r="K19" s="3"/>
      <c r="L19" s="3"/>
      <c r="M19" s="3"/>
      <c r="N19" s="3"/>
      <c r="O19" s="3"/>
      <c r="P19" s="3"/>
      <c r="Q19" s="3"/>
      <c r="R19" s="3"/>
      <c r="S19" s="3"/>
      <c r="T19" s="3"/>
      <c r="U19" s="3"/>
      <c r="V19" s="3"/>
      <c r="W19" s="3"/>
      <c r="X19" s="3"/>
      <c r="Y19" s="3"/>
      <c r="Z19" s="3"/>
    </row>
    <row r="20" ht="12.75" hidden="1" customHeight="1">
      <c r="A20" s="3" t="str">
        <f>Constants!A20</f>
        <v> </v>
      </c>
      <c r="B20" s="3" t="str">
        <f>Constants!B20</f>
        <v>Requirements Clarification</v>
      </c>
      <c r="C20" s="3"/>
      <c r="D20" s="3">
        <f>Constants!E20</f>
        <v>1</v>
      </c>
      <c r="E20" s="3"/>
      <c r="F20" s="3" t="str">
        <f>Constants!D20</f>
        <v> </v>
      </c>
      <c r="G20" s="3">
        <f>Constants!E20</f>
        <v>1</v>
      </c>
      <c r="H20" s="19" t="str">
        <f>Constants!F20</f>
        <v>very painful</v>
      </c>
      <c r="I20" s="3"/>
      <c r="J20" s="3"/>
      <c r="K20" s="3"/>
      <c r="L20" s="3"/>
      <c r="M20" s="3"/>
      <c r="N20" s="3"/>
      <c r="O20" s="3"/>
      <c r="P20" s="3"/>
      <c r="Q20" s="3"/>
      <c r="R20" s="3"/>
      <c r="S20" s="3"/>
      <c r="T20" s="3"/>
      <c r="U20" s="3"/>
      <c r="V20" s="3"/>
      <c r="W20" s="3"/>
      <c r="X20" s="3"/>
      <c r="Y20" s="3"/>
      <c r="Z20" s="3"/>
    </row>
    <row r="21" ht="12.75" hidden="1" customHeight="1">
      <c r="A21" s="3" t="str">
        <f>Constants!A21</f>
        <v> </v>
      </c>
      <c r="B21" s="3" t="str">
        <f>Constants!B21</f>
        <v>Product syntax</v>
      </c>
      <c r="C21" s="3"/>
      <c r="D21" s="3">
        <f>Constants!E21</f>
        <v>2</v>
      </c>
      <c r="E21" s="3"/>
      <c r="F21" s="3" t="str">
        <f>Constants!D21</f>
        <v> </v>
      </c>
      <c r="G21" s="3">
        <f>Constants!E21</f>
        <v>2</v>
      </c>
      <c r="H21" s="19" t="str">
        <f>Constants!F21</f>
        <v>painful</v>
      </c>
      <c r="I21" s="3"/>
      <c r="J21" s="3"/>
      <c r="K21" s="3"/>
      <c r="L21" s="3"/>
      <c r="M21" s="3"/>
      <c r="N21" s="3"/>
      <c r="O21" s="3"/>
      <c r="P21" s="3"/>
      <c r="Q21" s="3"/>
      <c r="R21" s="3"/>
      <c r="S21" s="3"/>
      <c r="T21" s="3"/>
      <c r="U21" s="3"/>
      <c r="V21" s="3"/>
      <c r="W21" s="3"/>
      <c r="X21" s="3"/>
      <c r="Y21" s="3"/>
      <c r="Z21" s="3"/>
    </row>
    <row r="22" ht="12.75" hidden="1" customHeight="1">
      <c r="A22" s="3" t="str">
        <f>Constants!A22</f>
        <v> </v>
      </c>
      <c r="B22" s="3" t="str">
        <f>Constants!B22</f>
        <v>Product logic</v>
      </c>
      <c r="C22" s="3"/>
      <c r="D22" s="3">
        <f>Constants!E22</f>
        <v>3</v>
      </c>
      <c r="E22" s="3"/>
      <c r="F22" s="3" t="str">
        <f>Constants!D22</f>
        <v> </v>
      </c>
      <c r="G22" s="3">
        <f>Constants!E22</f>
        <v>3</v>
      </c>
      <c r="H22" s="19" t="str">
        <f>Constants!F22</f>
        <v>neutral</v>
      </c>
      <c r="I22" s="3"/>
      <c r="J22" s="3"/>
      <c r="K22" s="3"/>
      <c r="L22" s="3"/>
      <c r="M22" s="3"/>
      <c r="N22" s="3"/>
      <c r="O22" s="3"/>
      <c r="P22" s="3"/>
      <c r="Q22" s="3"/>
      <c r="R22" s="3"/>
      <c r="S22" s="3"/>
      <c r="T22" s="3"/>
      <c r="U22" s="3"/>
      <c r="V22" s="3"/>
      <c r="W22" s="3"/>
      <c r="X22" s="3"/>
      <c r="Y22" s="3"/>
      <c r="Z22" s="3"/>
    </row>
    <row r="23" ht="12.75" hidden="1" customHeight="1">
      <c r="A23" s="3" t="str">
        <f>Constants!A23</f>
        <v> </v>
      </c>
      <c r="B23" s="3" t="str">
        <f>Constants!B23</f>
        <v>Product interface</v>
      </c>
      <c r="C23" s="3"/>
      <c r="D23" s="3">
        <f>Constants!E23</f>
        <v>4</v>
      </c>
      <c r="E23" s="3"/>
      <c r="F23" s="3" t="str">
        <f>Constants!D23</f>
        <v> </v>
      </c>
      <c r="G23" s="3">
        <f>Constants!E23</f>
        <v>4</v>
      </c>
      <c r="H23" s="19" t="str">
        <f>Constants!F23</f>
        <v>helpful</v>
      </c>
      <c r="I23" s="3"/>
      <c r="J23" s="3"/>
      <c r="K23" s="3"/>
      <c r="L23" s="3"/>
      <c r="M23" s="3"/>
      <c r="N23" s="3"/>
      <c r="O23" s="3"/>
      <c r="P23" s="3"/>
      <c r="Q23" s="3"/>
      <c r="R23" s="3"/>
      <c r="S23" s="3"/>
      <c r="T23" s="3"/>
      <c r="U23" s="3"/>
      <c r="V23" s="3"/>
      <c r="W23" s="3"/>
      <c r="X23" s="3"/>
      <c r="Y23" s="3"/>
      <c r="Z23" s="3"/>
    </row>
    <row r="24" ht="12.75" hidden="1" customHeight="1">
      <c r="A24" s="3" t="str">
        <f>Constants!A24</f>
        <v> </v>
      </c>
      <c r="B24" s="3" t="str">
        <f>Constants!B24</f>
        <v>Product checking</v>
      </c>
      <c r="C24" s="3"/>
      <c r="D24" s="3">
        <f>Constants!E24</f>
        <v>5</v>
      </c>
      <c r="E24" s="3"/>
      <c r="F24" s="3" t="str">
        <f>Constants!D24</f>
        <v> </v>
      </c>
      <c r="G24" s="3">
        <f>Constants!E24</f>
        <v>5</v>
      </c>
      <c r="H24" s="19" t="str">
        <f>Constants!F24</f>
        <v>very helpful</v>
      </c>
      <c r="I24" s="3"/>
      <c r="J24" s="3"/>
      <c r="K24" s="3"/>
      <c r="L24" s="3"/>
      <c r="M24" s="3"/>
      <c r="N24" s="3"/>
      <c r="O24" s="3"/>
      <c r="P24" s="3"/>
      <c r="Q24" s="3"/>
      <c r="R24" s="3"/>
      <c r="S24" s="3"/>
      <c r="T24" s="3"/>
      <c r="U24" s="3"/>
      <c r="V24" s="3"/>
      <c r="W24" s="3"/>
      <c r="X24" s="3"/>
      <c r="Y24" s="3"/>
      <c r="Z24" s="3"/>
    </row>
    <row r="25" ht="12.75" hidden="1" customHeight="1">
      <c r="A25" s="3" t="str">
        <f>Constants!A25</f>
        <v> </v>
      </c>
      <c r="B25" s="3" t="str">
        <f>Constants!B25</f>
        <v>Test syntax</v>
      </c>
      <c r="C25" s="3"/>
      <c r="D25" s="3">
        <f>Constants!E25</f>
        <v>6</v>
      </c>
      <c r="E25" s="3"/>
      <c r="F25" s="3" t="str">
        <f>Constants!D25</f>
        <v> </v>
      </c>
      <c r="G25" s="3">
        <f>Constants!E25</f>
        <v>6</v>
      </c>
      <c r="H25" s="19" t="str">
        <f>Constants!F25</f>
        <v> </v>
      </c>
      <c r="I25" s="3"/>
      <c r="J25" s="3"/>
      <c r="K25" s="3"/>
      <c r="L25" s="3"/>
      <c r="M25" s="3"/>
      <c r="N25" s="3"/>
      <c r="O25" s="3"/>
      <c r="P25" s="3"/>
      <c r="Q25" s="3"/>
      <c r="R25" s="3"/>
      <c r="S25" s="3"/>
      <c r="T25" s="3"/>
      <c r="U25" s="3"/>
      <c r="V25" s="3"/>
      <c r="W25" s="3"/>
      <c r="X25" s="3"/>
      <c r="Y25" s="3"/>
      <c r="Z25" s="3"/>
    </row>
    <row r="26" ht="12.75" hidden="1" customHeight="1">
      <c r="A26" s="3" t="str">
        <f>Constants!A26</f>
        <v> </v>
      </c>
      <c r="B26" s="3" t="str">
        <f>Constants!B26</f>
        <v>Test logic</v>
      </c>
      <c r="C26" s="3"/>
      <c r="D26" s="3">
        <f>Constants!E26</f>
        <v>7</v>
      </c>
      <c r="E26" s="3"/>
      <c r="F26" s="3" t="str">
        <f>Constants!D26</f>
        <v> </v>
      </c>
      <c r="G26" s="3">
        <f>Constants!E26</f>
        <v>7</v>
      </c>
      <c r="H26" s="19" t="str">
        <f>Constants!F26</f>
        <v> </v>
      </c>
      <c r="I26" s="3"/>
      <c r="J26" s="3"/>
      <c r="K26" s="3"/>
      <c r="L26" s="3"/>
      <c r="M26" s="3"/>
      <c r="N26" s="3"/>
      <c r="O26" s="3"/>
      <c r="P26" s="3"/>
      <c r="Q26" s="3"/>
      <c r="R26" s="3"/>
      <c r="S26" s="3"/>
      <c r="T26" s="3"/>
      <c r="U26" s="3"/>
      <c r="V26" s="3"/>
      <c r="W26" s="3"/>
      <c r="X26" s="3"/>
      <c r="Y26" s="3"/>
      <c r="Z26" s="3"/>
    </row>
    <row r="27" ht="12.75" hidden="1" customHeight="1">
      <c r="A27" s="3" t="str">
        <f>Constants!A27</f>
        <v> </v>
      </c>
      <c r="B27" s="3" t="str">
        <f>Constants!B27</f>
        <v>Test interface</v>
      </c>
      <c r="C27" s="3"/>
      <c r="D27" s="3">
        <f>Constants!E27</f>
        <v>8</v>
      </c>
      <c r="E27" s="3"/>
      <c r="F27" s="3" t="str">
        <f>Constants!D27</f>
        <v> </v>
      </c>
      <c r="G27" s="3">
        <f>Constants!E27</f>
        <v>8</v>
      </c>
      <c r="H27" s="19" t="str">
        <f>Constants!F27</f>
        <v> </v>
      </c>
      <c r="I27" s="3"/>
      <c r="J27" s="3"/>
      <c r="K27" s="3"/>
      <c r="L27" s="3"/>
      <c r="M27" s="3"/>
      <c r="N27" s="3"/>
      <c r="O27" s="3"/>
      <c r="P27" s="3"/>
      <c r="Q27" s="3"/>
      <c r="R27" s="3"/>
      <c r="S27" s="3"/>
      <c r="T27" s="3"/>
      <c r="U27" s="3"/>
      <c r="V27" s="3"/>
      <c r="W27" s="3"/>
      <c r="X27" s="3"/>
      <c r="Y27" s="3"/>
      <c r="Z27" s="3"/>
    </row>
    <row r="28" ht="12.75" hidden="1" customHeight="1">
      <c r="A28" s="3" t="str">
        <f>Constants!A28</f>
        <v> </v>
      </c>
      <c r="B28" s="3" t="str">
        <f>Constants!B28</f>
        <v>Test checking</v>
      </c>
      <c r="C28" s="3"/>
      <c r="D28" s="3">
        <f>Constants!E28</f>
        <v>9</v>
      </c>
      <c r="E28" s="3"/>
      <c r="F28" s="3" t="str">
        <f>Constants!D28</f>
        <v> </v>
      </c>
      <c r="G28" s="3">
        <f>Constants!E28</f>
        <v>9</v>
      </c>
      <c r="H28" s="19" t="str">
        <f>Constants!F28</f>
        <v> </v>
      </c>
      <c r="I28" s="3"/>
      <c r="J28" s="3"/>
      <c r="K28" s="3"/>
      <c r="L28" s="3"/>
      <c r="M28" s="3"/>
      <c r="N28" s="3"/>
      <c r="O28" s="3"/>
      <c r="P28" s="3"/>
      <c r="Q28" s="3"/>
      <c r="R28" s="3"/>
      <c r="S28" s="3"/>
      <c r="T28" s="3"/>
      <c r="U28" s="3"/>
      <c r="V28" s="3"/>
      <c r="W28" s="3"/>
      <c r="X28" s="3"/>
      <c r="Y28" s="3"/>
      <c r="Z28" s="3"/>
    </row>
    <row r="29" ht="12.75" hidden="1" customHeight="1">
      <c r="A29" s="3" t="str">
        <f>Constants!A29</f>
        <v> </v>
      </c>
      <c r="B29" s="3" t="str">
        <f>Constants!B29</f>
        <v>Bad Smell</v>
      </c>
      <c r="C29" s="3"/>
      <c r="D29" s="3">
        <f>Constants!E29</f>
        <v>10</v>
      </c>
      <c r="E29" s="3"/>
      <c r="F29" s="3" t="str">
        <f>Constants!D29</f>
        <v> </v>
      </c>
      <c r="G29" s="3">
        <f>Constants!E29</f>
        <v>10</v>
      </c>
      <c r="H29" s="19" t="str">
        <f>Constants!F29</f>
        <v/>
      </c>
      <c r="I29" s="3"/>
      <c r="J29" s="3"/>
      <c r="K29" s="3"/>
      <c r="L29" s="3"/>
      <c r="M29" s="3"/>
      <c r="N29" s="3"/>
      <c r="O29" s="3"/>
      <c r="P29" s="3"/>
      <c r="Q29" s="3"/>
      <c r="R29" s="3"/>
      <c r="S29" s="3"/>
      <c r="T29" s="3"/>
      <c r="U29" s="3"/>
      <c r="V29" s="3"/>
      <c r="W29" s="3"/>
      <c r="X29" s="3"/>
      <c r="Y29" s="3"/>
      <c r="Z29" s="3"/>
    </row>
    <row r="30" ht="12.75" hidden="1" customHeight="1">
      <c r="A30" s="3" t="str">
        <f>Constants!A30</f>
        <v>Y/N:</v>
      </c>
      <c r="B30" s="3" t="str">
        <f>Constants!B30</f>
        <v>Yes</v>
      </c>
      <c r="C30" s="3"/>
      <c r="D30" s="3" t="str">
        <f>Constants!E30</f>
        <v>Passed</v>
      </c>
      <c r="E30" s="3"/>
      <c r="F30" s="3" t="str">
        <f>Constants!D30</f>
        <v> </v>
      </c>
      <c r="G30" s="3" t="str">
        <f>Constants!E30</f>
        <v>Passed</v>
      </c>
      <c r="H30" s="19" t="str">
        <f>Constants!F30</f>
        <v/>
      </c>
      <c r="I30" s="3"/>
      <c r="J30" s="3"/>
      <c r="K30" s="3"/>
      <c r="L30" s="3"/>
      <c r="M30" s="3"/>
      <c r="N30" s="3"/>
      <c r="O30" s="3"/>
      <c r="P30" s="3"/>
      <c r="Q30" s="3"/>
      <c r="R30" s="3"/>
      <c r="S30" s="3"/>
      <c r="T30" s="3"/>
      <c r="U30" s="3"/>
      <c r="V30" s="3"/>
      <c r="W30" s="3"/>
      <c r="X30" s="3"/>
      <c r="Y30" s="3"/>
      <c r="Z30" s="3"/>
    </row>
    <row r="31" ht="12.75" hidden="1" customHeight="1">
      <c r="A31" s="3" t="str">
        <f>Constants!A31</f>
        <v> </v>
      </c>
      <c r="B31" s="3" t="str">
        <f>Constants!B31</f>
        <v>No</v>
      </c>
      <c r="C31" s="3"/>
      <c r="D31" s="3" t="str">
        <f>Constants!E31</f>
        <v>Passed with issues</v>
      </c>
      <c r="E31" s="3"/>
      <c r="F31" s="3" t="str">
        <f>Constants!D31</f>
        <v> </v>
      </c>
      <c r="G31" s="3" t="str">
        <f>Constants!E31</f>
        <v>Passed with issues</v>
      </c>
      <c r="H31" s="19" t="str">
        <f>Constants!F31</f>
        <v/>
      </c>
      <c r="I31" s="3"/>
      <c r="J31" s="3"/>
      <c r="K31" s="3"/>
      <c r="L31" s="3"/>
      <c r="M31" s="3"/>
      <c r="N31" s="3"/>
      <c r="O31" s="3"/>
      <c r="P31" s="3"/>
      <c r="Q31" s="3"/>
      <c r="R31" s="3"/>
      <c r="S31" s="3"/>
      <c r="T31" s="3"/>
      <c r="U31" s="3"/>
      <c r="V31" s="3"/>
      <c r="W31" s="3"/>
      <c r="X31" s="3"/>
      <c r="Y31" s="3"/>
      <c r="Z31" s="3"/>
    </row>
    <row r="32" ht="12.75" hidden="1" customHeight="1">
      <c r="A32" s="3" t="str">
        <f>Constants!A32</f>
        <v>Proxy Types:</v>
      </c>
      <c r="B32" s="3" t="str">
        <f>Constants!B32</f>
        <v>-</v>
      </c>
      <c r="C32" s="3"/>
      <c r="D32" s="3" t="str">
        <f>Constants!E32</f>
        <v>Failed</v>
      </c>
      <c r="E32" s="3"/>
      <c r="F32" s="3" t="str">
        <f>Constants!D32</f>
        <v> </v>
      </c>
      <c r="G32" s="3" t="str">
        <f>Constants!E32</f>
        <v>Failed</v>
      </c>
      <c r="H32" s="19" t="str">
        <f>Constants!F32</f>
        <v>Base</v>
      </c>
      <c r="I32" s="3"/>
      <c r="J32" s="3"/>
      <c r="K32" s="3"/>
      <c r="L32" s="3"/>
      <c r="M32" s="3"/>
      <c r="N32" s="3"/>
      <c r="O32" s="3"/>
      <c r="P32" s="3"/>
      <c r="Q32" s="3"/>
      <c r="R32" s="3"/>
      <c r="S32" s="3"/>
      <c r="T32" s="3"/>
      <c r="U32" s="3"/>
      <c r="V32" s="3"/>
      <c r="W32" s="3"/>
      <c r="X32" s="3"/>
      <c r="Y32" s="3"/>
      <c r="Z32" s="3"/>
    </row>
    <row r="33" ht="12.75" hidden="1" customHeight="1">
      <c r="A33" s="3" t="str">
        <f>Constants!A33</f>
        <v> </v>
      </c>
      <c r="B33" s="3" t="str">
        <f>Constants!B33</f>
        <v>Calculation</v>
      </c>
      <c r="C33" s="3"/>
      <c r="D33" s="3" t="str">
        <f>Constants!E33</f>
        <v>Not tested</v>
      </c>
      <c r="E33" s="3"/>
      <c r="F33" s="3" t="str">
        <f>Constants!D33</f>
        <v> </v>
      </c>
      <c r="G33" s="3" t="str">
        <f>Constants!E33</f>
        <v>Not tested</v>
      </c>
      <c r="H33" s="19" t="str">
        <f>Constants!F33</f>
        <v>New</v>
      </c>
      <c r="I33" s="3"/>
      <c r="J33" s="3"/>
      <c r="K33" s="3"/>
      <c r="L33" s="3"/>
      <c r="M33" s="3"/>
      <c r="N33" s="3"/>
      <c r="O33" s="3"/>
      <c r="P33" s="3"/>
      <c r="Q33" s="3"/>
      <c r="R33" s="3"/>
      <c r="S33" s="3"/>
      <c r="T33" s="3"/>
      <c r="U33" s="3"/>
      <c r="V33" s="3"/>
      <c r="W33" s="3"/>
      <c r="X33" s="3"/>
      <c r="Y33" s="3"/>
      <c r="Z33" s="3"/>
    </row>
    <row r="34" ht="12.75" hidden="1" customHeight="1">
      <c r="A34" s="3" t="str">
        <f>Constants!A34</f>
        <v> </v>
      </c>
      <c r="B34" s="3" t="str">
        <f>Constants!B34</f>
        <v>Data</v>
      </c>
      <c r="C34" s="3"/>
      <c r="D34" s="3" t="str">
        <f>Constants!E34</f>
        <v>Not applicable</v>
      </c>
      <c r="E34" s="3"/>
      <c r="F34" s="3" t="str">
        <f>Constants!D34</f>
        <v> </v>
      </c>
      <c r="G34" s="3" t="str">
        <f>Constants!E34</f>
        <v>Not applicable</v>
      </c>
      <c r="H34" s="19" t="str">
        <f>Constants!F34</f>
        <v>Reusable</v>
      </c>
      <c r="I34" s="3"/>
      <c r="J34" s="3"/>
      <c r="K34" s="3"/>
      <c r="L34" s="3"/>
      <c r="M34" s="3"/>
      <c r="N34" s="3"/>
      <c r="O34" s="3"/>
      <c r="P34" s="3"/>
      <c r="Q34" s="3"/>
      <c r="R34" s="3"/>
      <c r="S34" s="3"/>
      <c r="T34" s="3"/>
      <c r="U34" s="3"/>
      <c r="V34" s="3"/>
      <c r="W34" s="3"/>
      <c r="X34" s="3"/>
      <c r="Y34" s="3"/>
      <c r="Z34" s="3"/>
    </row>
    <row r="35" ht="12.75" hidden="1" customHeight="1">
      <c r="A35" s="3" t="str">
        <f>Constants!A35</f>
        <v> </v>
      </c>
      <c r="B35" s="3" t="str">
        <f>Constants!B35</f>
        <v>I/O</v>
      </c>
      <c r="C35" s="3"/>
      <c r="D35" s="3" t="str">
        <f>Constants!E35</f>
        <v> </v>
      </c>
      <c r="E35" s="3"/>
      <c r="F35" s="3" t="str">
        <f>Constants!D35</f>
        <v> </v>
      </c>
      <c r="G35" s="3" t="str">
        <f>Constants!E35</f>
        <v> </v>
      </c>
      <c r="H35" s="19" t="str">
        <f>Constants!F35</f>
        <v> </v>
      </c>
      <c r="I35" s="3"/>
      <c r="J35" s="3"/>
      <c r="K35" s="3"/>
      <c r="L35" s="3"/>
      <c r="M35" s="3"/>
      <c r="N35" s="3"/>
      <c r="O35" s="3"/>
      <c r="P35" s="3"/>
      <c r="Q35" s="3"/>
      <c r="R35" s="3"/>
      <c r="S35" s="3"/>
      <c r="T35" s="3"/>
      <c r="U35" s="3"/>
      <c r="V35" s="3"/>
      <c r="W35" s="3"/>
      <c r="X35" s="3"/>
      <c r="Y35" s="3"/>
      <c r="Z35" s="3"/>
    </row>
    <row r="36" ht="12.75" hidden="1" customHeight="1">
      <c r="A36" s="3" t="str">
        <f>Constants!A36</f>
        <v> </v>
      </c>
      <c r="B36" s="3" t="str">
        <f>Constants!B36</f>
        <v>Logic</v>
      </c>
      <c r="C36" s="3"/>
      <c r="D36" s="3" t="str">
        <f>Constants!E36</f>
        <v> </v>
      </c>
      <c r="E36" s="3"/>
      <c r="F36" s="3" t="str">
        <f>Constants!D36</f>
        <v> </v>
      </c>
      <c r="G36" s="3" t="str">
        <f>Constants!E36</f>
        <v> </v>
      </c>
      <c r="H36" s="19" t="str">
        <f>Constants!F36</f>
        <v> </v>
      </c>
      <c r="I36" s="3"/>
      <c r="J36" s="3"/>
      <c r="K36" s="3"/>
      <c r="L36" s="3"/>
      <c r="M36" s="3"/>
      <c r="N36" s="3"/>
      <c r="O36" s="3"/>
      <c r="P36" s="3"/>
      <c r="Q36" s="3"/>
      <c r="R36" s="3"/>
      <c r="S36" s="3"/>
      <c r="T36" s="3"/>
      <c r="U36" s="3"/>
      <c r="V36" s="3"/>
      <c r="W36" s="3"/>
      <c r="X36" s="3"/>
      <c r="Y36" s="3"/>
      <c r="Z36" s="3"/>
    </row>
    <row r="37" ht="12.75" hidden="1" customHeight="1">
      <c r="A37" s="3" t="str">
        <f>Constants!A37</f>
        <v> </v>
      </c>
      <c r="B37" s="3" t="str">
        <f>Constants!B37</f>
        <v> </v>
      </c>
      <c r="C37" s="3"/>
      <c r="D37" s="3" t="str">
        <f>Constants!E37</f>
        <v> </v>
      </c>
      <c r="E37" s="3"/>
      <c r="F37" s="3" t="str">
        <f>Constants!D37</f>
        <v> </v>
      </c>
      <c r="G37" s="3" t="str">
        <f>Constants!E37</f>
        <v> </v>
      </c>
      <c r="H37" s="19" t="str">
        <f>Constants!F37</f>
        <v> </v>
      </c>
      <c r="I37" s="3"/>
      <c r="J37" s="3"/>
      <c r="K37" s="3"/>
      <c r="L37" s="3"/>
      <c r="M37" s="3"/>
      <c r="N37" s="3"/>
      <c r="O37" s="3"/>
      <c r="P37" s="3"/>
      <c r="Q37" s="3"/>
      <c r="R37" s="3"/>
      <c r="S37" s="3"/>
      <c r="T37" s="3"/>
      <c r="U37" s="3"/>
      <c r="V37" s="3"/>
      <c r="W37" s="3"/>
      <c r="X37" s="3"/>
      <c r="Y37" s="3"/>
      <c r="Z37" s="3"/>
    </row>
    <row r="38" ht="12.75" hidden="1" customHeight="1">
      <c r="A38" s="3" t="str">
        <f>Constants!A38</f>
        <v>Sizes:</v>
      </c>
      <c r="B38" s="3" t="str">
        <f>Constants!B38</f>
        <v>VS</v>
      </c>
      <c r="C38" s="3"/>
      <c r="D38" s="3" t="str">
        <f>Constants!E38</f>
        <v>L</v>
      </c>
      <c r="E38" s="3"/>
      <c r="F38" s="3" t="str">
        <f>Constants!D38</f>
        <v>M</v>
      </c>
      <c r="G38" s="3" t="str">
        <f>Constants!E38</f>
        <v>L</v>
      </c>
      <c r="H38" s="19" t="str">
        <f>Constants!F38</f>
        <v>VL</v>
      </c>
      <c r="I38" s="3"/>
      <c r="J38" s="3"/>
      <c r="K38" s="3"/>
      <c r="L38" s="3"/>
      <c r="M38" s="3"/>
      <c r="N38" s="3"/>
      <c r="O38" s="3"/>
      <c r="P38" s="3"/>
      <c r="Q38" s="3"/>
      <c r="R38" s="3"/>
      <c r="S38" s="3"/>
      <c r="T38" s="3"/>
      <c r="U38" s="3"/>
      <c r="V38" s="3"/>
      <c r="W38" s="3"/>
      <c r="X38" s="3"/>
      <c r="Y38" s="3"/>
      <c r="Z38" s="3"/>
    </row>
    <row r="39" ht="12.75" hidden="1" customHeight="1">
      <c r="A39" s="3" t="str">
        <f>Constants!A39</f>
        <v>upper</v>
      </c>
      <c r="B39" s="20">
        <f>Constants!B39</f>
        <v>-1.5</v>
      </c>
      <c r="C39" s="3"/>
      <c r="D39" s="20">
        <f>Constants!E39</f>
        <v>1.5</v>
      </c>
      <c r="E39" s="3"/>
      <c r="F39" s="20">
        <f>Constants!D39</f>
        <v>0.5</v>
      </c>
      <c r="G39" s="20">
        <f>Constants!E39</f>
        <v>1.5</v>
      </c>
      <c r="H39" s="20">
        <f>Constants!F39</f>
        <v>99999</v>
      </c>
      <c r="I39" s="3"/>
      <c r="J39" s="3"/>
      <c r="K39" s="3"/>
      <c r="L39" s="3"/>
      <c r="M39" s="3"/>
      <c r="N39" s="3"/>
      <c r="O39" s="3"/>
      <c r="P39" s="3"/>
      <c r="Q39" s="3"/>
      <c r="R39" s="3"/>
      <c r="S39" s="3"/>
      <c r="T39" s="3"/>
      <c r="U39" s="3"/>
      <c r="V39" s="3"/>
      <c r="W39" s="3"/>
      <c r="X39" s="3"/>
      <c r="Y39" s="3"/>
      <c r="Z39" s="3"/>
    </row>
    <row r="40" ht="12.75" hidden="1" customHeight="1">
      <c r="A40" s="3" t="str">
        <f>Constants!A40</f>
        <v>mid</v>
      </c>
      <c r="B40" s="20">
        <f>Constants!B40</f>
        <v>-2</v>
      </c>
      <c r="C40" s="3"/>
      <c r="D40" s="20">
        <f>Constants!E40</f>
        <v>1</v>
      </c>
      <c r="E40" s="3"/>
      <c r="F40" s="20">
        <f>Constants!D40</f>
        <v>0</v>
      </c>
      <c r="G40" s="20">
        <f>Constants!E40</f>
        <v>1</v>
      </c>
      <c r="H40" s="20">
        <f>Constants!F40</f>
        <v>2</v>
      </c>
      <c r="I40" s="3"/>
      <c r="J40" s="3"/>
      <c r="K40" s="3"/>
      <c r="L40" s="3"/>
      <c r="M40" s="3"/>
      <c r="N40" s="3"/>
      <c r="O40" s="3"/>
      <c r="P40" s="3"/>
      <c r="Q40" s="3"/>
      <c r="R40" s="3"/>
      <c r="S40" s="3"/>
      <c r="T40" s="3"/>
      <c r="U40" s="3"/>
      <c r="V40" s="3"/>
      <c r="W40" s="3"/>
      <c r="X40" s="3"/>
      <c r="Y40" s="3"/>
      <c r="Z40" s="3"/>
    </row>
    <row r="41" ht="12.75" hidden="1" customHeight="1">
      <c r="A41" s="3" t="str">
        <f>Constants!A41</f>
        <v>lower</v>
      </c>
      <c r="B41" s="20">
        <f>Constants!B41</f>
        <v>0</v>
      </c>
      <c r="C41" s="3"/>
      <c r="D41" s="20">
        <f>Constants!E41</f>
        <v>0.5</v>
      </c>
      <c r="E41" s="3"/>
      <c r="F41" s="20">
        <f>Constants!D41</f>
        <v>-0.5</v>
      </c>
      <c r="G41" s="20">
        <f>Constants!E41</f>
        <v>0.5</v>
      </c>
      <c r="H41" s="20">
        <f>Constants!F41</f>
        <v>1.5</v>
      </c>
      <c r="I41" s="3"/>
      <c r="J41" s="3"/>
      <c r="K41" s="3"/>
      <c r="L41" s="3"/>
      <c r="M41" s="3"/>
      <c r="N41" s="3"/>
      <c r="O41" s="3"/>
      <c r="P41" s="3"/>
      <c r="Q41" s="3"/>
      <c r="R41" s="3"/>
      <c r="S41" s="3"/>
      <c r="T41" s="3"/>
      <c r="U41" s="3"/>
      <c r="V41" s="3"/>
      <c r="W41" s="3"/>
      <c r="X41" s="3"/>
      <c r="Y41" s="3"/>
      <c r="Z41" s="3"/>
    </row>
    <row r="42" ht="13.5" hidden="1" customHeight="1">
      <c r="A42" s="3" t="str">
        <f>Constants!A42</f>
        <v> </v>
      </c>
      <c r="B42" s="3" t="str">
        <f>Constants!B42</f>
        <v/>
      </c>
      <c r="C42" s="3"/>
      <c r="D42" s="3" t="str">
        <f>Constants!E42</f>
        <v/>
      </c>
      <c r="E42" s="3"/>
      <c r="F42" s="3" t="str">
        <f>Constants!D42</f>
        <v/>
      </c>
      <c r="G42" s="3" t="str">
        <f>Constants!E42</f>
        <v/>
      </c>
      <c r="H42" s="19" t="str">
        <f>Constants!F42</f>
        <v> </v>
      </c>
      <c r="I42" s="3"/>
      <c r="J42" s="3"/>
      <c r="K42" s="3"/>
      <c r="L42" s="3"/>
      <c r="M42" s="3"/>
      <c r="N42" s="3"/>
      <c r="O42" s="3"/>
      <c r="P42" s="3"/>
      <c r="Q42" s="3"/>
      <c r="R42" s="3"/>
      <c r="S42" s="3"/>
      <c r="T42" s="3"/>
      <c r="U42" s="3"/>
      <c r="V42" s="3"/>
      <c r="W42" s="3"/>
      <c r="X42" s="3"/>
      <c r="Y42" s="3"/>
      <c r="Z42" s="3"/>
    </row>
    <row r="43" ht="3.75" hidden="1" customHeight="1">
      <c r="A43" s="3" t="str">
        <f>Constants!A43</f>
        <v> </v>
      </c>
      <c r="B43" s="3" t="str">
        <f>Constants!B43</f>
        <v> </v>
      </c>
      <c r="C43" s="3"/>
      <c r="D43" s="3" t="str">
        <f>Constants!E43</f>
        <v> </v>
      </c>
      <c r="E43" s="3"/>
      <c r="F43" s="3" t="str">
        <f>Constants!D43</f>
        <v> </v>
      </c>
      <c r="G43" s="3" t="str">
        <f>Constants!E43</f>
        <v> </v>
      </c>
      <c r="H43" s="19" t="str">
        <f>Constants!F43</f>
        <v> </v>
      </c>
      <c r="I43" s="3"/>
      <c r="J43" s="3"/>
      <c r="K43" s="3"/>
      <c r="L43" s="3"/>
      <c r="M43" s="3"/>
      <c r="N43" s="3"/>
      <c r="O43" s="3"/>
      <c r="P43" s="3"/>
      <c r="Q43" s="3"/>
      <c r="R43" s="3"/>
      <c r="S43" s="3"/>
      <c r="T43" s="3"/>
      <c r="U43" s="3"/>
      <c r="V43" s="3"/>
      <c r="W43" s="3"/>
      <c r="X43" s="3"/>
      <c r="Y43" s="3"/>
      <c r="Z43" s="3"/>
    </row>
    <row r="44" ht="33.75" hidden="1" customHeight="1">
      <c r="A44" s="3" t="str">
        <f>Constants!A44</f>
        <v>&lt;-- Mandatory</v>
      </c>
      <c r="B44" s="3" t="str">
        <f>Constants!B44</f>
        <v> </v>
      </c>
      <c r="C44" s="3"/>
      <c r="D44" s="3" t="str">
        <f>Constants!E44</f>
        <v> </v>
      </c>
      <c r="E44" s="3"/>
      <c r="F44" s="3" t="str">
        <f>Constants!D44</f>
        <v> </v>
      </c>
      <c r="G44" s="3" t="str">
        <f>Constants!E44</f>
        <v> </v>
      </c>
      <c r="H44" s="19" t="str">
        <f>Constants!F44</f>
        <v> </v>
      </c>
      <c r="I44" s="3"/>
      <c r="J44" s="3"/>
      <c r="K44" s="3"/>
      <c r="L44" s="3"/>
      <c r="M44" s="3"/>
      <c r="N44" s="3"/>
      <c r="O44" s="3"/>
      <c r="P44" s="3"/>
      <c r="Q44" s="3"/>
      <c r="R44" s="3"/>
      <c r="S44" s="3"/>
      <c r="T44" s="3"/>
      <c r="U44" s="3"/>
      <c r="V44" s="3"/>
      <c r="W44" s="3"/>
      <c r="X44" s="3"/>
      <c r="Y44" s="3"/>
      <c r="Z44" s="3"/>
    </row>
    <row r="45" ht="12.75" customHeight="1">
      <c r="A45" s="1" t="s">
        <v>308</v>
      </c>
      <c r="F45" s="1"/>
      <c r="G45" s="1"/>
      <c r="H45" s="1"/>
      <c r="I45" s="1"/>
      <c r="J45" s="284"/>
      <c r="K45" s="3"/>
      <c r="L45" s="3"/>
      <c r="M45" s="3"/>
      <c r="N45" s="3"/>
      <c r="O45" s="3"/>
      <c r="P45" s="3"/>
      <c r="Q45" s="3"/>
      <c r="R45" s="3"/>
      <c r="S45" s="3"/>
      <c r="T45" s="3"/>
      <c r="U45" s="3"/>
      <c r="V45" s="3"/>
      <c r="W45" s="3"/>
      <c r="X45" s="3"/>
      <c r="Y45" s="3"/>
      <c r="Z45" s="3"/>
    </row>
    <row r="46" ht="12.75" customHeight="1">
      <c r="A46" s="10" t="s">
        <v>686</v>
      </c>
      <c r="K46" s="73"/>
      <c r="L46" s="73"/>
      <c r="M46" s="3"/>
      <c r="N46" s="3"/>
      <c r="O46" s="3"/>
      <c r="P46" s="3"/>
      <c r="Q46" s="3"/>
      <c r="R46" s="3"/>
      <c r="S46" s="3"/>
      <c r="T46" s="3"/>
      <c r="U46" s="3"/>
      <c r="V46" s="3"/>
      <c r="W46" s="3"/>
      <c r="X46" s="3"/>
      <c r="Y46" s="3"/>
      <c r="Z46" s="3"/>
    </row>
    <row r="47" ht="12.75" customHeight="1">
      <c r="A47" s="10"/>
      <c r="B47" s="10"/>
      <c r="C47" s="10"/>
      <c r="D47" s="10"/>
      <c r="E47" s="10"/>
      <c r="F47" s="10"/>
      <c r="G47" s="10"/>
      <c r="H47" s="10"/>
      <c r="I47" s="10"/>
      <c r="J47" s="10"/>
      <c r="K47" s="73"/>
      <c r="L47" s="73"/>
      <c r="M47" s="3"/>
      <c r="N47" s="3"/>
      <c r="O47" s="3"/>
      <c r="P47" s="3"/>
      <c r="Q47" s="3"/>
      <c r="R47" s="3"/>
      <c r="S47" s="3"/>
      <c r="T47" s="3"/>
      <c r="U47" s="3"/>
      <c r="V47" s="3"/>
      <c r="W47" s="3"/>
      <c r="X47" s="3"/>
      <c r="Y47" s="3"/>
      <c r="Z47" s="3"/>
    </row>
    <row r="48" ht="18.0" customHeight="1">
      <c r="A48" s="10"/>
      <c r="B48" s="10"/>
      <c r="C48" s="281" t="s">
        <v>687</v>
      </c>
      <c r="D48" s="10"/>
      <c r="E48" s="285" t="s">
        <v>688</v>
      </c>
      <c r="F48" s="78"/>
      <c r="G48" s="78"/>
      <c r="H48" s="3"/>
      <c r="I48" s="3"/>
      <c r="J48" s="3"/>
      <c r="K48" s="3"/>
      <c r="L48" s="3"/>
      <c r="M48" s="3"/>
      <c r="N48" s="3"/>
      <c r="O48" s="3"/>
      <c r="P48" s="3"/>
      <c r="Q48" s="3"/>
      <c r="R48" s="3"/>
      <c r="S48" s="3"/>
      <c r="T48" s="3"/>
      <c r="U48" s="3"/>
      <c r="V48" s="3"/>
      <c r="W48" s="3"/>
      <c r="X48" s="3"/>
      <c r="Y48" s="3"/>
      <c r="Z48" s="3"/>
    </row>
    <row r="49" ht="12.75" customHeight="1">
      <c r="A49" s="10"/>
      <c r="B49" s="10"/>
      <c r="C49" s="17" t="str">
        <f>Constants!B4</f>
        <v>Analyze</v>
      </c>
      <c r="D49" s="17"/>
      <c r="E49" s="17" t="str">
        <f>Constants!D4</f>
        <v>Identifying customer needs</v>
      </c>
      <c r="F49" s="17"/>
      <c r="G49" s="17"/>
      <c r="H49" s="17"/>
      <c r="I49" s="17"/>
      <c r="J49" s="17"/>
      <c r="K49" s="3"/>
      <c r="L49" s="3"/>
      <c r="M49" s="3"/>
      <c r="N49" s="3"/>
      <c r="O49" s="3"/>
      <c r="P49" s="3"/>
      <c r="Q49" s="3"/>
      <c r="R49" s="3"/>
      <c r="S49" s="3"/>
      <c r="T49" s="3"/>
      <c r="U49" s="3"/>
      <c r="V49" s="3"/>
      <c r="W49" s="3"/>
      <c r="X49" s="3"/>
      <c r="Y49" s="3"/>
      <c r="Z49" s="3"/>
    </row>
    <row r="50" ht="12.75" customHeight="1">
      <c r="A50" s="10"/>
      <c r="B50" s="10"/>
      <c r="C50" s="17" t="str">
        <f>Constants!B5</f>
        <v>Architect</v>
      </c>
      <c r="D50" s="17"/>
      <c r="E50" s="17" t="str">
        <f>Constants!D5</f>
        <v>High-level design</v>
      </c>
      <c r="F50" s="17"/>
      <c r="G50" s="17"/>
      <c r="H50" s="17"/>
      <c r="I50" s="17"/>
      <c r="J50" s="17"/>
      <c r="K50" s="3"/>
      <c r="L50" s="3"/>
      <c r="M50" s="3"/>
      <c r="N50" s="3"/>
      <c r="O50" s="3"/>
      <c r="P50" s="3"/>
      <c r="Q50" s="3"/>
      <c r="R50" s="3"/>
      <c r="S50" s="3"/>
      <c r="T50" s="3"/>
      <c r="U50" s="3"/>
      <c r="V50" s="3"/>
      <c r="W50" s="3"/>
      <c r="X50" s="3"/>
      <c r="Y50" s="3"/>
      <c r="Z50" s="3"/>
    </row>
    <row r="51" ht="12.75" customHeight="1">
      <c r="A51" s="10"/>
      <c r="B51" s="10"/>
      <c r="C51" s="17" t="str">
        <f>Constants!B6</f>
        <v>Plan project</v>
      </c>
      <c r="D51" s="17"/>
      <c r="E51" s="17" t="str">
        <f>Constants!D6</f>
        <v>Determine actions/effort for project duration</v>
      </c>
      <c r="F51" s="17"/>
      <c r="G51" s="17"/>
      <c r="H51" s="17"/>
      <c r="I51" s="17"/>
      <c r="J51" s="17"/>
      <c r="K51" s="3"/>
      <c r="L51" s="3"/>
      <c r="M51" s="3"/>
      <c r="N51" s="3"/>
      <c r="O51" s="3"/>
      <c r="P51" s="3"/>
      <c r="Q51" s="3"/>
      <c r="R51" s="3"/>
      <c r="S51" s="3"/>
      <c r="T51" s="3"/>
      <c r="U51" s="3"/>
      <c r="V51" s="3"/>
      <c r="W51" s="3"/>
      <c r="X51" s="3"/>
      <c r="Y51" s="3"/>
      <c r="Z51" s="3"/>
    </row>
    <row r="52" ht="12.75" customHeight="1">
      <c r="A52" s="10"/>
      <c r="B52" s="10"/>
      <c r="C52" s="17" t="str">
        <f>Constants!B7</f>
        <v>Plan iteration</v>
      </c>
      <c r="D52" s="17"/>
      <c r="E52" s="17" t="str">
        <f>Constants!D7</f>
        <v>Determine actions/effort this iteration</v>
      </c>
      <c r="F52" s="17"/>
      <c r="G52" s="17"/>
      <c r="H52" s="17"/>
      <c r="I52" s="17"/>
      <c r="J52" s="17"/>
      <c r="K52" s="3"/>
      <c r="L52" s="3"/>
      <c r="M52" s="3"/>
      <c r="N52" s="3"/>
      <c r="O52" s="3"/>
      <c r="P52" s="3"/>
      <c r="Q52" s="3"/>
      <c r="R52" s="3"/>
      <c r="S52" s="3"/>
      <c r="T52" s="3"/>
      <c r="U52" s="3"/>
      <c r="V52" s="3"/>
      <c r="W52" s="3"/>
      <c r="X52" s="3"/>
      <c r="Y52" s="3"/>
      <c r="Z52" s="3"/>
    </row>
    <row r="53" ht="12.75" customHeight="1">
      <c r="A53" s="10"/>
      <c r="B53" s="10"/>
      <c r="C53" s="17" t="str">
        <f>Constants!B8</f>
        <v>Construct</v>
      </c>
      <c r="D53" s="17"/>
      <c r="E53" s="17" t="str">
        <f>Constants!D8</f>
        <v>Low-level design, coding, unit testing</v>
      </c>
      <c r="F53" s="17"/>
      <c r="G53" s="17"/>
      <c r="H53" s="17"/>
      <c r="I53" s="17"/>
      <c r="J53" s="17"/>
      <c r="K53" s="3"/>
      <c r="L53" s="3"/>
      <c r="M53" s="3"/>
      <c r="N53" s="3"/>
      <c r="O53" s="3"/>
      <c r="P53" s="3"/>
      <c r="Q53" s="3"/>
      <c r="R53" s="3"/>
      <c r="S53" s="3"/>
      <c r="T53" s="3"/>
      <c r="U53" s="3"/>
      <c r="V53" s="3"/>
      <c r="W53" s="3"/>
      <c r="X53" s="3"/>
      <c r="Y53" s="3"/>
      <c r="Z53" s="3"/>
    </row>
    <row r="54" ht="12.75" customHeight="1">
      <c r="A54" s="10"/>
      <c r="B54" s="10"/>
      <c r="C54" s="17" t="str">
        <f>Constants!B9</f>
        <v>Refactor</v>
      </c>
      <c r="D54" s="17"/>
      <c r="E54" s="17" t="str">
        <f>Constants!D9</f>
        <v>Restructure internal design</v>
      </c>
      <c r="F54" s="17"/>
      <c r="G54" s="17"/>
      <c r="H54" s="17"/>
      <c r="I54" s="17"/>
      <c r="J54" s="17"/>
      <c r="K54" s="3"/>
      <c r="L54" s="3"/>
      <c r="M54" s="3"/>
      <c r="N54" s="3"/>
      <c r="O54" s="3"/>
      <c r="P54" s="3"/>
      <c r="Q54" s="3"/>
      <c r="R54" s="3"/>
      <c r="S54" s="3"/>
      <c r="T54" s="3"/>
      <c r="U54" s="3"/>
      <c r="V54" s="3"/>
      <c r="W54" s="3"/>
      <c r="X54" s="3"/>
      <c r="Y54" s="3"/>
      <c r="Z54" s="3"/>
    </row>
    <row r="55" ht="12.75" customHeight="1">
      <c r="A55" s="10"/>
      <c r="B55" s="10"/>
      <c r="C55" s="17" t="str">
        <f>Constants!B10</f>
        <v>Review</v>
      </c>
      <c r="D55" s="17"/>
      <c r="E55" s="17" t="str">
        <f>Constants!D10</f>
        <v>Examine test code for risk mitigation</v>
      </c>
      <c r="F55" s="17"/>
      <c r="G55" s="17"/>
      <c r="H55" s="17"/>
      <c r="I55" s="17"/>
      <c r="J55" s="17"/>
      <c r="K55" s="3"/>
      <c r="L55" s="3"/>
      <c r="M55" s="3"/>
      <c r="N55" s="3"/>
      <c r="O55" s="3"/>
      <c r="P55" s="3"/>
      <c r="Q55" s="3"/>
      <c r="R55" s="3"/>
      <c r="S55" s="3"/>
      <c r="T55" s="3"/>
      <c r="U55" s="3"/>
      <c r="V55" s="3"/>
      <c r="W55" s="3"/>
      <c r="X55" s="3"/>
      <c r="Y55" s="3"/>
      <c r="Z55" s="3"/>
    </row>
    <row r="56" ht="12.75" customHeight="1">
      <c r="A56" s="10"/>
      <c r="B56" s="10"/>
      <c r="C56" s="17" t="str">
        <f>Constants!B11</f>
        <v>Integration test</v>
      </c>
      <c r="D56" s="17"/>
      <c r="E56" s="17" t="str">
        <f>Constants!D11</f>
        <v>End-to-end test of components to date</v>
      </c>
      <c r="F56" s="17"/>
      <c r="G56" s="17"/>
      <c r="H56" s="17"/>
      <c r="I56" s="17"/>
      <c r="J56" s="17"/>
      <c r="K56" s="3"/>
      <c r="L56" s="3"/>
      <c r="M56" s="3"/>
      <c r="N56" s="3"/>
      <c r="O56" s="3"/>
      <c r="P56" s="3"/>
      <c r="Q56" s="3"/>
      <c r="R56" s="3"/>
      <c r="S56" s="3"/>
      <c r="T56" s="3"/>
      <c r="U56" s="3"/>
      <c r="V56" s="3"/>
      <c r="W56" s="3"/>
      <c r="X56" s="3"/>
      <c r="Y56" s="3"/>
      <c r="Z56" s="3"/>
    </row>
    <row r="57" ht="12.75" customHeight="1">
      <c r="A57" s="10"/>
      <c r="B57" s="10"/>
      <c r="C57" s="17" t="str">
        <f>Constants!B12</f>
        <v>Repattern</v>
      </c>
      <c r="D57" s="17"/>
      <c r="E57" s="17" t="str">
        <f>Constants!D12</f>
        <v>Restructure external design</v>
      </c>
      <c r="F57" s="17"/>
      <c r="G57" s="17"/>
      <c r="H57" s="17"/>
      <c r="I57" s="17"/>
      <c r="J57" s="17"/>
      <c r="K57" s="3"/>
      <c r="L57" s="3"/>
      <c r="M57" s="3"/>
      <c r="N57" s="3"/>
      <c r="O57" s="3"/>
      <c r="P57" s="3"/>
      <c r="Q57" s="3"/>
      <c r="R57" s="3"/>
      <c r="S57" s="3"/>
      <c r="T57" s="3"/>
      <c r="U57" s="3"/>
      <c r="V57" s="3"/>
      <c r="W57" s="3"/>
      <c r="X57" s="3"/>
      <c r="Y57" s="3"/>
      <c r="Z57" s="3"/>
    </row>
    <row r="58" ht="12.75" customHeight="1">
      <c r="A58" s="10"/>
      <c r="B58" s="10"/>
      <c r="C58" s="17" t="str">
        <f>Constants!B13</f>
        <v>Postmortem</v>
      </c>
      <c r="D58" s="17"/>
      <c r="E58" s="17" t="str">
        <f>Constants!D13</f>
        <v>Capture post-development statistics</v>
      </c>
      <c r="F58" s="17"/>
      <c r="G58" s="17"/>
      <c r="H58" s="17"/>
      <c r="I58" s="17"/>
      <c r="J58" s="17"/>
      <c r="K58" s="3"/>
      <c r="L58" s="3"/>
      <c r="M58" s="3"/>
      <c r="N58" s="3"/>
      <c r="O58" s="3"/>
      <c r="P58" s="3"/>
      <c r="Q58" s="3"/>
      <c r="R58" s="3"/>
      <c r="S58" s="3"/>
      <c r="T58" s="3"/>
      <c r="U58" s="3"/>
      <c r="V58" s="3"/>
      <c r="W58" s="3"/>
      <c r="X58" s="3"/>
      <c r="Y58" s="3"/>
      <c r="Z58" s="3"/>
    </row>
    <row r="59" ht="12.75" customHeight="1">
      <c r="A59" s="10"/>
      <c r="B59" s="10"/>
      <c r="C59" s="17" t="str">
        <f>Constants!B14</f>
        <v>Sandbox</v>
      </c>
      <c r="D59" s="17"/>
      <c r="E59" s="17" t="str">
        <f>Constants!D14</f>
        <v>Prove ideas, try concepts</v>
      </c>
      <c r="F59" s="17"/>
      <c r="G59" s="17"/>
      <c r="H59" s="17"/>
      <c r="I59" s="17"/>
      <c r="J59" s="17"/>
      <c r="K59" s="3"/>
      <c r="L59" s="3"/>
      <c r="M59" s="3"/>
      <c r="N59" s="3"/>
      <c r="O59" s="3"/>
      <c r="P59" s="3"/>
      <c r="Q59" s="3"/>
      <c r="R59" s="3"/>
      <c r="S59" s="3"/>
      <c r="T59" s="3"/>
      <c r="U59" s="3"/>
      <c r="V59" s="3"/>
      <c r="W59" s="3"/>
      <c r="X59" s="3"/>
      <c r="Y59" s="3"/>
      <c r="Z59" s="3"/>
    </row>
    <row r="60" ht="18.75" customHeight="1">
      <c r="A60" s="10"/>
      <c r="B60" s="10"/>
      <c r="C60" s="17"/>
      <c r="D60" s="10"/>
      <c r="E60" s="10"/>
      <c r="F60" s="73"/>
      <c r="G60" s="73"/>
      <c r="H60" s="3"/>
      <c r="I60" s="3"/>
      <c r="J60" s="3"/>
      <c r="K60" s="3"/>
      <c r="L60" s="3"/>
      <c r="M60" s="3"/>
      <c r="N60" s="3"/>
      <c r="O60" s="3"/>
      <c r="P60" s="3"/>
      <c r="Q60" s="3"/>
      <c r="R60" s="3"/>
      <c r="S60" s="3"/>
      <c r="T60" s="3"/>
      <c r="U60" s="3"/>
      <c r="V60" s="3"/>
      <c r="W60" s="3"/>
      <c r="X60" s="3"/>
      <c r="Y60" s="3"/>
      <c r="Z60" s="3"/>
    </row>
    <row r="61" ht="12.75" customHeight="1">
      <c r="A61" s="10"/>
      <c r="B61" s="141" t="s">
        <v>689</v>
      </c>
      <c r="D61" s="141" t="s">
        <v>690</v>
      </c>
      <c r="F61" s="10"/>
      <c r="G61" s="10"/>
      <c r="H61" s="10"/>
      <c r="I61" s="10"/>
      <c r="J61" s="10"/>
      <c r="K61" s="73"/>
      <c r="L61" s="73"/>
      <c r="M61" s="3"/>
      <c r="N61" s="3"/>
      <c r="O61" s="3"/>
      <c r="P61" s="3"/>
      <c r="Q61" s="3"/>
      <c r="R61" s="3"/>
      <c r="S61" s="3"/>
      <c r="T61" s="3"/>
      <c r="U61" s="3"/>
      <c r="V61" s="3"/>
      <c r="W61" s="3"/>
      <c r="X61" s="3"/>
      <c r="Y61" s="3"/>
      <c r="Z61" s="3"/>
    </row>
    <row r="62" ht="12.75" customHeight="1">
      <c r="A62" s="141" t="s">
        <v>628</v>
      </c>
      <c r="B62" s="141" t="s">
        <v>691</v>
      </c>
      <c r="C62" s="141" t="s">
        <v>692</v>
      </c>
      <c r="D62" s="141" t="s">
        <v>691</v>
      </c>
      <c r="E62" s="141" t="s">
        <v>692</v>
      </c>
      <c r="F62" s="141" t="s">
        <v>693</v>
      </c>
      <c r="G62" s="141" t="s">
        <v>694</v>
      </c>
      <c r="H62" s="141" t="s">
        <v>687</v>
      </c>
      <c r="I62" s="141" t="s">
        <v>470</v>
      </c>
      <c r="J62" s="118" t="s">
        <v>695</v>
      </c>
      <c r="K62" s="3"/>
      <c r="L62" s="3"/>
      <c r="M62" s="3"/>
      <c r="N62" s="3"/>
      <c r="O62" s="3"/>
      <c r="P62" s="3"/>
      <c r="Q62" s="3"/>
      <c r="R62" s="3"/>
      <c r="S62" s="3"/>
      <c r="T62" s="3"/>
      <c r="U62" s="3"/>
      <c r="V62" s="3"/>
      <c r="W62" s="3"/>
      <c r="X62" s="3"/>
      <c r="Y62" s="3"/>
      <c r="Z62" s="3"/>
    </row>
    <row r="63" ht="12.75" customHeight="1">
      <c r="A63" s="286">
        <v>44266.0</v>
      </c>
      <c r="B63" s="231">
        <v>14.0</v>
      </c>
      <c r="C63" s="231">
        <v>0.0</v>
      </c>
      <c r="D63" s="231">
        <v>14.0</v>
      </c>
      <c r="E63" s="231">
        <v>35.0</v>
      </c>
      <c r="F63" s="231">
        <v>5.0</v>
      </c>
      <c r="G63" s="157">
        <f t="shared" ref="G63:G65" si="1">IF(OR(ISBLANK(B63),ISBLANK(C63),ISBLANK(D63),ISBLANK(E63)),"",((TIME(D63,E63,0)-TIME(B63,C63,0))*1440-F63))</f>
        <v>30</v>
      </c>
      <c r="H63" s="287" t="s">
        <v>67</v>
      </c>
      <c r="I63" s="287">
        <v>1.0</v>
      </c>
      <c r="J63" s="177"/>
      <c r="K63" s="3" t="str">
        <f t="shared" ref="K63:K152" si="2">IF(G63&lt;0,"&lt;-- Invalid stop time","")</f>
        <v/>
      </c>
      <c r="L63" s="3"/>
      <c r="M63" s="3"/>
      <c r="N63" s="3"/>
      <c r="O63" s="3"/>
      <c r="P63" s="3"/>
      <c r="Q63" s="3"/>
      <c r="R63" s="3"/>
      <c r="S63" s="3"/>
      <c r="T63" s="3"/>
      <c r="U63" s="3"/>
      <c r="V63" s="3"/>
      <c r="W63" s="3"/>
      <c r="X63" s="3"/>
      <c r="Y63" s="3"/>
      <c r="Z63" s="3"/>
    </row>
    <row r="64" ht="12.75" customHeight="1">
      <c r="A64" s="286">
        <v>44266.0</v>
      </c>
      <c r="B64" s="231">
        <v>14.0</v>
      </c>
      <c r="C64" s="231">
        <v>35.0</v>
      </c>
      <c r="D64" s="231">
        <v>15.0</v>
      </c>
      <c r="E64" s="231">
        <v>0.0</v>
      </c>
      <c r="F64" s="142"/>
      <c r="G64" s="157">
        <f t="shared" si="1"/>
        <v>25</v>
      </c>
      <c r="H64" s="287" t="s">
        <v>696</v>
      </c>
      <c r="I64" s="287">
        <v>1.0</v>
      </c>
      <c r="J64" s="177"/>
      <c r="K64" s="3" t="str">
        <f t="shared" si="2"/>
        <v/>
      </c>
      <c r="L64" s="3"/>
      <c r="M64" s="3"/>
      <c r="N64" s="3"/>
      <c r="O64" s="3"/>
      <c r="P64" s="3"/>
      <c r="Q64" s="3"/>
      <c r="R64" s="3"/>
      <c r="S64" s="3"/>
      <c r="T64" s="3"/>
      <c r="U64" s="3"/>
      <c r="V64" s="3"/>
      <c r="W64" s="3"/>
      <c r="X64" s="3"/>
      <c r="Y64" s="3"/>
      <c r="Z64" s="3"/>
    </row>
    <row r="65" ht="12.75" customHeight="1">
      <c r="A65" s="286">
        <v>44266.0</v>
      </c>
      <c r="B65" s="231">
        <v>15.0</v>
      </c>
      <c r="C65" s="231">
        <v>0.0</v>
      </c>
      <c r="D65" s="231">
        <v>20.0</v>
      </c>
      <c r="E65" s="231">
        <v>0.0</v>
      </c>
      <c r="F65" s="231">
        <v>60.0</v>
      </c>
      <c r="G65" s="157">
        <f t="shared" si="1"/>
        <v>240</v>
      </c>
      <c r="H65" s="287" t="s">
        <v>61</v>
      </c>
      <c r="I65" s="287">
        <v>1.0</v>
      </c>
      <c r="J65" s="177"/>
      <c r="K65" s="3" t="str">
        <f t="shared" si="2"/>
        <v/>
      </c>
      <c r="L65" s="3"/>
      <c r="M65" s="3"/>
      <c r="N65" s="3"/>
      <c r="O65" s="3"/>
      <c r="P65" s="3"/>
      <c r="Q65" s="3"/>
      <c r="R65" s="3"/>
      <c r="S65" s="3"/>
      <c r="T65" s="3"/>
      <c r="U65" s="3"/>
      <c r="V65" s="3"/>
      <c r="W65" s="3"/>
      <c r="X65" s="3"/>
      <c r="Y65" s="3"/>
      <c r="Z65" s="3"/>
    </row>
    <row r="66" ht="12.75" customHeight="1">
      <c r="A66" s="286">
        <v>44266.0</v>
      </c>
      <c r="B66" s="231">
        <v>20.0</v>
      </c>
      <c r="C66" s="231">
        <v>0.0</v>
      </c>
      <c r="D66" s="231">
        <v>20.0</v>
      </c>
      <c r="E66" s="231">
        <v>15.0</v>
      </c>
      <c r="F66" s="231"/>
      <c r="G66" s="157">
        <f t="shared" ref="G66:G68" si="3">IF(OR(ISBLANK(B66),ISBLANK(C66),ISBLANK(D66),ISBLANK(E66)),"",((TIME(D66,E66,0)-TIME(B66,C66,0))*1440-F66))</f>
        <v>15</v>
      </c>
      <c r="H66" s="287" t="s">
        <v>29</v>
      </c>
      <c r="I66" s="287">
        <v>1.0</v>
      </c>
      <c r="J66" s="177"/>
      <c r="K66" s="3" t="str">
        <f t="shared" si="2"/>
        <v/>
      </c>
      <c r="L66" s="3"/>
      <c r="M66" s="3"/>
      <c r="N66" s="3"/>
      <c r="O66" s="3"/>
      <c r="P66" s="3"/>
      <c r="Q66" s="3"/>
      <c r="R66" s="3"/>
      <c r="S66" s="3"/>
      <c r="T66" s="3"/>
      <c r="U66" s="3"/>
      <c r="V66" s="3"/>
      <c r="W66" s="3"/>
      <c r="X66" s="3"/>
      <c r="Y66" s="3"/>
      <c r="Z66" s="3"/>
    </row>
    <row r="67" ht="12.75" customHeight="1">
      <c r="A67" s="286">
        <v>44266.0</v>
      </c>
      <c r="B67" s="231">
        <v>20.0</v>
      </c>
      <c r="C67" s="231">
        <v>15.0</v>
      </c>
      <c r="D67" s="231">
        <v>20.0</v>
      </c>
      <c r="E67" s="231">
        <v>30.0</v>
      </c>
      <c r="F67" s="142"/>
      <c r="G67" s="157">
        <f t="shared" si="3"/>
        <v>15</v>
      </c>
      <c r="H67" s="287" t="s">
        <v>466</v>
      </c>
      <c r="I67" s="195"/>
      <c r="J67" s="177"/>
      <c r="K67" s="3" t="str">
        <f t="shared" si="2"/>
        <v/>
      </c>
      <c r="L67" s="3"/>
      <c r="M67" s="3"/>
      <c r="N67" s="3"/>
      <c r="O67" s="3"/>
      <c r="P67" s="3"/>
      <c r="Q67" s="3"/>
      <c r="R67" s="3"/>
      <c r="S67" s="3"/>
      <c r="T67" s="3"/>
      <c r="U67" s="3"/>
      <c r="V67" s="3"/>
      <c r="W67" s="3"/>
      <c r="X67" s="3"/>
      <c r="Y67" s="3"/>
      <c r="Z67" s="3"/>
    </row>
    <row r="68" ht="12.75" customHeight="1">
      <c r="A68" s="286"/>
      <c r="B68" s="231"/>
      <c r="C68" s="231"/>
      <c r="D68" s="231"/>
      <c r="E68" s="231"/>
      <c r="F68" s="142"/>
      <c r="G68" s="157" t="str">
        <f t="shared" si="3"/>
        <v/>
      </c>
      <c r="H68" s="287"/>
      <c r="I68" s="195"/>
      <c r="J68" s="177"/>
      <c r="K68" s="3" t="str">
        <f t="shared" si="2"/>
        <v/>
      </c>
      <c r="L68" s="3"/>
      <c r="M68" s="3"/>
      <c r="N68" s="3"/>
      <c r="O68" s="3"/>
      <c r="P68" s="3"/>
      <c r="Q68" s="3"/>
      <c r="R68" s="3"/>
      <c r="S68" s="3"/>
      <c r="T68" s="3"/>
      <c r="U68" s="3"/>
      <c r="V68" s="3"/>
      <c r="W68" s="3"/>
      <c r="X68" s="3"/>
      <c r="Y68" s="3"/>
      <c r="Z68" s="3"/>
    </row>
    <row r="69" ht="12.75" customHeight="1">
      <c r="A69" s="286"/>
      <c r="B69" s="142"/>
      <c r="C69" s="142"/>
      <c r="D69" s="142"/>
      <c r="E69" s="142"/>
      <c r="F69" s="142"/>
      <c r="G69" s="157" t="str">
        <f t="shared" ref="G69:G152" si="4">IF(OR(ISBLANK(B69),ISBLANK(C69),ISBLANK(D69),ISBLANK(E69)),"",((TIME(D69,E69,0)-TIME(B69,C69,0))*1440-F69))</f>
        <v/>
      </c>
      <c r="H69" s="195"/>
      <c r="I69" s="195"/>
      <c r="J69" s="177"/>
      <c r="K69" s="3" t="str">
        <f t="shared" si="2"/>
        <v/>
      </c>
      <c r="L69" s="3"/>
      <c r="M69" s="3"/>
      <c r="N69" s="3"/>
      <c r="O69" s="3"/>
      <c r="P69" s="3"/>
      <c r="Q69" s="3"/>
      <c r="R69" s="3"/>
      <c r="S69" s="3"/>
      <c r="T69" s="3"/>
      <c r="U69" s="3"/>
      <c r="V69" s="3"/>
      <c r="W69" s="3"/>
      <c r="X69" s="3"/>
      <c r="Y69" s="3"/>
      <c r="Z69" s="3"/>
    </row>
    <row r="70" ht="12.75" customHeight="1">
      <c r="A70" s="283"/>
      <c r="B70" s="142"/>
      <c r="C70" s="142"/>
      <c r="D70" s="142"/>
      <c r="E70" s="142"/>
      <c r="F70" s="142"/>
      <c r="G70" s="157" t="str">
        <f t="shared" si="4"/>
        <v/>
      </c>
      <c r="H70" s="195"/>
      <c r="I70" s="195"/>
      <c r="J70" s="177"/>
      <c r="K70" s="3" t="str">
        <f t="shared" si="2"/>
        <v/>
      </c>
      <c r="L70" s="3"/>
      <c r="M70" s="3"/>
      <c r="N70" s="3"/>
      <c r="O70" s="3"/>
      <c r="P70" s="3"/>
      <c r="Q70" s="3"/>
      <c r="R70" s="3"/>
      <c r="S70" s="3"/>
      <c r="T70" s="3"/>
      <c r="U70" s="3"/>
      <c r="V70" s="3"/>
      <c r="W70" s="3"/>
      <c r="X70" s="3"/>
      <c r="Y70" s="3"/>
      <c r="Z70" s="3"/>
    </row>
    <row r="71" ht="12.75" customHeight="1">
      <c r="A71" s="283"/>
      <c r="B71" s="142"/>
      <c r="C71" s="142"/>
      <c r="D71" s="142"/>
      <c r="E71" s="142"/>
      <c r="F71" s="142"/>
      <c r="G71" s="157" t="str">
        <f t="shared" si="4"/>
        <v/>
      </c>
      <c r="H71" s="195"/>
      <c r="I71" s="195"/>
      <c r="J71" s="177"/>
      <c r="K71" s="3" t="str">
        <f t="shared" si="2"/>
        <v/>
      </c>
      <c r="L71" s="3"/>
      <c r="M71" s="3"/>
      <c r="N71" s="3"/>
      <c r="O71" s="3"/>
      <c r="P71" s="3"/>
      <c r="Q71" s="3"/>
      <c r="R71" s="3"/>
      <c r="S71" s="3"/>
      <c r="T71" s="3"/>
      <c r="U71" s="3"/>
      <c r="V71" s="3"/>
      <c r="W71" s="3"/>
      <c r="X71" s="3"/>
      <c r="Y71" s="3"/>
      <c r="Z71" s="3"/>
    </row>
    <row r="72" ht="12.75" customHeight="1">
      <c r="A72" s="283"/>
      <c r="B72" s="142"/>
      <c r="C72" s="142"/>
      <c r="D72" s="142"/>
      <c r="E72" s="142"/>
      <c r="F72" s="142"/>
      <c r="G72" s="157" t="str">
        <f t="shared" si="4"/>
        <v/>
      </c>
      <c r="H72" s="195"/>
      <c r="I72" s="195"/>
      <c r="J72" s="177"/>
      <c r="K72" s="3" t="str">
        <f t="shared" si="2"/>
        <v/>
      </c>
      <c r="L72" s="3"/>
      <c r="M72" s="3"/>
      <c r="N72" s="3"/>
      <c r="O72" s="3"/>
      <c r="P72" s="3"/>
      <c r="Q72" s="3"/>
      <c r="R72" s="3"/>
      <c r="S72" s="3"/>
      <c r="T72" s="3"/>
      <c r="U72" s="3"/>
      <c r="V72" s="3"/>
      <c r="W72" s="3"/>
      <c r="X72" s="3"/>
      <c r="Y72" s="3"/>
      <c r="Z72" s="3"/>
    </row>
    <row r="73" ht="12.75" customHeight="1">
      <c r="A73" s="283"/>
      <c r="B73" s="142"/>
      <c r="C73" s="142"/>
      <c r="D73" s="142"/>
      <c r="E73" s="142"/>
      <c r="F73" s="142"/>
      <c r="G73" s="157" t="str">
        <f t="shared" si="4"/>
        <v/>
      </c>
      <c r="H73" s="195"/>
      <c r="I73" s="195"/>
      <c r="J73" s="177"/>
      <c r="K73" s="3" t="str">
        <f t="shared" si="2"/>
        <v/>
      </c>
      <c r="L73" s="3"/>
      <c r="M73" s="3"/>
      <c r="N73" s="3"/>
      <c r="O73" s="3"/>
      <c r="P73" s="3"/>
      <c r="Q73" s="3"/>
      <c r="R73" s="3"/>
      <c r="S73" s="3"/>
      <c r="T73" s="3"/>
      <c r="U73" s="3"/>
      <c r="V73" s="3"/>
      <c r="W73" s="3"/>
      <c r="X73" s="3"/>
      <c r="Y73" s="3"/>
      <c r="Z73" s="3"/>
    </row>
    <row r="74" ht="12.75" customHeight="1">
      <c r="A74" s="283"/>
      <c r="B74" s="142"/>
      <c r="C74" s="142"/>
      <c r="D74" s="142"/>
      <c r="E74" s="142"/>
      <c r="F74" s="142"/>
      <c r="G74" s="157" t="str">
        <f t="shared" si="4"/>
        <v/>
      </c>
      <c r="H74" s="195"/>
      <c r="I74" s="195"/>
      <c r="J74" s="177"/>
      <c r="K74" s="3" t="str">
        <f t="shared" si="2"/>
        <v/>
      </c>
      <c r="L74" s="3"/>
      <c r="M74" s="3"/>
      <c r="N74" s="3"/>
      <c r="O74" s="3"/>
      <c r="P74" s="3"/>
      <c r="Q74" s="3"/>
      <c r="R74" s="3"/>
      <c r="S74" s="3"/>
      <c r="T74" s="3"/>
      <c r="U74" s="3"/>
      <c r="V74" s="3"/>
      <c r="W74" s="3"/>
      <c r="X74" s="3"/>
      <c r="Y74" s="3"/>
      <c r="Z74" s="3"/>
    </row>
    <row r="75" ht="12.75" customHeight="1">
      <c r="A75" s="283"/>
      <c r="B75" s="142"/>
      <c r="C75" s="142"/>
      <c r="D75" s="142"/>
      <c r="E75" s="142"/>
      <c r="F75" s="142"/>
      <c r="G75" s="157" t="str">
        <f t="shared" si="4"/>
        <v/>
      </c>
      <c r="H75" s="195"/>
      <c r="I75" s="195"/>
      <c r="J75" s="177"/>
      <c r="K75" s="3" t="str">
        <f t="shared" si="2"/>
        <v/>
      </c>
      <c r="L75" s="3"/>
      <c r="M75" s="3"/>
      <c r="N75" s="3"/>
      <c r="O75" s="3"/>
      <c r="P75" s="3"/>
      <c r="Q75" s="3"/>
      <c r="R75" s="3"/>
      <c r="S75" s="3"/>
      <c r="T75" s="3"/>
      <c r="U75" s="3"/>
      <c r="V75" s="3"/>
      <c r="W75" s="3"/>
      <c r="X75" s="3"/>
      <c r="Y75" s="3"/>
      <c r="Z75" s="3"/>
    </row>
    <row r="76" ht="12.75" customHeight="1">
      <c r="A76" s="283"/>
      <c r="B76" s="142"/>
      <c r="C76" s="142"/>
      <c r="D76" s="142"/>
      <c r="E76" s="142"/>
      <c r="F76" s="142"/>
      <c r="G76" s="157" t="str">
        <f t="shared" si="4"/>
        <v/>
      </c>
      <c r="H76" s="195"/>
      <c r="I76" s="195"/>
      <c r="J76" s="177"/>
      <c r="K76" s="3" t="str">
        <f t="shared" si="2"/>
        <v/>
      </c>
      <c r="L76" s="3"/>
      <c r="M76" s="3"/>
      <c r="N76" s="3"/>
      <c r="O76" s="3"/>
      <c r="P76" s="3"/>
      <c r="Q76" s="3"/>
      <c r="R76" s="3"/>
      <c r="S76" s="3"/>
      <c r="T76" s="3"/>
      <c r="U76" s="3"/>
      <c r="V76" s="3"/>
      <c r="W76" s="3"/>
      <c r="X76" s="3"/>
      <c r="Y76" s="3"/>
      <c r="Z76" s="3"/>
    </row>
    <row r="77" ht="12.75" customHeight="1">
      <c r="A77" s="283"/>
      <c r="B77" s="142"/>
      <c r="C77" s="142"/>
      <c r="D77" s="142"/>
      <c r="E77" s="142"/>
      <c r="F77" s="142"/>
      <c r="G77" s="157" t="str">
        <f t="shared" si="4"/>
        <v/>
      </c>
      <c r="H77" s="195"/>
      <c r="I77" s="195"/>
      <c r="J77" s="177"/>
      <c r="K77" s="3" t="str">
        <f t="shared" si="2"/>
        <v/>
      </c>
      <c r="L77" s="3"/>
      <c r="M77" s="3"/>
      <c r="N77" s="3"/>
      <c r="O77" s="3"/>
      <c r="P77" s="3"/>
      <c r="Q77" s="3"/>
      <c r="R77" s="3"/>
      <c r="S77" s="3"/>
      <c r="T77" s="3"/>
      <c r="U77" s="3"/>
      <c r="V77" s="3"/>
      <c r="W77" s="3"/>
      <c r="X77" s="3"/>
      <c r="Y77" s="3"/>
      <c r="Z77" s="3"/>
    </row>
    <row r="78" ht="12.75" customHeight="1">
      <c r="A78" s="283"/>
      <c r="B78" s="142"/>
      <c r="C78" s="142"/>
      <c r="D78" s="142"/>
      <c r="E78" s="142"/>
      <c r="F78" s="142"/>
      <c r="G78" s="157" t="str">
        <f t="shared" si="4"/>
        <v/>
      </c>
      <c r="H78" s="195"/>
      <c r="I78" s="195"/>
      <c r="J78" s="177"/>
      <c r="K78" s="3" t="str">
        <f t="shared" si="2"/>
        <v/>
      </c>
      <c r="L78" s="3"/>
      <c r="M78" s="3"/>
      <c r="N78" s="3"/>
      <c r="O78" s="3"/>
      <c r="P78" s="3"/>
      <c r="Q78" s="3"/>
      <c r="R78" s="3"/>
      <c r="S78" s="3"/>
      <c r="T78" s="3"/>
      <c r="U78" s="3"/>
      <c r="V78" s="3"/>
      <c r="W78" s="3"/>
      <c r="X78" s="3"/>
      <c r="Y78" s="3"/>
      <c r="Z78" s="3"/>
    </row>
    <row r="79" ht="12.75" customHeight="1">
      <c r="A79" s="283"/>
      <c r="B79" s="142"/>
      <c r="C79" s="142"/>
      <c r="D79" s="142"/>
      <c r="E79" s="142"/>
      <c r="F79" s="142"/>
      <c r="G79" s="157" t="str">
        <f t="shared" si="4"/>
        <v/>
      </c>
      <c r="H79" s="195"/>
      <c r="I79" s="195"/>
      <c r="J79" s="177"/>
      <c r="K79" s="3" t="str">
        <f t="shared" si="2"/>
        <v/>
      </c>
      <c r="L79" s="3"/>
      <c r="M79" s="3"/>
      <c r="N79" s="3"/>
      <c r="O79" s="3"/>
      <c r="P79" s="3"/>
      <c r="Q79" s="3"/>
      <c r="R79" s="3"/>
      <c r="S79" s="3"/>
      <c r="T79" s="3"/>
      <c r="U79" s="3"/>
      <c r="V79" s="3"/>
      <c r="W79" s="3"/>
      <c r="X79" s="3"/>
      <c r="Y79" s="3"/>
      <c r="Z79" s="3"/>
    </row>
    <row r="80" ht="12.75" customHeight="1">
      <c r="A80" s="283"/>
      <c r="B80" s="142"/>
      <c r="C80" s="142"/>
      <c r="D80" s="142"/>
      <c r="E80" s="142"/>
      <c r="F80" s="142"/>
      <c r="G80" s="157" t="str">
        <f t="shared" si="4"/>
        <v/>
      </c>
      <c r="H80" s="195"/>
      <c r="I80" s="195"/>
      <c r="J80" s="177"/>
      <c r="K80" s="3" t="str">
        <f t="shared" si="2"/>
        <v/>
      </c>
      <c r="L80" s="3"/>
      <c r="M80" s="3"/>
      <c r="N80" s="3"/>
      <c r="O80" s="3"/>
      <c r="P80" s="3"/>
      <c r="Q80" s="3"/>
      <c r="R80" s="3"/>
      <c r="S80" s="3"/>
      <c r="T80" s="3"/>
      <c r="U80" s="3"/>
      <c r="V80" s="3"/>
      <c r="W80" s="3"/>
      <c r="X80" s="3"/>
      <c r="Y80" s="3"/>
      <c r="Z80" s="3"/>
    </row>
    <row r="81" ht="12.75" customHeight="1">
      <c r="A81" s="283"/>
      <c r="B81" s="142"/>
      <c r="C81" s="142"/>
      <c r="D81" s="142"/>
      <c r="E81" s="142"/>
      <c r="F81" s="142"/>
      <c r="G81" s="157" t="str">
        <f t="shared" si="4"/>
        <v/>
      </c>
      <c r="H81" s="195"/>
      <c r="I81" s="195"/>
      <c r="J81" s="177"/>
      <c r="K81" s="3" t="str">
        <f t="shared" si="2"/>
        <v/>
      </c>
      <c r="L81" s="3"/>
      <c r="M81" s="3"/>
      <c r="N81" s="3"/>
      <c r="O81" s="3"/>
      <c r="P81" s="3"/>
      <c r="Q81" s="3"/>
      <c r="R81" s="3"/>
      <c r="S81" s="3"/>
      <c r="T81" s="3"/>
      <c r="U81" s="3"/>
      <c r="V81" s="3"/>
      <c r="W81" s="3"/>
      <c r="X81" s="3"/>
      <c r="Y81" s="3"/>
      <c r="Z81" s="3"/>
    </row>
    <row r="82" ht="12.75" customHeight="1">
      <c r="A82" s="283"/>
      <c r="B82" s="142"/>
      <c r="C82" s="142"/>
      <c r="D82" s="142"/>
      <c r="E82" s="142"/>
      <c r="F82" s="142"/>
      <c r="G82" s="157" t="str">
        <f t="shared" si="4"/>
        <v/>
      </c>
      <c r="H82" s="195"/>
      <c r="I82" s="195"/>
      <c r="J82" s="177"/>
      <c r="K82" s="3" t="str">
        <f t="shared" si="2"/>
        <v/>
      </c>
      <c r="L82" s="3"/>
      <c r="M82" s="3"/>
      <c r="N82" s="3"/>
      <c r="O82" s="3"/>
      <c r="P82" s="3"/>
      <c r="Q82" s="3"/>
      <c r="R82" s="3"/>
      <c r="S82" s="3"/>
      <c r="T82" s="3"/>
      <c r="U82" s="3"/>
      <c r="V82" s="3"/>
      <c r="W82" s="3"/>
      <c r="X82" s="3"/>
      <c r="Y82" s="3"/>
      <c r="Z82" s="3"/>
    </row>
    <row r="83" ht="12.75" customHeight="1">
      <c r="A83" s="283"/>
      <c r="B83" s="142"/>
      <c r="C83" s="142"/>
      <c r="D83" s="142"/>
      <c r="E83" s="142"/>
      <c r="F83" s="142"/>
      <c r="G83" s="157" t="str">
        <f t="shared" si="4"/>
        <v/>
      </c>
      <c r="H83" s="195"/>
      <c r="I83" s="195"/>
      <c r="J83" s="177"/>
      <c r="K83" s="3" t="str">
        <f t="shared" si="2"/>
        <v/>
      </c>
      <c r="L83" s="3"/>
      <c r="M83" s="3"/>
      <c r="N83" s="3"/>
      <c r="O83" s="3"/>
      <c r="P83" s="3"/>
      <c r="Q83" s="3"/>
      <c r="R83" s="3"/>
      <c r="S83" s="3"/>
      <c r="T83" s="3"/>
      <c r="U83" s="3"/>
      <c r="V83" s="3"/>
      <c r="W83" s="3"/>
      <c r="X83" s="3"/>
      <c r="Y83" s="3"/>
      <c r="Z83" s="3"/>
    </row>
    <row r="84" ht="12.75" customHeight="1">
      <c r="A84" s="283"/>
      <c r="B84" s="142"/>
      <c r="C84" s="142"/>
      <c r="D84" s="142"/>
      <c r="E84" s="142"/>
      <c r="F84" s="142"/>
      <c r="G84" s="157" t="str">
        <f t="shared" si="4"/>
        <v/>
      </c>
      <c r="H84" s="195"/>
      <c r="I84" s="195"/>
      <c r="J84" s="177"/>
      <c r="K84" s="3" t="str">
        <f t="shared" si="2"/>
        <v/>
      </c>
      <c r="L84" s="3"/>
      <c r="M84" s="3"/>
      <c r="N84" s="3"/>
      <c r="O84" s="3"/>
      <c r="P84" s="3"/>
      <c r="Q84" s="3"/>
      <c r="R84" s="3"/>
      <c r="S84" s="3"/>
      <c r="T84" s="3"/>
      <c r="U84" s="3"/>
      <c r="V84" s="3"/>
      <c r="W84" s="3"/>
      <c r="X84" s="3"/>
      <c r="Y84" s="3"/>
      <c r="Z84" s="3"/>
    </row>
    <row r="85" ht="12.75" customHeight="1">
      <c r="A85" s="283"/>
      <c r="B85" s="142"/>
      <c r="C85" s="142"/>
      <c r="D85" s="142"/>
      <c r="E85" s="142"/>
      <c r="F85" s="142"/>
      <c r="G85" s="157" t="str">
        <f t="shared" si="4"/>
        <v/>
      </c>
      <c r="H85" s="195"/>
      <c r="I85" s="195"/>
      <c r="J85" s="177"/>
      <c r="K85" s="3" t="str">
        <f t="shared" si="2"/>
        <v/>
      </c>
      <c r="L85" s="3"/>
      <c r="M85" s="3"/>
      <c r="N85" s="3"/>
      <c r="O85" s="3"/>
      <c r="P85" s="3"/>
      <c r="Q85" s="3"/>
      <c r="R85" s="3"/>
      <c r="S85" s="3"/>
      <c r="T85" s="3"/>
      <c r="U85" s="3"/>
      <c r="V85" s="3"/>
      <c r="W85" s="3"/>
      <c r="X85" s="3"/>
      <c r="Y85" s="3"/>
      <c r="Z85" s="3"/>
    </row>
    <row r="86" ht="12.75" customHeight="1">
      <c r="A86" s="283"/>
      <c r="B86" s="142"/>
      <c r="C86" s="142"/>
      <c r="D86" s="142"/>
      <c r="E86" s="142"/>
      <c r="F86" s="142"/>
      <c r="G86" s="157" t="str">
        <f t="shared" si="4"/>
        <v/>
      </c>
      <c r="H86" s="195"/>
      <c r="I86" s="195"/>
      <c r="J86" s="177"/>
      <c r="K86" s="3" t="str">
        <f t="shared" si="2"/>
        <v/>
      </c>
      <c r="L86" s="3"/>
      <c r="M86" s="3"/>
      <c r="N86" s="3"/>
      <c r="O86" s="3"/>
      <c r="P86" s="3"/>
      <c r="Q86" s="3"/>
      <c r="R86" s="3"/>
      <c r="S86" s="3"/>
      <c r="T86" s="3"/>
      <c r="U86" s="3"/>
      <c r="V86" s="3"/>
      <c r="W86" s="3"/>
      <c r="X86" s="3"/>
      <c r="Y86" s="3"/>
      <c r="Z86" s="3"/>
    </row>
    <row r="87" ht="12.75" customHeight="1">
      <c r="A87" s="283"/>
      <c r="B87" s="142"/>
      <c r="C87" s="142"/>
      <c r="D87" s="142"/>
      <c r="E87" s="142"/>
      <c r="F87" s="142"/>
      <c r="G87" s="157" t="str">
        <f t="shared" si="4"/>
        <v/>
      </c>
      <c r="H87" s="195"/>
      <c r="I87" s="195"/>
      <c r="J87" s="177"/>
      <c r="K87" s="3" t="str">
        <f t="shared" si="2"/>
        <v/>
      </c>
      <c r="L87" s="3"/>
      <c r="M87" s="3"/>
      <c r="N87" s="3"/>
      <c r="O87" s="3"/>
      <c r="P87" s="3"/>
      <c r="Q87" s="3"/>
      <c r="R87" s="3"/>
      <c r="S87" s="3"/>
      <c r="T87" s="3"/>
      <c r="U87" s="3"/>
      <c r="V87" s="3"/>
      <c r="W87" s="3"/>
      <c r="X87" s="3"/>
      <c r="Y87" s="3"/>
      <c r="Z87" s="3"/>
    </row>
    <row r="88" ht="12.75" customHeight="1">
      <c r="A88" s="283"/>
      <c r="B88" s="142"/>
      <c r="C88" s="142"/>
      <c r="D88" s="142"/>
      <c r="E88" s="142"/>
      <c r="F88" s="142"/>
      <c r="G88" s="157" t="str">
        <f t="shared" si="4"/>
        <v/>
      </c>
      <c r="H88" s="195"/>
      <c r="I88" s="195"/>
      <c r="J88" s="177"/>
      <c r="K88" s="3" t="str">
        <f t="shared" si="2"/>
        <v/>
      </c>
      <c r="L88" s="3"/>
      <c r="M88" s="3"/>
      <c r="N88" s="3"/>
      <c r="O88" s="3"/>
      <c r="P88" s="3"/>
      <c r="Q88" s="3"/>
      <c r="R88" s="3"/>
      <c r="S88" s="3"/>
      <c r="T88" s="3"/>
      <c r="U88" s="3"/>
      <c r="V88" s="3"/>
      <c r="W88" s="3"/>
      <c r="X88" s="3"/>
      <c r="Y88" s="3"/>
      <c r="Z88" s="3"/>
    </row>
    <row r="89" ht="12.75" customHeight="1">
      <c r="A89" s="283"/>
      <c r="B89" s="142"/>
      <c r="C89" s="142"/>
      <c r="D89" s="142"/>
      <c r="E89" s="142"/>
      <c r="F89" s="142"/>
      <c r="G89" s="157" t="str">
        <f t="shared" si="4"/>
        <v/>
      </c>
      <c r="H89" s="195"/>
      <c r="I89" s="195"/>
      <c r="J89" s="177"/>
      <c r="K89" s="3" t="str">
        <f t="shared" si="2"/>
        <v/>
      </c>
      <c r="L89" s="3"/>
      <c r="M89" s="3"/>
      <c r="N89" s="3"/>
      <c r="O89" s="3"/>
      <c r="P89" s="3"/>
      <c r="Q89" s="3"/>
      <c r="R89" s="3"/>
      <c r="S89" s="3"/>
      <c r="T89" s="3"/>
      <c r="U89" s="3"/>
      <c r="V89" s="3"/>
      <c r="W89" s="3"/>
      <c r="X89" s="3"/>
      <c r="Y89" s="3"/>
      <c r="Z89" s="3"/>
    </row>
    <row r="90" ht="12.75" customHeight="1">
      <c r="A90" s="283"/>
      <c r="B90" s="142"/>
      <c r="C90" s="142"/>
      <c r="D90" s="142"/>
      <c r="E90" s="142"/>
      <c r="F90" s="142"/>
      <c r="G90" s="157" t="str">
        <f t="shared" si="4"/>
        <v/>
      </c>
      <c r="H90" s="195"/>
      <c r="I90" s="195"/>
      <c r="J90" s="177"/>
      <c r="K90" s="3" t="str">
        <f t="shared" si="2"/>
        <v/>
      </c>
      <c r="L90" s="3"/>
      <c r="M90" s="3"/>
      <c r="N90" s="3"/>
      <c r="O90" s="3"/>
      <c r="P90" s="3"/>
      <c r="Q90" s="3"/>
      <c r="R90" s="3"/>
      <c r="S90" s="3"/>
      <c r="T90" s="3"/>
      <c r="U90" s="3"/>
      <c r="V90" s="3"/>
      <c r="W90" s="3"/>
      <c r="X90" s="3"/>
      <c r="Y90" s="3"/>
      <c r="Z90" s="3"/>
    </row>
    <row r="91" ht="12.75" customHeight="1">
      <c r="A91" s="283"/>
      <c r="B91" s="142"/>
      <c r="C91" s="142"/>
      <c r="D91" s="142"/>
      <c r="E91" s="142"/>
      <c r="F91" s="142"/>
      <c r="G91" s="157" t="str">
        <f t="shared" si="4"/>
        <v/>
      </c>
      <c r="H91" s="195"/>
      <c r="I91" s="195"/>
      <c r="J91" s="177"/>
      <c r="K91" s="3" t="str">
        <f t="shared" si="2"/>
        <v/>
      </c>
      <c r="L91" s="3"/>
      <c r="M91" s="3"/>
      <c r="N91" s="3"/>
      <c r="O91" s="3"/>
      <c r="P91" s="3"/>
      <c r="Q91" s="3"/>
      <c r="R91" s="3"/>
      <c r="S91" s="3"/>
      <c r="T91" s="3"/>
      <c r="U91" s="3"/>
      <c r="V91" s="3"/>
      <c r="W91" s="3"/>
      <c r="X91" s="3"/>
      <c r="Y91" s="3"/>
      <c r="Z91" s="3"/>
    </row>
    <row r="92" ht="12.75" customHeight="1">
      <c r="A92" s="283"/>
      <c r="B92" s="142"/>
      <c r="C92" s="142"/>
      <c r="D92" s="142"/>
      <c r="E92" s="142"/>
      <c r="F92" s="142"/>
      <c r="G92" s="157" t="str">
        <f t="shared" si="4"/>
        <v/>
      </c>
      <c r="H92" s="195"/>
      <c r="I92" s="195"/>
      <c r="J92" s="177"/>
      <c r="K92" s="3" t="str">
        <f t="shared" si="2"/>
        <v/>
      </c>
      <c r="L92" s="3"/>
      <c r="M92" s="3"/>
      <c r="N92" s="3"/>
      <c r="O92" s="3"/>
      <c r="P92" s="3"/>
      <c r="Q92" s="3"/>
      <c r="R92" s="3"/>
      <c r="S92" s="3"/>
      <c r="T92" s="3"/>
      <c r="U92" s="3"/>
      <c r="V92" s="3"/>
      <c r="W92" s="3"/>
      <c r="X92" s="3"/>
      <c r="Y92" s="3"/>
      <c r="Z92" s="3"/>
    </row>
    <row r="93" ht="12.75" customHeight="1">
      <c r="A93" s="283"/>
      <c r="B93" s="142"/>
      <c r="C93" s="142"/>
      <c r="D93" s="142"/>
      <c r="E93" s="142"/>
      <c r="F93" s="142"/>
      <c r="G93" s="157" t="str">
        <f t="shared" si="4"/>
        <v/>
      </c>
      <c r="H93" s="195"/>
      <c r="I93" s="195"/>
      <c r="J93" s="177"/>
      <c r="K93" s="3" t="str">
        <f t="shared" si="2"/>
        <v/>
      </c>
      <c r="L93" s="3"/>
      <c r="M93" s="3"/>
      <c r="N93" s="3"/>
      <c r="O93" s="3"/>
      <c r="P93" s="3"/>
      <c r="Q93" s="3"/>
      <c r="R93" s="3"/>
      <c r="S93" s="3"/>
      <c r="T93" s="3"/>
      <c r="U93" s="3"/>
      <c r="V93" s="3"/>
      <c r="W93" s="3"/>
      <c r="X93" s="3"/>
      <c r="Y93" s="3"/>
      <c r="Z93" s="3"/>
    </row>
    <row r="94" ht="12.75" customHeight="1">
      <c r="A94" s="283"/>
      <c r="B94" s="142"/>
      <c r="C94" s="142"/>
      <c r="D94" s="142"/>
      <c r="E94" s="142"/>
      <c r="F94" s="142"/>
      <c r="G94" s="157" t="str">
        <f t="shared" si="4"/>
        <v/>
      </c>
      <c r="H94" s="195"/>
      <c r="I94" s="195"/>
      <c r="J94" s="177"/>
      <c r="K94" s="3" t="str">
        <f t="shared" si="2"/>
        <v/>
      </c>
      <c r="L94" s="3"/>
      <c r="M94" s="3"/>
      <c r="N94" s="3"/>
      <c r="O94" s="3"/>
      <c r="P94" s="3"/>
      <c r="Q94" s="3"/>
      <c r="R94" s="3"/>
      <c r="S94" s="3"/>
      <c r="T94" s="3"/>
      <c r="U94" s="3"/>
      <c r="V94" s="3"/>
      <c r="W94" s="3"/>
      <c r="X94" s="3"/>
      <c r="Y94" s="3"/>
      <c r="Z94" s="3"/>
    </row>
    <row r="95" ht="12.75" customHeight="1">
      <c r="A95" s="283"/>
      <c r="B95" s="142"/>
      <c r="C95" s="142"/>
      <c r="D95" s="142"/>
      <c r="E95" s="142"/>
      <c r="F95" s="142"/>
      <c r="G95" s="157" t="str">
        <f t="shared" si="4"/>
        <v/>
      </c>
      <c r="H95" s="195"/>
      <c r="I95" s="195"/>
      <c r="J95" s="177"/>
      <c r="K95" s="3" t="str">
        <f t="shared" si="2"/>
        <v/>
      </c>
      <c r="L95" s="3"/>
      <c r="M95" s="3"/>
      <c r="N95" s="3"/>
      <c r="O95" s="3"/>
      <c r="P95" s="3"/>
      <c r="Q95" s="3"/>
      <c r="R95" s="3"/>
      <c r="S95" s="3"/>
      <c r="T95" s="3"/>
      <c r="U95" s="3"/>
      <c r="V95" s="3"/>
      <c r="W95" s="3"/>
      <c r="X95" s="3"/>
      <c r="Y95" s="3"/>
      <c r="Z95" s="3"/>
    </row>
    <row r="96" ht="12.75" customHeight="1">
      <c r="A96" s="283"/>
      <c r="B96" s="142"/>
      <c r="C96" s="142"/>
      <c r="D96" s="142"/>
      <c r="E96" s="142"/>
      <c r="F96" s="142"/>
      <c r="G96" s="157" t="str">
        <f t="shared" si="4"/>
        <v/>
      </c>
      <c r="H96" s="195"/>
      <c r="I96" s="195"/>
      <c r="J96" s="177"/>
      <c r="K96" s="3" t="str">
        <f t="shared" si="2"/>
        <v/>
      </c>
      <c r="L96" s="3"/>
      <c r="M96" s="3"/>
      <c r="N96" s="3"/>
      <c r="O96" s="3"/>
      <c r="P96" s="3"/>
      <c r="Q96" s="3"/>
      <c r="R96" s="3"/>
      <c r="S96" s="3"/>
      <c r="T96" s="3"/>
      <c r="U96" s="3"/>
      <c r="V96" s="3"/>
      <c r="W96" s="3"/>
      <c r="X96" s="3"/>
      <c r="Y96" s="3"/>
      <c r="Z96" s="3"/>
    </row>
    <row r="97" ht="12.75" customHeight="1">
      <c r="A97" s="283"/>
      <c r="B97" s="142"/>
      <c r="C97" s="142"/>
      <c r="D97" s="142"/>
      <c r="E97" s="142"/>
      <c r="F97" s="142"/>
      <c r="G97" s="157" t="str">
        <f t="shared" si="4"/>
        <v/>
      </c>
      <c r="H97" s="195"/>
      <c r="I97" s="195"/>
      <c r="J97" s="177"/>
      <c r="K97" s="3" t="str">
        <f t="shared" si="2"/>
        <v/>
      </c>
      <c r="L97" s="3"/>
      <c r="M97" s="3"/>
      <c r="N97" s="3"/>
      <c r="O97" s="3"/>
      <c r="P97" s="3"/>
      <c r="Q97" s="3"/>
      <c r="R97" s="3"/>
      <c r="S97" s="3"/>
      <c r="T97" s="3"/>
      <c r="U97" s="3"/>
      <c r="V97" s="3"/>
      <c r="W97" s="3"/>
      <c r="X97" s="3"/>
      <c r="Y97" s="3"/>
      <c r="Z97" s="3"/>
    </row>
    <row r="98" ht="12.75" customHeight="1">
      <c r="A98" s="283"/>
      <c r="B98" s="142"/>
      <c r="C98" s="142"/>
      <c r="D98" s="142"/>
      <c r="E98" s="142"/>
      <c r="F98" s="142"/>
      <c r="G98" s="157" t="str">
        <f t="shared" si="4"/>
        <v/>
      </c>
      <c r="H98" s="195"/>
      <c r="I98" s="195"/>
      <c r="J98" s="177"/>
      <c r="K98" s="3" t="str">
        <f t="shared" si="2"/>
        <v/>
      </c>
      <c r="L98" s="3"/>
      <c r="M98" s="3"/>
      <c r="N98" s="3"/>
      <c r="O98" s="3"/>
      <c r="P98" s="3"/>
      <c r="Q98" s="3"/>
      <c r="R98" s="3"/>
      <c r="S98" s="3"/>
      <c r="T98" s="3"/>
      <c r="U98" s="3"/>
      <c r="V98" s="3"/>
      <c r="W98" s="3"/>
      <c r="X98" s="3"/>
      <c r="Y98" s="3"/>
      <c r="Z98" s="3"/>
    </row>
    <row r="99" ht="12.75" customHeight="1">
      <c r="A99" s="283"/>
      <c r="B99" s="142"/>
      <c r="C99" s="142"/>
      <c r="D99" s="142"/>
      <c r="E99" s="142"/>
      <c r="F99" s="142"/>
      <c r="G99" s="157" t="str">
        <f t="shared" si="4"/>
        <v/>
      </c>
      <c r="H99" s="195"/>
      <c r="I99" s="195"/>
      <c r="J99" s="177"/>
      <c r="K99" s="3" t="str">
        <f t="shared" si="2"/>
        <v/>
      </c>
      <c r="L99" s="3"/>
      <c r="M99" s="3"/>
      <c r="N99" s="3"/>
      <c r="O99" s="3"/>
      <c r="P99" s="3"/>
      <c r="Q99" s="3"/>
      <c r="R99" s="3"/>
      <c r="S99" s="3"/>
      <c r="T99" s="3"/>
      <c r="U99" s="3"/>
      <c r="V99" s="3"/>
      <c r="W99" s="3"/>
      <c r="X99" s="3"/>
      <c r="Y99" s="3"/>
      <c r="Z99" s="3"/>
    </row>
    <row r="100" ht="12.75" customHeight="1">
      <c r="A100" s="283"/>
      <c r="B100" s="142"/>
      <c r="C100" s="142"/>
      <c r="D100" s="142"/>
      <c r="E100" s="142"/>
      <c r="F100" s="142"/>
      <c r="G100" s="157" t="str">
        <f t="shared" si="4"/>
        <v/>
      </c>
      <c r="H100" s="195"/>
      <c r="I100" s="195"/>
      <c r="J100" s="177"/>
      <c r="K100" s="3" t="str">
        <f t="shared" si="2"/>
        <v/>
      </c>
      <c r="L100" s="3"/>
      <c r="M100" s="3"/>
      <c r="N100" s="3"/>
      <c r="O100" s="3"/>
      <c r="P100" s="3"/>
      <c r="Q100" s="3"/>
      <c r="R100" s="3"/>
      <c r="S100" s="3"/>
      <c r="T100" s="3"/>
      <c r="U100" s="3"/>
      <c r="V100" s="3"/>
      <c r="W100" s="3"/>
      <c r="X100" s="3"/>
      <c r="Y100" s="3"/>
      <c r="Z100" s="3"/>
    </row>
    <row r="101" ht="12.75" customHeight="1">
      <c r="A101" s="283"/>
      <c r="B101" s="142"/>
      <c r="C101" s="142"/>
      <c r="D101" s="142"/>
      <c r="E101" s="142"/>
      <c r="F101" s="142"/>
      <c r="G101" s="157" t="str">
        <f t="shared" si="4"/>
        <v/>
      </c>
      <c r="H101" s="195"/>
      <c r="I101" s="195"/>
      <c r="J101" s="177"/>
      <c r="K101" s="3" t="str">
        <f t="shared" si="2"/>
        <v/>
      </c>
      <c r="L101" s="3"/>
      <c r="M101" s="3"/>
      <c r="N101" s="3"/>
      <c r="O101" s="3"/>
      <c r="P101" s="3"/>
      <c r="Q101" s="3"/>
      <c r="R101" s="3"/>
      <c r="S101" s="3"/>
      <c r="T101" s="3"/>
      <c r="U101" s="3"/>
      <c r="V101" s="3"/>
      <c r="W101" s="3"/>
      <c r="X101" s="3"/>
      <c r="Y101" s="3"/>
      <c r="Z101" s="3"/>
    </row>
    <row r="102" ht="12.75" customHeight="1">
      <c r="A102" s="283"/>
      <c r="B102" s="142"/>
      <c r="C102" s="142"/>
      <c r="D102" s="142"/>
      <c r="E102" s="142"/>
      <c r="F102" s="142"/>
      <c r="G102" s="157" t="str">
        <f t="shared" si="4"/>
        <v/>
      </c>
      <c r="H102" s="195"/>
      <c r="I102" s="195"/>
      <c r="J102" s="177"/>
      <c r="K102" s="3" t="str">
        <f t="shared" si="2"/>
        <v/>
      </c>
      <c r="L102" s="3"/>
      <c r="M102" s="3"/>
      <c r="N102" s="3"/>
      <c r="O102" s="3"/>
      <c r="P102" s="3"/>
      <c r="Q102" s="3"/>
      <c r="R102" s="3"/>
      <c r="S102" s="3"/>
      <c r="T102" s="3"/>
      <c r="U102" s="3"/>
      <c r="V102" s="3"/>
      <c r="W102" s="3"/>
      <c r="X102" s="3"/>
      <c r="Y102" s="3"/>
      <c r="Z102" s="3"/>
    </row>
    <row r="103" ht="12.75" customHeight="1">
      <c r="A103" s="283"/>
      <c r="B103" s="142"/>
      <c r="C103" s="142"/>
      <c r="D103" s="142"/>
      <c r="E103" s="142"/>
      <c r="F103" s="142"/>
      <c r="G103" s="157" t="str">
        <f t="shared" si="4"/>
        <v/>
      </c>
      <c r="H103" s="195"/>
      <c r="I103" s="195"/>
      <c r="J103" s="177"/>
      <c r="K103" s="3" t="str">
        <f t="shared" si="2"/>
        <v/>
      </c>
      <c r="L103" s="3"/>
      <c r="M103" s="3"/>
      <c r="N103" s="3"/>
      <c r="O103" s="3"/>
      <c r="P103" s="3"/>
      <c r="Q103" s="3"/>
      <c r="R103" s="3"/>
      <c r="S103" s="3"/>
      <c r="T103" s="3"/>
      <c r="U103" s="3"/>
      <c r="V103" s="3"/>
      <c r="W103" s="3"/>
      <c r="X103" s="3"/>
      <c r="Y103" s="3"/>
      <c r="Z103" s="3"/>
    </row>
    <row r="104" ht="12.75" customHeight="1">
      <c r="A104" s="283"/>
      <c r="B104" s="142"/>
      <c r="C104" s="142"/>
      <c r="D104" s="142"/>
      <c r="E104" s="142"/>
      <c r="F104" s="142"/>
      <c r="G104" s="157" t="str">
        <f t="shared" si="4"/>
        <v/>
      </c>
      <c r="H104" s="195"/>
      <c r="I104" s="195"/>
      <c r="J104" s="177"/>
      <c r="K104" s="3" t="str">
        <f t="shared" si="2"/>
        <v/>
      </c>
      <c r="L104" s="3"/>
      <c r="M104" s="3"/>
      <c r="N104" s="3"/>
      <c r="O104" s="3"/>
      <c r="P104" s="3"/>
      <c r="Q104" s="3"/>
      <c r="R104" s="3"/>
      <c r="S104" s="3"/>
      <c r="T104" s="3"/>
      <c r="U104" s="3"/>
      <c r="V104" s="3"/>
      <c r="W104" s="3"/>
      <c r="X104" s="3"/>
      <c r="Y104" s="3"/>
      <c r="Z104" s="3"/>
    </row>
    <row r="105" ht="12.75" customHeight="1">
      <c r="A105" s="283"/>
      <c r="B105" s="142"/>
      <c r="C105" s="142"/>
      <c r="D105" s="142"/>
      <c r="E105" s="142"/>
      <c r="F105" s="142"/>
      <c r="G105" s="157" t="str">
        <f t="shared" si="4"/>
        <v/>
      </c>
      <c r="H105" s="195"/>
      <c r="I105" s="195"/>
      <c r="J105" s="177"/>
      <c r="K105" s="3" t="str">
        <f t="shared" si="2"/>
        <v/>
      </c>
      <c r="L105" s="3"/>
      <c r="M105" s="3"/>
      <c r="N105" s="3"/>
      <c r="O105" s="3"/>
      <c r="P105" s="3"/>
      <c r="Q105" s="3"/>
      <c r="R105" s="3"/>
      <c r="S105" s="3"/>
      <c r="T105" s="3"/>
      <c r="U105" s="3"/>
      <c r="V105" s="3"/>
      <c r="W105" s="3"/>
      <c r="X105" s="3"/>
      <c r="Y105" s="3"/>
      <c r="Z105" s="3"/>
    </row>
    <row r="106" ht="12.75" customHeight="1">
      <c r="A106" s="283"/>
      <c r="B106" s="142"/>
      <c r="C106" s="142"/>
      <c r="D106" s="142"/>
      <c r="E106" s="142"/>
      <c r="F106" s="142"/>
      <c r="G106" s="157" t="str">
        <f t="shared" si="4"/>
        <v/>
      </c>
      <c r="H106" s="195"/>
      <c r="I106" s="195"/>
      <c r="J106" s="177"/>
      <c r="K106" s="3" t="str">
        <f t="shared" si="2"/>
        <v/>
      </c>
      <c r="L106" s="3"/>
      <c r="M106" s="3"/>
      <c r="N106" s="3"/>
      <c r="O106" s="3"/>
      <c r="P106" s="3"/>
      <c r="Q106" s="3"/>
      <c r="R106" s="3"/>
      <c r="S106" s="3"/>
      <c r="T106" s="3"/>
      <c r="U106" s="3"/>
      <c r="V106" s="3"/>
      <c r="W106" s="3"/>
      <c r="X106" s="3"/>
      <c r="Y106" s="3"/>
      <c r="Z106" s="3"/>
    </row>
    <row r="107" ht="12.75" customHeight="1">
      <c r="A107" s="283"/>
      <c r="B107" s="142"/>
      <c r="C107" s="142"/>
      <c r="D107" s="142"/>
      <c r="E107" s="142"/>
      <c r="F107" s="142"/>
      <c r="G107" s="157" t="str">
        <f t="shared" si="4"/>
        <v/>
      </c>
      <c r="H107" s="195"/>
      <c r="I107" s="195"/>
      <c r="J107" s="177"/>
      <c r="K107" s="3" t="str">
        <f t="shared" si="2"/>
        <v/>
      </c>
      <c r="L107" s="3"/>
      <c r="M107" s="3"/>
      <c r="N107" s="3"/>
      <c r="O107" s="3"/>
      <c r="P107" s="3"/>
      <c r="Q107" s="3"/>
      <c r="R107" s="3"/>
      <c r="S107" s="3"/>
      <c r="T107" s="3"/>
      <c r="U107" s="3"/>
      <c r="V107" s="3"/>
      <c r="W107" s="3"/>
      <c r="X107" s="3"/>
      <c r="Y107" s="3"/>
      <c r="Z107" s="3"/>
    </row>
    <row r="108" ht="12.75" customHeight="1">
      <c r="A108" s="283"/>
      <c r="B108" s="142"/>
      <c r="C108" s="142"/>
      <c r="D108" s="142"/>
      <c r="E108" s="142"/>
      <c r="F108" s="142"/>
      <c r="G108" s="157" t="str">
        <f t="shared" si="4"/>
        <v/>
      </c>
      <c r="H108" s="195"/>
      <c r="I108" s="195"/>
      <c r="J108" s="177"/>
      <c r="K108" s="3" t="str">
        <f t="shared" si="2"/>
        <v/>
      </c>
      <c r="L108" s="3"/>
      <c r="M108" s="3"/>
      <c r="N108" s="3"/>
      <c r="O108" s="3"/>
      <c r="P108" s="3"/>
      <c r="Q108" s="3"/>
      <c r="R108" s="3"/>
      <c r="S108" s="3"/>
      <c r="T108" s="3"/>
      <c r="U108" s="3"/>
      <c r="V108" s="3"/>
      <c r="W108" s="3"/>
      <c r="X108" s="3"/>
      <c r="Y108" s="3"/>
      <c r="Z108" s="3"/>
    </row>
    <row r="109" ht="12.75" customHeight="1">
      <c r="A109" s="283"/>
      <c r="B109" s="142"/>
      <c r="C109" s="142"/>
      <c r="D109" s="142"/>
      <c r="E109" s="142"/>
      <c r="F109" s="142"/>
      <c r="G109" s="157" t="str">
        <f t="shared" si="4"/>
        <v/>
      </c>
      <c r="H109" s="195"/>
      <c r="I109" s="195"/>
      <c r="J109" s="177"/>
      <c r="K109" s="3" t="str">
        <f t="shared" si="2"/>
        <v/>
      </c>
      <c r="L109" s="3"/>
      <c r="M109" s="3"/>
      <c r="N109" s="3"/>
      <c r="O109" s="3"/>
      <c r="P109" s="3"/>
      <c r="Q109" s="3"/>
      <c r="R109" s="3"/>
      <c r="S109" s="3"/>
      <c r="T109" s="3"/>
      <c r="U109" s="3"/>
      <c r="V109" s="3"/>
      <c r="W109" s="3"/>
      <c r="X109" s="3"/>
      <c r="Y109" s="3"/>
      <c r="Z109" s="3"/>
    </row>
    <row r="110" ht="12.75" customHeight="1">
      <c r="A110" s="283"/>
      <c r="B110" s="142"/>
      <c r="C110" s="142"/>
      <c r="D110" s="142"/>
      <c r="E110" s="142"/>
      <c r="F110" s="142"/>
      <c r="G110" s="157" t="str">
        <f t="shared" si="4"/>
        <v/>
      </c>
      <c r="H110" s="195"/>
      <c r="I110" s="195"/>
      <c r="J110" s="177"/>
      <c r="K110" s="3" t="str">
        <f t="shared" si="2"/>
        <v/>
      </c>
      <c r="L110" s="3"/>
      <c r="M110" s="3"/>
      <c r="N110" s="3"/>
      <c r="O110" s="3"/>
      <c r="P110" s="3"/>
      <c r="Q110" s="3"/>
      <c r="R110" s="3"/>
      <c r="S110" s="3"/>
      <c r="T110" s="3"/>
      <c r="U110" s="3"/>
      <c r="V110" s="3"/>
      <c r="W110" s="3"/>
      <c r="X110" s="3"/>
      <c r="Y110" s="3"/>
      <c r="Z110" s="3"/>
    </row>
    <row r="111" ht="12.75" customHeight="1">
      <c r="A111" s="283"/>
      <c r="B111" s="142"/>
      <c r="C111" s="142"/>
      <c r="D111" s="142"/>
      <c r="E111" s="142"/>
      <c r="F111" s="142"/>
      <c r="G111" s="157" t="str">
        <f t="shared" si="4"/>
        <v/>
      </c>
      <c r="H111" s="195"/>
      <c r="I111" s="195"/>
      <c r="J111" s="177"/>
      <c r="K111" s="3" t="str">
        <f t="shared" si="2"/>
        <v/>
      </c>
      <c r="L111" s="3"/>
      <c r="M111" s="3"/>
      <c r="N111" s="3"/>
      <c r="O111" s="3"/>
      <c r="P111" s="3"/>
      <c r="Q111" s="3"/>
      <c r="R111" s="3"/>
      <c r="S111" s="3"/>
      <c r="T111" s="3"/>
      <c r="U111" s="3"/>
      <c r="V111" s="3"/>
      <c r="W111" s="3"/>
      <c r="X111" s="3"/>
      <c r="Y111" s="3"/>
      <c r="Z111" s="3"/>
    </row>
    <row r="112" ht="12.75" customHeight="1">
      <c r="A112" s="283"/>
      <c r="B112" s="142"/>
      <c r="C112" s="142"/>
      <c r="D112" s="142"/>
      <c r="E112" s="142"/>
      <c r="F112" s="142"/>
      <c r="G112" s="157" t="str">
        <f t="shared" si="4"/>
        <v/>
      </c>
      <c r="H112" s="195"/>
      <c r="I112" s="195"/>
      <c r="J112" s="177"/>
      <c r="K112" s="3" t="str">
        <f t="shared" si="2"/>
        <v/>
      </c>
      <c r="L112" s="3"/>
      <c r="M112" s="3"/>
      <c r="N112" s="3"/>
      <c r="O112" s="3"/>
      <c r="P112" s="3"/>
      <c r="Q112" s="3"/>
      <c r="R112" s="3"/>
      <c r="S112" s="3"/>
      <c r="T112" s="3"/>
      <c r="U112" s="3"/>
      <c r="V112" s="3"/>
      <c r="W112" s="3"/>
      <c r="X112" s="3"/>
      <c r="Y112" s="3"/>
      <c r="Z112" s="3"/>
    </row>
    <row r="113" ht="12.75" customHeight="1">
      <c r="A113" s="283"/>
      <c r="B113" s="142"/>
      <c r="C113" s="142"/>
      <c r="D113" s="142"/>
      <c r="E113" s="142"/>
      <c r="F113" s="142"/>
      <c r="G113" s="157" t="str">
        <f t="shared" si="4"/>
        <v/>
      </c>
      <c r="H113" s="195"/>
      <c r="I113" s="195"/>
      <c r="J113" s="177"/>
      <c r="K113" s="3" t="str">
        <f t="shared" si="2"/>
        <v/>
      </c>
      <c r="L113" s="3"/>
      <c r="M113" s="3"/>
      <c r="N113" s="3"/>
      <c r="O113" s="3"/>
      <c r="P113" s="3"/>
      <c r="Q113" s="3"/>
      <c r="R113" s="3"/>
      <c r="S113" s="3"/>
      <c r="T113" s="3"/>
      <c r="U113" s="3"/>
      <c r="V113" s="3"/>
      <c r="W113" s="3"/>
      <c r="X113" s="3"/>
      <c r="Y113" s="3"/>
      <c r="Z113" s="3"/>
    </row>
    <row r="114" ht="12.75" customHeight="1">
      <c r="A114" s="283"/>
      <c r="B114" s="142"/>
      <c r="C114" s="142"/>
      <c r="D114" s="142"/>
      <c r="E114" s="142"/>
      <c r="F114" s="142"/>
      <c r="G114" s="157" t="str">
        <f t="shared" si="4"/>
        <v/>
      </c>
      <c r="H114" s="195"/>
      <c r="I114" s="195"/>
      <c r="J114" s="177"/>
      <c r="K114" s="3" t="str">
        <f t="shared" si="2"/>
        <v/>
      </c>
      <c r="L114" s="3"/>
      <c r="M114" s="3"/>
      <c r="N114" s="3"/>
      <c r="O114" s="3"/>
      <c r="P114" s="3"/>
      <c r="Q114" s="3"/>
      <c r="R114" s="3"/>
      <c r="S114" s="3"/>
      <c r="T114" s="3"/>
      <c r="U114" s="3"/>
      <c r="V114" s="3"/>
      <c r="W114" s="3"/>
      <c r="X114" s="3"/>
      <c r="Y114" s="3"/>
      <c r="Z114" s="3"/>
    </row>
    <row r="115" ht="12.75" customHeight="1">
      <c r="A115" s="283"/>
      <c r="B115" s="142"/>
      <c r="C115" s="142"/>
      <c r="D115" s="142"/>
      <c r="E115" s="142"/>
      <c r="F115" s="142"/>
      <c r="G115" s="157" t="str">
        <f t="shared" si="4"/>
        <v/>
      </c>
      <c r="H115" s="195"/>
      <c r="I115" s="195"/>
      <c r="J115" s="177"/>
      <c r="K115" s="3" t="str">
        <f t="shared" si="2"/>
        <v/>
      </c>
      <c r="L115" s="3"/>
      <c r="M115" s="3"/>
      <c r="N115" s="3"/>
      <c r="O115" s="3"/>
      <c r="P115" s="3"/>
      <c r="Q115" s="3"/>
      <c r="R115" s="3"/>
      <c r="S115" s="3"/>
      <c r="T115" s="3"/>
      <c r="U115" s="3"/>
      <c r="V115" s="3"/>
      <c r="W115" s="3"/>
      <c r="X115" s="3"/>
      <c r="Y115" s="3"/>
      <c r="Z115" s="3"/>
    </row>
    <row r="116" ht="12.75" customHeight="1">
      <c r="A116" s="283"/>
      <c r="B116" s="142"/>
      <c r="C116" s="142"/>
      <c r="D116" s="142"/>
      <c r="E116" s="142"/>
      <c r="F116" s="142"/>
      <c r="G116" s="157" t="str">
        <f t="shared" si="4"/>
        <v/>
      </c>
      <c r="H116" s="195"/>
      <c r="I116" s="195"/>
      <c r="J116" s="177"/>
      <c r="K116" s="3" t="str">
        <f t="shared" si="2"/>
        <v/>
      </c>
      <c r="L116" s="3"/>
      <c r="M116" s="3"/>
      <c r="N116" s="3"/>
      <c r="O116" s="3"/>
      <c r="P116" s="3"/>
      <c r="Q116" s="3"/>
      <c r="R116" s="3"/>
      <c r="S116" s="3"/>
      <c r="T116" s="3"/>
      <c r="U116" s="3"/>
      <c r="V116" s="3"/>
      <c r="W116" s="3"/>
      <c r="X116" s="3"/>
      <c r="Y116" s="3"/>
      <c r="Z116" s="3"/>
    </row>
    <row r="117" ht="12.75" customHeight="1">
      <c r="A117" s="283"/>
      <c r="B117" s="142"/>
      <c r="C117" s="142"/>
      <c r="D117" s="142"/>
      <c r="E117" s="142"/>
      <c r="F117" s="142"/>
      <c r="G117" s="157" t="str">
        <f t="shared" si="4"/>
        <v/>
      </c>
      <c r="H117" s="195"/>
      <c r="I117" s="195"/>
      <c r="J117" s="177"/>
      <c r="K117" s="3" t="str">
        <f t="shared" si="2"/>
        <v/>
      </c>
      <c r="L117" s="3"/>
      <c r="M117" s="3"/>
      <c r="N117" s="3"/>
      <c r="O117" s="3"/>
      <c r="P117" s="3"/>
      <c r="Q117" s="3"/>
      <c r="R117" s="3"/>
      <c r="S117" s="3"/>
      <c r="T117" s="3"/>
      <c r="U117" s="3"/>
      <c r="V117" s="3"/>
      <c r="W117" s="3"/>
      <c r="X117" s="3"/>
      <c r="Y117" s="3"/>
      <c r="Z117" s="3"/>
    </row>
    <row r="118" ht="12.75" customHeight="1">
      <c r="A118" s="283"/>
      <c r="B118" s="142"/>
      <c r="C118" s="142"/>
      <c r="D118" s="142"/>
      <c r="E118" s="142"/>
      <c r="F118" s="142"/>
      <c r="G118" s="157" t="str">
        <f t="shared" si="4"/>
        <v/>
      </c>
      <c r="H118" s="195"/>
      <c r="I118" s="195"/>
      <c r="J118" s="177"/>
      <c r="K118" s="3" t="str">
        <f t="shared" si="2"/>
        <v/>
      </c>
      <c r="L118" s="3"/>
      <c r="M118" s="3"/>
      <c r="N118" s="3"/>
      <c r="O118" s="3"/>
      <c r="P118" s="3"/>
      <c r="Q118" s="3"/>
      <c r="R118" s="3"/>
      <c r="S118" s="3"/>
      <c r="T118" s="3"/>
      <c r="U118" s="3"/>
      <c r="V118" s="3"/>
      <c r="W118" s="3"/>
      <c r="X118" s="3"/>
      <c r="Y118" s="3"/>
      <c r="Z118" s="3"/>
    </row>
    <row r="119" ht="12.75" customHeight="1">
      <c r="A119" s="283"/>
      <c r="B119" s="142"/>
      <c r="C119" s="142"/>
      <c r="D119" s="142"/>
      <c r="E119" s="142"/>
      <c r="F119" s="142"/>
      <c r="G119" s="157" t="str">
        <f t="shared" si="4"/>
        <v/>
      </c>
      <c r="H119" s="195"/>
      <c r="I119" s="195"/>
      <c r="J119" s="177"/>
      <c r="K119" s="3" t="str">
        <f t="shared" si="2"/>
        <v/>
      </c>
      <c r="L119" s="3"/>
      <c r="M119" s="3"/>
      <c r="N119" s="3"/>
      <c r="O119" s="3"/>
      <c r="P119" s="3"/>
      <c r="Q119" s="3"/>
      <c r="R119" s="3"/>
      <c r="S119" s="3"/>
      <c r="T119" s="3"/>
      <c r="U119" s="3"/>
      <c r="V119" s="3"/>
      <c r="W119" s="3"/>
      <c r="X119" s="3"/>
      <c r="Y119" s="3"/>
      <c r="Z119" s="3"/>
    </row>
    <row r="120" ht="12.75" customHeight="1">
      <c r="A120" s="283"/>
      <c r="B120" s="142"/>
      <c r="C120" s="142"/>
      <c r="D120" s="142"/>
      <c r="E120" s="142"/>
      <c r="F120" s="142"/>
      <c r="G120" s="157" t="str">
        <f t="shared" si="4"/>
        <v/>
      </c>
      <c r="H120" s="195"/>
      <c r="I120" s="195"/>
      <c r="J120" s="177"/>
      <c r="K120" s="3" t="str">
        <f t="shared" si="2"/>
        <v/>
      </c>
      <c r="L120" s="3"/>
      <c r="M120" s="3"/>
      <c r="N120" s="3"/>
      <c r="O120" s="3"/>
      <c r="P120" s="3"/>
      <c r="Q120" s="3"/>
      <c r="R120" s="3"/>
      <c r="S120" s="3"/>
      <c r="T120" s="3"/>
      <c r="U120" s="3"/>
      <c r="V120" s="3"/>
      <c r="W120" s="3"/>
      <c r="X120" s="3"/>
      <c r="Y120" s="3"/>
      <c r="Z120" s="3"/>
    </row>
    <row r="121" ht="12.75" customHeight="1">
      <c r="A121" s="283"/>
      <c r="B121" s="142"/>
      <c r="C121" s="142"/>
      <c r="D121" s="142"/>
      <c r="E121" s="142"/>
      <c r="F121" s="142"/>
      <c r="G121" s="157" t="str">
        <f t="shared" si="4"/>
        <v/>
      </c>
      <c r="H121" s="195"/>
      <c r="I121" s="195"/>
      <c r="J121" s="177"/>
      <c r="K121" s="3" t="str">
        <f t="shared" si="2"/>
        <v/>
      </c>
      <c r="L121" s="3"/>
      <c r="M121" s="3"/>
      <c r="N121" s="3"/>
      <c r="O121" s="3"/>
      <c r="P121" s="3"/>
      <c r="Q121" s="3"/>
      <c r="R121" s="3"/>
      <c r="S121" s="3"/>
      <c r="T121" s="3"/>
      <c r="U121" s="3"/>
      <c r="V121" s="3"/>
      <c r="W121" s="3"/>
      <c r="X121" s="3"/>
      <c r="Y121" s="3"/>
      <c r="Z121" s="3"/>
    </row>
    <row r="122" ht="12.75" customHeight="1">
      <c r="A122" s="283"/>
      <c r="B122" s="142"/>
      <c r="C122" s="142"/>
      <c r="D122" s="142"/>
      <c r="E122" s="142"/>
      <c r="F122" s="142"/>
      <c r="G122" s="157" t="str">
        <f t="shared" si="4"/>
        <v/>
      </c>
      <c r="H122" s="195"/>
      <c r="I122" s="195"/>
      <c r="J122" s="177"/>
      <c r="K122" s="3" t="str">
        <f t="shared" si="2"/>
        <v/>
      </c>
      <c r="L122" s="3"/>
      <c r="M122" s="3"/>
      <c r="N122" s="3"/>
      <c r="O122" s="3"/>
      <c r="P122" s="3"/>
      <c r="Q122" s="3"/>
      <c r="R122" s="3"/>
      <c r="S122" s="3"/>
      <c r="T122" s="3"/>
      <c r="U122" s="3"/>
      <c r="V122" s="3"/>
      <c r="W122" s="3"/>
      <c r="X122" s="3"/>
      <c r="Y122" s="3"/>
      <c r="Z122" s="3"/>
    </row>
    <row r="123" ht="12.75" customHeight="1">
      <c r="A123" s="283"/>
      <c r="B123" s="142"/>
      <c r="C123" s="142"/>
      <c r="D123" s="142"/>
      <c r="E123" s="142"/>
      <c r="F123" s="142"/>
      <c r="G123" s="157" t="str">
        <f t="shared" si="4"/>
        <v/>
      </c>
      <c r="H123" s="195"/>
      <c r="I123" s="195"/>
      <c r="J123" s="177"/>
      <c r="K123" s="3" t="str">
        <f t="shared" si="2"/>
        <v/>
      </c>
      <c r="L123" s="3"/>
      <c r="M123" s="3"/>
      <c r="N123" s="3"/>
      <c r="O123" s="3"/>
      <c r="P123" s="3"/>
      <c r="Q123" s="3"/>
      <c r="R123" s="3"/>
      <c r="S123" s="3"/>
      <c r="T123" s="3"/>
      <c r="U123" s="3"/>
      <c r="V123" s="3"/>
      <c r="W123" s="3"/>
      <c r="X123" s="3"/>
      <c r="Y123" s="3"/>
      <c r="Z123" s="3"/>
    </row>
    <row r="124" ht="12.75" customHeight="1">
      <c r="A124" s="283"/>
      <c r="B124" s="142"/>
      <c r="C124" s="142"/>
      <c r="D124" s="142"/>
      <c r="E124" s="142"/>
      <c r="F124" s="142"/>
      <c r="G124" s="157" t="str">
        <f t="shared" si="4"/>
        <v/>
      </c>
      <c r="H124" s="195"/>
      <c r="I124" s="195"/>
      <c r="J124" s="177"/>
      <c r="K124" s="3" t="str">
        <f t="shared" si="2"/>
        <v/>
      </c>
      <c r="L124" s="3"/>
      <c r="M124" s="3"/>
      <c r="N124" s="3"/>
      <c r="O124" s="3"/>
      <c r="P124" s="3"/>
      <c r="Q124" s="3"/>
      <c r="R124" s="3"/>
      <c r="S124" s="3"/>
      <c r="T124" s="3"/>
      <c r="U124" s="3"/>
      <c r="V124" s="3"/>
      <c r="W124" s="3"/>
      <c r="X124" s="3"/>
      <c r="Y124" s="3"/>
      <c r="Z124" s="3"/>
    </row>
    <row r="125" ht="12.75" customHeight="1">
      <c r="A125" s="283"/>
      <c r="B125" s="142"/>
      <c r="C125" s="142"/>
      <c r="D125" s="142"/>
      <c r="E125" s="142"/>
      <c r="F125" s="142"/>
      <c r="G125" s="157" t="str">
        <f t="shared" si="4"/>
        <v/>
      </c>
      <c r="H125" s="195"/>
      <c r="I125" s="195"/>
      <c r="J125" s="177"/>
      <c r="K125" s="3" t="str">
        <f t="shared" si="2"/>
        <v/>
      </c>
      <c r="L125" s="3"/>
      <c r="M125" s="3"/>
      <c r="N125" s="3"/>
      <c r="O125" s="3"/>
      <c r="P125" s="3"/>
      <c r="Q125" s="3"/>
      <c r="R125" s="3"/>
      <c r="S125" s="3"/>
      <c r="T125" s="3"/>
      <c r="U125" s="3"/>
      <c r="V125" s="3"/>
      <c r="W125" s="3"/>
      <c r="X125" s="3"/>
      <c r="Y125" s="3"/>
      <c r="Z125" s="3"/>
    </row>
    <row r="126" ht="12.75" customHeight="1">
      <c r="A126" s="283"/>
      <c r="B126" s="142"/>
      <c r="C126" s="142"/>
      <c r="D126" s="142"/>
      <c r="E126" s="142"/>
      <c r="F126" s="142"/>
      <c r="G126" s="157" t="str">
        <f t="shared" si="4"/>
        <v/>
      </c>
      <c r="H126" s="195"/>
      <c r="I126" s="195"/>
      <c r="J126" s="177"/>
      <c r="K126" s="3" t="str">
        <f t="shared" si="2"/>
        <v/>
      </c>
      <c r="L126" s="3"/>
      <c r="M126" s="3"/>
      <c r="N126" s="3"/>
      <c r="O126" s="3"/>
      <c r="P126" s="3"/>
      <c r="Q126" s="3"/>
      <c r="R126" s="3"/>
      <c r="S126" s="3"/>
      <c r="T126" s="3"/>
      <c r="U126" s="3"/>
      <c r="V126" s="3"/>
      <c r="W126" s="3"/>
      <c r="X126" s="3"/>
      <c r="Y126" s="3"/>
      <c r="Z126" s="3"/>
    </row>
    <row r="127" ht="12.75" customHeight="1">
      <c r="A127" s="283"/>
      <c r="B127" s="142"/>
      <c r="C127" s="142"/>
      <c r="D127" s="142"/>
      <c r="E127" s="142"/>
      <c r="F127" s="142"/>
      <c r="G127" s="157" t="str">
        <f t="shared" si="4"/>
        <v/>
      </c>
      <c r="H127" s="195"/>
      <c r="I127" s="195"/>
      <c r="J127" s="177"/>
      <c r="K127" s="3" t="str">
        <f t="shared" si="2"/>
        <v/>
      </c>
      <c r="L127" s="3"/>
      <c r="M127" s="3"/>
      <c r="N127" s="3"/>
      <c r="O127" s="3"/>
      <c r="P127" s="3"/>
      <c r="Q127" s="3"/>
      <c r="R127" s="3"/>
      <c r="S127" s="3"/>
      <c r="T127" s="3"/>
      <c r="U127" s="3"/>
      <c r="V127" s="3"/>
      <c r="W127" s="3"/>
      <c r="X127" s="3"/>
      <c r="Y127" s="3"/>
      <c r="Z127" s="3"/>
    </row>
    <row r="128" ht="12.75" customHeight="1">
      <c r="A128" s="283"/>
      <c r="B128" s="142"/>
      <c r="C128" s="142"/>
      <c r="D128" s="142"/>
      <c r="E128" s="142"/>
      <c r="F128" s="142"/>
      <c r="G128" s="157" t="str">
        <f t="shared" si="4"/>
        <v/>
      </c>
      <c r="H128" s="195"/>
      <c r="I128" s="195"/>
      <c r="J128" s="177"/>
      <c r="K128" s="3" t="str">
        <f t="shared" si="2"/>
        <v/>
      </c>
      <c r="L128" s="3"/>
      <c r="M128" s="3"/>
      <c r="N128" s="3"/>
      <c r="O128" s="3"/>
      <c r="P128" s="3"/>
      <c r="Q128" s="3"/>
      <c r="R128" s="3"/>
      <c r="S128" s="3"/>
      <c r="T128" s="3"/>
      <c r="U128" s="3"/>
      <c r="V128" s="3"/>
      <c r="W128" s="3"/>
      <c r="X128" s="3"/>
      <c r="Y128" s="3"/>
      <c r="Z128" s="3"/>
    </row>
    <row r="129" ht="12.75" customHeight="1">
      <c r="A129" s="283"/>
      <c r="B129" s="142"/>
      <c r="C129" s="142"/>
      <c r="D129" s="142"/>
      <c r="E129" s="142"/>
      <c r="F129" s="142"/>
      <c r="G129" s="157" t="str">
        <f t="shared" si="4"/>
        <v/>
      </c>
      <c r="H129" s="195"/>
      <c r="I129" s="195"/>
      <c r="J129" s="177"/>
      <c r="K129" s="3" t="str">
        <f t="shared" si="2"/>
        <v/>
      </c>
      <c r="L129" s="3"/>
      <c r="M129" s="3"/>
      <c r="N129" s="3"/>
      <c r="O129" s="3"/>
      <c r="P129" s="3"/>
      <c r="Q129" s="3"/>
      <c r="R129" s="3"/>
      <c r="S129" s="3"/>
      <c r="T129" s="3"/>
      <c r="U129" s="3"/>
      <c r="V129" s="3"/>
      <c r="W129" s="3"/>
      <c r="X129" s="3"/>
      <c r="Y129" s="3"/>
      <c r="Z129" s="3"/>
    </row>
    <row r="130" ht="12.75" customHeight="1">
      <c r="A130" s="283"/>
      <c r="B130" s="142"/>
      <c r="C130" s="142"/>
      <c r="D130" s="142"/>
      <c r="E130" s="142"/>
      <c r="F130" s="142"/>
      <c r="G130" s="157" t="str">
        <f t="shared" si="4"/>
        <v/>
      </c>
      <c r="H130" s="195"/>
      <c r="I130" s="195"/>
      <c r="J130" s="177"/>
      <c r="K130" s="3" t="str">
        <f t="shared" si="2"/>
        <v/>
      </c>
      <c r="L130" s="3"/>
      <c r="M130" s="3"/>
      <c r="N130" s="3"/>
      <c r="O130" s="3"/>
      <c r="P130" s="3"/>
      <c r="Q130" s="3"/>
      <c r="R130" s="3"/>
      <c r="S130" s="3"/>
      <c r="T130" s="3"/>
      <c r="U130" s="3"/>
      <c r="V130" s="3"/>
      <c r="W130" s="3"/>
      <c r="X130" s="3"/>
      <c r="Y130" s="3"/>
      <c r="Z130" s="3"/>
    </row>
    <row r="131" ht="12.75" customHeight="1">
      <c r="A131" s="283"/>
      <c r="B131" s="142"/>
      <c r="C131" s="142"/>
      <c r="D131" s="142"/>
      <c r="E131" s="142"/>
      <c r="F131" s="142"/>
      <c r="G131" s="157" t="str">
        <f t="shared" si="4"/>
        <v/>
      </c>
      <c r="H131" s="195"/>
      <c r="I131" s="195"/>
      <c r="J131" s="177"/>
      <c r="K131" s="3" t="str">
        <f t="shared" si="2"/>
        <v/>
      </c>
      <c r="L131" s="3"/>
      <c r="M131" s="3"/>
      <c r="N131" s="3"/>
      <c r="O131" s="3"/>
      <c r="P131" s="3"/>
      <c r="Q131" s="3"/>
      <c r="R131" s="3"/>
      <c r="S131" s="3"/>
      <c r="T131" s="3"/>
      <c r="U131" s="3"/>
      <c r="V131" s="3"/>
      <c r="W131" s="3"/>
      <c r="X131" s="3"/>
      <c r="Y131" s="3"/>
      <c r="Z131" s="3"/>
    </row>
    <row r="132" ht="12.75" customHeight="1">
      <c r="A132" s="283"/>
      <c r="B132" s="142"/>
      <c r="C132" s="142"/>
      <c r="D132" s="142"/>
      <c r="E132" s="142"/>
      <c r="F132" s="142"/>
      <c r="G132" s="157" t="str">
        <f t="shared" si="4"/>
        <v/>
      </c>
      <c r="H132" s="195"/>
      <c r="I132" s="195"/>
      <c r="J132" s="177"/>
      <c r="K132" s="3" t="str">
        <f t="shared" si="2"/>
        <v/>
      </c>
      <c r="L132" s="3"/>
      <c r="M132" s="3"/>
      <c r="N132" s="3"/>
      <c r="O132" s="3"/>
      <c r="P132" s="3"/>
      <c r="Q132" s="3"/>
      <c r="R132" s="3"/>
      <c r="S132" s="3"/>
      <c r="T132" s="3"/>
      <c r="U132" s="3"/>
      <c r="V132" s="3"/>
      <c r="W132" s="3"/>
      <c r="X132" s="3"/>
      <c r="Y132" s="3"/>
      <c r="Z132" s="3"/>
    </row>
    <row r="133" ht="12.75" customHeight="1">
      <c r="A133" s="283"/>
      <c r="B133" s="142"/>
      <c r="C133" s="142"/>
      <c r="D133" s="142"/>
      <c r="E133" s="142"/>
      <c r="F133" s="142"/>
      <c r="G133" s="157" t="str">
        <f t="shared" si="4"/>
        <v/>
      </c>
      <c r="H133" s="195"/>
      <c r="I133" s="195"/>
      <c r="J133" s="177"/>
      <c r="K133" s="3" t="str">
        <f t="shared" si="2"/>
        <v/>
      </c>
      <c r="L133" s="3"/>
      <c r="M133" s="3"/>
      <c r="N133" s="3"/>
      <c r="O133" s="3"/>
      <c r="P133" s="3"/>
      <c r="Q133" s="3"/>
      <c r="R133" s="3"/>
      <c r="S133" s="3"/>
      <c r="T133" s="3"/>
      <c r="U133" s="3"/>
      <c r="V133" s="3"/>
      <c r="W133" s="3"/>
      <c r="X133" s="3"/>
      <c r="Y133" s="3"/>
      <c r="Z133" s="3"/>
    </row>
    <row r="134" ht="12.75" customHeight="1">
      <c r="A134" s="283"/>
      <c r="B134" s="142"/>
      <c r="C134" s="142"/>
      <c r="D134" s="142"/>
      <c r="E134" s="142"/>
      <c r="F134" s="142"/>
      <c r="G134" s="157" t="str">
        <f t="shared" si="4"/>
        <v/>
      </c>
      <c r="H134" s="195"/>
      <c r="I134" s="195"/>
      <c r="J134" s="177"/>
      <c r="K134" s="3" t="str">
        <f t="shared" si="2"/>
        <v/>
      </c>
      <c r="L134" s="3"/>
      <c r="M134" s="3"/>
      <c r="N134" s="3"/>
      <c r="O134" s="3"/>
      <c r="P134" s="3"/>
      <c r="Q134" s="3"/>
      <c r="R134" s="3"/>
      <c r="S134" s="3"/>
      <c r="T134" s="3"/>
      <c r="U134" s="3"/>
      <c r="V134" s="3"/>
      <c r="W134" s="3"/>
      <c r="X134" s="3"/>
      <c r="Y134" s="3"/>
      <c r="Z134" s="3"/>
    </row>
    <row r="135" ht="12.75" customHeight="1">
      <c r="A135" s="283"/>
      <c r="B135" s="142"/>
      <c r="C135" s="142"/>
      <c r="D135" s="142"/>
      <c r="E135" s="142"/>
      <c r="F135" s="142"/>
      <c r="G135" s="157" t="str">
        <f t="shared" si="4"/>
        <v/>
      </c>
      <c r="H135" s="195"/>
      <c r="I135" s="195"/>
      <c r="J135" s="177"/>
      <c r="K135" s="3" t="str">
        <f t="shared" si="2"/>
        <v/>
      </c>
      <c r="L135" s="3"/>
      <c r="M135" s="3"/>
      <c r="N135" s="3"/>
      <c r="O135" s="3"/>
      <c r="P135" s="3"/>
      <c r="Q135" s="3"/>
      <c r="R135" s="3"/>
      <c r="S135" s="3"/>
      <c r="T135" s="3"/>
      <c r="U135" s="3"/>
      <c r="V135" s="3"/>
      <c r="W135" s="3"/>
      <c r="X135" s="3"/>
      <c r="Y135" s="3"/>
      <c r="Z135" s="3"/>
    </row>
    <row r="136" ht="12.75" customHeight="1">
      <c r="A136" s="283"/>
      <c r="B136" s="142"/>
      <c r="C136" s="142"/>
      <c r="D136" s="142"/>
      <c r="E136" s="142"/>
      <c r="F136" s="142"/>
      <c r="G136" s="157" t="str">
        <f t="shared" si="4"/>
        <v/>
      </c>
      <c r="H136" s="195"/>
      <c r="I136" s="195"/>
      <c r="J136" s="177"/>
      <c r="K136" s="3" t="str">
        <f t="shared" si="2"/>
        <v/>
      </c>
      <c r="L136" s="3"/>
      <c r="M136" s="3"/>
      <c r="N136" s="3"/>
      <c r="O136" s="3"/>
      <c r="P136" s="3"/>
      <c r="Q136" s="3"/>
      <c r="R136" s="3"/>
      <c r="S136" s="3"/>
      <c r="T136" s="3"/>
      <c r="U136" s="3"/>
      <c r="V136" s="3"/>
      <c r="W136" s="3"/>
      <c r="X136" s="3"/>
      <c r="Y136" s="3"/>
      <c r="Z136" s="3"/>
    </row>
    <row r="137" ht="12.75" customHeight="1">
      <c r="A137" s="283"/>
      <c r="B137" s="142"/>
      <c r="C137" s="142"/>
      <c r="D137" s="142"/>
      <c r="E137" s="142"/>
      <c r="F137" s="142"/>
      <c r="G137" s="157" t="str">
        <f t="shared" si="4"/>
        <v/>
      </c>
      <c r="H137" s="195"/>
      <c r="I137" s="195"/>
      <c r="J137" s="177"/>
      <c r="K137" s="3" t="str">
        <f t="shared" si="2"/>
        <v/>
      </c>
      <c r="L137" s="3"/>
      <c r="M137" s="3"/>
      <c r="N137" s="3"/>
      <c r="O137" s="3"/>
      <c r="P137" s="3"/>
      <c r="Q137" s="3"/>
      <c r="R137" s="3"/>
      <c r="S137" s="3"/>
      <c r="T137" s="3"/>
      <c r="U137" s="3"/>
      <c r="V137" s="3"/>
      <c r="W137" s="3"/>
      <c r="X137" s="3"/>
      <c r="Y137" s="3"/>
      <c r="Z137" s="3"/>
    </row>
    <row r="138" ht="12.75" customHeight="1">
      <c r="A138" s="283"/>
      <c r="B138" s="142"/>
      <c r="C138" s="142"/>
      <c r="D138" s="142"/>
      <c r="E138" s="142"/>
      <c r="F138" s="142"/>
      <c r="G138" s="157" t="str">
        <f t="shared" si="4"/>
        <v/>
      </c>
      <c r="H138" s="195"/>
      <c r="I138" s="195"/>
      <c r="J138" s="177"/>
      <c r="K138" s="3" t="str">
        <f t="shared" si="2"/>
        <v/>
      </c>
      <c r="L138" s="3"/>
      <c r="M138" s="3"/>
      <c r="N138" s="3"/>
      <c r="O138" s="3"/>
      <c r="P138" s="3"/>
      <c r="Q138" s="3"/>
      <c r="R138" s="3"/>
      <c r="S138" s="3"/>
      <c r="T138" s="3"/>
      <c r="U138" s="3"/>
      <c r="V138" s="3"/>
      <c r="W138" s="3"/>
      <c r="X138" s="3"/>
      <c r="Y138" s="3"/>
      <c r="Z138" s="3"/>
    </row>
    <row r="139" ht="12.75" customHeight="1">
      <c r="A139" s="283"/>
      <c r="B139" s="142"/>
      <c r="C139" s="142"/>
      <c r="D139" s="142"/>
      <c r="E139" s="142"/>
      <c r="F139" s="142"/>
      <c r="G139" s="157" t="str">
        <f t="shared" si="4"/>
        <v/>
      </c>
      <c r="H139" s="195"/>
      <c r="I139" s="195"/>
      <c r="J139" s="177"/>
      <c r="K139" s="3" t="str">
        <f t="shared" si="2"/>
        <v/>
      </c>
      <c r="L139" s="3"/>
      <c r="M139" s="3"/>
      <c r="N139" s="3"/>
      <c r="O139" s="3"/>
      <c r="P139" s="3"/>
      <c r="Q139" s="3"/>
      <c r="R139" s="3"/>
      <c r="S139" s="3"/>
      <c r="T139" s="3"/>
      <c r="U139" s="3"/>
      <c r="V139" s="3"/>
      <c r="W139" s="3"/>
      <c r="X139" s="3"/>
      <c r="Y139" s="3"/>
      <c r="Z139" s="3"/>
    </row>
    <row r="140" ht="12.75" customHeight="1">
      <c r="A140" s="283"/>
      <c r="B140" s="142"/>
      <c r="C140" s="142"/>
      <c r="D140" s="142"/>
      <c r="E140" s="142"/>
      <c r="F140" s="142"/>
      <c r="G140" s="157" t="str">
        <f t="shared" si="4"/>
        <v/>
      </c>
      <c r="H140" s="195"/>
      <c r="I140" s="195"/>
      <c r="J140" s="177"/>
      <c r="K140" s="3" t="str">
        <f t="shared" si="2"/>
        <v/>
      </c>
      <c r="L140" s="3"/>
      <c r="M140" s="3"/>
      <c r="N140" s="3"/>
      <c r="O140" s="3"/>
      <c r="P140" s="3"/>
      <c r="Q140" s="3"/>
      <c r="R140" s="3"/>
      <c r="S140" s="3"/>
      <c r="T140" s="3"/>
      <c r="U140" s="3"/>
      <c r="V140" s="3"/>
      <c r="W140" s="3"/>
      <c r="X140" s="3"/>
      <c r="Y140" s="3"/>
      <c r="Z140" s="3"/>
    </row>
    <row r="141" ht="12.75" customHeight="1">
      <c r="A141" s="283"/>
      <c r="B141" s="142"/>
      <c r="C141" s="142"/>
      <c r="D141" s="142"/>
      <c r="E141" s="142"/>
      <c r="F141" s="142"/>
      <c r="G141" s="157" t="str">
        <f t="shared" si="4"/>
        <v/>
      </c>
      <c r="H141" s="195"/>
      <c r="I141" s="195"/>
      <c r="J141" s="177"/>
      <c r="K141" s="3" t="str">
        <f t="shared" si="2"/>
        <v/>
      </c>
      <c r="L141" s="3"/>
      <c r="M141" s="3"/>
      <c r="N141" s="3"/>
      <c r="O141" s="3"/>
      <c r="P141" s="3"/>
      <c r="Q141" s="3"/>
      <c r="R141" s="3"/>
      <c r="S141" s="3"/>
      <c r="T141" s="3"/>
      <c r="U141" s="3"/>
      <c r="V141" s="3"/>
      <c r="W141" s="3"/>
      <c r="X141" s="3"/>
      <c r="Y141" s="3"/>
      <c r="Z141" s="3"/>
    </row>
    <row r="142" ht="12.75" customHeight="1">
      <c r="A142" s="283"/>
      <c r="B142" s="142"/>
      <c r="C142" s="142"/>
      <c r="D142" s="142"/>
      <c r="E142" s="142"/>
      <c r="F142" s="142"/>
      <c r="G142" s="157" t="str">
        <f t="shared" si="4"/>
        <v/>
      </c>
      <c r="H142" s="195"/>
      <c r="I142" s="195"/>
      <c r="J142" s="177"/>
      <c r="K142" s="3" t="str">
        <f t="shared" si="2"/>
        <v/>
      </c>
      <c r="L142" s="3"/>
      <c r="M142" s="3"/>
      <c r="N142" s="3"/>
      <c r="O142" s="3"/>
      <c r="P142" s="3"/>
      <c r="Q142" s="3"/>
      <c r="R142" s="3"/>
      <c r="S142" s="3"/>
      <c r="T142" s="3"/>
      <c r="U142" s="3"/>
      <c r="V142" s="3"/>
      <c r="W142" s="3"/>
      <c r="X142" s="3"/>
      <c r="Y142" s="3"/>
      <c r="Z142" s="3"/>
    </row>
    <row r="143" ht="12.75" customHeight="1">
      <c r="A143" s="283"/>
      <c r="B143" s="142"/>
      <c r="C143" s="142"/>
      <c r="D143" s="142"/>
      <c r="E143" s="142"/>
      <c r="F143" s="142"/>
      <c r="G143" s="157" t="str">
        <f t="shared" si="4"/>
        <v/>
      </c>
      <c r="H143" s="195"/>
      <c r="I143" s="195"/>
      <c r="J143" s="177"/>
      <c r="K143" s="3" t="str">
        <f t="shared" si="2"/>
        <v/>
      </c>
      <c r="L143" s="3"/>
      <c r="M143" s="3"/>
      <c r="N143" s="3"/>
      <c r="O143" s="3"/>
      <c r="P143" s="3"/>
      <c r="Q143" s="3"/>
      <c r="R143" s="3"/>
      <c r="S143" s="3"/>
      <c r="T143" s="3"/>
      <c r="U143" s="3"/>
      <c r="V143" s="3"/>
      <c r="W143" s="3"/>
      <c r="X143" s="3"/>
      <c r="Y143" s="3"/>
      <c r="Z143" s="3"/>
    </row>
    <row r="144" ht="12.75" customHeight="1">
      <c r="A144" s="283"/>
      <c r="B144" s="142"/>
      <c r="C144" s="142"/>
      <c r="D144" s="142"/>
      <c r="E144" s="142"/>
      <c r="F144" s="142"/>
      <c r="G144" s="157" t="str">
        <f t="shared" si="4"/>
        <v/>
      </c>
      <c r="H144" s="195"/>
      <c r="I144" s="195"/>
      <c r="J144" s="177"/>
      <c r="K144" s="3" t="str">
        <f t="shared" si="2"/>
        <v/>
      </c>
      <c r="L144" s="3"/>
      <c r="M144" s="3"/>
      <c r="N144" s="3"/>
      <c r="O144" s="3"/>
      <c r="P144" s="3"/>
      <c r="Q144" s="3"/>
      <c r="R144" s="3"/>
      <c r="S144" s="3"/>
      <c r="T144" s="3"/>
      <c r="U144" s="3"/>
      <c r="V144" s="3"/>
      <c r="W144" s="3"/>
      <c r="X144" s="3"/>
      <c r="Y144" s="3"/>
      <c r="Z144" s="3"/>
    </row>
    <row r="145" ht="12.75" customHeight="1">
      <c r="A145" s="283"/>
      <c r="B145" s="142"/>
      <c r="C145" s="142"/>
      <c r="D145" s="142"/>
      <c r="E145" s="142"/>
      <c r="F145" s="142"/>
      <c r="G145" s="157" t="str">
        <f t="shared" si="4"/>
        <v/>
      </c>
      <c r="H145" s="195"/>
      <c r="I145" s="195"/>
      <c r="J145" s="177"/>
      <c r="K145" s="3" t="str">
        <f t="shared" si="2"/>
        <v/>
      </c>
      <c r="L145" s="3"/>
      <c r="M145" s="3"/>
      <c r="N145" s="3"/>
      <c r="O145" s="3"/>
      <c r="P145" s="3"/>
      <c r="Q145" s="3"/>
      <c r="R145" s="3"/>
      <c r="S145" s="3"/>
      <c r="T145" s="3"/>
      <c r="U145" s="3"/>
      <c r="V145" s="3"/>
      <c r="W145" s="3"/>
      <c r="X145" s="3"/>
      <c r="Y145" s="3"/>
      <c r="Z145" s="3"/>
    </row>
    <row r="146" ht="12.75" customHeight="1">
      <c r="A146" s="283"/>
      <c r="B146" s="142"/>
      <c r="C146" s="142"/>
      <c r="D146" s="142"/>
      <c r="E146" s="142"/>
      <c r="F146" s="142"/>
      <c r="G146" s="157" t="str">
        <f t="shared" si="4"/>
        <v/>
      </c>
      <c r="H146" s="195"/>
      <c r="I146" s="195"/>
      <c r="J146" s="177"/>
      <c r="K146" s="3" t="str">
        <f t="shared" si="2"/>
        <v/>
      </c>
      <c r="L146" s="3"/>
      <c r="M146" s="3"/>
      <c r="N146" s="3"/>
      <c r="O146" s="3"/>
      <c r="P146" s="3"/>
      <c r="Q146" s="3"/>
      <c r="R146" s="3"/>
      <c r="S146" s="3"/>
      <c r="T146" s="3"/>
      <c r="U146" s="3"/>
      <c r="V146" s="3"/>
      <c r="W146" s="3"/>
      <c r="X146" s="3"/>
      <c r="Y146" s="3"/>
      <c r="Z146" s="3"/>
    </row>
    <row r="147" ht="12.75" customHeight="1">
      <c r="A147" s="283"/>
      <c r="B147" s="142"/>
      <c r="C147" s="142"/>
      <c r="D147" s="142"/>
      <c r="E147" s="142"/>
      <c r="F147" s="142"/>
      <c r="G147" s="157" t="str">
        <f t="shared" si="4"/>
        <v/>
      </c>
      <c r="H147" s="195"/>
      <c r="I147" s="195"/>
      <c r="J147" s="177"/>
      <c r="K147" s="3" t="str">
        <f t="shared" si="2"/>
        <v/>
      </c>
      <c r="L147" s="3"/>
      <c r="M147" s="3"/>
      <c r="N147" s="3"/>
      <c r="O147" s="3"/>
      <c r="P147" s="3"/>
      <c r="Q147" s="3"/>
      <c r="R147" s="3"/>
      <c r="S147" s="3"/>
      <c r="T147" s="3"/>
      <c r="U147" s="3"/>
      <c r="V147" s="3"/>
      <c r="W147" s="3"/>
      <c r="X147" s="3"/>
      <c r="Y147" s="3"/>
      <c r="Z147" s="3"/>
    </row>
    <row r="148" ht="12.75" customHeight="1">
      <c r="A148" s="283"/>
      <c r="B148" s="142"/>
      <c r="C148" s="142"/>
      <c r="D148" s="142"/>
      <c r="E148" s="142"/>
      <c r="F148" s="142"/>
      <c r="G148" s="157" t="str">
        <f t="shared" si="4"/>
        <v/>
      </c>
      <c r="H148" s="195"/>
      <c r="I148" s="195"/>
      <c r="J148" s="177"/>
      <c r="K148" s="3" t="str">
        <f t="shared" si="2"/>
        <v/>
      </c>
      <c r="L148" s="3"/>
      <c r="M148" s="3"/>
      <c r="N148" s="3"/>
      <c r="O148" s="3"/>
      <c r="P148" s="3"/>
      <c r="Q148" s="3"/>
      <c r="R148" s="3"/>
      <c r="S148" s="3"/>
      <c r="T148" s="3"/>
      <c r="U148" s="3"/>
      <c r="V148" s="3"/>
      <c r="W148" s="3"/>
      <c r="X148" s="3"/>
      <c r="Y148" s="3"/>
      <c r="Z148" s="3"/>
    </row>
    <row r="149" ht="12.75" customHeight="1">
      <c r="A149" s="283"/>
      <c r="B149" s="142"/>
      <c r="C149" s="142"/>
      <c r="D149" s="142"/>
      <c r="E149" s="142"/>
      <c r="F149" s="142"/>
      <c r="G149" s="157" t="str">
        <f t="shared" si="4"/>
        <v/>
      </c>
      <c r="H149" s="195"/>
      <c r="I149" s="195"/>
      <c r="J149" s="177"/>
      <c r="K149" s="3" t="str">
        <f t="shared" si="2"/>
        <v/>
      </c>
      <c r="L149" s="3"/>
      <c r="M149" s="3"/>
      <c r="N149" s="3"/>
      <c r="O149" s="3"/>
      <c r="P149" s="3"/>
      <c r="Q149" s="3"/>
      <c r="R149" s="3"/>
      <c r="S149" s="3"/>
      <c r="T149" s="3"/>
      <c r="U149" s="3"/>
      <c r="V149" s="3"/>
      <c r="W149" s="3"/>
      <c r="X149" s="3"/>
      <c r="Y149" s="3"/>
      <c r="Z149" s="3"/>
    </row>
    <row r="150" ht="12.75" customHeight="1">
      <c r="A150" s="283"/>
      <c r="B150" s="142"/>
      <c r="C150" s="142"/>
      <c r="D150" s="142"/>
      <c r="E150" s="142"/>
      <c r="F150" s="142"/>
      <c r="G150" s="157" t="str">
        <f t="shared" si="4"/>
        <v/>
      </c>
      <c r="H150" s="195"/>
      <c r="I150" s="195"/>
      <c r="J150" s="177"/>
      <c r="K150" s="3" t="str">
        <f t="shared" si="2"/>
        <v/>
      </c>
      <c r="L150" s="3"/>
      <c r="M150" s="3"/>
      <c r="N150" s="3"/>
      <c r="O150" s="3"/>
      <c r="P150" s="3"/>
      <c r="Q150" s="3"/>
      <c r="R150" s="3"/>
      <c r="S150" s="3"/>
      <c r="T150" s="3"/>
      <c r="U150" s="3"/>
      <c r="V150" s="3"/>
      <c r="W150" s="3"/>
      <c r="X150" s="3"/>
      <c r="Y150" s="3"/>
      <c r="Z150" s="3"/>
    </row>
    <row r="151" ht="12.75" customHeight="1">
      <c r="A151" s="283"/>
      <c r="B151" s="142"/>
      <c r="C151" s="142"/>
      <c r="D151" s="142"/>
      <c r="E151" s="142"/>
      <c r="F151" s="142"/>
      <c r="G151" s="157" t="str">
        <f t="shared" si="4"/>
        <v/>
      </c>
      <c r="H151" s="195"/>
      <c r="I151" s="195"/>
      <c r="J151" s="177"/>
      <c r="K151" s="3" t="str">
        <f t="shared" si="2"/>
        <v/>
      </c>
      <c r="L151" s="3"/>
      <c r="M151" s="3"/>
      <c r="N151" s="3"/>
      <c r="O151" s="3"/>
      <c r="P151" s="3"/>
      <c r="Q151" s="3"/>
      <c r="R151" s="3"/>
      <c r="S151" s="3"/>
      <c r="T151" s="3"/>
      <c r="U151" s="3"/>
      <c r="V151" s="3"/>
      <c r="W151" s="3"/>
      <c r="X151" s="3"/>
      <c r="Y151" s="3"/>
      <c r="Z151" s="3"/>
    </row>
    <row r="152" ht="12.75" customHeight="1">
      <c r="A152" s="283"/>
      <c r="B152" s="142"/>
      <c r="C152" s="142"/>
      <c r="D152" s="142"/>
      <c r="E152" s="142"/>
      <c r="F152" s="142"/>
      <c r="G152" s="157" t="str">
        <f t="shared" si="4"/>
        <v/>
      </c>
      <c r="H152" s="195"/>
      <c r="I152" s="195"/>
      <c r="J152" s="177"/>
      <c r="K152" s="3" t="str">
        <f t="shared" si="2"/>
        <v/>
      </c>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A45:E45"/>
    <mergeCell ref="A46:J46"/>
    <mergeCell ref="B61:C61"/>
    <mergeCell ref="D61:E61"/>
  </mergeCells>
  <dataValidations>
    <dataValidation type="list" allowBlank="1" showInputMessage="1" showErrorMessage="1" prompt="Phase Name Error - Phase must be one of:_x000a_   Planning_x000a_   Design_x000a_   Code_x000a_   Compile_x000a_   Test_x000a_   Postmortem_x000a_   Design Review_x000a_   Code Review" sqref="H63:H152">
      <formula1>$B$4:$B$14</formula1>
    </dataValidation>
    <dataValidation type="list" allowBlank="1" showErrorMessage="1" sqref="C63:C152 E63:E152">
      <formula1>Constants!$J$8:$J$19</formula1>
    </dataValidation>
    <dataValidation type="list" allowBlank="1" showInputMessage="1" showErrorMessage="1" prompt="Phase Name Error - Phase must be one of:_x000a_   Planning_x000a_   Design_x000a_   Code_x000a_   Compile_x000a_   Test_x000a_   Postmortem_x000a_   Design Review_x000a_   Code Review" sqref="I63:I152">
      <formula1>$G$19:$G$29</formula1>
    </dataValidation>
    <dataValidation type="decimal" operator="greaterThanOrEqual" allowBlank="1" showInputMessage="1" showErrorMessage="1" prompt="Positive Number - Value must be greater than or equal to zero." sqref="F63:F152">
      <formula1>0.0</formula1>
    </dataValidation>
    <dataValidation type="list" allowBlank="1" showErrorMessage="1" sqref="B63:B152 D63:D152">
      <formula1>Constants!$I$8:$I$31</formula1>
    </dataValidation>
    <dataValidation type="list" allowBlank="1" sqref="A63:A152">
      <formula1>Constants!$H$15:$H$37</formula1>
    </dataValidation>
  </dataValidations>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8.71"/>
    <col customWidth="1" min="2" max="2" width="140.14"/>
    <col customWidth="1" min="3" max="26" width="6.29"/>
  </cols>
  <sheetData>
    <row r="1" ht="12.75" customHeight="1">
      <c r="A1" s="1" t="s">
        <v>33</v>
      </c>
      <c r="D1" s="3"/>
      <c r="E1" s="3"/>
      <c r="F1" s="3"/>
      <c r="G1" s="3"/>
      <c r="H1" s="3"/>
      <c r="I1" s="3"/>
      <c r="J1" s="3"/>
      <c r="K1" s="3"/>
      <c r="L1" s="3"/>
      <c r="M1" s="3"/>
      <c r="N1" s="3"/>
      <c r="O1" s="3"/>
      <c r="P1" s="3"/>
      <c r="Q1" s="3"/>
      <c r="R1" s="3"/>
      <c r="S1" s="3"/>
      <c r="T1" s="3"/>
      <c r="U1" s="3"/>
      <c r="V1" s="3"/>
      <c r="W1" s="3"/>
      <c r="X1" s="3"/>
      <c r="Y1" s="3"/>
      <c r="Z1" s="3"/>
    </row>
    <row r="2" ht="12.75" customHeight="1">
      <c r="A2" s="288"/>
      <c r="B2" s="288"/>
      <c r="C2" s="3"/>
      <c r="D2" s="3"/>
      <c r="E2" s="3"/>
      <c r="F2" s="3"/>
      <c r="G2" s="3"/>
      <c r="H2" s="3"/>
      <c r="I2" s="3"/>
      <c r="J2" s="3"/>
      <c r="K2" s="3"/>
      <c r="L2" s="3"/>
      <c r="M2" s="3"/>
      <c r="N2" s="3"/>
      <c r="O2" s="3"/>
      <c r="P2" s="3"/>
      <c r="Q2" s="3"/>
      <c r="R2" s="3"/>
      <c r="S2" s="3"/>
      <c r="T2" s="3"/>
      <c r="U2" s="3"/>
      <c r="V2" s="3"/>
      <c r="W2" s="3"/>
      <c r="X2" s="3"/>
      <c r="Y2" s="3"/>
      <c r="Z2" s="3"/>
    </row>
    <row r="3" ht="12.75" customHeight="1">
      <c r="A3" s="180" t="s">
        <v>697</v>
      </c>
      <c r="B3" s="118"/>
      <c r="C3" s="3"/>
      <c r="D3" s="3"/>
      <c r="E3" s="3"/>
      <c r="F3" s="3"/>
      <c r="G3" s="3"/>
      <c r="H3" s="3"/>
      <c r="I3" s="3"/>
      <c r="J3" s="3"/>
      <c r="K3" s="3"/>
      <c r="L3" s="3"/>
      <c r="M3" s="3"/>
      <c r="N3" s="3"/>
      <c r="O3" s="3"/>
      <c r="P3" s="3"/>
      <c r="Q3" s="3"/>
      <c r="R3" s="3"/>
      <c r="S3" s="3"/>
      <c r="T3" s="3"/>
      <c r="U3" s="3"/>
      <c r="V3" s="3"/>
      <c r="W3" s="3"/>
      <c r="X3" s="3"/>
      <c r="Y3" s="3"/>
      <c r="Z3" s="3"/>
    </row>
    <row r="4" ht="43.5" customHeight="1">
      <c r="A4" s="83">
        <v>1.0</v>
      </c>
      <c r="B4" s="289" t="s">
        <v>698</v>
      </c>
      <c r="C4" s="3"/>
      <c r="D4" s="3"/>
      <c r="E4" s="3"/>
      <c r="F4" s="3"/>
      <c r="G4" s="3"/>
      <c r="H4" s="3"/>
      <c r="I4" s="3"/>
      <c r="J4" s="3"/>
      <c r="K4" s="3"/>
      <c r="L4" s="3"/>
      <c r="M4" s="3"/>
      <c r="N4" s="3"/>
      <c r="O4" s="3"/>
      <c r="P4" s="3"/>
      <c r="Q4" s="3"/>
      <c r="R4" s="3"/>
      <c r="S4" s="3"/>
      <c r="T4" s="3"/>
      <c r="U4" s="3"/>
      <c r="V4" s="3"/>
      <c r="W4" s="3"/>
      <c r="X4" s="3"/>
      <c r="Y4" s="3"/>
      <c r="Z4" s="3"/>
    </row>
    <row r="5" ht="43.5" customHeight="1">
      <c r="A5" s="83">
        <v>2.0</v>
      </c>
      <c r="B5" s="289" t="s">
        <v>699</v>
      </c>
      <c r="C5" s="3"/>
      <c r="D5" s="3"/>
      <c r="E5" s="3"/>
      <c r="F5" s="3"/>
      <c r="G5" s="3"/>
      <c r="H5" s="3"/>
      <c r="I5" s="3"/>
      <c r="J5" s="3"/>
      <c r="K5" s="3"/>
      <c r="L5" s="3"/>
      <c r="M5" s="3"/>
      <c r="N5" s="3"/>
      <c r="O5" s="3"/>
      <c r="P5" s="3"/>
      <c r="Q5" s="3"/>
      <c r="R5" s="3"/>
      <c r="S5" s="3"/>
      <c r="T5" s="3"/>
      <c r="U5" s="3"/>
      <c r="V5" s="3"/>
      <c r="W5" s="3"/>
      <c r="X5" s="3"/>
      <c r="Y5" s="3"/>
      <c r="Z5" s="3"/>
    </row>
    <row r="6" ht="43.5" customHeight="1">
      <c r="A6" s="83">
        <v>3.0</v>
      </c>
      <c r="B6" s="290"/>
      <c r="C6" s="3"/>
      <c r="D6" s="3"/>
      <c r="E6" s="3"/>
      <c r="F6" s="3"/>
      <c r="G6" s="3"/>
      <c r="H6" s="3"/>
      <c r="I6" s="3"/>
      <c r="J6" s="3"/>
      <c r="K6" s="3"/>
      <c r="L6" s="3"/>
      <c r="M6" s="3"/>
      <c r="N6" s="3"/>
      <c r="O6" s="3"/>
      <c r="P6" s="3"/>
      <c r="Q6" s="3"/>
      <c r="R6" s="3"/>
      <c r="S6" s="3"/>
      <c r="T6" s="3"/>
      <c r="U6" s="3"/>
      <c r="V6" s="3"/>
      <c r="W6" s="3"/>
      <c r="X6" s="3"/>
      <c r="Y6" s="3"/>
      <c r="Z6" s="3"/>
    </row>
    <row r="7" ht="43.5" customHeight="1">
      <c r="A7" s="83">
        <v>4.0</v>
      </c>
      <c r="B7" s="290"/>
      <c r="C7" s="3"/>
      <c r="D7" s="3"/>
      <c r="E7" s="3"/>
      <c r="F7" s="3"/>
      <c r="G7" s="3"/>
      <c r="H7" s="3"/>
      <c r="I7" s="3"/>
      <c r="J7" s="3"/>
      <c r="K7" s="3"/>
      <c r="L7" s="3"/>
      <c r="M7" s="3"/>
      <c r="N7" s="3"/>
      <c r="O7" s="3"/>
      <c r="P7" s="3"/>
      <c r="Q7" s="3"/>
      <c r="R7" s="3"/>
      <c r="S7" s="3"/>
      <c r="T7" s="3"/>
      <c r="U7" s="3"/>
      <c r="V7" s="3"/>
      <c r="W7" s="3"/>
      <c r="X7" s="3"/>
      <c r="Y7" s="3"/>
      <c r="Z7" s="3"/>
    </row>
    <row r="8" ht="43.5" customHeight="1">
      <c r="A8" s="83">
        <v>5.0</v>
      </c>
      <c r="B8" s="290"/>
      <c r="C8" s="3"/>
      <c r="D8" s="3"/>
      <c r="E8" s="3"/>
      <c r="F8" s="3"/>
      <c r="G8" s="3"/>
      <c r="H8" s="3"/>
      <c r="I8" s="3"/>
      <c r="J8" s="3"/>
      <c r="K8" s="3"/>
      <c r="L8" s="3"/>
      <c r="M8" s="3"/>
      <c r="N8" s="3"/>
      <c r="O8" s="3"/>
      <c r="P8" s="3"/>
      <c r="Q8" s="3"/>
      <c r="R8" s="3"/>
      <c r="S8" s="3"/>
      <c r="T8" s="3"/>
      <c r="U8" s="3"/>
      <c r="V8" s="3"/>
      <c r="W8" s="3"/>
      <c r="X8" s="3"/>
      <c r="Y8" s="3"/>
      <c r="Z8" s="3"/>
    </row>
    <row r="9" ht="20.25" customHeight="1">
      <c r="A9" s="180" t="s">
        <v>700</v>
      </c>
      <c r="B9" s="118"/>
      <c r="C9" s="3"/>
      <c r="D9" s="3"/>
      <c r="E9" s="3"/>
      <c r="F9" s="3"/>
      <c r="G9" s="3"/>
      <c r="H9" s="3"/>
      <c r="I9" s="3"/>
      <c r="J9" s="3"/>
      <c r="K9" s="3"/>
      <c r="L9" s="3"/>
      <c r="M9" s="3"/>
      <c r="N9" s="3"/>
      <c r="O9" s="3"/>
      <c r="P9" s="3"/>
      <c r="Q9" s="3"/>
      <c r="R9" s="3"/>
      <c r="S9" s="3"/>
      <c r="T9" s="3"/>
      <c r="U9" s="3"/>
      <c r="V9" s="3"/>
      <c r="W9" s="3"/>
      <c r="X9" s="3"/>
      <c r="Y9" s="3"/>
      <c r="Z9" s="3"/>
    </row>
    <row r="10" ht="43.5" customHeight="1">
      <c r="A10" s="83">
        <v>1.0</v>
      </c>
      <c r="B10" s="289" t="s">
        <v>701</v>
      </c>
      <c r="C10" s="3"/>
      <c r="D10" s="3"/>
      <c r="E10" s="3"/>
      <c r="F10" s="3"/>
      <c r="G10" s="3"/>
      <c r="H10" s="3"/>
      <c r="I10" s="3"/>
      <c r="J10" s="3"/>
      <c r="K10" s="3"/>
      <c r="L10" s="3"/>
      <c r="M10" s="3"/>
      <c r="N10" s="3"/>
      <c r="O10" s="3"/>
      <c r="P10" s="3"/>
      <c r="Q10" s="3"/>
      <c r="R10" s="3"/>
      <c r="S10" s="3"/>
      <c r="T10" s="3"/>
      <c r="U10" s="3"/>
      <c r="V10" s="3"/>
      <c r="W10" s="3"/>
      <c r="X10" s="3"/>
      <c r="Y10" s="3"/>
      <c r="Z10" s="3"/>
    </row>
    <row r="11" ht="43.5" customHeight="1">
      <c r="A11" s="83">
        <v>2.0</v>
      </c>
      <c r="B11" s="290"/>
      <c r="C11" s="3"/>
      <c r="D11" s="3"/>
      <c r="E11" s="3"/>
      <c r="F11" s="3"/>
      <c r="G11" s="3"/>
      <c r="H11" s="3"/>
      <c r="I11" s="3"/>
      <c r="J11" s="3"/>
      <c r="K11" s="3"/>
      <c r="L11" s="3"/>
      <c r="M11" s="3"/>
      <c r="N11" s="3"/>
      <c r="O11" s="3"/>
      <c r="P11" s="3"/>
      <c r="Q11" s="3"/>
      <c r="R11" s="3"/>
      <c r="S11" s="3"/>
      <c r="T11" s="3"/>
      <c r="U11" s="3"/>
      <c r="V11" s="3"/>
      <c r="W11" s="3"/>
      <c r="X11" s="3"/>
      <c r="Y11" s="3"/>
      <c r="Z11" s="3"/>
    </row>
    <row r="12" ht="43.5" customHeight="1">
      <c r="A12" s="83">
        <v>3.0</v>
      </c>
      <c r="B12" s="290"/>
      <c r="C12" s="3"/>
      <c r="D12" s="3"/>
      <c r="E12" s="3"/>
      <c r="F12" s="3"/>
      <c r="G12" s="3"/>
      <c r="H12" s="3"/>
      <c r="I12" s="3"/>
      <c r="J12" s="3"/>
      <c r="K12" s="3"/>
      <c r="L12" s="3"/>
      <c r="M12" s="3"/>
      <c r="N12" s="3"/>
      <c r="O12" s="3"/>
      <c r="P12" s="3"/>
      <c r="Q12" s="3"/>
      <c r="R12" s="3"/>
      <c r="S12" s="3"/>
      <c r="T12" s="3"/>
      <c r="U12" s="3"/>
      <c r="V12" s="3"/>
      <c r="W12" s="3"/>
      <c r="X12" s="3"/>
      <c r="Y12" s="3"/>
      <c r="Z12" s="3"/>
    </row>
    <row r="13" ht="43.5" customHeight="1">
      <c r="A13" s="83">
        <v>4.0</v>
      </c>
      <c r="B13" s="290"/>
      <c r="C13" s="3"/>
      <c r="D13" s="3"/>
      <c r="E13" s="3"/>
      <c r="F13" s="3"/>
      <c r="G13" s="3"/>
      <c r="H13" s="3"/>
      <c r="I13" s="3"/>
      <c r="J13" s="3"/>
      <c r="K13" s="3"/>
      <c r="L13" s="3"/>
      <c r="M13" s="3"/>
      <c r="N13" s="3"/>
      <c r="O13" s="3"/>
      <c r="P13" s="3"/>
      <c r="Q13" s="3"/>
      <c r="R13" s="3"/>
      <c r="S13" s="3"/>
      <c r="T13" s="3"/>
      <c r="U13" s="3"/>
      <c r="V13" s="3"/>
      <c r="W13" s="3"/>
      <c r="X13" s="3"/>
      <c r="Y13" s="3"/>
      <c r="Z13" s="3"/>
    </row>
    <row r="14" ht="43.5" customHeight="1">
      <c r="A14" s="83">
        <v>5.0</v>
      </c>
      <c r="B14" s="290"/>
      <c r="C14" s="3"/>
      <c r="D14" s="3"/>
      <c r="E14" s="3"/>
      <c r="F14" s="3"/>
      <c r="G14" s="3"/>
      <c r="H14" s="3"/>
      <c r="I14" s="3"/>
      <c r="J14" s="3"/>
      <c r="K14" s="3"/>
      <c r="L14" s="3"/>
      <c r="M14" s="3"/>
      <c r="N14" s="3"/>
      <c r="O14" s="3"/>
      <c r="P14" s="3"/>
      <c r="Q14" s="3"/>
      <c r="R14" s="3"/>
      <c r="S14" s="3"/>
      <c r="T14" s="3"/>
      <c r="U14" s="3"/>
      <c r="V14" s="3"/>
      <c r="W14" s="3"/>
      <c r="X14" s="3"/>
      <c r="Y14" s="3"/>
      <c r="Z14" s="3"/>
    </row>
    <row r="15" ht="20.25" customHeight="1">
      <c r="A15" s="180" t="s">
        <v>702</v>
      </c>
      <c r="B15" s="118"/>
      <c r="C15" s="3"/>
      <c r="D15" s="3"/>
      <c r="E15" s="3"/>
      <c r="F15" s="3"/>
      <c r="G15" s="3"/>
      <c r="H15" s="3"/>
      <c r="I15" s="3"/>
      <c r="J15" s="3"/>
      <c r="K15" s="3"/>
      <c r="L15" s="3"/>
      <c r="M15" s="3"/>
      <c r="N15" s="3"/>
      <c r="O15" s="3"/>
      <c r="P15" s="3"/>
      <c r="Q15" s="3"/>
      <c r="R15" s="3"/>
      <c r="S15" s="3"/>
      <c r="T15" s="3"/>
      <c r="U15" s="3"/>
      <c r="V15" s="3"/>
      <c r="W15" s="3"/>
      <c r="X15" s="3"/>
      <c r="Y15" s="3"/>
      <c r="Z15" s="3"/>
    </row>
    <row r="16" ht="43.5" customHeight="1">
      <c r="A16" s="83">
        <v>1.0</v>
      </c>
      <c r="B16" s="290"/>
      <c r="C16" s="3"/>
      <c r="D16" s="3"/>
      <c r="E16" s="3"/>
      <c r="F16" s="3"/>
      <c r="G16" s="3"/>
      <c r="H16" s="3"/>
      <c r="I16" s="3"/>
      <c r="J16" s="3"/>
      <c r="K16" s="3"/>
      <c r="L16" s="3"/>
      <c r="M16" s="3"/>
      <c r="N16" s="3"/>
      <c r="O16" s="3"/>
      <c r="P16" s="3"/>
      <c r="Q16" s="3"/>
      <c r="R16" s="3"/>
      <c r="S16" s="3"/>
      <c r="T16" s="3"/>
      <c r="U16" s="3"/>
      <c r="V16" s="3"/>
      <c r="W16" s="3"/>
      <c r="X16" s="3"/>
      <c r="Y16" s="3"/>
      <c r="Z16" s="3"/>
    </row>
    <row r="17" ht="43.5" customHeight="1">
      <c r="A17" s="83">
        <v>2.0</v>
      </c>
      <c r="B17" s="290"/>
      <c r="C17" s="3"/>
      <c r="D17" s="3"/>
      <c r="E17" s="3"/>
      <c r="F17" s="3"/>
      <c r="G17" s="3"/>
      <c r="H17" s="3"/>
      <c r="I17" s="3"/>
      <c r="J17" s="3"/>
      <c r="K17" s="3"/>
      <c r="L17" s="3"/>
      <c r="M17" s="3"/>
      <c r="N17" s="3"/>
      <c r="O17" s="3"/>
      <c r="P17" s="3"/>
      <c r="Q17" s="3"/>
      <c r="R17" s="3"/>
      <c r="S17" s="3"/>
      <c r="T17" s="3"/>
      <c r="U17" s="3"/>
      <c r="V17" s="3"/>
      <c r="W17" s="3"/>
      <c r="X17" s="3"/>
      <c r="Y17" s="3"/>
      <c r="Z17" s="3"/>
    </row>
    <row r="18" ht="43.5" customHeight="1">
      <c r="A18" s="83">
        <v>3.0</v>
      </c>
      <c r="B18" s="290"/>
      <c r="C18" s="3"/>
      <c r="D18" s="3"/>
      <c r="E18" s="3"/>
      <c r="F18" s="3"/>
      <c r="G18" s="3"/>
      <c r="H18" s="3"/>
      <c r="I18" s="3"/>
      <c r="J18" s="3"/>
      <c r="K18" s="3"/>
      <c r="L18" s="3"/>
      <c r="M18" s="3"/>
      <c r="N18" s="3"/>
      <c r="O18" s="3"/>
      <c r="P18" s="3"/>
      <c r="Q18" s="3"/>
      <c r="R18" s="3"/>
      <c r="S18" s="3"/>
      <c r="T18" s="3"/>
      <c r="U18" s="3"/>
      <c r="V18" s="3"/>
      <c r="W18" s="3"/>
      <c r="X18" s="3"/>
      <c r="Y18" s="3"/>
      <c r="Z18" s="3"/>
    </row>
    <row r="19" ht="43.5" customHeight="1">
      <c r="A19" s="83">
        <v>4.0</v>
      </c>
      <c r="B19" s="290"/>
      <c r="C19" s="3"/>
      <c r="D19" s="3"/>
      <c r="E19" s="3"/>
      <c r="F19" s="3"/>
      <c r="G19" s="3"/>
      <c r="H19" s="3"/>
      <c r="I19" s="3"/>
      <c r="J19" s="3"/>
      <c r="K19" s="3"/>
      <c r="L19" s="3"/>
      <c r="M19" s="3"/>
      <c r="N19" s="3"/>
      <c r="O19" s="3"/>
      <c r="P19" s="3"/>
      <c r="Q19" s="3"/>
      <c r="R19" s="3"/>
      <c r="S19" s="3"/>
      <c r="T19" s="3"/>
      <c r="U19" s="3"/>
      <c r="V19" s="3"/>
      <c r="W19" s="3"/>
      <c r="X19" s="3"/>
      <c r="Y19" s="3"/>
      <c r="Z19" s="3"/>
    </row>
    <row r="20" ht="43.5" customHeight="1">
      <c r="A20" s="83">
        <v>5.0</v>
      </c>
      <c r="B20" s="290"/>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C1"/>
  </mergeCells>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5.14"/>
    <col customWidth="1" min="2" max="2" width="3.86"/>
    <col customWidth="1" min="3" max="3" width="33.29"/>
    <col customWidth="1" min="4" max="4" width="87.86"/>
    <col customWidth="1" min="5" max="6" width="10.86"/>
    <col customWidth="1" min="7" max="26" width="10.71"/>
  </cols>
  <sheetData>
    <row r="1" ht="12.75" customHeight="1">
      <c r="A1" s="1" t="s">
        <v>703</v>
      </c>
      <c r="E1" s="180"/>
      <c r="F1" s="180"/>
      <c r="G1" s="3"/>
      <c r="H1" s="3"/>
      <c r="I1" s="3"/>
      <c r="J1" s="3"/>
      <c r="K1" s="3"/>
      <c r="L1" s="3"/>
      <c r="M1" s="3"/>
      <c r="N1" s="3"/>
      <c r="O1" s="3"/>
      <c r="P1" s="3"/>
      <c r="Q1" s="3"/>
      <c r="R1" s="3"/>
      <c r="S1" s="3"/>
      <c r="T1" s="3"/>
      <c r="U1" s="3"/>
      <c r="V1" s="3"/>
      <c r="W1" s="3"/>
      <c r="X1" s="3"/>
      <c r="Y1" s="3"/>
      <c r="Z1" s="3"/>
    </row>
    <row r="2" ht="27.0" customHeight="1">
      <c r="A2" s="10" t="s">
        <v>704</v>
      </c>
      <c r="E2" s="3"/>
      <c r="F2" s="3"/>
      <c r="G2" s="3"/>
      <c r="H2" s="3"/>
      <c r="I2" s="3"/>
      <c r="J2" s="3"/>
      <c r="K2" s="3"/>
      <c r="L2" s="3"/>
      <c r="M2" s="3"/>
      <c r="N2" s="3"/>
      <c r="O2" s="3"/>
      <c r="P2" s="3"/>
      <c r="Q2" s="3"/>
      <c r="R2" s="3"/>
      <c r="S2" s="3"/>
      <c r="T2" s="3"/>
      <c r="U2" s="3"/>
      <c r="V2" s="3"/>
      <c r="W2" s="3"/>
      <c r="X2" s="3"/>
      <c r="Y2" s="3"/>
      <c r="Z2" s="3"/>
    </row>
    <row r="3" ht="28.5" customHeight="1">
      <c r="A3" s="10" t="s">
        <v>705</v>
      </c>
      <c r="E3" s="3"/>
      <c r="F3" s="3"/>
      <c r="G3" s="3"/>
      <c r="H3" s="3"/>
      <c r="I3" s="3"/>
      <c r="J3" s="3"/>
      <c r="K3" s="3"/>
      <c r="L3" s="3"/>
      <c r="M3" s="3"/>
      <c r="N3" s="3"/>
      <c r="O3" s="3"/>
      <c r="P3" s="3"/>
      <c r="Q3" s="3"/>
      <c r="R3" s="3"/>
      <c r="S3" s="3"/>
      <c r="T3" s="3"/>
      <c r="U3" s="3"/>
      <c r="V3" s="3"/>
      <c r="W3" s="3"/>
      <c r="X3" s="3"/>
      <c r="Y3" s="3"/>
      <c r="Z3" s="3"/>
    </row>
    <row r="4" ht="12.75" customHeight="1">
      <c r="A4" s="291" t="s">
        <v>706</v>
      </c>
      <c r="B4" s="292"/>
      <c r="C4" s="292"/>
      <c r="D4" s="292"/>
      <c r="E4" s="3"/>
      <c r="F4" s="3"/>
      <c r="G4" s="3"/>
      <c r="H4" s="3"/>
      <c r="I4" s="3"/>
      <c r="J4" s="3"/>
      <c r="K4" s="3"/>
      <c r="L4" s="3"/>
      <c r="M4" s="3"/>
      <c r="N4" s="3"/>
      <c r="O4" s="3"/>
      <c r="P4" s="3"/>
      <c r="Q4" s="3"/>
      <c r="R4" s="3"/>
      <c r="S4" s="3"/>
      <c r="T4" s="3"/>
      <c r="U4" s="3"/>
      <c r="V4" s="3"/>
      <c r="W4" s="3"/>
      <c r="X4" s="3"/>
      <c r="Y4" s="3"/>
      <c r="Z4" s="3"/>
    </row>
    <row r="5" ht="52.5" customHeight="1">
      <c r="A5" s="89"/>
      <c r="B5" s="73" t="s">
        <v>707</v>
      </c>
      <c r="E5" s="8"/>
      <c r="F5" s="8"/>
      <c r="G5" s="8"/>
      <c r="H5" s="8"/>
      <c r="I5" s="8"/>
      <c r="J5" s="8"/>
      <c r="K5" s="8"/>
      <c r="L5" s="8"/>
      <c r="M5" s="8"/>
      <c r="N5" s="8"/>
      <c r="O5" s="8"/>
      <c r="P5" s="8"/>
      <c r="Q5" s="8"/>
      <c r="R5" s="8"/>
      <c r="S5" s="8"/>
      <c r="T5" s="8"/>
      <c r="U5" s="8"/>
      <c r="V5" s="8"/>
      <c r="W5" s="8"/>
      <c r="X5" s="8"/>
      <c r="Y5" s="8"/>
      <c r="Z5" s="8"/>
    </row>
    <row r="6" ht="12.75" customHeight="1">
      <c r="A6" s="89"/>
      <c r="B6" s="73"/>
      <c r="C6" s="293" t="s">
        <v>708</v>
      </c>
      <c r="D6" s="8"/>
      <c r="E6" s="8"/>
      <c r="F6" s="8"/>
      <c r="G6" s="8"/>
      <c r="H6" s="8"/>
      <c r="I6" s="8"/>
      <c r="J6" s="8"/>
      <c r="K6" s="8"/>
      <c r="L6" s="8"/>
      <c r="M6" s="8"/>
      <c r="N6" s="8"/>
      <c r="O6" s="8"/>
      <c r="P6" s="8"/>
      <c r="Q6" s="8"/>
      <c r="R6" s="8"/>
      <c r="S6" s="8"/>
      <c r="T6" s="8"/>
      <c r="U6" s="8"/>
      <c r="V6" s="8"/>
      <c r="W6" s="8"/>
      <c r="X6" s="8"/>
      <c r="Y6" s="8"/>
      <c r="Z6" s="8"/>
    </row>
    <row r="7" ht="12.75" customHeight="1">
      <c r="A7" s="89"/>
      <c r="B7" s="73"/>
      <c r="C7" s="73" t="s">
        <v>709</v>
      </c>
      <c r="D7" s="8"/>
      <c r="E7" s="8"/>
      <c r="F7" s="8"/>
      <c r="G7" s="8"/>
      <c r="H7" s="8"/>
      <c r="I7" s="8"/>
      <c r="J7" s="8"/>
      <c r="K7" s="8"/>
      <c r="L7" s="8"/>
      <c r="M7" s="8"/>
      <c r="N7" s="8"/>
      <c r="O7" s="8"/>
      <c r="P7" s="8"/>
      <c r="Q7" s="8"/>
      <c r="R7" s="8"/>
      <c r="S7" s="8"/>
      <c r="T7" s="8"/>
      <c r="U7" s="8"/>
      <c r="V7" s="8"/>
      <c r="W7" s="8"/>
      <c r="X7" s="8"/>
      <c r="Y7" s="8"/>
      <c r="Z7" s="8"/>
    </row>
    <row r="8" ht="12.75" customHeight="1">
      <c r="A8" s="89"/>
      <c r="C8" s="73" t="s">
        <v>710</v>
      </c>
      <c r="D8" s="8"/>
      <c r="E8" s="8"/>
      <c r="F8" s="8"/>
      <c r="G8" s="8"/>
      <c r="H8" s="8"/>
      <c r="I8" s="8"/>
      <c r="J8" s="8"/>
      <c r="K8" s="8"/>
      <c r="L8" s="8"/>
      <c r="M8" s="8"/>
      <c r="N8" s="8"/>
      <c r="O8" s="8"/>
      <c r="P8" s="8"/>
      <c r="Q8" s="8"/>
      <c r="R8" s="8"/>
      <c r="S8" s="8"/>
      <c r="T8" s="8"/>
      <c r="U8" s="8"/>
      <c r="V8" s="8"/>
      <c r="W8" s="8"/>
      <c r="X8" s="8"/>
      <c r="Y8" s="8"/>
      <c r="Z8" s="8"/>
    </row>
    <row r="9" ht="12.75" customHeight="1">
      <c r="A9" s="89"/>
      <c r="C9" s="73"/>
      <c r="D9" s="8"/>
      <c r="E9" s="8"/>
      <c r="F9" s="8"/>
      <c r="G9" s="8"/>
      <c r="H9" s="8"/>
      <c r="I9" s="8"/>
      <c r="J9" s="8"/>
      <c r="K9" s="8"/>
      <c r="L9" s="8"/>
      <c r="M9" s="8"/>
      <c r="N9" s="8"/>
      <c r="O9" s="8"/>
      <c r="P9" s="8"/>
      <c r="Q9" s="8"/>
      <c r="R9" s="8"/>
      <c r="S9" s="8"/>
      <c r="T9" s="8"/>
      <c r="U9" s="8"/>
      <c r="V9" s="8"/>
      <c r="W9" s="8"/>
      <c r="X9" s="8"/>
      <c r="Y9" s="8"/>
      <c r="Z9" s="8"/>
    </row>
    <row r="10" ht="12.75" customHeight="1">
      <c r="A10" s="89"/>
      <c r="C10" s="73" t="s">
        <v>711</v>
      </c>
      <c r="D10" s="8"/>
      <c r="E10" s="8"/>
      <c r="F10" s="8"/>
      <c r="G10" s="8"/>
      <c r="H10" s="8"/>
      <c r="I10" s="8"/>
      <c r="J10" s="8"/>
      <c r="K10" s="8"/>
      <c r="L10" s="8"/>
      <c r="M10" s="8"/>
      <c r="N10" s="8"/>
      <c r="O10" s="8"/>
      <c r="P10" s="8"/>
      <c r="Q10" s="8"/>
      <c r="R10" s="8"/>
      <c r="S10" s="8"/>
      <c r="T10" s="8"/>
      <c r="U10" s="8"/>
      <c r="V10" s="8"/>
      <c r="W10" s="8"/>
      <c r="X10" s="8"/>
      <c r="Y10" s="8"/>
      <c r="Z10" s="8"/>
    </row>
    <row r="11" ht="12.75" customHeight="1">
      <c r="A11" s="89"/>
      <c r="C11" s="293" t="s">
        <v>709</v>
      </c>
      <c r="D11" s="8"/>
      <c r="E11" s="8"/>
      <c r="F11" s="8"/>
      <c r="G11" s="8"/>
      <c r="H11" s="8"/>
      <c r="I11" s="8"/>
      <c r="J11" s="8"/>
      <c r="K11" s="8"/>
      <c r="L11" s="8"/>
      <c r="M11" s="8"/>
      <c r="N11" s="8"/>
      <c r="O11" s="8"/>
      <c r="P11" s="8"/>
      <c r="Q11" s="8"/>
      <c r="R11" s="8"/>
      <c r="S11" s="8"/>
      <c r="T11" s="8"/>
      <c r="U11" s="8"/>
      <c r="V11" s="8"/>
      <c r="W11" s="8"/>
      <c r="X11" s="8"/>
      <c r="Y11" s="8"/>
      <c r="Z11" s="8"/>
    </row>
    <row r="12" ht="12.75" customHeight="1">
      <c r="A12" s="89"/>
      <c r="B12" s="73"/>
      <c r="E12" s="8"/>
      <c r="F12" s="8"/>
      <c r="G12" s="8"/>
      <c r="H12" s="8"/>
      <c r="I12" s="8"/>
      <c r="J12" s="8"/>
      <c r="K12" s="8"/>
      <c r="L12" s="8"/>
      <c r="M12" s="8"/>
      <c r="N12" s="8"/>
      <c r="O12" s="8"/>
      <c r="P12" s="8"/>
      <c r="Q12" s="8"/>
      <c r="R12" s="8"/>
      <c r="S12" s="8"/>
      <c r="T12" s="8"/>
      <c r="U12" s="8"/>
      <c r="V12" s="8"/>
      <c r="W12" s="8"/>
      <c r="X12" s="8"/>
      <c r="Y12" s="8"/>
      <c r="Z12" s="8"/>
    </row>
    <row r="13" ht="21.75" customHeight="1">
      <c r="A13" s="89"/>
      <c r="B13" s="73" t="s">
        <v>712</v>
      </c>
      <c r="E13" s="8"/>
      <c r="F13" s="8"/>
      <c r="G13" s="8"/>
      <c r="H13" s="8"/>
      <c r="I13" s="8"/>
      <c r="J13" s="8"/>
      <c r="K13" s="8"/>
      <c r="L13" s="8"/>
      <c r="M13" s="8"/>
      <c r="N13" s="8"/>
      <c r="O13" s="8"/>
      <c r="P13" s="8"/>
      <c r="Q13" s="8"/>
      <c r="R13" s="8"/>
      <c r="S13" s="8"/>
      <c r="T13" s="8"/>
      <c r="U13" s="8"/>
      <c r="V13" s="8"/>
      <c r="W13" s="8"/>
      <c r="X13" s="8"/>
      <c r="Y13" s="8"/>
      <c r="Z13" s="8"/>
    </row>
    <row r="14" ht="12.75" customHeight="1">
      <c r="A14" s="291" t="s">
        <v>695</v>
      </c>
      <c r="B14" s="292"/>
      <c r="C14" s="292"/>
      <c r="D14" s="292"/>
      <c r="E14" s="3"/>
      <c r="F14" s="3"/>
      <c r="G14" s="3"/>
      <c r="H14" s="3"/>
      <c r="I14" s="3"/>
      <c r="J14" s="3"/>
      <c r="K14" s="3"/>
      <c r="L14" s="3"/>
      <c r="M14" s="3"/>
      <c r="N14" s="3"/>
      <c r="O14" s="3"/>
      <c r="P14" s="3"/>
      <c r="Q14" s="3"/>
      <c r="R14" s="3"/>
      <c r="S14" s="3"/>
      <c r="T14" s="3"/>
      <c r="U14" s="3"/>
      <c r="V14" s="3"/>
      <c r="W14" s="3"/>
      <c r="X14" s="3"/>
      <c r="Y14" s="3"/>
      <c r="Z14" s="3"/>
    </row>
    <row r="15" ht="12.75" customHeight="1">
      <c r="A15" s="89"/>
      <c r="B15" s="73" t="s">
        <v>713</v>
      </c>
      <c r="E15" s="8"/>
      <c r="F15" s="8"/>
      <c r="G15" s="8"/>
      <c r="H15" s="8"/>
      <c r="I15" s="8"/>
      <c r="J15" s="8"/>
      <c r="K15" s="8"/>
      <c r="L15" s="8"/>
      <c r="M15" s="8"/>
      <c r="N15" s="8"/>
      <c r="O15" s="8"/>
      <c r="P15" s="8"/>
      <c r="Q15" s="8"/>
      <c r="R15" s="8"/>
      <c r="S15" s="8"/>
      <c r="T15" s="8"/>
      <c r="U15" s="8"/>
      <c r="V15" s="8"/>
      <c r="W15" s="8"/>
      <c r="X15" s="8"/>
      <c r="Y15" s="8"/>
      <c r="Z15" s="8"/>
    </row>
    <row r="16" ht="12.75" customHeight="1">
      <c r="A16" s="279"/>
      <c r="B16" s="73"/>
      <c r="C16" s="293" t="s">
        <v>708</v>
      </c>
      <c r="D16" s="8"/>
      <c r="E16" s="8"/>
      <c r="F16" s="8"/>
      <c r="G16" s="8"/>
      <c r="H16" s="8"/>
      <c r="I16" s="8"/>
      <c r="J16" s="8"/>
      <c r="K16" s="8"/>
      <c r="L16" s="8"/>
      <c r="M16" s="8"/>
      <c r="N16" s="8"/>
      <c r="O16" s="8"/>
      <c r="P16" s="8"/>
      <c r="Q16" s="8"/>
      <c r="R16" s="8"/>
      <c r="S16" s="8"/>
      <c r="T16" s="8"/>
      <c r="U16" s="8"/>
      <c r="V16" s="8"/>
      <c r="W16" s="8"/>
      <c r="X16" s="8"/>
      <c r="Y16" s="8"/>
      <c r="Z16" s="8"/>
    </row>
    <row r="17" ht="12.75" customHeight="1">
      <c r="A17" s="279"/>
      <c r="B17" s="73"/>
      <c r="C17" s="73" t="s">
        <v>714</v>
      </c>
      <c r="D17" s="8"/>
      <c r="E17" s="8"/>
      <c r="F17" s="8"/>
      <c r="G17" s="8"/>
      <c r="H17" s="8"/>
      <c r="I17" s="8"/>
      <c r="J17" s="8"/>
      <c r="K17" s="8"/>
      <c r="L17" s="8"/>
      <c r="M17" s="8"/>
      <c r="N17" s="8"/>
      <c r="O17" s="8"/>
      <c r="P17" s="8"/>
      <c r="Q17" s="8"/>
      <c r="R17" s="8"/>
      <c r="S17" s="8"/>
      <c r="T17" s="8"/>
      <c r="U17" s="8"/>
      <c r="V17" s="8"/>
      <c r="W17" s="8"/>
      <c r="X17" s="8"/>
      <c r="Y17" s="8"/>
      <c r="Z17" s="8"/>
    </row>
    <row r="18" ht="12.75" customHeight="1">
      <c r="A18" s="279"/>
      <c r="C18" s="73" t="s">
        <v>715</v>
      </c>
      <c r="D18" s="8"/>
      <c r="E18" s="8"/>
      <c r="F18" s="8"/>
      <c r="G18" s="8"/>
      <c r="H18" s="8"/>
      <c r="I18" s="8"/>
      <c r="J18" s="8"/>
      <c r="K18" s="8"/>
      <c r="L18" s="8"/>
      <c r="M18" s="8"/>
      <c r="N18" s="8"/>
      <c r="O18" s="8"/>
      <c r="P18" s="8"/>
      <c r="Q18" s="8"/>
      <c r="R18" s="8"/>
      <c r="S18" s="8"/>
      <c r="T18" s="8"/>
      <c r="U18" s="8"/>
      <c r="V18" s="8"/>
      <c r="W18" s="8"/>
      <c r="X18" s="8"/>
      <c r="Y18" s="8"/>
      <c r="Z18" s="8"/>
    </row>
    <row r="19" ht="12.75" customHeight="1">
      <c r="A19" s="279"/>
      <c r="B19" s="73"/>
      <c r="C19" s="73"/>
      <c r="D19" s="8"/>
      <c r="E19" s="8"/>
      <c r="F19" s="8"/>
      <c r="G19" s="8"/>
      <c r="H19" s="8"/>
      <c r="I19" s="8"/>
      <c r="J19" s="8"/>
      <c r="K19" s="8"/>
      <c r="L19" s="8"/>
      <c r="M19" s="8"/>
      <c r="N19" s="8"/>
      <c r="O19" s="8"/>
      <c r="P19" s="8"/>
      <c r="Q19" s="8"/>
      <c r="R19" s="8"/>
      <c r="S19" s="8"/>
      <c r="T19" s="8"/>
      <c r="U19" s="8"/>
      <c r="V19" s="8"/>
      <c r="W19" s="8"/>
      <c r="X19" s="8"/>
      <c r="Y19" s="8"/>
      <c r="Z19" s="8"/>
    </row>
    <row r="20" ht="37.5" customHeight="1">
      <c r="A20" s="89"/>
      <c r="B20" s="10" t="s">
        <v>716</v>
      </c>
      <c r="E20" s="3"/>
      <c r="F20" s="3"/>
      <c r="G20" s="3"/>
      <c r="H20" s="3"/>
      <c r="I20" s="3"/>
      <c r="J20" s="3"/>
      <c r="K20" s="3"/>
      <c r="L20" s="3"/>
      <c r="M20" s="3"/>
      <c r="N20" s="3"/>
      <c r="O20" s="3"/>
      <c r="P20" s="3"/>
      <c r="Q20" s="3"/>
      <c r="R20" s="3"/>
      <c r="S20" s="3"/>
      <c r="T20" s="3"/>
      <c r="U20" s="3"/>
      <c r="V20" s="3"/>
      <c r="W20" s="3"/>
      <c r="X20" s="3"/>
      <c r="Y20" s="3"/>
      <c r="Z20" s="3"/>
    </row>
    <row r="21" ht="12.75" customHeight="1">
      <c r="A21" s="291" t="s">
        <v>717</v>
      </c>
      <c r="B21" s="292"/>
      <c r="C21" s="292"/>
      <c r="D21" s="292"/>
      <c r="E21" s="3"/>
      <c r="F21" s="3"/>
      <c r="G21" s="3"/>
      <c r="H21" s="3"/>
      <c r="I21" s="3"/>
      <c r="J21" s="3"/>
      <c r="K21" s="3"/>
      <c r="L21" s="3"/>
      <c r="M21" s="3"/>
      <c r="N21" s="3"/>
      <c r="O21" s="3"/>
      <c r="P21" s="3"/>
      <c r="Q21" s="3"/>
      <c r="R21" s="3"/>
      <c r="S21" s="3"/>
      <c r="T21" s="3"/>
      <c r="U21" s="3"/>
      <c r="V21" s="3"/>
      <c r="W21" s="3"/>
      <c r="X21" s="3"/>
      <c r="Y21" s="3"/>
      <c r="Z21" s="3"/>
    </row>
    <row r="22" ht="33.0" customHeight="1">
      <c r="A22" s="294"/>
      <c r="B22" s="295" t="s">
        <v>718</v>
      </c>
      <c r="E22" s="3"/>
      <c r="F22" s="3"/>
      <c r="G22" s="3"/>
      <c r="H22" s="3"/>
      <c r="I22" s="3"/>
      <c r="J22" s="3"/>
      <c r="K22" s="3"/>
      <c r="L22" s="3"/>
      <c r="M22" s="3"/>
      <c r="N22" s="3"/>
      <c r="O22" s="3"/>
      <c r="P22" s="3"/>
      <c r="Q22" s="3"/>
      <c r="R22" s="3"/>
      <c r="S22" s="3"/>
      <c r="T22" s="3"/>
      <c r="U22" s="3"/>
      <c r="V22" s="3"/>
      <c r="W22" s="3"/>
      <c r="X22" s="3"/>
      <c r="Y22" s="3"/>
      <c r="Z22" s="3"/>
    </row>
    <row r="23" ht="12.75" customHeight="1">
      <c r="A23" s="294"/>
      <c r="B23" s="295"/>
      <c r="C23" s="296" t="s">
        <v>719</v>
      </c>
      <c r="D23" s="297" t="s">
        <v>720</v>
      </c>
      <c r="E23" s="3"/>
      <c r="F23" s="3"/>
      <c r="G23" s="3"/>
      <c r="H23" s="3"/>
      <c r="I23" s="3"/>
      <c r="J23" s="3"/>
      <c r="K23" s="3"/>
      <c r="L23" s="3"/>
      <c r="M23" s="3"/>
      <c r="N23" s="3"/>
      <c r="O23" s="3"/>
      <c r="P23" s="3"/>
      <c r="Q23" s="3"/>
      <c r="R23" s="3"/>
      <c r="S23" s="3"/>
      <c r="T23" s="3"/>
      <c r="U23" s="3"/>
      <c r="V23" s="3"/>
      <c r="W23" s="3"/>
      <c r="X23" s="3"/>
      <c r="Y23" s="3"/>
      <c r="Z23" s="3"/>
    </row>
    <row r="24" ht="12.75" customHeight="1">
      <c r="A24" s="294"/>
      <c r="B24" s="295"/>
      <c r="C24" s="298" t="s">
        <v>721</v>
      </c>
      <c r="D24" s="295" t="s">
        <v>722</v>
      </c>
      <c r="E24" s="3"/>
      <c r="F24" s="3"/>
      <c r="G24" s="3"/>
      <c r="H24" s="3"/>
      <c r="I24" s="3"/>
      <c r="J24" s="3"/>
      <c r="K24" s="3"/>
      <c r="L24" s="3"/>
      <c r="M24" s="3"/>
      <c r="N24" s="3"/>
      <c r="O24" s="3"/>
      <c r="P24" s="3"/>
      <c r="Q24" s="3"/>
      <c r="R24" s="3"/>
      <c r="S24" s="3"/>
      <c r="T24" s="3"/>
      <c r="U24" s="3"/>
      <c r="V24" s="3"/>
      <c r="W24" s="3"/>
      <c r="X24" s="3"/>
      <c r="Y24" s="3"/>
      <c r="Z24" s="3"/>
    </row>
    <row r="25" ht="12.75" customHeight="1">
      <c r="A25" s="294"/>
      <c r="C25" s="298"/>
      <c r="D25" s="295" t="s">
        <v>723</v>
      </c>
      <c r="E25" s="3"/>
      <c r="F25" s="3"/>
      <c r="G25" s="3"/>
      <c r="H25" s="3"/>
      <c r="I25" s="3"/>
      <c r="J25" s="3"/>
      <c r="K25" s="3"/>
      <c r="L25" s="3"/>
      <c r="M25" s="3"/>
      <c r="N25" s="3"/>
      <c r="O25" s="3"/>
      <c r="P25" s="3"/>
      <c r="Q25" s="3"/>
      <c r="R25" s="3"/>
      <c r="S25" s="3"/>
      <c r="T25" s="3"/>
      <c r="U25" s="3"/>
      <c r="V25" s="3"/>
      <c r="W25" s="3"/>
      <c r="X25" s="3"/>
      <c r="Y25" s="3"/>
      <c r="Z25" s="3"/>
    </row>
    <row r="26" ht="12.75" customHeight="1">
      <c r="A26" s="294"/>
      <c r="C26" s="298"/>
      <c r="D26" s="295"/>
      <c r="E26" s="3"/>
      <c r="F26" s="3"/>
      <c r="G26" s="3"/>
      <c r="H26" s="3"/>
      <c r="I26" s="3"/>
      <c r="J26" s="3"/>
      <c r="K26" s="3"/>
      <c r="L26" s="3"/>
      <c r="M26" s="3"/>
      <c r="N26" s="3"/>
      <c r="O26" s="3"/>
      <c r="P26" s="3"/>
      <c r="Q26" s="3"/>
      <c r="R26" s="3"/>
      <c r="S26" s="3"/>
      <c r="T26" s="3"/>
      <c r="U26" s="3"/>
      <c r="V26" s="3"/>
      <c r="W26" s="3"/>
      <c r="X26" s="3"/>
      <c r="Y26" s="3"/>
      <c r="Z26" s="3"/>
    </row>
    <row r="27" ht="12.75" customHeight="1">
      <c r="A27" s="294"/>
      <c r="C27" s="298" t="s">
        <v>724</v>
      </c>
      <c r="D27" s="295" t="s">
        <v>725</v>
      </c>
      <c r="E27" s="3"/>
      <c r="F27" s="3"/>
      <c r="G27" s="3"/>
      <c r="H27" s="3"/>
      <c r="I27" s="3"/>
      <c r="J27" s="3"/>
      <c r="K27" s="3"/>
      <c r="L27" s="3"/>
      <c r="M27" s="3"/>
      <c r="N27" s="3"/>
      <c r="O27" s="3"/>
      <c r="P27" s="3"/>
      <c r="Q27" s="3"/>
      <c r="R27" s="3"/>
      <c r="S27" s="3"/>
      <c r="T27" s="3"/>
      <c r="U27" s="3"/>
      <c r="V27" s="3"/>
      <c r="W27" s="3"/>
      <c r="X27" s="3"/>
      <c r="Y27" s="3"/>
      <c r="Z27" s="3"/>
    </row>
    <row r="28" ht="12.75" customHeight="1">
      <c r="A28" s="294"/>
      <c r="C28" s="299"/>
      <c r="D28" s="295" t="s">
        <v>726</v>
      </c>
      <c r="E28" s="3"/>
      <c r="F28" s="3"/>
      <c r="G28" s="3"/>
      <c r="H28" s="3"/>
      <c r="I28" s="3"/>
      <c r="J28" s="3"/>
      <c r="K28" s="3"/>
      <c r="L28" s="3"/>
      <c r="M28" s="3"/>
      <c r="N28" s="3"/>
      <c r="O28" s="3"/>
      <c r="P28" s="3"/>
      <c r="Q28" s="3"/>
      <c r="R28" s="3"/>
      <c r="S28" s="3"/>
      <c r="T28" s="3"/>
      <c r="U28" s="3"/>
      <c r="V28" s="3"/>
      <c r="W28" s="3"/>
      <c r="X28" s="3"/>
      <c r="Y28" s="3"/>
      <c r="Z28" s="3"/>
    </row>
    <row r="29" ht="12.75" customHeight="1">
      <c r="A29" s="291" t="s">
        <v>727</v>
      </c>
      <c r="B29" s="292"/>
      <c r="C29" s="292"/>
      <c r="D29" s="292"/>
      <c r="E29" s="3"/>
      <c r="F29" s="3"/>
      <c r="G29" s="3"/>
      <c r="H29" s="3"/>
      <c r="I29" s="3"/>
      <c r="J29" s="3"/>
      <c r="K29" s="3"/>
      <c r="L29" s="3"/>
      <c r="M29" s="3"/>
      <c r="N29" s="3"/>
      <c r="O29" s="3"/>
      <c r="P29" s="3"/>
      <c r="Q29" s="3"/>
      <c r="R29" s="3"/>
      <c r="S29" s="3"/>
      <c r="T29" s="3"/>
      <c r="U29" s="3"/>
      <c r="V29" s="3"/>
      <c r="W29" s="3"/>
      <c r="X29" s="3"/>
      <c r="Y29" s="3"/>
      <c r="Z29" s="3"/>
    </row>
    <row r="30" ht="31.5" customHeight="1">
      <c r="A30" s="294"/>
      <c r="B30" s="295" t="s">
        <v>728</v>
      </c>
      <c r="E30" s="3"/>
      <c r="F30" s="3"/>
      <c r="G30" s="3"/>
      <c r="H30" s="3"/>
      <c r="I30" s="3"/>
      <c r="J30" s="3"/>
      <c r="K30" s="3"/>
      <c r="L30" s="3"/>
      <c r="M30" s="3"/>
      <c r="N30" s="3"/>
      <c r="O30" s="3"/>
      <c r="P30" s="3"/>
      <c r="Q30" s="3"/>
      <c r="R30" s="3"/>
      <c r="S30" s="3"/>
      <c r="T30" s="3"/>
      <c r="U30" s="3"/>
      <c r="V30" s="3"/>
      <c r="W30" s="3"/>
      <c r="X30" s="3"/>
      <c r="Y30" s="3"/>
      <c r="Z30" s="3"/>
    </row>
    <row r="31" ht="12.75" customHeight="1">
      <c r="A31" s="294"/>
      <c r="B31" s="295"/>
      <c r="E31" s="3"/>
      <c r="F31" s="3"/>
      <c r="G31" s="3"/>
      <c r="H31" s="3"/>
      <c r="I31" s="3"/>
      <c r="J31" s="3"/>
      <c r="K31" s="3"/>
      <c r="L31" s="3"/>
      <c r="M31" s="3"/>
      <c r="N31" s="3"/>
      <c r="O31" s="3"/>
      <c r="P31" s="3"/>
      <c r="Q31" s="3"/>
      <c r="R31" s="3"/>
      <c r="S31" s="3"/>
      <c r="T31" s="3"/>
      <c r="U31" s="3"/>
      <c r="V31" s="3"/>
      <c r="W31" s="3"/>
      <c r="X31" s="3"/>
      <c r="Y31" s="3"/>
      <c r="Z31" s="3"/>
    </row>
    <row r="32" ht="33.75" customHeight="1">
      <c r="A32" s="294"/>
      <c r="B32" s="295" t="s">
        <v>729</v>
      </c>
      <c r="E32" s="3"/>
      <c r="F32" s="3"/>
      <c r="G32" s="3"/>
      <c r="H32" s="3"/>
      <c r="I32" s="3"/>
      <c r="J32" s="3"/>
      <c r="K32" s="3"/>
      <c r="L32" s="3"/>
      <c r="M32" s="3"/>
      <c r="N32" s="3"/>
      <c r="O32" s="3"/>
      <c r="P32" s="3"/>
      <c r="Q32" s="3"/>
      <c r="R32" s="3"/>
      <c r="S32" s="3"/>
      <c r="T32" s="3"/>
      <c r="U32" s="3"/>
      <c r="V32" s="3"/>
      <c r="W32" s="3"/>
      <c r="X32" s="3"/>
      <c r="Y32" s="3"/>
      <c r="Z32" s="3"/>
    </row>
    <row r="33" ht="12.75" customHeight="1">
      <c r="A33" s="294"/>
      <c r="B33" s="295"/>
      <c r="C33" s="296" t="s">
        <v>719</v>
      </c>
      <c r="D33" s="297" t="s">
        <v>720</v>
      </c>
      <c r="E33" s="3"/>
      <c r="F33" s="3"/>
      <c r="G33" s="3"/>
      <c r="H33" s="3"/>
      <c r="I33" s="3"/>
      <c r="J33" s="3"/>
      <c r="K33" s="3"/>
      <c r="L33" s="3"/>
      <c r="M33" s="3"/>
      <c r="N33" s="3"/>
      <c r="O33" s="3"/>
      <c r="P33" s="3"/>
      <c r="Q33" s="3"/>
      <c r="R33" s="3"/>
      <c r="S33" s="3"/>
      <c r="T33" s="3"/>
      <c r="U33" s="3"/>
      <c r="V33" s="3"/>
      <c r="W33" s="3"/>
      <c r="X33" s="3"/>
      <c r="Y33" s="3"/>
      <c r="Z33" s="3"/>
    </row>
    <row r="34" ht="12.75" customHeight="1">
      <c r="A34" s="294"/>
      <c r="B34" s="295"/>
      <c r="C34" s="298" t="s">
        <v>730</v>
      </c>
      <c r="D34" s="295" t="s">
        <v>730</v>
      </c>
      <c r="E34" s="3"/>
      <c r="F34" s="3"/>
      <c r="G34" s="3"/>
      <c r="H34" s="3"/>
      <c r="I34" s="3"/>
      <c r="J34" s="3"/>
      <c r="K34" s="3"/>
      <c r="L34" s="3"/>
      <c r="M34" s="3"/>
      <c r="N34" s="3"/>
      <c r="O34" s="3"/>
      <c r="P34" s="3"/>
      <c r="Q34" s="3"/>
      <c r="R34" s="3"/>
      <c r="S34" s="3"/>
      <c r="T34" s="3"/>
      <c r="U34" s="3"/>
      <c r="V34" s="3"/>
      <c r="W34" s="3"/>
      <c r="X34" s="3"/>
      <c r="Y34" s="3"/>
      <c r="Z34" s="3"/>
    </row>
    <row r="35" ht="12.75" customHeight="1">
      <c r="A35" s="294"/>
      <c r="C35" s="298" t="s">
        <v>731</v>
      </c>
      <c r="D35" s="295" t="s">
        <v>732</v>
      </c>
      <c r="E35" s="3"/>
      <c r="F35" s="3"/>
      <c r="G35" s="3"/>
      <c r="H35" s="3"/>
      <c r="I35" s="3"/>
      <c r="J35" s="3"/>
      <c r="K35" s="3"/>
      <c r="L35" s="3"/>
      <c r="M35" s="3"/>
      <c r="N35" s="3"/>
      <c r="O35" s="3"/>
      <c r="P35" s="3"/>
      <c r="Q35" s="3"/>
      <c r="R35" s="3"/>
      <c r="S35" s="3"/>
      <c r="T35" s="3"/>
      <c r="U35" s="3"/>
      <c r="V35" s="3"/>
      <c r="W35" s="3"/>
      <c r="X35" s="3"/>
      <c r="Y35" s="3"/>
      <c r="Z35" s="3"/>
    </row>
    <row r="36" ht="12.75" customHeight="1">
      <c r="A36" s="294"/>
      <c r="C36" s="298"/>
      <c r="D36" s="295"/>
      <c r="E36" s="3"/>
      <c r="F36" s="3"/>
      <c r="G36" s="3"/>
      <c r="H36" s="3"/>
      <c r="I36" s="3"/>
      <c r="J36" s="3"/>
      <c r="K36" s="3"/>
      <c r="L36" s="3"/>
      <c r="M36" s="3"/>
      <c r="N36" s="3"/>
      <c r="O36" s="3"/>
      <c r="P36" s="3"/>
      <c r="Q36" s="3"/>
      <c r="R36" s="3"/>
      <c r="S36" s="3"/>
      <c r="T36" s="3"/>
      <c r="U36" s="3"/>
      <c r="V36" s="3"/>
      <c r="W36" s="3"/>
      <c r="X36" s="3"/>
      <c r="Y36" s="3"/>
      <c r="Z36" s="3"/>
    </row>
    <row r="37" ht="12.75" customHeight="1">
      <c r="A37" s="294"/>
      <c r="C37" s="298" t="s">
        <v>733</v>
      </c>
      <c r="D37" s="295" t="s">
        <v>734</v>
      </c>
      <c r="E37" s="3"/>
      <c r="F37" s="3"/>
      <c r="G37" s="3"/>
      <c r="H37" s="3"/>
      <c r="I37" s="3"/>
      <c r="J37" s="3"/>
      <c r="K37" s="3"/>
      <c r="L37" s="3"/>
      <c r="M37" s="3"/>
      <c r="N37" s="3"/>
      <c r="O37" s="3"/>
      <c r="P37" s="3"/>
      <c r="Q37" s="3"/>
      <c r="R37" s="3"/>
      <c r="S37" s="3"/>
      <c r="T37" s="3"/>
      <c r="U37" s="3"/>
      <c r="V37" s="3"/>
      <c r="W37" s="3"/>
      <c r="X37" s="3"/>
      <c r="Y37" s="3"/>
      <c r="Z37" s="3"/>
    </row>
    <row r="38" ht="12.75" customHeight="1">
      <c r="A38" s="294"/>
      <c r="C38" s="298" t="s">
        <v>735</v>
      </c>
      <c r="D38" s="295" t="s">
        <v>736</v>
      </c>
      <c r="E38" s="3"/>
      <c r="F38" s="3"/>
      <c r="G38" s="3"/>
      <c r="H38" s="3"/>
      <c r="I38" s="3"/>
      <c r="J38" s="3"/>
      <c r="K38" s="3"/>
      <c r="L38" s="3"/>
      <c r="M38" s="3"/>
      <c r="N38" s="3"/>
      <c r="O38" s="3"/>
      <c r="P38" s="3"/>
      <c r="Q38" s="3"/>
      <c r="R38" s="3"/>
      <c r="S38" s="3"/>
      <c r="T38" s="3"/>
      <c r="U38" s="3"/>
      <c r="V38" s="3"/>
      <c r="W38" s="3"/>
      <c r="X38" s="3"/>
      <c r="Y38" s="3"/>
      <c r="Z38" s="3"/>
    </row>
    <row r="39" ht="12.75" customHeight="1">
      <c r="A39" s="294"/>
      <c r="C39" s="298"/>
      <c r="D39" s="73"/>
      <c r="E39" s="3"/>
      <c r="F39" s="3"/>
      <c r="G39" s="3"/>
      <c r="H39" s="3"/>
      <c r="I39" s="3"/>
      <c r="J39" s="3"/>
      <c r="K39" s="3"/>
      <c r="L39" s="3"/>
      <c r="M39" s="3"/>
      <c r="N39" s="3"/>
      <c r="O39" s="3"/>
      <c r="P39" s="3"/>
      <c r="Q39" s="3"/>
      <c r="R39" s="3"/>
      <c r="S39" s="3"/>
      <c r="T39" s="3"/>
      <c r="U39" s="3"/>
      <c r="V39" s="3"/>
      <c r="W39" s="3"/>
      <c r="X39" s="3"/>
      <c r="Y39" s="3"/>
      <c r="Z39" s="3"/>
    </row>
    <row r="40" ht="12.75" customHeight="1">
      <c r="A40" s="291" t="s">
        <v>737</v>
      </c>
      <c r="B40" s="292"/>
      <c r="C40" s="292"/>
      <c r="D40" s="292"/>
      <c r="E40" s="3"/>
      <c r="F40" s="3"/>
      <c r="G40" s="3"/>
      <c r="H40" s="3"/>
      <c r="I40" s="3"/>
      <c r="J40" s="3"/>
      <c r="K40" s="3"/>
      <c r="L40" s="3"/>
      <c r="M40" s="3"/>
      <c r="N40" s="3"/>
      <c r="O40" s="3"/>
      <c r="P40" s="3"/>
      <c r="Q40" s="3"/>
      <c r="R40" s="3"/>
      <c r="S40" s="3"/>
      <c r="T40" s="3"/>
      <c r="U40" s="3"/>
      <c r="V40" s="3"/>
      <c r="W40" s="3"/>
      <c r="X40" s="3"/>
      <c r="Y40" s="3"/>
      <c r="Z40" s="3"/>
    </row>
    <row r="41" ht="30.75" customHeight="1">
      <c r="A41" s="294"/>
      <c r="B41" s="295" t="s">
        <v>738</v>
      </c>
      <c r="E41" s="3"/>
      <c r="F41" s="3"/>
      <c r="G41" s="3"/>
      <c r="H41" s="3"/>
      <c r="I41" s="3"/>
      <c r="J41" s="3"/>
      <c r="K41" s="3"/>
      <c r="L41" s="3"/>
      <c r="M41" s="3"/>
      <c r="N41" s="3"/>
      <c r="O41" s="3"/>
      <c r="P41" s="3"/>
      <c r="Q41" s="3"/>
      <c r="R41" s="3"/>
      <c r="S41" s="3"/>
      <c r="T41" s="3"/>
      <c r="U41" s="3"/>
      <c r="V41" s="3"/>
      <c r="W41" s="3"/>
      <c r="X41" s="3"/>
      <c r="Y41" s="3"/>
      <c r="Z41" s="3"/>
    </row>
    <row r="42" ht="12.75" customHeight="1">
      <c r="A42" s="291" t="s">
        <v>739</v>
      </c>
      <c r="B42" s="292"/>
      <c r="C42" s="292"/>
      <c r="D42" s="292"/>
      <c r="E42" s="3"/>
      <c r="F42" s="3"/>
      <c r="G42" s="3"/>
      <c r="H42" s="3"/>
      <c r="I42" s="3"/>
      <c r="J42" s="3"/>
      <c r="K42" s="3"/>
      <c r="L42" s="3"/>
      <c r="M42" s="3"/>
      <c r="N42" s="3"/>
      <c r="O42" s="3"/>
      <c r="P42" s="3"/>
      <c r="Q42" s="3"/>
      <c r="R42" s="3"/>
      <c r="S42" s="3"/>
      <c r="T42" s="3"/>
      <c r="U42" s="3"/>
      <c r="V42" s="3"/>
      <c r="W42" s="3"/>
      <c r="X42" s="3"/>
      <c r="Y42" s="3"/>
      <c r="Z42" s="3"/>
    </row>
    <row r="43" ht="12.75" customHeight="1">
      <c r="A43" s="294"/>
      <c r="B43" s="295" t="s">
        <v>740</v>
      </c>
      <c r="E43" s="3"/>
      <c r="F43" s="3"/>
      <c r="G43" s="3"/>
      <c r="H43" s="3"/>
      <c r="I43" s="3"/>
      <c r="J43" s="3"/>
      <c r="K43" s="3"/>
      <c r="L43" s="3"/>
      <c r="M43" s="3"/>
      <c r="N43" s="3"/>
      <c r="O43" s="3"/>
      <c r="P43" s="3"/>
      <c r="Q43" s="3"/>
      <c r="R43" s="3"/>
      <c r="S43" s="3"/>
      <c r="T43" s="3"/>
      <c r="U43" s="3"/>
      <c r="V43" s="3"/>
      <c r="W43" s="3"/>
      <c r="X43" s="3"/>
      <c r="Y43" s="3"/>
      <c r="Z43" s="3"/>
    </row>
    <row r="44" ht="12.75" customHeight="1">
      <c r="A44" s="294"/>
      <c r="B44" s="44" t="s">
        <v>741</v>
      </c>
      <c r="E44" s="3"/>
      <c r="F44" s="3"/>
      <c r="G44" s="3"/>
      <c r="H44" s="3"/>
      <c r="I44" s="3"/>
      <c r="J44" s="3"/>
      <c r="K44" s="3"/>
      <c r="L44" s="3"/>
      <c r="M44" s="3"/>
      <c r="N44" s="3"/>
      <c r="O44" s="3"/>
      <c r="P44" s="3"/>
      <c r="Q44" s="3"/>
      <c r="R44" s="3"/>
      <c r="S44" s="3"/>
      <c r="T44" s="3"/>
      <c r="U44" s="3"/>
      <c r="V44" s="3"/>
      <c r="W44" s="3"/>
      <c r="X44" s="3"/>
      <c r="Y44" s="3"/>
      <c r="Z44" s="3"/>
    </row>
    <row r="45" ht="30.75" customHeight="1">
      <c r="A45" s="294"/>
      <c r="B45" s="44" t="s">
        <v>742</v>
      </c>
      <c r="E45" s="3"/>
      <c r="F45" s="3"/>
      <c r="G45" s="3"/>
      <c r="H45" s="3"/>
      <c r="I45" s="3"/>
      <c r="J45" s="3"/>
      <c r="K45" s="3"/>
      <c r="L45" s="3"/>
      <c r="M45" s="3"/>
      <c r="N45" s="3"/>
      <c r="O45" s="3"/>
      <c r="P45" s="3"/>
      <c r="Q45" s="3"/>
      <c r="R45" s="3"/>
      <c r="S45" s="3"/>
      <c r="T45" s="3"/>
      <c r="U45" s="3"/>
      <c r="V45" s="3"/>
      <c r="W45" s="3"/>
      <c r="X45" s="3"/>
      <c r="Y45" s="3"/>
      <c r="Z45" s="3"/>
    </row>
    <row r="46" ht="30.0" customHeight="1">
      <c r="A46" s="294"/>
      <c r="B46" s="44" t="s">
        <v>743</v>
      </c>
      <c r="E46" s="3"/>
      <c r="F46" s="3"/>
      <c r="G46" s="3"/>
      <c r="H46" s="3"/>
      <c r="I46" s="3"/>
      <c r="J46" s="3"/>
      <c r="K46" s="3"/>
      <c r="L46" s="3"/>
      <c r="M46" s="3"/>
      <c r="N46" s="3"/>
      <c r="O46" s="3"/>
      <c r="P46" s="3"/>
      <c r="Q46" s="3"/>
      <c r="R46" s="3"/>
      <c r="S46" s="3"/>
      <c r="T46" s="3"/>
      <c r="U46" s="3"/>
      <c r="V46" s="3"/>
      <c r="W46" s="3"/>
      <c r="X46" s="3"/>
      <c r="Y46" s="3"/>
      <c r="Z46" s="3"/>
    </row>
    <row r="47" ht="30.75" customHeight="1">
      <c r="A47" s="294"/>
      <c r="B47" s="44" t="s">
        <v>744</v>
      </c>
      <c r="E47" s="3"/>
      <c r="F47" s="3"/>
      <c r="G47" s="3"/>
      <c r="H47" s="3"/>
      <c r="I47" s="3"/>
      <c r="J47" s="3"/>
      <c r="K47" s="3"/>
      <c r="L47" s="3"/>
      <c r="M47" s="3"/>
      <c r="N47" s="3"/>
      <c r="O47" s="3"/>
      <c r="P47" s="3"/>
      <c r="Q47" s="3"/>
      <c r="R47" s="3"/>
      <c r="S47" s="3"/>
      <c r="T47" s="3"/>
      <c r="U47" s="3"/>
      <c r="V47" s="3"/>
      <c r="W47" s="3"/>
      <c r="X47" s="3"/>
      <c r="Y47" s="3"/>
      <c r="Z47" s="3"/>
    </row>
    <row r="48" ht="12.75" customHeight="1">
      <c r="A48" s="294"/>
      <c r="B48" s="295" t="s">
        <v>745</v>
      </c>
      <c r="E48" s="3"/>
      <c r="F48" s="3"/>
      <c r="G48" s="3"/>
      <c r="H48" s="3"/>
      <c r="I48" s="3"/>
      <c r="J48" s="3"/>
      <c r="K48" s="3"/>
      <c r="L48" s="3"/>
      <c r="M48" s="3"/>
      <c r="N48" s="3"/>
      <c r="O48" s="3"/>
      <c r="P48" s="3"/>
      <c r="Q48" s="3"/>
      <c r="R48" s="3"/>
      <c r="S48" s="3"/>
      <c r="T48" s="3"/>
      <c r="U48" s="3"/>
      <c r="V48" s="3"/>
      <c r="W48" s="3"/>
      <c r="X48" s="3"/>
      <c r="Y48" s="3"/>
      <c r="Z48" s="3"/>
    </row>
    <row r="49" ht="12.75" customHeight="1">
      <c r="A49" s="291" t="s">
        <v>746</v>
      </c>
      <c r="B49" s="292"/>
      <c r="C49" s="292"/>
      <c r="D49" s="292"/>
      <c r="E49" s="3"/>
      <c r="F49" s="3"/>
      <c r="G49" s="3"/>
      <c r="H49" s="3"/>
      <c r="I49" s="3"/>
      <c r="J49" s="3"/>
      <c r="K49" s="3"/>
      <c r="L49" s="3"/>
      <c r="M49" s="3"/>
      <c r="N49" s="3"/>
      <c r="O49" s="3"/>
      <c r="P49" s="3"/>
      <c r="Q49" s="3"/>
      <c r="R49" s="3"/>
      <c r="S49" s="3"/>
      <c r="T49" s="3"/>
      <c r="U49" s="3"/>
      <c r="V49" s="3"/>
      <c r="W49" s="3"/>
      <c r="X49" s="3"/>
      <c r="Y49" s="3"/>
      <c r="Z49" s="3"/>
    </row>
    <row r="50" ht="36.0" customHeight="1">
      <c r="A50" s="294"/>
      <c r="B50" s="295" t="s">
        <v>747</v>
      </c>
      <c r="E50" s="3"/>
      <c r="F50" s="3"/>
      <c r="G50" s="3"/>
      <c r="H50" s="3"/>
      <c r="I50" s="3"/>
      <c r="J50" s="3"/>
      <c r="K50" s="3"/>
      <c r="L50" s="3"/>
      <c r="M50" s="3"/>
      <c r="N50" s="3"/>
      <c r="O50" s="3"/>
      <c r="P50" s="3"/>
      <c r="Q50" s="3"/>
      <c r="R50" s="3"/>
      <c r="S50" s="3"/>
      <c r="T50" s="3"/>
      <c r="U50" s="3"/>
      <c r="V50" s="3"/>
      <c r="W50" s="3"/>
      <c r="X50" s="3"/>
      <c r="Y50" s="3"/>
      <c r="Z50" s="3"/>
    </row>
    <row r="51" ht="12.75" customHeight="1">
      <c r="A51" s="294"/>
      <c r="B51" s="295"/>
      <c r="E51" s="3"/>
      <c r="F51" s="3"/>
      <c r="G51" s="3"/>
      <c r="H51" s="3"/>
      <c r="I51" s="3"/>
      <c r="J51" s="3"/>
      <c r="K51" s="3"/>
      <c r="L51" s="3"/>
      <c r="M51" s="3"/>
      <c r="N51" s="3"/>
      <c r="O51" s="3"/>
      <c r="P51" s="3"/>
      <c r="Q51" s="3"/>
      <c r="R51" s="3"/>
      <c r="S51" s="3"/>
      <c r="T51" s="3"/>
      <c r="U51" s="3"/>
      <c r="V51" s="3"/>
      <c r="W51" s="3"/>
      <c r="X51" s="3"/>
      <c r="Y51" s="3"/>
      <c r="Z51" s="3"/>
    </row>
    <row r="52" ht="12.75" customHeight="1">
      <c r="A52" s="294"/>
      <c r="B52" s="295" t="s">
        <v>748</v>
      </c>
      <c r="E52" s="3"/>
      <c r="F52" s="3"/>
      <c r="G52" s="3"/>
      <c r="H52" s="3"/>
      <c r="I52" s="3"/>
      <c r="J52" s="3"/>
      <c r="K52" s="3"/>
      <c r="L52" s="3"/>
      <c r="M52" s="3"/>
      <c r="N52" s="3"/>
      <c r="O52" s="3"/>
      <c r="P52" s="3"/>
      <c r="Q52" s="3"/>
      <c r="R52" s="3"/>
      <c r="S52" s="3"/>
      <c r="T52" s="3"/>
      <c r="U52" s="3"/>
      <c r="V52" s="3"/>
      <c r="W52" s="3"/>
      <c r="X52" s="3"/>
      <c r="Y52" s="3"/>
      <c r="Z52" s="3"/>
    </row>
    <row r="53" ht="12.75" customHeight="1">
      <c r="A53" s="294"/>
      <c r="B53" s="295"/>
      <c r="C53" s="297" t="s">
        <v>708</v>
      </c>
      <c r="D53" s="3"/>
      <c r="E53" s="3"/>
      <c r="F53" s="3"/>
      <c r="G53" s="3"/>
      <c r="H53" s="3"/>
      <c r="I53" s="3"/>
      <c r="J53" s="3"/>
      <c r="K53" s="3"/>
      <c r="L53" s="3"/>
      <c r="M53" s="3"/>
      <c r="N53" s="3"/>
      <c r="O53" s="3"/>
      <c r="P53" s="3"/>
      <c r="Q53" s="3"/>
      <c r="R53" s="3"/>
      <c r="S53" s="3"/>
      <c r="T53" s="3"/>
      <c r="U53" s="3"/>
      <c r="V53" s="3"/>
      <c r="W53" s="3"/>
      <c r="X53" s="3"/>
      <c r="Y53" s="3"/>
      <c r="Z53" s="3"/>
    </row>
    <row r="54" ht="12.75" customHeight="1">
      <c r="A54" s="294"/>
      <c r="B54" s="295"/>
      <c r="C54" s="295" t="s">
        <v>749</v>
      </c>
      <c r="D54" s="3"/>
      <c r="E54" s="3"/>
      <c r="F54" s="3"/>
      <c r="G54" s="3"/>
      <c r="H54" s="3"/>
      <c r="I54" s="3"/>
      <c r="J54" s="3"/>
      <c r="K54" s="3"/>
      <c r="L54" s="3"/>
      <c r="M54" s="3"/>
      <c r="N54" s="3"/>
      <c r="O54" s="3"/>
      <c r="P54" s="3"/>
      <c r="Q54" s="3"/>
      <c r="R54" s="3"/>
      <c r="S54" s="3"/>
      <c r="T54" s="3"/>
      <c r="U54" s="3"/>
      <c r="V54" s="3"/>
      <c r="W54" s="3"/>
      <c r="X54" s="3"/>
      <c r="Y54" s="3"/>
      <c r="Z54" s="3"/>
    </row>
    <row r="55" ht="12.75" customHeight="1">
      <c r="A55" s="294"/>
      <c r="B55" s="295"/>
      <c r="E55" s="3"/>
      <c r="F55" s="3"/>
      <c r="G55" s="3"/>
      <c r="H55" s="3"/>
      <c r="I55" s="3"/>
      <c r="J55" s="3"/>
      <c r="K55" s="3"/>
      <c r="L55" s="3"/>
      <c r="M55" s="3"/>
      <c r="N55" s="3"/>
      <c r="O55" s="3"/>
      <c r="P55" s="3"/>
      <c r="Q55" s="3"/>
      <c r="R55" s="3"/>
      <c r="S55" s="3"/>
      <c r="T55" s="3"/>
      <c r="U55" s="3"/>
      <c r="V55" s="3"/>
      <c r="W55" s="3"/>
      <c r="X55" s="3"/>
      <c r="Y55" s="3"/>
      <c r="Z55" s="3"/>
    </row>
    <row r="56" ht="33.0" customHeight="1">
      <c r="A56" s="294"/>
      <c r="B56" s="295" t="s">
        <v>750</v>
      </c>
      <c r="E56" s="3"/>
      <c r="F56" s="3"/>
      <c r="G56" s="3"/>
      <c r="H56" s="3"/>
      <c r="I56" s="3"/>
      <c r="J56" s="3"/>
      <c r="K56" s="3"/>
      <c r="L56" s="3"/>
      <c r="M56" s="3"/>
      <c r="N56" s="3"/>
      <c r="O56" s="3"/>
      <c r="P56" s="3"/>
      <c r="Q56" s="3"/>
      <c r="R56" s="3"/>
      <c r="S56" s="3"/>
      <c r="T56" s="3"/>
      <c r="U56" s="3"/>
      <c r="V56" s="3"/>
      <c r="W56" s="3"/>
      <c r="X56" s="3"/>
      <c r="Y56" s="3"/>
      <c r="Z56" s="3"/>
    </row>
    <row r="57" ht="12.75" customHeight="1">
      <c r="A57" s="294"/>
      <c r="B57" s="295"/>
      <c r="C57" s="297" t="s">
        <v>708</v>
      </c>
      <c r="D57" s="3"/>
      <c r="E57" s="3"/>
      <c r="F57" s="3"/>
      <c r="G57" s="3"/>
      <c r="H57" s="3"/>
      <c r="I57" s="3"/>
      <c r="J57" s="3"/>
      <c r="K57" s="3"/>
      <c r="L57" s="3"/>
      <c r="M57" s="3"/>
      <c r="N57" s="3"/>
      <c r="O57" s="3"/>
      <c r="P57" s="3"/>
      <c r="Q57" s="3"/>
      <c r="R57" s="3"/>
      <c r="S57" s="3"/>
      <c r="T57" s="3"/>
      <c r="U57" s="3"/>
      <c r="V57" s="3"/>
      <c r="W57" s="3"/>
      <c r="X57" s="3"/>
      <c r="Y57" s="3"/>
      <c r="Z57" s="3"/>
    </row>
    <row r="58" ht="12.75" customHeight="1">
      <c r="A58" s="294"/>
      <c r="B58" s="295"/>
      <c r="C58" s="295" t="s">
        <v>751</v>
      </c>
      <c r="D58" s="3"/>
      <c r="E58" s="3"/>
      <c r="F58" s="3"/>
      <c r="G58" s="3"/>
      <c r="H58" s="3"/>
      <c r="I58" s="3"/>
      <c r="J58" s="3"/>
      <c r="K58" s="3"/>
      <c r="L58" s="3"/>
      <c r="M58" s="3"/>
      <c r="N58" s="3"/>
      <c r="O58" s="3"/>
      <c r="P58" s="3"/>
      <c r="Q58" s="3"/>
      <c r="R58" s="3"/>
      <c r="S58" s="3"/>
      <c r="T58" s="3"/>
      <c r="U58" s="3"/>
      <c r="V58" s="3"/>
      <c r="W58" s="3"/>
      <c r="X58" s="3"/>
      <c r="Y58" s="3"/>
      <c r="Z58" s="3"/>
    </row>
    <row r="59" ht="12.75" customHeight="1">
      <c r="A59" s="294"/>
      <c r="C59" s="295" t="s">
        <v>752</v>
      </c>
      <c r="D59" s="3"/>
      <c r="E59" s="3"/>
      <c r="F59" s="3"/>
      <c r="G59" s="3"/>
      <c r="H59" s="3"/>
      <c r="I59" s="3"/>
      <c r="J59" s="3"/>
      <c r="K59" s="3"/>
      <c r="L59" s="3"/>
      <c r="M59" s="3"/>
      <c r="N59" s="3"/>
      <c r="O59" s="3"/>
      <c r="P59" s="3"/>
      <c r="Q59" s="3"/>
      <c r="R59" s="3"/>
      <c r="S59" s="3"/>
      <c r="T59" s="3"/>
      <c r="U59" s="3"/>
      <c r="V59" s="3"/>
      <c r="W59" s="3"/>
      <c r="X59" s="3"/>
      <c r="Y59" s="3"/>
      <c r="Z59" s="3"/>
    </row>
    <row r="60" ht="12.75" customHeight="1">
      <c r="A60" s="294"/>
      <c r="B60" s="295"/>
      <c r="E60" s="3"/>
      <c r="F60" s="3"/>
      <c r="G60" s="3"/>
      <c r="H60" s="3"/>
      <c r="I60" s="3"/>
      <c r="J60" s="3"/>
      <c r="K60" s="3"/>
      <c r="L60" s="3"/>
      <c r="M60" s="3"/>
      <c r="N60" s="3"/>
      <c r="O60" s="3"/>
      <c r="P60" s="3"/>
      <c r="Q60" s="3"/>
      <c r="R60" s="3"/>
      <c r="S60" s="3"/>
      <c r="T60" s="3"/>
      <c r="U60" s="3"/>
      <c r="V60" s="3"/>
      <c r="W60" s="3"/>
      <c r="X60" s="3"/>
      <c r="Y60" s="3"/>
      <c r="Z60" s="3"/>
    </row>
    <row r="61" ht="12.75" customHeight="1">
      <c r="A61" s="294"/>
      <c r="B61" s="295" t="s">
        <v>753</v>
      </c>
      <c r="E61" s="3"/>
      <c r="F61" s="3"/>
      <c r="G61" s="3"/>
      <c r="H61" s="3"/>
      <c r="I61" s="3"/>
      <c r="J61" s="3"/>
      <c r="K61" s="3"/>
      <c r="L61" s="3"/>
      <c r="M61" s="3"/>
      <c r="N61" s="3"/>
      <c r="O61" s="3"/>
      <c r="P61" s="3"/>
      <c r="Q61" s="3"/>
      <c r="R61" s="3"/>
      <c r="S61" s="3"/>
      <c r="T61" s="3"/>
      <c r="U61" s="3"/>
      <c r="V61" s="3"/>
      <c r="W61" s="3"/>
      <c r="X61" s="3"/>
      <c r="Y61" s="3"/>
      <c r="Z61" s="3"/>
    </row>
    <row r="62" ht="12.75" customHeight="1">
      <c r="A62" s="294"/>
      <c r="B62" s="295"/>
      <c r="C62" s="297" t="s">
        <v>708</v>
      </c>
      <c r="D62" s="3"/>
      <c r="E62" s="3"/>
      <c r="F62" s="3"/>
      <c r="G62" s="3"/>
      <c r="H62" s="3"/>
      <c r="I62" s="3"/>
      <c r="J62" s="3"/>
      <c r="K62" s="3"/>
      <c r="L62" s="3"/>
      <c r="M62" s="3"/>
      <c r="N62" s="3"/>
      <c r="O62" s="3"/>
      <c r="P62" s="3"/>
      <c r="Q62" s="3"/>
      <c r="R62" s="3"/>
      <c r="S62" s="3"/>
      <c r="T62" s="3"/>
      <c r="U62" s="3"/>
      <c r="V62" s="3"/>
      <c r="W62" s="3"/>
      <c r="X62" s="3"/>
      <c r="Y62" s="3"/>
      <c r="Z62" s="3"/>
    </row>
    <row r="63" ht="12.75" customHeight="1">
      <c r="A63" s="294"/>
      <c r="B63" s="295"/>
      <c r="C63" s="295" t="s">
        <v>754</v>
      </c>
      <c r="D63" s="3"/>
      <c r="E63" s="3"/>
      <c r="F63" s="3"/>
      <c r="G63" s="3"/>
      <c r="H63" s="3"/>
      <c r="I63" s="3"/>
      <c r="J63" s="3"/>
      <c r="K63" s="3"/>
      <c r="L63" s="3"/>
      <c r="M63" s="3"/>
      <c r="N63" s="3"/>
      <c r="O63" s="3"/>
      <c r="P63" s="3"/>
      <c r="Q63" s="3"/>
      <c r="R63" s="3"/>
      <c r="S63" s="3"/>
      <c r="T63" s="3"/>
      <c r="U63" s="3"/>
      <c r="V63" s="3"/>
      <c r="W63" s="3"/>
      <c r="X63" s="3"/>
      <c r="Y63" s="3"/>
      <c r="Z63" s="3"/>
    </row>
    <row r="64" ht="12.75" customHeight="1">
      <c r="A64" s="294"/>
      <c r="B64" s="295"/>
      <c r="E64" s="3"/>
      <c r="F64" s="3"/>
      <c r="G64" s="3"/>
      <c r="H64" s="3"/>
      <c r="I64" s="3"/>
      <c r="J64" s="3"/>
      <c r="K64" s="3"/>
      <c r="L64" s="3"/>
      <c r="M64" s="3"/>
      <c r="N64" s="3"/>
      <c r="O64" s="3"/>
      <c r="P64" s="3"/>
      <c r="Q64" s="3"/>
      <c r="R64" s="3"/>
      <c r="S64" s="3"/>
      <c r="T64" s="3"/>
      <c r="U64" s="3"/>
      <c r="V64" s="3"/>
      <c r="W64" s="3"/>
      <c r="X64" s="3"/>
      <c r="Y64" s="3"/>
      <c r="Z64" s="3"/>
    </row>
    <row r="65" ht="33.75" customHeight="1">
      <c r="A65" s="294"/>
      <c r="B65" s="295" t="s">
        <v>755</v>
      </c>
      <c r="E65" s="3"/>
      <c r="F65" s="3"/>
      <c r="G65" s="3"/>
      <c r="H65" s="3"/>
      <c r="I65" s="3"/>
      <c r="J65" s="3"/>
      <c r="K65" s="3"/>
      <c r="L65" s="3"/>
      <c r="M65" s="3"/>
      <c r="N65" s="3"/>
      <c r="O65" s="3"/>
      <c r="P65" s="3"/>
      <c r="Q65" s="3"/>
      <c r="R65" s="3"/>
      <c r="S65" s="3"/>
      <c r="T65" s="3"/>
      <c r="U65" s="3"/>
      <c r="V65" s="3"/>
      <c r="W65" s="3"/>
      <c r="X65" s="3"/>
      <c r="Y65" s="3"/>
      <c r="Z65" s="3"/>
    </row>
    <row r="66" ht="12.75" customHeight="1">
      <c r="A66" s="291" t="s">
        <v>756</v>
      </c>
      <c r="B66" s="292"/>
      <c r="C66" s="292"/>
      <c r="D66" s="292"/>
      <c r="E66" s="3"/>
      <c r="F66" s="3"/>
      <c r="G66" s="3"/>
      <c r="H66" s="3"/>
      <c r="I66" s="3"/>
      <c r="J66" s="3"/>
      <c r="K66" s="3"/>
      <c r="L66" s="3"/>
      <c r="M66" s="3"/>
      <c r="N66" s="3"/>
      <c r="O66" s="3"/>
      <c r="P66" s="3"/>
      <c r="Q66" s="3"/>
      <c r="R66" s="3"/>
      <c r="S66" s="3"/>
      <c r="T66" s="3"/>
      <c r="U66" s="3"/>
      <c r="V66" s="3"/>
      <c r="W66" s="3"/>
      <c r="X66" s="3"/>
      <c r="Y66" s="3"/>
      <c r="Z66" s="3"/>
    </row>
    <row r="67" ht="12.75" customHeight="1">
      <c r="A67" s="294"/>
      <c r="B67" s="295" t="s">
        <v>757</v>
      </c>
      <c r="E67" s="3"/>
      <c r="F67" s="3"/>
      <c r="G67" s="3"/>
      <c r="H67" s="3"/>
      <c r="I67" s="3"/>
      <c r="J67" s="3"/>
      <c r="K67" s="3"/>
      <c r="L67" s="3"/>
      <c r="M67" s="3"/>
      <c r="N67" s="3"/>
      <c r="O67" s="3"/>
      <c r="P67" s="3"/>
      <c r="Q67" s="3"/>
      <c r="R67" s="3"/>
      <c r="S67" s="3"/>
      <c r="T67" s="3"/>
      <c r="U67" s="3"/>
      <c r="V67" s="3"/>
      <c r="W67" s="3"/>
      <c r="X67" s="3"/>
      <c r="Y67" s="3"/>
      <c r="Z67" s="3"/>
    </row>
    <row r="68" ht="12.75" customHeight="1">
      <c r="A68" s="291" t="s">
        <v>758</v>
      </c>
      <c r="B68" s="292"/>
      <c r="C68" s="292"/>
      <c r="D68" s="292"/>
      <c r="E68" s="3"/>
      <c r="F68" s="3"/>
      <c r="G68" s="3"/>
      <c r="H68" s="3"/>
      <c r="I68" s="3"/>
      <c r="J68" s="3"/>
      <c r="K68" s="3"/>
      <c r="L68" s="3"/>
      <c r="M68" s="3"/>
      <c r="N68" s="3"/>
      <c r="O68" s="3"/>
      <c r="P68" s="3"/>
      <c r="Q68" s="3"/>
      <c r="R68" s="3"/>
      <c r="S68" s="3"/>
      <c r="T68" s="3"/>
      <c r="U68" s="3"/>
      <c r="V68" s="3"/>
      <c r="W68" s="3"/>
      <c r="X68" s="3"/>
      <c r="Y68" s="3"/>
      <c r="Z68" s="3"/>
    </row>
    <row r="69" ht="33.75" customHeight="1">
      <c r="A69" s="294"/>
      <c r="B69" s="295" t="s">
        <v>759</v>
      </c>
      <c r="E69" s="3"/>
      <c r="F69" s="3"/>
      <c r="G69" s="3"/>
      <c r="H69" s="3"/>
      <c r="I69" s="3"/>
      <c r="J69" s="3"/>
      <c r="K69" s="3"/>
      <c r="L69" s="3"/>
      <c r="M69" s="3"/>
      <c r="N69" s="3"/>
      <c r="O69" s="3"/>
      <c r="P69" s="3"/>
      <c r="Q69" s="3"/>
      <c r="R69" s="3"/>
      <c r="S69" s="3"/>
      <c r="T69" s="3"/>
      <c r="U69" s="3"/>
      <c r="V69" s="3"/>
      <c r="W69" s="3"/>
      <c r="X69" s="3"/>
      <c r="Y69" s="3"/>
      <c r="Z69" s="3"/>
    </row>
    <row r="70" ht="12.75" customHeight="1">
      <c r="A70" s="294"/>
      <c r="B70" s="295"/>
      <c r="E70" s="3"/>
      <c r="F70" s="3"/>
      <c r="G70" s="3"/>
      <c r="H70" s="3"/>
      <c r="I70" s="3"/>
      <c r="J70" s="3"/>
      <c r="K70" s="3"/>
      <c r="L70" s="3"/>
      <c r="M70" s="3"/>
      <c r="N70" s="3"/>
      <c r="O70" s="3"/>
      <c r="P70" s="3"/>
      <c r="Q70" s="3"/>
      <c r="R70" s="3"/>
      <c r="S70" s="3"/>
      <c r="T70" s="3"/>
      <c r="U70" s="3"/>
      <c r="V70" s="3"/>
      <c r="W70" s="3"/>
      <c r="X70" s="3"/>
      <c r="Y70" s="3"/>
      <c r="Z70" s="3"/>
    </row>
    <row r="71" ht="42.0" customHeight="1">
      <c r="A71" s="294"/>
      <c r="B71" s="295" t="s">
        <v>760</v>
      </c>
      <c r="E71" s="3"/>
      <c r="F71" s="3"/>
      <c r="G71" s="3"/>
      <c r="H71" s="3"/>
      <c r="I71" s="3"/>
      <c r="J71" s="3"/>
      <c r="K71" s="3"/>
      <c r="L71" s="3"/>
      <c r="M71" s="3"/>
      <c r="N71" s="3"/>
      <c r="O71" s="3"/>
      <c r="P71" s="3"/>
      <c r="Q71" s="3"/>
      <c r="R71" s="3"/>
      <c r="S71" s="3"/>
      <c r="T71" s="3"/>
      <c r="U71" s="3"/>
      <c r="V71" s="3"/>
      <c r="W71" s="3"/>
      <c r="X71" s="3"/>
      <c r="Y71" s="3"/>
      <c r="Z71" s="3"/>
    </row>
    <row r="72" ht="12.75" customHeight="1">
      <c r="A72" s="291" t="s">
        <v>761</v>
      </c>
      <c r="B72" s="292"/>
      <c r="C72" s="292"/>
      <c r="D72" s="292"/>
      <c r="E72" s="3"/>
      <c r="F72" s="3"/>
      <c r="G72" s="3"/>
      <c r="H72" s="3"/>
      <c r="I72" s="3"/>
      <c r="J72" s="3"/>
      <c r="K72" s="3"/>
      <c r="L72" s="3"/>
      <c r="M72" s="3"/>
      <c r="N72" s="3"/>
      <c r="O72" s="3"/>
      <c r="P72" s="3"/>
      <c r="Q72" s="3"/>
      <c r="R72" s="3"/>
      <c r="S72" s="3"/>
      <c r="T72" s="3"/>
      <c r="U72" s="3"/>
      <c r="V72" s="3"/>
      <c r="W72" s="3"/>
      <c r="X72" s="3"/>
      <c r="Y72" s="3"/>
      <c r="Z72" s="3"/>
    </row>
    <row r="73" ht="33.75" customHeight="1">
      <c r="A73" s="294"/>
      <c r="B73" s="295" t="s">
        <v>762</v>
      </c>
      <c r="E73" s="3"/>
      <c r="F73" s="3"/>
      <c r="G73" s="3"/>
      <c r="H73" s="3"/>
      <c r="I73" s="3"/>
      <c r="J73" s="3"/>
      <c r="K73" s="3"/>
      <c r="L73" s="3"/>
      <c r="M73" s="3"/>
      <c r="N73" s="3"/>
      <c r="O73" s="3"/>
      <c r="P73" s="3"/>
      <c r="Q73" s="3"/>
      <c r="R73" s="3"/>
      <c r="S73" s="3"/>
      <c r="T73" s="3"/>
      <c r="U73" s="3"/>
      <c r="V73" s="3"/>
      <c r="W73" s="3"/>
      <c r="X73" s="3"/>
      <c r="Y73" s="3"/>
      <c r="Z73" s="3"/>
    </row>
    <row r="74" ht="12.75" customHeight="1">
      <c r="A74" s="294"/>
      <c r="B74" s="44" t="s">
        <v>763</v>
      </c>
      <c r="E74" s="3"/>
      <c r="F74" s="3"/>
      <c r="G74" s="3"/>
      <c r="H74" s="3"/>
      <c r="I74" s="3"/>
      <c r="J74" s="3"/>
      <c r="K74" s="3"/>
      <c r="L74" s="3"/>
      <c r="M74" s="3"/>
      <c r="N74" s="3"/>
      <c r="O74" s="3"/>
      <c r="P74" s="3"/>
      <c r="Q74" s="3"/>
      <c r="R74" s="3"/>
      <c r="S74" s="3"/>
      <c r="T74" s="3"/>
      <c r="U74" s="3"/>
      <c r="V74" s="3"/>
      <c r="W74" s="3"/>
      <c r="X74" s="3"/>
      <c r="Y74" s="3"/>
      <c r="Z74" s="3"/>
    </row>
    <row r="75" ht="12.75" customHeight="1">
      <c r="A75" s="294"/>
      <c r="B75" s="44" t="s">
        <v>764</v>
      </c>
      <c r="E75" s="3"/>
      <c r="F75" s="3"/>
      <c r="G75" s="3"/>
      <c r="H75" s="3"/>
      <c r="I75" s="3"/>
      <c r="J75" s="3"/>
      <c r="K75" s="3"/>
      <c r="L75" s="3"/>
      <c r="M75" s="3"/>
      <c r="N75" s="3"/>
      <c r="O75" s="3"/>
      <c r="P75" s="3"/>
      <c r="Q75" s="3"/>
      <c r="R75" s="3"/>
      <c r="S75" s="3"/>
      <c r="T75" s="3"/>
      <c r="U75" s="3"/>
      <c r="V75" s="3"/>
      <c r="W75" s="3"/>
      <c r="X75" s="3"/>
      <c r="Y75" s="3"/>
      <c r="Z75" s="3"/>
    </row>
    <row r="76" ht="12.75" customHeight="1">
      <c r="A76" s="294"/>
      <c r="B76" s="44" t="s">
        <v>765</v>
      </c>
      <c r="E76" s="3"/>
      <c r="F76" s="3"/>
      <c r="G76" s="3"/>
      <c r="H76" s="3"/>
      <c r="I76" s="3"/>
      <c r="J76" s="3"/>
      <c r="K76" s="3"/>
      <c r="L76" s="3"/>
      <c r="M76" s="3"/>
      <c r="N76" s="3"/>
      <c r="O76" s="3"/>
      <c r="P76" s="3"/>
      <c r="Q76" s="3"/>
      <c r="R76" s="3"/>
      <c r="S76" s="3"/>
      <c r="T76" s="3"/>
      <c r="U76" s="3"/>
      <c r="V76" s="3"/>
      <c r="W76" s="3"/>
      <c r="X76" s="3"/>
      <c r="Y76" s="3"/>
      <c r="Z76" s="3"/>
    </row>
    <row r="77" ht="12.75" customHeight="1">
      <c r="A77" s="294"/>
      <c r="B77" s="44" t="s">
        <v>766</v>
      </c>
      <c r="E77" s="3"/>
      <c r="F77" s="3"/>
      <c r="G77" s="3"/>
      <c r="H77" s="3"/>
      <c r="I77" s="3"/>
      <c r="J77" s="3"/>
      <c r="K77" s="3"/>
      <c r="L77" s="3"/>
      <c r="M77" s="3"/>
      <c r="N77" s="3"/>
      <c r="O77" s="3"/>
      <c r="P77" s="3"/>
      <c r="Q77" s="3"/>
      <c r="R77" s="3"/>
      <c r="S77" s="3"/>
      <c r="T77" s="3"/>
      <c r="U77" s="3"/>
      <c r="V77" s="3"/>
      <c r="W77" s="3"/>
      <c r="X77" s="3"/>
      <c r="Y77" s="3"/>
      <c r="Z77" s="3"/>
    </row>
    <row r="78" ht="12.75" customHeight="1">
      <c r="A78" s="294"/>
      <c r="B78" s="44" t="s">
        <v>767</v>
      </c>
      <c r="E78" s="3"/>
      <c r="F78" s="3"/>
      <c r="G78" s="3"/>
      <c r="H78" s="3"/>
      <c r="I78" s="3"/>
      <c r="J78" s="3"/>
      <c r="K78" s="3"/>
      <c r="L78" s="3"/>
      <c r="M78" s="3"/>
      <c r="N78" s="3"/>
      <c r="O78" s="3"/>
      <c r="P78" s="3"/>
      <c r="Q78" s="3"/>
      <c r="R78" s="3"/>
      <c r="S78" s="3"/>
      <c r="T78" s="3"/>
      <c r="U78" s="3"/>
      <c r="V78" s="3"/>
      <c r="W78" s="3"/>
      <c r="X78" s="3"/>
      <c r="Y78" s="3"/>
      <c r="Z78" s="3"/>
    </row>
    <row r="79" ht="12.75" customHeight="1">
      <c r="A79" s="294"/>
      <c r="B79" s="44" t="s">
        <v>768</v>
      </c>
      <c r="E79" s="3"/>
      <c r="F79" s="3"/>
      <c r="G79" s="3"/>
      <c r="H79" s="3"/>
      <c r="I79" s="3"/>
      <c r="J79" s="3"/>
      <c r="K79" s="3"/>
      <c r="L79" s="3"/>
      <c r="M79" s="3"/>
      <c r="N79" s="3"/>
      <c r="O79" s="3"/>
      <c r="P79" s="3"/>
      <c r="Q79" s="3"/>
      <c r="R79" s="3"/>
      <c r="S79" s="3"/>
      <c r="T79" s="3"/>
      <c r="U79" s="3"/>
      <c r="V79" s="3"/>
      <c r="W79" s="3"/>
      <c r="X79" s="3"/>
      <c r="Y79" s="3"/>
      <c r="Z79" s="3"/>
    </row>
    <row r="80" ht="25.5" customHeight="1">
      <c r="A80" s="294"/>
      <c r="B80" s="10" t="s">
        <v>769</v>
      </c>
      <c r="E80" s="3"/>
      <c r="F80" s="3"/>
      <c r="G80" s="3"/>
      <c r="H80" s="3"/>
      <c r="I80" s="3"/>
      <c r="J80" s="3"/>
      <c r="K80" s="3"/>
      <c r="L80" s="3"/>
      <c r="M80" s="3"/>
      <c r="N80" s="3"/>
      <c r="O80" s="3"/>
      <c r="P80" s="3"/>
      <c r="Q80" s="3"/>
      <c r="R80" s="3"/>
      <c r="S80" s="3"/>
      <c r="T80" s="3"/>
      <c r="U80" s="3"/>
      <c r="V80" s="3"/>
      <c r="W80" s="3"/>
      <c r="X80" s="3"/>
      <c r="Y80" s="3"/>
      <c r="Z80" s="3"/>
    </row>
    <row r="81" ht="12.75" customHeight="1">
      <c r="A81" s="291" t="s">
        <v>770</v>
      </c>
      <c r="B81" s="292"/>
      <c r="C81" s="292"/>
      <c r="D81" s="292"/>
      <c r="E81" s="3"/>
      <c r="F81" s="3"/>
      <c r="G81" s="3"/>
      <c r="H81" s="3"/>
      <c r="I81" s="3"/>
      <c r="J81" s="3"/>
      <c r="K81" s="3"/>
      <c r="L81" s="3"/>
      <c r="M81" s="3"/>
      <c r="N81" s="3"/>
      <c r="O81" s="3"/>
      <c r="P81" s="3"/>
      <c r="Q81" s="3"/>
      <c r="R81" s="3"/>
      <c r="S81" s="3"/>
      <c r="T81" s="3"/>
      <c r="U81" s="3"/>
      <c r="V81" s="3"/>
      <c r="W81" s="3"/>
      <c r="X81" s="3"/>
      <c r="Y81" s="3"/>
      <c r="Z81" s="3"/>
    </row>
    <row r="82" ht="48.0" customHeight="1">
      <c r="A82" s="294"/>
      <c r="B82" s="295" t="s">
        <v>771</v>
      </c>
      <c r="E82" s="3"/>
      <c r="F82" s="3"/>
      <c r="G82" s="3"/>
      <c r="H82" s="3"/>
      <c r="I82" s="3"/>
      <c r="J82" s="3"/>
      <c r="K82" s="3"/>
      <c r="L82" s="3"/>
      <c r="M82" s="3"/>
      <c r="N82" s="3"/>
      <c r="O82" s="3"/>
      <c r="P82" s="3"/>
      <c r="Q82" s="3"/>
      <c r="R82" s="3"/>
      <c r="S82" s="3"/>
      <c r="T82" s="3"/>
      <c r="U82" s="3"/>
      <c r="V82" s="3"/>
      <c r="W82" s="3"/>
      <c r="X82" s="3"/>
      <c r="Y82" s="3"/>
      <c r="Z82" s="3"/>
    </row>
    <row r="83" ht="12.75" customHeight="1">
      <c r="A83" s="118"/>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118"/>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118"/>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118"/>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118"/>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118"/>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118"/>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118"/>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118"/>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118"/>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118"/>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118"/>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118"/>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118"/>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118"/>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118"/>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118"/>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118"/>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118"/>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118"/>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118"/>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118"/>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118"/>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118"/>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118"/>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118"/>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118"/>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118"/>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118"/>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118"/>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118"/>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118"/>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118"/>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118"/>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118"/>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118"/>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118"/>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118"/>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118"/>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118"/>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118"/>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118"/>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118"/>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118"/>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118"/>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118"/>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118"/>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118"/>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118"/>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118"/>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118"/>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118"/>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118"/>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118"/>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118"/>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118"/>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118"/>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118"/>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118"/>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118"/>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118"/>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118"/>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118"/>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118"/>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118"/>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118"/>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118"/>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118"/>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118"/>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118"/>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118"/>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118"/>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118"/>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118"/>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118"/>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118"/>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118"/>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18"/>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118"/>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118"/>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118"/>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118"/>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118"/>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118"/>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118"/>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118"/>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118"/>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118"/>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118"/>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118"/>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118"/>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118"/>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118"/>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118"/>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118"/>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118"/>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118"/>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118"/>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118"/>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118"/>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118"/>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118"/>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118"/>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118"/>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118"/>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118"/>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118"/>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118"/>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118"/>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118"/>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118"/>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118"/>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118"/>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118"/>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118"/>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118"/>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118"/>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118"/>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118"/>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118"/>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118"/>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118"/>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118"/>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118"/>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118"/>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118"/>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118"/>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118"/>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118"/>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118"/>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118"/>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118"/>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118"/>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118"/>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118"/>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118"/>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118"/>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118"/>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118"/>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118"/>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118"/>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118"/>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118"/>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118"/>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118"/>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118"/>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118"/>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118"/>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118"/>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118"/>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118"/>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118"/>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118"/>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118"/>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118"/>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118"/>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118"/>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118"/>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118"/>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118"/>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118"/>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118"/>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118"/>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118"/>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118"/>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118"/>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118"/>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118"/>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118"/>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118"/>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118"/>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118"/>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118"/>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118"/>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118"/>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118"/>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118"/>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118"/>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118"/>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118"/>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118"/>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118"/>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118"/>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118"/>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118"/>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118"/>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118"/>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118"/>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118"/>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118"/>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118"/>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118"/>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118"/>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118"/>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118"/>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118"/>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118"/>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118"/>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118"/>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118"/>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118"/>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118"/>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118"/>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118"/>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118"/>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118"/>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118"/>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118"/>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118"/>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118"/>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118"/>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118"/>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118"/>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118"/>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118"/>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118"/>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118"/>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118"/>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118"/>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118"/>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118"/>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118"/>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118"/>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118"/>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118"/>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118"/>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118"/>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118"/>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118"/>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118"/>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118"/>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118"/>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118"/>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118"/>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118"/>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118"/>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118"/>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118"/>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118"/>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118"/>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118"/>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118"/>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118"/>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118"/>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118"/>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118"/>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118"/>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118"/>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118"/>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118"/>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118"/>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118"/>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118"/>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118"/>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118"/>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118"/>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118"/>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118"/>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118"/>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118"/>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118"/>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118"/>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118"/>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118"/>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118"/>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118"/>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118"/>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118"/>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118"/>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118"/>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118"/>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118"/>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118"/>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118"/>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118"/>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118"/>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118"/>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118"/>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118"/>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118"/>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118"/>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118"/>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118"/>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118"/>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118"/>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118"/>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118"/>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118"/>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118"/>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118"/>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118"/>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118"/>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118"/>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118"/>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118"/>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118"/>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118"/>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118"/>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118"/>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118"/>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118"/>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118"/>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118"/>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118"/>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118"/>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118"/>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118"/>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118"/>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118"/>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118"/>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118"/>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118"/>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118"/>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118"/>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118"/>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118"/>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118"/>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118"/>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118"/>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118"/>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118"/>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118"/>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118"/>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118"/>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118"/>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118"/>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118"/>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118"/>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118"/>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118"/>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118"/>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118"/>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118"/>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118"/>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118"/>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118"/>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118"/>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118"/>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118"/>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118"/>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118"/>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118"/>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118"/>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118"/>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118"/>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118"/>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118"/>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118"/>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118"/>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118"/>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118"/>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118"/>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118"/>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118"/>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118"/>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118"/>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118"/>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118"/>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118"/>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118"/>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118"/>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118"/>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118"/>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118"/>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118"/>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118"/>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118"/>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118"/>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118"/>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118"/>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118"/>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118"/>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118"/>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118"/>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118"/>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118"/>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118"/>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118"/>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118"/>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118"/>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118"/>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118"/>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118"/>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118"/>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118"/>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118"/>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118"/>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118"/>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118"/>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118"/>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118"/>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118"/>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118"/>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118"/>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118"/>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118"/>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118"/>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118"/>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118"/>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118"/>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118"/>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118"/>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118"/>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118"/>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118"/>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118"/>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118"/>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118"/>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118"/>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118"/>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118"/>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118"/>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118"/>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118"/>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118"/>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118"/>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118"/>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118"/>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118"/>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118"/>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118"/>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118"/>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118"/>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118"/>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118"/>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118"/>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118"/>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118"/>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118"/>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118"/>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118"/>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118"/>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118"/>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118"/>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118"/>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118"/>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118"/>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118"/>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118"/>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118"/>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118"/>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118"/>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118"/>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118"/>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118"/>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118"/>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118"/>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118"/>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118"/>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118"/>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118"/>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118"/>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118"/>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118"/>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118"/>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118"/>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118"/>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118"/>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118"/>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118"/>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118"/>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118"/>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118"/>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118"/>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118"/>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118"/>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118"/>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118"/>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118"/>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118"/>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118"/>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118"/>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118"/>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118"/>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118"/>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118"/>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118"/>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118"/>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118"/>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118"/>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118"/>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118"/>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118"/>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118"/>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118"/>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118"/>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118"/>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118"/>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118"/>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118"/>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118"/>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118"/>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118"/>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118"/>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118"/>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118"/>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118"/>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118"/>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118"/>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118"/>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118"/>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118"/>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118"/>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118"/>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118"/>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118"/>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118"/>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118"/>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118"/>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118"/>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118"/>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118"/>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118"/>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118"/>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118"/>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118"/>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118"/>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118"/>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118"/>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118"/>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118"/>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118"/>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118"/>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118"/>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118"/>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118"/>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118"/>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118"/>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118"/>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118"/>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118"/>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118"/>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118"/>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118"/>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118"/>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118"/>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118"/>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118"/>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118"/>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118"/>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118"/>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118"/>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118"/>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118"/>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118"/>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118"/>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118"/>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118"/>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118"/>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118"/>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118"/>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118"/>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118"/>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118"/>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118"/>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118"/>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118"/>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118"/>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118"/>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118"/>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118"/>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118"/>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118"/>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118"/>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118"/>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118"/>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118"/>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118"/>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118"/>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118"/>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118"/>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118"/>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118"/>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118"/>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118"/>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118"/>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118"/>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118"/>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118"/>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118"/>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118"/>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118"/>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118"/>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118"/>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118"/>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118"/>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118"/>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118"/>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118"/>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118"/>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118"/>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118"/>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118"/>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118"/>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118"/>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118"/>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118"/>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118"/>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118"/>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118"/>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118"/>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118"/>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118"/>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118"/>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118"/>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118"/>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118"/>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118"/>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118"/>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118"/>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118"/>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118"/>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118"/>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118"/>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118"/>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118"/>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118"/>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118"/>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118"/>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118"/>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118"/>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118"/>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118"/>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118"/>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118"/>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118"/>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118"/>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118"/>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118"/>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118"/>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118"/>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118"/>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118"/>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118"/>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118"/>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118"/>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118"/>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118"/>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118"/>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118"/>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118"/>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118"/>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118"/>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118"/>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118"/>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118"/>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118"/>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118"/>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118"/>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118"/>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118"/>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118"/>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118"/>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118"/>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118"/>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118"/>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118"/>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118"/>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118"/>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118"/>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118"/>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118"/>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118"/>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118"/>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118"/>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118"/>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118"/>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118"/>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118"/>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118"/>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118"/>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118"/>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118"/>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118"/>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118"/>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118"/>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118"/>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118"/>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118"/>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118"/>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118"/>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118"/>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118"/>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118"/>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118"/>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118"/>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118"/>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118"/>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118"/>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118"/>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118"/>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118"/>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118"/>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118"/>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118"/>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118"/>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118"/>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118"/>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118"/>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118"/>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118"/>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118"/>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118"/>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118"/>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118"/>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118"/>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118"/>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118"/>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118"/>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118"/>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118"/>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118"/>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118"/>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118"/>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118"/>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118"/>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118"/>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118"/>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118"/>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118"/>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118"/>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118"/>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118"/>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118"/>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118"/>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118"/>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118"/>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118"/>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118"/>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118"/>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118"/>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118"/>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118"/>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118"/>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118"/>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118"/>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118"/>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118"/>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118"/>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118"/>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118"/>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118"/>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118"/>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118"/>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118"/>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118"/>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118"/>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118"/>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118"/>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118"/>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118"/>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118"/>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118"/>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118"/>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118"/>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118"/>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118"/>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118"/>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118"/>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118"/>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118"/>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118"/>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118"/>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118"/>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118"/>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118"/>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118"/>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118"/>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118"/>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118"/>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118"/>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118"/>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118"/>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118"/>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118"/>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118"/>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118"/>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118"/>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118"/>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118"/>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118"/>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118"/>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118"/>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118"/>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118"/>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118"/>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118"/>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118"/>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118"/>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118"/>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118"/>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118"/>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118"/>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118"/>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118"/>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118"/>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118"/>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118"/>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118"/>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118"/>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118"/>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118"/>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118"/>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118"/>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118"/>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118"/>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118"/>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118"/>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118"/>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118"/>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118"/>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118"/>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118"/>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118"/>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118"/>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118"/>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118"/>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118"/>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118"/>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118"/>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118"/>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118"/>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118"/>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118"/>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118"/>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118"/>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118"/>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118"/>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118"/>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118"/>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118"/>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118"/>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118"/>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118"/>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118"/>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118"/>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118"/>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118"/>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118"/>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118"/>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118"/>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118"/>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118"/>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118"/>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118"/>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118"/>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118"/>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118"/>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118"/>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118"/>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118"/>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118"/>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118"/>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118"/>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118"/>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118"/>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118"/>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118"/>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118"/>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118"/>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118"/>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118"/>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118"/>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118"/>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118"/>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118"/>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118"/>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118"/>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118"/>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118"/>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118"/>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118"/>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118"/>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118"/>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118"/>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118"/>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118"/>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118"/>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118"/>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118"/>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118"/>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118"/>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118"/>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118"/>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118"/>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118"/>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118"/>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118"/>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118"/>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118"/>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118"/>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118"/>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118"/>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118"/>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118"/>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118"/>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118"/>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118"/>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118"/>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118"/>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118"/>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118"/>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118"/>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118"/>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118"/>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118"/>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118"/>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118"/>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118"/>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118"/>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118"/>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118"/>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118"/>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118"/>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118"/>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118"/>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118"/>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118"/>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6">
    <mergeCell ref="B7:B11"/>
    <mergeCell ref="B17:B18"/>
    <mergeCell ref="B24:B28"/>
    <mergeCell ref="B34:B39"/>
    <mergeCell ref="A1:D1"/>
    <mergeCell ref="A2:D2"/>
    <mergeCell ref="A3:D3"/>
    <mergeCell ref="B5:D5"/>
    <mergeCell ref="B12:D12"/>
    <mergeCell ref="B13:D13"/>
    <mergeCell ref="B15:D15"/>
    <mergeCell ref="B20:D20"/>
    <mergeCell ref="B22:D22"/>
    <mergeCell ref="B30:D30"/>
    <mergeCell ref="B31:D31"/>
    <mergeCell ref="B32:D32"/>
    <mergeCell ref="B41:D41"/>
    <mergeCell ref="B43:D43"/>
    <mergeCell ref="B44:D44"/>
    <mergeCell ref="B45:D45"/>
    <mergeCell ref="B46:D46"/>
    <mergeCell ref="B47:D47"/>
    <mergeCell ref="B48:D48"/>
    <mergeCell ref="B50:D50"/>
    <mergeCell ref="B51:D51"/>
    <mergeCell ref="B52:D52"/>
    <mergeCell ref="B55:D55"/>
    <mergeCell ref="B56:D56"/>
    <mergeCell ref="B58:B59"/>
    <mergeCell ref="B60:D60"/>
    <mergeCell ref="B61:D61"/>
    <mergeCell ref="B64:D64"/>
    <mergeCell ref="B75:D75"/>
    <mergeCell ref="B76:D76"/>
    <mergeCell ref="B77:D77"/>
    <mergeCell ref="B78:D78"/>
    <mergeCell ref="B79:D79"/>
    <mergeCell ref="B80:D80"/>
    <mergeCell ref="B82:D82"/>
    <mergeCell ref="B65:D65"/>
    <mergeCell ref="B67:D67"/>
    <mergeCell ref="B69:D69"/>
    <mergeCell ref="B70:D70"/>
    <mergeCell ref="B71:D71"/>
    <mergeCell ref="B73:D73"/>
    <mergeCell ref="B74:D74"/>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5.14"/>
    <col customWidth="1" min="2" max="2" width="3.86"/>
    <col customWidth="1" min="3" max="3" width="62.14"/>
    <col customWidth="1" min="4" max="4" width="25.14"/>
    <col customWidth="1" min="5" max="5" width="14.86"/>
    <col customWidth="1" min="6" max="6" width="10.86"/>
    <col customWidth="1" min="7" max="26" width="10.71"/>
  </cols>
  <sheetData>
    <row r="1" ht="12.75" customHeight="1">
      <c r="A1" s="1" t="s">
        <v>772</v>
      </c>
      <c r="E1" s="1"/>
      <c r="F1" s="1"/>
      <c r="G1" s="300"/>
      <c r="H1" s="300"/>
      <c r="I1" s="300"/>
      <c r="J1" s="300"/>
      <c r="K1" s="300"/>
      <c r="L1" s="300"/>
      <c r="M1" s="300"/>
      <c r="N1" s="300"/>
      <c r="O1" s="300"/>
      <c r="P1" s="300"/>
      <c r="Q1" s="300"/>
      <c r="R1" s="300"/>
      <c r="S1" s="300"/>
      <c r="T1" s="300"/>
      <c r="U1" s="300"/>
      <c r="V1" s="300"/>
      <c r="W1" s="300"/>
      <c r="X1" s="300"/>
      <c r="Y1" s="300"/>
      <c r="Z1" s="300"/>
    </row>
    <row r="2" ht="12.75" customHeight="1">
      <c r="A2" s="3" t="s">
        <v>773</v>
      </c>
      <c r="B2" s="3"/>
      <c r="C2" s="3"/>
      <c r="D2" s="3"/>
      <c r="E2" s="3"/>
      <c r="F2" s="3"/>
      <c r="G2" s="3"/>
      <c r="H2" s="3"/>
      <c r="I2" s="3"/>
      <c r="J2" s="3"/>
      <c r="K2" s="3"/>
      <c r="L2" s="3"/>
      <c r="M2" s="3"/>
      <c r="N2" s="3"/>
      <c r="O2" s="3"/>
      <c r="P2" s="3"/>
      <c r="Q2" s="3"/>
      <c r="R2" s="3"/>
      <c r="S2" s="3"/>
      <c r="T2" s="3"/>
      <c r="U2" s="3"/>
      <c r="V2" s="3"/>
      <c r="W2" s="3"/>
      <c r="X2" s="3"/>
      <c r="Y2" s="3"/>
      <c r="Z2" s="3"/>
    </row>
    <row r="3" ht="12.75" customHeight="1">
      <c r="A3" s="3"/>
      <c r="B3" s="3"/>
      <c r="C3" s="3"/>
      <c r="D3" s="3"/>
      <c r="E3" s="3"/>
      <c r="F3" s="3"/>
      <c r="G3" s="3"/>
      <c r="H3" s="3"/>
      <c r="I3" s="3"/>
      <c r="J3" s="3"/>
      <c r="K3" s="3"/>
      <c r="L3" s="3"/>
      <c r="M3" s="3"/>
      <c r="N3" s="3"/>
      <c r="O3" s="3"/>
      <c r="P3" s="3"/>
      <c r="Q3" s="3"/>
      <c r="R3" s="3"/>
      <c r="S3" s="3"/>
      <c r="T3" s="3"/>
      <c r="U3" s="3"/>
      <c r="V3" s="3"/>
      <c r="W3" s="3"/>
      <c r="X3" s="3"/>
      <c r="Y3" s="3"/>
      <c r="Z3" s="3"/>
    </row>
    <row r="4" ht="12.75" customHeight="1">
      <c r="A4" s="118" t="s">
        <v>774</v>
      </c>
      <c r="B4" s="3"/>
      <c r="C4" s="3"/>
      <c r="D4" s="3"/>
      <c r="E4" s="3"/>
      <c r="F4" s="3"/>
      <c r="G4" s="3"/>
      <c r="H4" s="3"/>
      <c r="I4" s="3"/>
      <c r="J4" s="3"/>
      <c r="K4" s="3"/>
      <c r="L4" s="3"/>
      <c r="M4" s="3"/>
      <c r="N4" s="3"/>
      <c r="O4" s="3"/>
      <c r="P4" s="3"/>
      <c r="Q4" s="3"/>
      <c r="R4" s="3"/>
      <c r="S4" s="3"/>
      <c r="T4" s="3"/>
      <c r="U4" s="3"/>
      <c r="V4" s="3"/>
      <c r="W4" s="3"/>
      <c r="X4" s="3"/>
      <c r="Y4" s="3"/>
      <c r="Z4" s="3"/>
    </row>
    <row r="5" ht="12.75" customHeight="1">
      <c r="A5" s="118"/>
      <c r="B5" s="3"/>
      <c r="C5" s="3"/>
      <c r="D5" s="3"/>
      <c r="E5" s="3"/>
      <c r="F5" s="3"/>
      <c r="G5" s="3"/>
      <c r="H5" s="3"/>
      <c r="I5" s="3"/>
      <c r="J5" s="3"/>
      <c r="K5" s="3"/>
      <c r="L5" s="3"/>
      <c r="M5" s="3"/>
      <c r="N5" s="3"/>
      <c r="O5" s="3"/>
      <c r="P5" s="3"/>
      <c r="Q5" s="3"/>
      <c r="R5" s="3"/>
      <c r="S5" s="3"/>
      <c r="T5" s="3"/>
      <c r="U5" s="3"/>
      <c r="V5" s="3"/>
      <c r="W5" s="3"/>
      <c r="X5" s="3"/>
      <c r="Y5" s="3"/>
      <c r="Z5" s="3"/>
    </row>
    <row r="6" ht="12.75" customHeight="1">
      <c r="A6" s="118"/>
      <c r="B6" s="3"/>
      <c r="C6" s="3"/>
      <c r="D6" s="3"/>
      <c r="E6" s="3"/>
      <c r="F6" s="3"/>
      <c r="G6" s="3"/>
      <c r="H6" s="3"/>
      <c r="I6" s="3"/>
      <c r="J6" s="3"/>
      <c r="K6" s="3"/>
      <c r="L6" s="3"/>
      <c r="M6" s="3"/>
      <c r="N6" s="3"/>
      <c r="O6" s="3"/>
      <c r="P6" s="3"/>
      <c r="Q6" s="3"/>
      <c r="R6" s="3"/>
      <c r="S6" s="3"/>
      <c r="T6" s="3"/>
      <c r="U6" s="3"/>
      <c r="V6" s="3"/>
      <c r="W6" s="3"/>
      <c r="X6" s="3"/>
      <c r="Y6" s="3"/>
      <c r="Z6" s="3"/>
    </row>
    <row r="7" ht="12.75" customHeight="1">
      <c r="A7" s="118"/>
      <c r="B7" s="3"/>
      <c r="C7" s="297" t="s">
        <v>775</v>
      </c>
      <c r="D7" s="301"/>
      <c r="E7" s="3"/>
      <c r="F7" s="3"/>
      <c r="G7" s="3"/>
      <c r="H7" s="3"/>
      <c r="I7" s="3"/>
      <c r="J7" s="3"/>
      <c r="K7" s="3"/>
      <c r="L7" s="3"/>
      <c r="M7" s="3"/>
      <c r="N7" s="3"/>
      <c r="O7" s="3"/>
      <c r="P7" s="3"/>
      <c r="Q7" s="3"/>
      <c r="R7" s="3"/>
      <c r="S7" s="3"/>
      <c r="T7" s="3"/>
      <c r="U7" s="3"/>
      <c r="V7" s="3"/>
      <c r="W7" s="3"/>
      <c r="X7" s="3"/>
      <c r="Y7" s="3"/>
      <c r="Z7" s="3"/>
    </row>
    <row r="8" ht="12.75" customHeight="1">
      <c r="A8" s="118"/>
      <c r="B8" s="3"/>
      <c r="C8" s="302" t="s">
        <v>709</v>
      </c>
      <c r="D8" s="295" t="s">
        <v>776</v>
      </c>
      <c r="E8" s="3"/>
      <c r="F8" s="3"/>
      <c r="G8" s="3"/>
      <c r="H8" s="3"/>
      <c r="I8" s="3"/>
      <c r="J8" s="3"/>
      <c r="K8" s="3"/>
      <c r="L8" s="3"/>
      <c r="M8" s="3"/>
      <c r="N8" s="3"/>
      <c r="O8" s="3"/>
      <c r="P8" s="3"/>
      <c r="Q8" s="3"/>
      <c r="R8" s="3"/>
      <c r="S8" s="3"/>
      <c r="T8" s="3"/>
      <c r="U8" s="3"/>
      <c r="V8" s="3"/>
      <c r="W8" s="3"/>
      <c r="X8" s="3"/>
      <c r="Y8" s="3"/>
      <c r="Z8" s="3"/>
    </row>
    <row r="9" ht="12.75" customHeight="1">
      <c r="A9" s="118"/>
      <c r="B9" s="3"/>
      <c r="C9" s="302" t="s">
        <v>777</v>
      </c>
      <c r="D9" s="295" t="s">
        <v>776</v>
      </c>
      <c r="E9" s="3"/>
      <c r="F9" s="3"/>
      <c r="G9" s="3"/>
      <c r="H9" s="3"/>
      <c r="I9" s="3"/>
      <c r="J9" s="3"/>
      <c r="K9" s="3"/>
      <c r="L9" s="3"/>
      <c r="M9" s="3"/>
      <c r="N9" s="3"/>
      <c r="O9" s="3"/>
      <c r="P9" s="3"/>
      <c r="Q9" s="3"/>
      <c r="R9" s="3"/>
      <c r="S9" s="3"/>
      <c r="T9" s="3"/>
      <c r="U9" s="3"/>
      <c r="V9" s="3"/>
      <c r="W9" s="3"/>
      <c r="X9" s="3"/>
      <c r="Y9" s="3"/>
      <c r="Z9" s="3"/>
    </row>
    <row r="10" ht="12.75" customHeight="1">
      <c r="A10" s="118"/>
      <c r="B10" s="3"/>
      <c r="C10" s="302" t="s">
        <v>778</v>
      </c>
      <c r="D10" s="295" t="s">
        <v>776</v>
      </c>
      <c r="E10" s="3"/>
      <c r="F10" s="3"/>
      <c r="G10" s="3"/>
      <c r="H10" s="3"/>
      <c r="I10" s="3"/>
      <c r="J10" s="3"/>
      <c r="K10" s="3"/>
      <c r="L10" s="3"/>
      <c r="M10" s="3"/>
      <c r="N10" s="3"/>
      <c r="O10" s="3"/>
      <c r="P10" s="3"/>
      <c r="Q10" s="3"/>
      <c r="R10" s="3"/>
      <c r="S10" s="3"/>
      <c r="T10" s="3"/>
      <c r="U10" s="3"/>
      <c r="V10" s="3"/>
      <c r="W10" s="3"/>
      <c r="X10" s="3"/>
      <c r="Y10" s="3"/>
      <c r="Z10" s="3"/>
    </row>
    <row r="11" ht="12.75" customHeight="1">
      <c r="A11" s="118"/>
      <c r="B11" s="3"/>
      <c r="C11" s="302" t="s">
        <v>779</v>
      </c>
      <c r="D11" s="295" t="s">
        <v>776</v>
      </c>
      <c r="E11" s="3"/>
      <c r="F11" s="3"/>
      <c r="G11" s="3"/>
      <c r="H11" s="3"/>
      <c r="I11" s="3"/>
      <c r="J11" s="3"/>
      <c r="K11" s="3"/>
      <c r="L11" s="3"/>
      <c r="M11" s="3"/>
      <c r="N11" s="3"/>
      <c r="O11" s="3"/>
      <c r="P11" s="3"/>
      <c r="Q11" s="3"/>
      <c r="R11" s="3"/>
      <c r="S11" s="3"/>
      <c r="T11" s="3"/>
      <c r="U11" s="3"/>
      <c r="V11" s="3"/>
      <c r="W11" s="3"/>
      <c r="X11" s="3"/>
      <c r="Y11" s="3"/>
      <c r="Z11" s="3"/>
    </row>
    <row r="12" ht="12.75" customHeight="1">
      <c r="A12" s="118"/>
      <c r="B12" s="3"/>
      <c r="C12" s="302" t="s">
        <v>780</v>
      </c>
      <c r="D12" s="295" t="s">
        <v>776</v>
      </c>
      <c r="E12" s="3"/>
      <c r="F12" s="3"/>
      <c r="G12" s="3"/>
      <c r="H12" s="3"/>
      <c r="I12" s="3"/>
      <c r="J12" s="3"/>
      <c r="K12" s="3"/>
      <c r="L12" s="3"/>
      <c r="M12" s="3"/>
      <c r="N12" s="3"/>
      <c r="O12" s="3"/>
      <c r="P12" s="3"/>
      <c r="Q12" s="3"/>
      <c r="R12" s="3"/>
      <c r="S12" s="3"/>
      <c r="T12" s="3"/>
      <c r="U12" s="3"/>
      <c r="V12" s="3"/>
      <c r="W12" s="3"/>
      <c r="X12" s="3"/>
      <c r="Y12" s="3"/>
      <c r="Z12" s="3"/>
    </row>
    <row r="13" ht="12.75" customHeight="1">
      <c r="A13" s="118"/>
      <c r="B13" s="3"/>
      <c r="C13" s="302" t="s">
        <v>709</v>
      </c>
      <c r="D13" s="295" t="s">
        <v>776</v>
      </c>
      <c r="E13" s="3"/>
      <c r="F13" s="3"/>
      <c r="G13" s="3"/>
      <c r="H13" s="3"/>
      <c r="I13" s="3"/>
      <c r="J13" s="3"/>
      <c r="K13" s="3"/>
      <c r="L13" s="3"/>
      <c r="M13" s="3"/>
      <c r="N13" s="3"/>
      <c r="O13" s="3"/>
      <c r="P13" s="3"/>
      <c r="Q13" s="3"/>
      <c r="R13" s="3"/>
      <c r="S13" s="3"/>
      <c r="T13" s="3"/>
      <c r="U13" s="3"/>
      <c r="V13" s="3"/>
      <c r="W13" s="3"/>
      <c r="X13" s="3"/>
      <c r="Y13" s="3"/>
      <c r="Z13" s="3"/>
    </row>
    <row r="14" ht="12.75" customHeight="1">
      <c r="A14" s="118"/>
      <c r="B14" s="3"/>
      <c r="C14" s="303" t="s">
        <v>781</v>
      </c>
      <c r="D14" s="295" t="s">
        <v>782</v>
      </c>
      <c r="E14" s="3"/>
      <c r="F14" s="3"/>
      <c r="G14" s="3"/>
      <c r="H14" s="3"/>
      <c r="I14" s="3"/>
      <c r="J14" s="3"/>
      <c r="K14" s="3"/>
      <c r="L14" s="3"/>
      <c r="M14" s="3"/>
      <c r="N14" s="3"/>
      <c r="O14" s="3"/>
      <c r="P14" s="3"/>
      <c r="Q14" s="3"/>
      <c r="R14" s="3"/>
      <c r="S14" s="3"/>
      <c r="T14" s="3"/>
      <c r="U14" s="3"/>
      <c r="V14" s="3"/>
      <c r="W14" s="3"/>
      <c r="X14" s="3"/>
      <c r="Y14" s="3"/>
      <c r="Z14" s="3"/>
    </row>
    <row r="15" ht="12.75" customHeight="1">
      <c r="A15" s="118"/>
      <c r="B15" s="3"/>
      <c r="C15" s="303" t="s">
        <v>783</v>
      </c>
      <c r="D15" s="295" t="s">
        <v>782</v>
      </c>
      <c r="E15" s="3"/>
      <c r="F15" s="3"/>
      <c r="G15" s="3"/>
      <c r="H15" s="3"/>
      <c r="I15" s="3"/>
      <c r="J15" s="3"/>
      <c r="K15" s="3"/>
      <c r="L15" s="3"/>
      <c r="M15" s="3"/>
      <c r="N15" s="3"/>
      <c r="O15" s="3"/>
      <c r="P15" s="3"/>
      <c r="Q15" s="3"/>
      <c r="R15" s="3"/>
      <c r="S15" s="3"/>
      <c r="T15" s="3"/>
      <c r="U15" s="3"/>
      <c r="V15" s="3"/>
      <c r="W15" s="3"/>
      <c r="X15" s="3"/>
      <c r="Y15" s="3"/>
      <c r="Z15" s="3"/>
    </row>
    <row r="16" ht="12.75" customHeight="1">
      <c r="A16" s="118"/>
      <c r="B16" s="3"/>
      <c r="C16" s="303"/>
      <c r="D16" s="295" t="s">
        <v>784</v>
      </c>
      <c r="E16" s="3"/>
      <c r="F16" s="3"/>
      <c r="G16" s="3"/>
      <c r="H16" s="3"/>
      <c r="I16" s="3"/>
      <c r="J16" s="3"/>
      <c r="K16" s="3"/>
      <c r="L16" s="3"/>
      <c r="M16" s="3"/>
      <c r="N16" s="3"/>
      <c r="O16" s="3"/>
      <c r="P16" s="3"/>
      <c r="Q16" s="3"/>
      <c r="R16" s="3"/>
      <c r="S16" s="3"/>
      <c r="T16" s="3"/>
      <c r="U16" s="3"/>
      <c r="V16" s="3"/>
      <c r="W16" s="3"/>
      <c r="X16" s="3"/>
      <c r="Y16" s="3"/>
      <c r="Z16" s="3"/>
    </row>
    <row r="17" ht="12.75" customHeight="1">
      <c r="A17" s="118"/>
      <c r="B17" s="3"/>
      <c r="C17" s="303" t="s">
        <v>785</v>
      </c>
      <c r="D17" s="295" t="s">
        <v>786</v>
      </c>
      <c r="E17" s="3"/>
      <c r="F17" s="3"/>
      <c r="G17" s="3"/>
      <c r="H17" s="3"/>
      <c r="I17" s="3"/>
      <c r="J17" s="3"/>
      <c r="K17" s="3"/>
      <c r="L17" s="3"/>
      <c r="M17" s="3"/>
      <c r="N17" s="3"/>
      <c r="O17" s="3"/>
      <c r="P17" s="3"/>
      <c r="Q17" s="3"/>
      <c r="R17" s="3"/>
      <c r="S17" s="3"/>
      <c r="T17" s="3"/>
      <c r="U17" s="3"/>
      <c r="V17" s="3"/>
      <c r="W17" s="3"/>
      <c r="X17" s="3"/>
      <c r="Y17" s="3"/>
      <c r="Z17" s="3"/>
    </row>
    <row r="18" ht="12.75" customHeight="1">
      <c r="A18" s="118"/>
      <c r="B18" s="3"/>
      <c r="C18" s="303" t="s">
        <v>787</v>
      </c>
      <c r="D18" s="295" t="s">
        <v>782</v>
      </c>
      <c r="E18" s="3"/>
      <c r="F18" s="3"/>
      <c r="G18" s="3"/>
      <c r="H18" s="3"/>
      <c r="I18" s="3"/>
      <c r="J18" s="3"/>
      <c r="K18" s="3"/>
      <c r="L18" s="3"/>
      <c r="M18" s="3"/>
      <c r="N18" s="3"/>
      <c r="O18" s="3"/>
      <c r="P18" s="3"/>
      <c r="Q18" s="3"/>
      <c r="R18" s="3"/>
      <c r="S18" s="3"/>
      <c r="T18" s="3"/>
      <c r="U18" s="3"/>
      <c r="V18" s="3"/>
      <c r="W18" s="3"/>
      <c r="X18" s="3"/>
      <c r="Y18" s="3"/>
      <c r="Z18" s="3"/>
    </row>
    <row r="19" ht="12.75" customHeight="1">
      <c r="A19" s="118"/>
      <c r="B19" s="3"/>
      <c r="C19" s="303" t="s">
        <v>788</v>
      </c>
      <c r="D19" s="295" t="s">
        <v>782</v>
      </c>
      <c r="E19" s="3"/>
      <c r="F19" s="3"/>
      <c r="G19" s="3"/>
      <c r="H19" s="3"/>
      <c r="I19" s="3"/>
      <c r="J19" s="3"/>
      <c r="K19" s="3"/>
      <c r="L19" s="3"/>
      <c r="M19" s="3"/>
      <c r="N19" s="3"/>
      <c r="O19" s="3"/>
      <c r="P19" s="3"/>
      <c r="Q19" s="3"/>
      <c r="R19" s="3"/>
      <c r="S19" s="3"/>
      <c r="T19" s="3"/>
      <c r="U19" s="3"/>
      <c r="V19" s="3"/>
      <c r="W19" s="3"/>
      <c r="X19" s="3"/>
      <c r="Y19" s="3"/>
      <c r="Z19" s="3"/>
    </row>
    <row r="20" ht="12.75" customHeight="1">
      <c r="A20" s="118"/>
      <c r="B20" s="3"/>
      <c r="C20" s="303" t="s">
        <v>789</v>
      </c>
      <c r="D20" s="295" t="s">
        <v>782</v>
      </c>
      <c r="E20" s="3"/>
      <c r="F20" s="3"/>
      <c r="G20" s="3"/>
      <c r="H20" s="3"/>
      <c r="I20" s="3"/>
      <c r="J20" s="3"/>
      <c r="K20" s="3"/>
      <c r="L20" s="3"/>
      <c r="M20" s="3"/>
      <c r="N20" s="3"/>
      <c r="O20" s="3"/>
      <c r="P20" s="3"/>
      <c r="Q20" s="3"/>
      <c r="R20" s="3"/>
      <c r="S20" s="3"/>
      <c r="T20" s="3"/>
      <c r="U20" s="3"/>
      <c r="V20" s="3"/>
      <c r="W20" s="3"/>
      <c r="X20" s="3"/>
      <c r="Y20" s="3"/>
      <c r="Z20" s="3"/>
    </row>
    <row r="21" ht="12.75" customHeight="1">
      <c r="A21" s="118"/>
      <c r="B21" s="3"/>
      <c r="C21" s="303" t="s">
        <v>790</v>
      </c>
      <c r="D21" s="295" t="s">
        <v>782</v>
      </c>
      <c r="E21" s="3"/>
      <c r="F21" s="3"/>
      <c r="G21" s="3"/>
      <c r="H21" s="3"/>
      <c r="I21" s="3"/>
      <c r="J21" s="3"/>
      <c r="K21" s="3"/>
      <c r="L21" s="3"/>
      <c r="M21" s="3"/>
      <c r="N21" s="3"/>
      <c r="O21" s="3"/>
      <c r="P21" s="3"/>
      <c r="Q21" s="3"/>
      <c r="R21" s="3"/>
      <c r="S21" s="3"/>
      <c r="T21" s="3"/>
      <c r="U21" s="3"/>
      <c r="V21" s="3"/>
      <c r="W21" s="3"/>
      <c r="X21" s="3"/>
      <c r="Y21" s="3"/>
      <c r="Z21" s="3"/>
    </row>
    <row r="22" ht="12.75" customHeight="1">
      <c r="A22" s="118"/>
      <c r="B22" s="3"/>
      <c r="C22" s="303" t="s">
        <v>791</v>
      </c>
      <c r="D22" s="295" t="s">
        <v>782</v>
      </c>
      <c r="E22" s="3"/>
      <c r="F22" s="3"/>
      <c r="G22" s="3"/>
      <c r="H22" s="3"/>
      <c r="I22" s="3"/>
      <c r="J22" s="3"/>
      <c r="K22" s="3"/>
      <c r="L22" s="3"/>
      <c r="M22" s="3"/>
      <c r="N22" s="3"/>
      <c r="O22" s="3"/>
      <c r="P22" s="3"/>
      <c r="Q22" s="3"/>
      <c r="R22" s="3"/>
      <c r="S22" s="3"/>
      <c r="T22" s="3"/>
      <c r="U22" s="3"/>
      <c r="V22" s="3"/>
      <c r="W22" s="3"/>
      <c r="X22" s="3"/>
      <c r="Y22" s="3"/>
      <c r="Z22" s="3"/>
    </row>
    <row r="23" ht="12.75" customHeight="1">
      <c r="A23" s="118"/>
      <c r="B23" s="3"/>
      <c r="C23" s="303" t="s">
        <v>792</v>
      </c>
      <c r="D23" s="295" t="s">
        <v>782</v>
      </c>
      <c r="E23" s="3"/>
      <c r="F23" s="3"/>
      <c r="G23" s="3"/>
      <c r="H23" s="3"/>
      <c r="I23" s="3"/>
      <c r="J23" s="3"/>
      <c r="K23" s="3"/>
      <c r="L23" s="3"/>
      <c r="M23" s="3"/>
      <c r="N23" s="3"/>
      <c r="O23" s="3"/>
      <c r="P23" s="3"/>
      <c r="Q23" s="3"/>
      <c r="R23" s="3"/>
      <c r="S23" s="3"/>
      <c r="T23" s="3"/>
      <c r="U23" s="3"/>
      <c r="V23" s="3"/>
      <c r="W23" s="3"/>
      <c r="X23" s="3"/>
      <c r="Y23" s="3"/>
      <c r="Z23" s="3"/>
    </row>
    <row r="24" ht="12.75" customHeight="1">
      <c r="A24" s="118"/>
      <c r="B24" s="3"/>
      <c r="C24" s="303"/>
      <c r="D24" s="295" t="s">
        <v>784</v>
      </c>
      <c r="E24" s="3"/>
      <c r="F24" s="3"/>
      <c r="G24" s="3"/>
      <c r="H24" s="3"/>
      <c r="I24" s="3"/>
      <c r="J24" s="3"/>
      <c r="K24" s="3"/>
      <c r="L24" s="3"/>
      <c r="M24" s="3"/>
      <c r="N24" s="3"/>
      <c r="O24" s="3"/>
      <c r="P24" s="3"/>
      <c r="Q24" s="3"/>
      <c r="R24" s="3"/>
      <c r="S24" s="3"/>
      <c r="T24" s="3"/>
      <c r="U24" s="3"/>
      <c r="V24" s="3"/>
      <c r="W24" s="3"/>
      <c r="X24" s="3"/>
      <c r="Y24" s="3"/>
      <c r="Z24" s="3"/>
    </row>
    <row r="25" ht="12.75" customHeight="1">
      <c r="A25" s="118"/>
      <c r="B25" s="3"/>
      <c r="C25" s="303" t="s">
        <v>793</v>
      </c>
      <c r="D25" s="295" t="s">
        <v>786</v>
      </c>
      <c r="E25" s="3"/>
      <c r="F25" s="3"/>
      <c r="G25" s="3"/>
      <c r="H25" s="3"/>
      <c r="I25" s="3"/>
      <c r="J25" s="3"/>
      <c r="K25" s="3"/>
      <c r="L25" s="3"/>
      <c r="M25" s="3"/>
      <c r="N25" s="3"/>
      <c r="O25" s="3"/>
      <c r="P25" s="3"/>
      <c r="Q25" s="3"/>
      <c r="R25" s="3"/>
      <c r="S25" s="3"/>
      <c r="T25" s="3"/>
      <c r="U25" s="3"/>
      <c r="V25" s="3"/>
      <c r="W25" s="3"/>
      <c r="X25" s="3"/>
      <c r="Y25" s="3"/>
      <c r="Z25" s="3"/>
    </row>
    <row r="26" ht="12.75" customHeight="1">
      <c r="A26" s="118"/>
      <c r="B26" s="3"/>
      <c r="C26" s="303" t="s">
        <v>794</v>
      </c>
      <c r="D26" s="295" t="s">
        <v>782</v>
      </c>
      <c r="E26" s="3"/>
      <c r="F26" s="3"/>
      <c r="G26" s="3"/>
      <c r="H26" s="3"/>
      <c r="I26" s="3"/>
      <c r="J26" s="3"/>
      <c r="K26" s="3"/>
      <c r="L26" s="3"/>
      <c r="M26" s="3"/>
      <c r="N26" s="3"/>
      <c r="O26" s="3"/>
      <c r="P26" s="3"/>
      <c r="Q26" s="3"/>
      <c r="R26" s="3"/>
      <c r="S26" s="3"/>
      <c r="T26" s="3"/>
      <c r="U26" s="3"/>
      <c r="V26" s="3"/>
      <c r="W26" s="3"/>
      <c r="X26" s="3"/>
      <c r="Y26" s="3"/>
      <c r="Z26" s="3"/>
    </row>
    <row r="27" ht="12.75" customHeight="1">
      <c r="A27" s="118"/>
      <c r="B27" s="3"/>
      <c r="C27" s="303" t="s">
        <v>795</v>
      </c>
      <c r="D27" s="295" t="s">
        <v>782</v>
      </c>
      <c r="E27" s="3"/>
      <c r="F27" s="3"/>
      <c r="G27" s="3"/>
      <c r="H27" s="3"/>
      <c r="I27" s="3"/>
      <c r="J27" s="3"/>
      <c r="K27" s="3"/>
      <c r="L27" s="3"/>
      <c r="M27" s="3"/>
      <c r="N27" s="3"/>
      <c r="O27" s="3"/>
      <c r="P27" s="3"/>
      <c r="Q27" s="3"/>
      <c r="R27" s="3"/>
      <c r="S27" s="3"/>
      <c r="T27" s="3"/>
      <c r="U27" s="3"/>
      <c r="V27" s="3"/>
      <c r="W27" s="3"/>
      <c r="X27" s="3"/>
      <c r="Y27" s="3"/>
      <c r="Z27" s="3"/>
    </row>
    <row r="28" ht="12.75" customHeight="1">
      <c r="A28" s="118"/>
      <c r="B28" s="3"/>
      <c r="C28" s="303" t="s">
        <v>796</v>
      </c>
      <c r="D28" s="295" t="s">
        <v>782</v>
      </c>
      <c r="E28" s="3"/>
      <c r="F28" s="3"/>
      <c r="G28" s="3"/>
      <c r="H28" s="3"/>
      <c r="I28" s="3"/>
      <c r="J28" s="3"/>
      <c r="K28" s="3"/>
      <c r="L28" s="3"/>
      <c r="M28" s="3"/>
      <c r="N28" s="3"/>
      <c r="O28" s="3"/>
      <c r="P28" s="3"/>
      <c r="Q28" s="3"/>
      <c r="R28" s="3"/>
      <c r="S28" s="3"/>
      <c r="T28" s="3"/>
      <c r="U28" s="3"/>
      <c r="V28" s="3"/>
      <c r="W28" s="3"/>
      <c r="X28" s="3"/>
      <c r="Y28" s="3"/>
      <c r="Z28" s="3"/>
    </row>
    <row r="29" ht="12.75" customHeight="1">
      <c r="A29" s="118"/>
      <c r="B29" s="3"/>
      <c r="C29" s="303" t="s">
        <v>797</v>
      </c>
      <c r="D29" s="295" t="s">
        <v>782</v>
      </c>
      <c r="E29" s="3"/>
      <c r="F29" s="3"/>
      <c r="G29" s="3"/>
      <c r="H29" s="3"/>
      <c r="I29" s="3"/>
      <c r="J29" s="3"/>
      <c r="K29" s="3"/>
      <c r="L29" s="3"/>
      <c r="M29" s="3"/>
      <c r="N29" s="3"/>
      <c r="O29" s="3"/>
      <c r="P29" s="3"/>
      <c r="Q29" s="3"/>
      <c r="R29" s="3"/>
      <c r="S29" s="3"/>
      <c r="T29" s="3"/>
      <c r="U29" s="3"/>
      <c r="V29" s="3"/>
      <c r="W29" s="3"/>
      <c r="X29" s="3"/>
      <c r="Y29" s="3"/>
      <c r="Z29" s="3"/>
    </row>
    <row r="30" ht="12.75" customHeight="1">
      <c r="A30" s="118"/>
      <c r="B30" s="3"/>
      <c r="C30" s="303" t="s">
        <v>798</v>
      </c>
      <c r="D30" s="295" t="s">
        <v>782</v>
      </c>
      <c r="E30" s="3"/>
      <c r="F30" s="3"/>
      <c r="G30" s="3"/>
      <c r="H30" s="3"/>
      <c r="I30" s="3"/>
      <c r="J30" s="3"/>
      <c r="K30" s="3"/>
      <c r="L30" s="3"/>
      <c r="M30" s="3"/>
      <c r="N30" s="3"/>
      <c r="O30" s="3"/>
      <c r="P30" s="3"/>
      <c r="Q30" s="3"/>
      <c r="R30" s="3"/>
      <c r="S30" s="3"/>
      <c r="T30" s="3"/>
      <c r="U30" s="3"/>
      <c r="V30" s="3"/>
      <c r="W30" s="3"/>
      <c r="X30" s="3"/>
      <c r="Y30" s="3"/>
      <c r="Z30" s="3"/>
    </row>
    <row r="31" ht="12.75" customHeight="1">
      <c r="A31" s="118"/>
      <c r="B31" s="3"/>
      <c r="C31" s="303" t="s">
        <v>799</v>
      </c>
      <c r="D31" s="295" t="s">
        <v>782</v>
      </c>
      <c r="E31" s="3"/>
      <c r="F31" s="3"/>
      <c r="G31" s="3"/>
      <c r="H31" s="3"/>
      <c r="I31" s="3"/>
      <c r="J31" s="3"/>
      <c r="K31" s="3"/>
      <c r="L31" s="3"/>
      <c r="M31" s="3"/>
      <c r="N31" s="3"/>
      <c r="O31" s="3"/>
      <c r="P31" s="3"/>
      <c r="Q31" s="3"/>
      <c r="R31" s="3"/>
      <c r="S31" s="3"/>
      <c r="T31" s="3"/>
      <c r="U31" s="3"/>
      <c r="V31" s="3"/>
      <c r="W31" s="3"/>
      <c r="X31" s="3"/>
      <c r="Y31" s="3"/>
      <c r="Z31" s="3"/>
    </row>
    <row r="32" ht="12.75" customHeight="1">
      <c r="A32" s="118"/>
      <c r="B32" s="3"/>
      <c r="C32" s="303" t="s">
        <v>800</v>
      </c>
      <c r="D32" s="295" t="s">
        <v>784</v>
      </c>
      <c r="E32" s="3"/>
      <c r="F32" s="3"/>
      <c r="G32" s="3"/>
      <c r="H32" s="3"/>
      <c r="I32" s="3"/>
      <c r="J32" s="3"/>
      <c r="K32" s="3"/>
      <c r="L32" s="3"/>
      <c r="M32" s="3"/>
      <c r="N32" s="3"/>
      <c r="O32" s="3"/>
      <c r="P32" s="3"/>
      <c r="Q32" s="3"/>
      <c r="R32" s="3"/>
      <c r="S32" s="3"/>
      <c r="T32" s="3"/>
      <c r="U32" s="3"/>
      <c r="V32" s="3"/>
      <c r="W32" s="3"/>
      <c r="X32" s="3"/>
      <c r="Y32" s="3"/>
      <c r="Z32" s="3"/>
    </row>
    <row r="33" ht="12.75" customHeight="1">
      <c r="A33" s="118"/>
      <c r="B33" s="3"/>
      <c r="C33" s="303" t="s">
        <v>801</v>
      </c>
      <c r="D33" s="295" t="s">
        <v>782</v>
      </c>
      <c r="E33" s="3"/>
      <c r="F33" s="3"/>
      <c r="G33" s="3"/>
      <c r="H33" s="3"/>
      <c r="I33" s="3"/>
      <c r="J33" s="3"/>
      <c r="K33" s="3"/>
      <c r="L33" s="3"/>
      <c r="M33" s="3"/>
      <c r="N33" s="3"/>
      <c r="O33" s="3"/>
      <c r="P33" s="3"/>
      <c r="Q33" s="3"/>
      <c r="R33" s="3"/>
      <c r="S33" s="3"/>
      <c r="T33" s="3"/>
      <c r="U33" s="3"/>
      <c r="V33" s="3"/>
      <c r="W33" s="3"/>
      <c r="X33" s="3"/>
      <c r="Y33" s="3"/>
      <c r="Z33" s="3"/>
    </row>
    <row r="34" ht="12.75" customHeight="1">
      <c r="A34" s="118"/>
      <c r="B34" s="3"/>
      <c r="C34" s="303" t="s">
        <v>802</v>
      </c>
      <c r="D34" s="295" t="s">
        <v>782</v>
      </c>
      <c r="E34" s="3"/>
      <c r="F34" s="3"/>
      <c r="G34" s="3"/>
      <c r="H34" s="3"/>
      <c r="I34" s="3"/>
      <c r="J34" s="3"/>
      <c r="K34" s="3"/>
      <c r="L34" s="3"/>
      <c r="M34" s="3"/>
      <c r="N34" s="3"/>
      <c r="O34" s="3"/>
      <c r="P34" s="3"/>
      <c r="Q34" s="3"/>
      <c r="R34" s="3"/>
      <c r="S34" s="3"/>
      <c r="T34" s="3"/>
      <c r="U34" s="3"/>
      <c r="V34" s="3"/>
      <c r="W34" s="3"/>
      <c r="X34" s="3"/>
      <c r="Y34" s="3"/>
      <c r="Z34" s="3"/>
    </row>
    <row r="35" ht="12.75" customHeight="1">
      <c r="A35" s="118"/>
      <c r="B35" s="3"/>
      <c r="C35" s="303"/>
      <c r="D35" s="295" t="s">
        <v>784</v>
      </c>
      <c r="E35" s="3"/>
      <c r="F35" s="3"/>
      <c r="G35" s="3"/>
      <c r="H35" s="3"/>
      <c r="I35" s="3"/>
      <c r="J35" s="3"/>
      <c r="K35" s="3"/>
      <c r="L35" s="3"/>
      <c r="M35" s="3"/>
      <c r="N35" s="3"/>
      <c r="O35" s="3"/>
      <c r="P35" s="3"/>
      <c r="Q35" s="3"/>
      <c r="R35" s="3"/>
      <c r="S35" s="3"/>
      <c r="T35" s="3"/>
      <c r="U35" s="3"/>
      <c r="V35" s="3"/>
      <c r="W35" s="3"/>
      <c r="X35" s="3"/>
      <c r="Y35" s="3"/>
      <c r="Z35" s="3"/>
    </row>
    <row r="36" ht="12.75" customHeight="1">
      <c r="A36" s="118"/>
      <c r="B36" s="3"/>
      <c r="C36" s="303" t="s">
        <v>803</v>
      </c>
      <c r="D36" s="295" t="s">
        <v>786</v>
      </c>
      <c r="E36" s="3"/>
      <c r="F36" s="3"/>
      <c r="G36" s="3"/>
      <c r="H36" s="3"/>
      <c r="I36" s="3"/>
      <c r="J36" s="3"/>
      <c r="K36" s="3"/>
      <c r="L36" s="3"/>
      <c r="M36" s="3"/>
      <c r="N36" s="3"/>
      <c r="O36" s="3"/>
      <c r="P36" s="3"/>
      <c r="Q36" s="3"/>
      <c r="R36" s="3"/>
      <c r="S36" s="3"/>
      <c r="T36" s="3"/>
      <c r="U36" s="3"/>
      <c r="V36" s="3"/>
      <c r="W36" s="3"/>
      <c r="X36" s="3"/>
      <c r="Y36" s="3"/>
      <c r="Z36" s="3"/>
    </row>
    <row r="37" ht="12.75" customHeight="1">
      <c r="A37" s="118"/>
      <c r="B37" s="3"/>
      <c r="C37" s="303" t="s">
        <v>804</v>
      </c>
      <c r="D37" s="295" t="s">
        <v>786</v>
      </c>
      <c r="E37" s="3"/>
      <c r="F37" s="3"/>
      <c r="G37" s="3"/>
      <c r="H37" s="3"/>
      <c r="I37" s="3"/>
      <c r="J37" s="3"/>
      <c r="K37" s="3"/>
      <c r="L37" s="3"/>
      <c r="M37" s="3"/>
      <c r="N37" s="3"/>
      <c r="O37" s="3"/>
      <c r="P37" s="3"/>
      <c r="Q37" s="3"/>
      <c r="R37" s="3"/>
      <c r="S37" s="3"/>
      <c r="T37" s="3"/>
      <c r="U37" s="3"/>
      <c r="V37" s="3"/>
      <c r="W37" s="3"/>
      <c r="X37" s="3"/>
      <c r="Y37" s="3"/>
      <c r="Z37" s="3"/>
    </row>
    <row r="38" ht="12.75" customHeight="1">
      <c r="A38" s="118"/>
      <c r="B38" s="3"/>
      <c r="C38" s="303" t="s">
        <v>805</v>
      </c>
      <c r="D38" s="295" t="s">
        <v>782</v>
      </c>
      <c r="E38" s="3"/>
      <c r="F38" s="3"/>
      <c r="G38" s="3"/>
      <c r="H38" s="3"/>
      <c r="I38" s="3"/>
      <c r="J38" s="3"/>
      <c r="K38" s="3"/>
      <c r="L38" s="3"/>
      <c r="M38" s="3"/>
      <c r="N38" s="3"/>
      <c r="O38" s="3"/>
      <c r="P38" s="3"/>
      <c r="Q38" s="3"/>
      <c r="R38" s="3"/>
      <c r="S38" s="3"/>
      <c r="T38" s="3"/>
      <c r="U38" s="3"/>
      <c r="V38" s="3"/>
      <c r="W38" s="3"/>
      <c r="X38" s="3"/>
      <c r="Y38" s="3"/>
      <c r="Z38" s="3"/>
    </row>
    <row r="39" ht="12.75" customHeight="1">
      <c r="A39" s="118"/>
      <c r="B39" s="3"/>
      <c r="C39" s="303" t="s">
        <v>806</v>
      </c>
      <c r="D39" s="295" t="s">
        <v>782</v>
      </c>
      <c r="E39" s="3"/>
      <c r="F39" s="3"/>
      <c r="G39" s="3"/>
      <c r="H39" s="3"/>
      <c r="I39" s="3"/>
      <c r="J39" s="3"/>
      <c r="K39" s="3"/>
      <c r="L39" s="3"/>
      <c r="M39" s="3"/>
      <c r="N39" s="3"/>
      <c r="O39" s="3"/>
      <c r="P39" s="3"/>
      <c r="Q39" s="3"/>
      <c r="R39" s="3"/>
      <c r="S39" s="3"/>
      <c r="T39" s="3"/>
      <c r="U39" s="3"/>
      <c r="V39" s="3"/>
      <c r="W39" s="3"/>
      <c r="X39" s="3"/>
      <c r="Y39" s="3"/>
      <c r="Z39" s="3"/>
    </row>
    <row r="40" ht="12.75" customHeight="1">
      <c r="A40" s="118"/>
      <c r="B40" s="3"/>
      <c r="C40" s="303" t="s">
        <v>807</v>
      </c>
      <c r="D40" s="295" t="s">
        <v>782</v>
      </c>
      <c r="E40" s="3"/>
      <c r="F40" s="3"/>
      <c r="G40" s="3"/>
      <c r="H40" s="3"/>
      <c r="I40" s="3"/>
      <c r="J40" s="3"/>
      <c r="K40" s="3"/>
      <c r="L40" s="3"/>
      <c r="M40" s="3"/>
      <c r="N40" s="3"/>
      <c r="O40" s="3"/>
      <c r="P40" s="3"/>
      <c r="Q40" s="3"/>
      <c r="R40" s="3"/>
      <c r="S40" s="3"/>
      <c r="T40" s="3"/>
      <c r="U40" s="3"/>
      <c r="V40" s="3"/>
      <c r="W40" s="3"/>
      <c r="X40" s="3"/>
      <c r="Y40" s="3"/>
      <c r="Z40" s="3"/>
    </row>
    <row r="41" ht="12.75" customHeight="1">
      <c r="A41" s="118"/>
      <c r="B41" s="3"/>
      <c r="C41" s="303" t="s">
        <v>808</v>
      </c>
      <c r="D41" s="295" t="s">
        <v>782</v>
      </c>
      <c r="E41" s="3"/>
      <c r="F41" s="3"/>
      <c r="G41" s="3"/>
      <c r="H41" s="3"/>
      <c r="I41" s="3"/>
      <c r="J41" s="3"/>
      <c r="K41" s="3"/>
      <c r="L41" s="3"/>
      <c r="M41" s="3"/>
      <c r="N41" s="3"/>
      <c r="O41" s="3"/>
      <c r="P41" s="3"/>
      <c r="Q41" s="3"/>
      <c r="R41" s="3"/>
      <c r="S41" s="3"/>
      <c r="T41" s="3"/>
      <c r="U41" s="3"/>
      <c r="V41" s="3"/>
      <c r="W41" s="3"/>
      <c r="X41" s="3"/>
      <c r="Y41" s="3"/>
      <c r="Z41" s="3"/>
    </row>
    <row r="42" ht="12.75" customHeight="1">
      <c r="A42" s="118"/>
      <c r="B42" s="3"/>
      <c r="C42" s="303" t="s">
        <v>809</v>
      </c>
      <c r="D42" s="295" t="s">
        <v>782</v>
      </c>
      <c r="E42" s="3"/>
      <c r="F42" s="3"/>
      <c r="G42" s="3"/>
      <c r="H42" s="3"/>
      <c r="I42" s="3"/>
      <c r="J42" s="3"/>
      <c r="K42" s="3"/>
      <c r="L42" s="3"/>
      <c r="M42" s="3"/>
      <c r="N42" s="3"/>
      <c r="O42" s="3"/>
      <c r="P42" s="3"/>
      <c r="Q42" s="3"/>
      <c r="R42" s="3"/>
      <c r="S42" s="3"/>
      <c r="T42" s="3"/>
      <c r="U42" s="3"/>
      <c r="V42" s="3"/>
      <c r="W42" s="3"/>
      <c r="X42" s="3"/>
      <c r="Y42" s="3"/>
      <c r="Z42" s="3"/>
    </row>
    <row r="43" ht="12.75" customHeight="1">
      <c r="A43" s="118"/>
      <c r="B43" s="3"/>
      <c r="C43" s="303" t="s">
        <v>810</v>
      </c>
      <c r="D43" s="295" t="s">
        <v>782</v>
      </c>
      <c r="E43" s="3"/>
      <c r="F43" s="3"/>
      <c r="G43" s="3"/>
      <c r="H43" s="3"/>
      <c r="I43" s="3"/>
      <c r="J43" s="3"/>
      <c r="K43" s="3"/>
      <c r="L43" s="3"/>
      <c r="M43" s="3"/>
      <c r="N43" s="3"/>
      <c r="O43" s="3"/>
      <c r="P43" s="3"/>
      <c r="Q43" s="3"/>
      <c r="R43" s="3"/>
      <c r="S43" s="3"/>
      <c r="T43" s="3"/>
      <c r="U43" s="3"/>
      <c r="V43" s="3"/>
      <c r="W43" s="3"/>
      <c r="X43" s="3"/>
      <c r="Y43" s="3"/>
      <c r="Z43" s="3"/>
    </row>
    <row r="44" ht="12.75" customHeight="1">
      <c r="A44" s="118"/>
      <c r="B44" s="3"/>
      <c r="C44" s="303"/>
      <c r="D44" s="295" t="s">
        <v>784</v>
      </c>
      <c r="E44" s="3"/>
      <c r="F44" s="3"/>
      <c r="G44" s="3"/>
      <c r="H44" s="3"/>
      <c r="I44" s="3"/>
      <c r="J44" s="3"/>
      <c r="K44" s="3"/>
      <c r="L44" s="3"/>
      <c r="M44" s="3"/>
      <c r="N44" s="3"/>
      <c r="O44" s="3"/>
      <c r="P44" s="3"/>
      <c r="Q44" s="3"/>
      <c r="R44" s="3"/>
      <c r="S44" s="3"/>
      <c r="T44" s="3"/>
      <c r="U44" s="3"/>
      <c r="V44" s="3"/>
      <c r="W44" s="3"/>
      <c r="X44" s="3"/>
      <c r="Y44" s="3"/>
      <c r="Z44" s="3"/>
    </row>
    <row r="45" ht="12.75" customHeight="1">
      <c r="A45" s="118"/>
      <c r="B45" s="3"/>
      <c r="C45" s="303" t="s">
        <v>811</v>
      </c>
      <c r="D45" s="295" t="s">
        <v>782</v>
      </c>
      <c r="E45" s="3"/>
      <c r="F45" s="3"/>
      <c r="G45" s="3"/>
      <c r="H45" s="3"/>
      <c r="I45" s="3"/>
      <c r="J45" s="3"/>
      <c r="K45" s="3"/>
      <c r="L45" s="3"/>
      <c r="M45" s="3"/>
      <c r="N45" s="3"/>
      <c r="O45" s="3"/>
      <c r="P45" s="3"/>
      <c r="Q45" s="3"/>
      <c r="R45" s="3"/>
      <c r="S45" s="3"/>
      <c r="T45" s="3"/>
      <c r="U45" s="3"/>
      <c r="V45" s="3"/>
      <c r="W45" s="3"/>
      <c r="X45" s="3"/>
      <c r="Y45" s="3"/>
      <c r="Z45" s="3"/>
    </row>
    <row r="46" ht="12.75" customHeight="1">
      <c r="A46" s="118"/>
      <c r="B46" s="3"/>
      <c r="C46" s="303" t="s">
        <v>812</v>
      </c>
      <c r="D46" s="295" t="s">
        <v>782</v>
      </c>
      <c r="E46" s="3"/>
      <c r="F46" s="3"/>
      <c r="G46" s="3"/>
      <c r="H46" s="3"/>
      <c r="I46" s="3"/>
      <c r="J46" s="3"/>
      <c r="K46" s="3"/>
      <c r="L46" s="3"/>
      <c r="M46" s="3"/>
      <c r="N46" s="3"/>
      <c r="O46" s="3"/>
      <c r="P46" s="3"/>
      <c r="Q46" s="3"/>
      <c r="R46" s="3"/>
      <c r="S46" s="3"/>
      <c r="T46" s="3"/>
      <c r="U46" s="3"/>
      <c r="V46" s="3"/>
      <c r="W46" s="3"/>
      <c r="X46" s="3"/>
      <c r="Y46" s="3"/>
      <c r="Z46" s="3"/>
    </row>
    <row r="47" ht="12.75" customHeight="1">
      <c r="A47" s="118"/>
      <c r="B47" s="3"/>
      <c r="C47" s="303" t="s">
        <v>813</v>
      </c>
      <c r="D47" s="295" t="s">
        <v>782</v>
      </c>
      <c r="E47" s="3"/>
      <c r="F47" s="3"/>
      <c r="G47" s="3"/>
      <c r="H47" s="3"/>
      <c r="I47" s="3"/>
      <c r="J47" s="3"/>
      <c r="K47" s="3"/>
      <c r="L47" s="3"/>
      <c r="M47" s="3"/>
      <c r="N47" s="3"/>
      <c r="O47" s="3"/>
      <c r="P47" s="3"/>
      <c r="Q47" s="3"/>
      <c r="R47" s="3"/>
      <c r="S47" s="3"/>
      <c r="T47" s="3"/>
      <c r="U47" s="3"/>
      <c r="V47" s="3"/>
      <c r="W47" s="3"/>
      <c r="X47" s="3"/>
      <c r="Y47" s="3"/>
      <c r="Z47" s="3"/>
    </row>
    <row r="48" ht="12.75" customHeight="1">
      <c r="A48" s="118"/>
      <c r="B48" s="3"/>
      <c r="C48" s="303" t="s">
        <v>814</v>
      </c>
      <c r="D48" s="295" t="s">
        <v>782</v>
      </c>
      <c r="E48" s="3"/>
      <c r="F48" s="3"/>
      <c r="G48" s="3"/>
      <c r="H48" s="3"/>
      <c r="I48" s="3"/>
      <c r="J48" s="3"/>
      <c r="K48" s="3"/>
      <c r="L48" s="3"/>
      <c r="M48" s="3"/>
      <c r="N48" s="3"/>
      <c r="O48" s="3"/>
      <c r="P48" s="3"/>
      <c r="Q48" s="3"/>
      <c r="R48" s="3"/>
      <c r="S48" s="3"/>
      <c r="T48" s="3"/>
      <c r="U48" s="3"/>
      <c r="V48" s="3"/>
      <c r="W48" s="3"/>
      <c r="X48" s="3"/>
      <c r="Y48" s="3"/>
      <c r="Z48" s="3"/>
    </row>
    <row r="49" ht="12.75" customHeight="1">
      <c r="A49" s="118"/>
      <c r="B49" s="3"/>
      <c r="C49" s="303" t="s">
        <v>815</v>
      </c>
      <c r="D49" s="295" t="s">
        <v>782</v>
      </c>
      <c r="E49" s="3"/>
      <c r="F49" s="3"/>
      <c r="G49" s="3"/>
      <c r="H49" s="3"/>
      <c r="I49" s="3"/>
      <c r="J49" s="3"/>
      <c r="K49" s="3"/>
      <c r="L49" s="3"/>
      <c r="M49" s="3"/>
      <c r="N49" s="3"/>
      <c r="O49" s="3"/>
      <c r="P49" s="3"/>
      <c r="Q49" s="3"/>
      <c r="R49" s="3"/>
      <c r="S49" s="3"/>
      <c r="T49" s="3"/>
      <c r="U49" s="3"/>
      <c r="V49" s="3"/>
      <c r="W49" s="3"/>
      <c r="X49" s="3"/>
      <c r="Y49" s="3"/>
      <c r="Z49" s="3"/>
    </row>
    <row r="50" ht="12.75" customHeight="1">
      <c r="A50" s="118"/>
      <c r="B50" s="3"/>
      <c r="C50" s="303" t="s">
        <v>816</v>
      </c>
      <c r="D50" s="295" t="s">
        <v>782</v>
      </c>
      <c r="E50" s="3"/>
      <c r="F50" s="3"/>
      <c r="G50" s="3"/>
      <c r="H50" s="3"/>
      <c r="I50" s="3"/>
      <c r="J50" s="3"/>
      <c r="K50" s="3"/>
      <c r="L50" s="3"/>
      <c r="M50" s="3"/>
      <c r="N50" s="3"/>
      <c r="O50" s="3"/>
      <c r="P50" s="3"/>
      <c r="Q50" s="3"/>
      <c r="R50" s="3"/>
      <c r="S50" s="3"/>
      <c r="T50" s="3"/>
      <c r="U50" s="3"/>
      <c r="V50" s="3"/>
      <c r="W50" s="3"/>
      <c r="X50" s="3"/>
      <c r="Y50" s="3"/>
      <c r="Z50" s="3"/>
    </row>
    <row r="51" ht="12.75" customHeight="1">
      <c r="A51" s="118"/>
      <c r="B51" s="3"/>
      <c r="C51" s="3"/>
      <c r="D51" s="3"/>
      <c r="E51" s="3"/>
      <c r="F51" s="3"/>
      <c r="G51" s="3"/>
      <c r="H51" s="3"/>
      <c r="I51" s="3"/>
      <c r="J51" s="3"/>
      <c r="K51" s="3"/>
      <c r="L51" s="3"/>
      <c r="M51" s="3"/>
      <c r="N51" s="3"/>
      <c r="O51" s="3"/>
      <c r="P51" s="3"/>
      <c r="Q51" s="3"/>
      <c r="R51" s="3"/>
      <c r="S51" s="3"/>
      <c r="T51" s="3"/>
      <c r="U51" s="3"/>
      <c r="V51" s="3"/>
      <c r="W51" s="3"/>
      <c r="X51" s="3"/>
      <c r="Y51" s="3"/>
      <c r="Z51" s="3"/>
    </row>
    <row r="52" ht="13.5" customHeight="1">
      <c r="A52" s="118"/>
      <c r="B52" s="3"/>
      <c r="C52" s="297"/>
      <c r="D52" s="297"/>
      <c r="E52" s="297"/>
      <c r="F52" s="3"/>
      <c r="G52" s="3"/>
      <c r="H52" s="3"/>
      <c r="I52" s="3"/>
      <c r="J52" s="3"/>
      <c r="K52" s="3"/>
      <c r="L52" s="3"/>
      <c r="M52" s="3"/>
      <c r="N52" s="3"/>
      <c r="O52" s="3"/>
      <c r="P52" s="3"/>
      <c r="Q52" s="3"/>
      <c r="R52" s="3"/>
      <c r="S52" s="3"/>
      <c r="T52" s="3"/>
      <c r="U52" s="3"/>
      <c r="V52" s="3"/>
      <c r="W52" s="3"/>
      <c r="X52" s="3"/>
      <c r="Y52" s="3"/>
      <c r="Z52" s="3"/>
    </row>
    <row r="53" ht="12.75" customHeight="1">
      <c r="A53" s="118"/>
      <c r="B53" s="3"/>
      <c r="C53" s="73"/>
      <c r="D53" s="295"/>
      <c r="E53" s="3"/>
      <c r="F53" s="3"/>
      <c r="G53" s="3"/>
      <c r="H53" s="3"/>
      <c r="I53" s="3"/>
      <c r="J53" s="3"/>
      <c r="K53" s="3"/>
      <c r="L53" s="3"/>
      <c r="M53" s="3"/>
      <c r="N53" s="3"/>
      <c r="O53" s="3"/>
      <c r="P53" s="3"/>
      <c r="Q53" s="3"/>
      <c r="R53" s="3"/>
      <c r="S53" s="3"/>
      <c r="T53" s="3"/>
      <c r="U53" s="3"/>
      <c r="V53" s="3"/>
      <c r="W53" s="3"/>
      <c r="X53" s="3"/>
      <c r="Y53" s="3"/>
      <c r="Z53" s="3"/>
    </row>
    <row r="54" ht="12.75" customHeight="1">
      <c r="A54" s="118"/>
      <c r="B54" s="3"/>
      <c r="C54" s="73"/>
      <c r="D54" s="295" t="s">
        <v>817</v>
      </c>
      <c r="E54" s="83">
        <v>28.0</v>
      </c>
      <c r="F54" s="3"/>
      <c r="G54" s="3"/>
      <c r="H54" s="3"/>
      <c r="I54" s="3"/>
      <c r="J54" s="3"/>
      <c r="K54" s="3"/>
      <c r="L54" s="3"/>
      <c r="M54" s="3"/>
      <c r="N54" s="3"/>
      <c r="O54" s="3"/>
      <c r="P54" s="3"/>
      <c r="Q54" s="3"/>
      <c r="R54" s="3"/>
      <c r="S54" s="3"/>
      <c r="T54" s="3"/>
      <c r="U54" s="3"/>
      <c r="V54" s="3"/>
      <c r="W54" s="3"/>
      <c r="X54" s="3"/>
      <c r="Y54" s="3"/>
      <c r="Z54" s="3"/>
    </row>
    <row r="55" ht="12.75" customHeight="1">
      <c r="A55" s="118"/>
      <c r="B55" s="3"/>
      <c r="C55" s="3"/>
      <c r="D55" s="3" t="s">
        <v>818</v>
      </c>
      <c r="E55" s="83">
        <v>3.0</v>
      </c>
      <c r="F55" s="3"/>
      <c r="G55" s="3"/>
      <c r="H55" s="3"/>
      <c r="I55" s="3"/>
      <c r="J55" s="3"/>
      <c r="K55" s="3"/>
      <c r="L55" s="3"/>
      <c r="M55" s="3"/>
      <c r="N55" s="3"/>
      <c r="O55" s="3"/>
      <c r="P55" s="3"/>
      <c r="Q55" s="3"/>
      <c r="R55" s="3"/>
      <c r="S55" s="3"/>
      <c r="T55" s="3"/>
      <c r="U55" s="3"/>
      <c r="V55" s="3"/>
      <c r="W55" s="3"/>
      <c r="X55" s="3"/>
      <c r="Y55" s="3"/>
      <c r="Z55" s="3"/>
    </row>
    <row r="56" ht="12.75" customHeight="1">
      <c r="A56" s="118"/>
      <c r="B56" s="3"/>
      <c r="C56" s="3"/>
      <c r="D56" s="3"/>
      <c r="E56" s="83"/>
      <c r="F56" s="3"/>
      <c r="G56" s="3"/>
      <c r="H56" s="3"/>
      <c r="I56" s="3"/>
      <c r="J56" s="3"/>
      <c r="K56" s="3"/>
      <c r="L56" s="3"/>
      <c r="M56" s="3"/>
      <c r="N56" s="3"/>
      <c r="O56" s="3"/>
      <c r="P56" s="3"/>
      <c r="Q56" s="3"/>
      <c r="R56" s="3"/>
      <c r="S56" s="3"/>
      <c r="T56" s="3"/>
      <c r="U56" s="3"/>
      <c r="V56" s="3"/>
      <c r="W56" s="3"/>
      <c r="X56" s="3"/>
      <c r="Y56" s="3"/>
      <c r="Z56" s="3"/>
    </row>
    <row r="57" ht="12.75" customHeight="1">
      <c r="A57" s="118"/>
      <c r="B57" s="3"/>
      <c r="C57" s="3"/>
      <c r="D57" s="32" t="s">
        <v>819</v>
      </c>
      <c r="E57" s="83"/>
      <c r="F57" s="3"/>
      <c r="G57" s="3"/>
      <c r="H57" s="3"/>
      <c r="I57" s="3"/>
      <c r="J57" s="3"/>
      <c r="K57" s="3"/>
      <c r="L57" s="3"/>
      <c r="M57" s="3"/>
      <c r="N57" s="3"/>
      <c r="O57" s="3"/>
      <c r="P57" s="3"/>
      <c r="Q57" s="3"/>
      <c r="R57" s="3"/>
      <c r="S57" s="3"/>
      <c r="T57" s="3"/>
      <c r="U57" s="3"/>
      <c r="V57" s="3"/>
      <c r="W57" s="3"/>
      <c r="X57" s="3"/>
      <c r="Y57" s="3"/>
      <c r="Z57" s="3"/>
    </row>
    <row r="58" ht="12.75" customHeight="1">
      <c r="A58" s="118"/>
      <c r="B58" s="3"/>
      <c r="C58" s="3"/>
      <c r="D58" s="32" t="s">
        <v>820</v>
      </c>
      <c r="E58" s="83" t="s">
        <v>821</v>
      </c>
      <c r="F58" s="3"/>
      <c r="G58" s="3"/>
      <c r="H58" s="3"/>
      <c r="I58" s="3"/>
      <c r="J58" s="3"/>
      <c r="K58" s="3"/>
      <c r="L58" s="3"/>
      <c r="M58" s="3"/>
      <c r="N58" s="3"/>
      <c r="O58" s="3"/>
      <c r="P58" s="3"/>
      <c r="Q58" s="3"/>
      <c r="R58" s="3"/>
      <c r="S58" s="3"/>
      <c r="T58" s="3"/>
      <c r="U58" s="3"/>
      <c r="V58" s="3"/>
      <c r="W58" s="3"/>
      <c r="X58" s="3"/>
      <c r="Y58" s="3"/>
      <c r="Z58" s="3"/>
    </row>
    <row r="59" ht="12.75" customHeight="1">
      <c r="A59" s="118"/>
      <c r="B59" s="3"/>
      <c r="C59" s="3"/>
      <c r="D59" s="32" t="s">
        <v>822</v>
      </c>
      <c r="E59" s="83">
        <v>1.0</v>
      </c>
      <c r="F59" s="3"/>
      <c r="G59" s="3"/>
      <c r="H59" s="3"/>
      <c r="I59" s="3"/>
      <c r="J59" s="3"/>
      <c r="K59" s="3"/>
      <c r="L59" s="3"/>
      <c r="M59" s="3"/>
      <c r="N59" s="3"/>
      <c r="O59" s="3"/>
      <c r="P59" s="3"/>
      <c r="Q59" s="3"/>
      <c r="R59" s="3"/>
      <c r="S59" s="3"/>
      <c r="T59" s="3"/>
      <c r="U59" s="3"/>
      <c r="V59" s="3"/>
      <c r="W59" s="3"/>
      <c r="X59" s="3"/>
      <c r="Y59" s="3"/>
      <c r="Z59" s="3"/>
    </row>
    <row r="60" ht="12.75" customHeight="1">
      <c r="A60" s="118"/>
      <c r="B60" s="3"/>
      <c r="C60" s="3"/>
      <c r="D60" s="32" t="s">
        <v>823</v>
      </c>
      <c r="E60" s="83">
        <v>14.0</v>
      </c>
      <c r="F60" s="3"/>
      <c r="G60" s="3"/>
      <c r="H60" s="3"/>
      <c r="I60" s="3"/>
      <c r="J60" s="3"/>
      <c r="K60" s="3"/>
      <c r="L60" s="3"/>
      <c r="M60" s="3"/>
      <c r="N60" s="3"/>
      <c r="O60" s="3"/>
      <c r="P60" s="3"/>
      <c r="Q60" s="3"/>
      <c r="R60" s="3"/>
      <c r="S60" s="3"/>
      <c r="T60" s="3"/>
      <c r="U60" s="3"/>
      <c r="V60" s="3"/>
      <c r="W60" s="3"/>
      <c r="X60" s="3"/>
      <c r="Y60" s="3"/>
      <c r="Z60" s="3"/>
    </row>
    <row r="61" ht="12.75" customHeight="1">
      <c r="A61" s="118"/>
      <c r="B61" s="3"/>
      <c r="C61" s="3"/>
      <c r="D61" s="32" t="s">
        <v>824</v>
      </c>
      <c r="E61" s="83"/>
      <c r="F61" s="3"/>
      <c r="G61" s="3"/>
      <c r="H61" s="3"/>
      <c r="I61" s="3"/>
      <c r="J61" s="3"/>
      <c r="K61" s="3"/>
      <c r="L61" s="3"/>
      <c r="M61" s="3"/>
      <c r="N61" s="3"/>
      <c r="O61" s="3"/>
      <c r="P61" s="3"/>
      <c r="Q61" s="3"/>
      <c r="R61" s="3"/>
      <c r="S61" s="3"/>
      <c r="T61" s="3"/>
      <c r="U61" s="3"/>
      <c r="V61" s="3"/>
      <c r="W61" s="3"/>
      <c r="X61" s="3"/>
      <c r="Y61" s="3"/>
      <c r="Z61" s="3"/>
    </row>
    <row r="62" ht="12.75" customHeight="1">
      <c r="A62" s="118"/>
      <c r="B62" s="3"/>
      <c r="C62" s="3"/>
      <c r="D62" s="32" t="s">
        <v>820</v>
      </c>
      <c r="E62" s="83" t="s">
        <v>825</v>
      </c>
      <c r="F62" s="3"/>
      <c r="G62" s="3"/>
      <c r="H62" s="3"/>
      <c r="I62" s="3"/>
      <c r="J62" s="3"/>
      <c r="K62" s="3"/>
      <c r="L62" s="3"/>
      <c r="M62" s="3"/>
      <c r="N62" s="3"/>
      <c r="O62" s="3"/>
      <c r="P62" s="3"/>
      <c r="Q62" s="3"/>
      <c r="R62" s="3"/>
      <c r="S62" s="3"/>
      <c r="T62" s="3"/>
      <c r="U62" s="3"/>
      <c r="V62" s="3"/>
      <c r="W62" s="3"/>
      <c r="X62" s="3"/>
      <c r="Y62" s="3"/>
      <c r="Z62" s="3"/>
    </row>
    <row r="63" ht="12.75" customHeight="1">
      <c r="A63" s="118"/>
      <c r="B63" s="3"/>
      <c r="C63" s="3"/>
      <c r="D63" s="32" t="s">
        <v>822</v>
      </c>
      <c r="E63" s="83">
        <v>1.0</v>
      </c>
      <c r="F63" s="3"/>
      <c r="G63" s="3"/>
      <c r="H63" s="3"/>
      <c r="I63" s="3"/>
      <c r="J63" s="3"/>
      <c r="K63" s="3"/>
      <c r="L63" s="3"/>
      <c r="M63" s="3"/>
      <c r="N63" s="3"/>
      <c r="O63" s="3"/>
      <c r="P63" s="3"/>
      <c r="Q63" s="3"/>
      <c r="R63" s="3"/>
      <c r="S63" s="3"/>
      <c r="T63" s="3"/>
      <c r="U63" s="3"/>
      <c r="V63" s="3"/>
      <c r="W63" s="3"/>
      <c r="X63" s="3"/>
      <c r="Y63" s="3"/>
      <c r="Z63" s="3"/>
    </row>
    <row r="64" ht="12.75" customHeight="1">
      <c r="A64" s="118"/>
      <c r="B64" s="3"/>
      <c r="C64" s="3"/>
      <c r="D64" s="32" t="s">
        <v>823</v>
      </c>
      <c r="E64" s="83">
        <v>6.0</v>
      </c>
      <c r="F64" s="3"/>
      <c r="G64" s="3"/>
      <c r="H64" s="3"/>
      <c r="I64" s="3"/>
      <c r="J64" s="3"/>
      <c r="K64" s="3"/>
      <c r="L64" s="3"/>
      <c r="M64" s="3"/>
      <c r="N64" s="3"/>
      <c r="O64" s="3"/>
      <c r="P64" s="3"/>
      <c r="Q64" s="3"/>
      <c r="R64" s="3"/>
      <c r="S64" s="3"/>
      <c r="T64" s="3"/>
      <c r="U64" s="3"/>
      <c r="V64" s="3"/>
      <c r="W64" s="3"/>
      <c r="X64" s="3"/>
      <c r="Y64" s="3"/>
      <c r="Z64" s="3"/>
    </row>
    <row r="65" ht="12.75" customHeight="1">
      <c r="A65" s="118"/>
      <c r="B65" s="3"/>
      <c r="C65" s="3"/>
      <c r="D65" s="32" t="s">
        <v>826</v>
      </c>
      <c r="E65" s="83"/>
      <c r="F65" s="3"/>
      <c r="G65" s="3"/>
      <c r="H65" s="3"/>
      <c r="I65" s="3"/>
      <c r="J65" s="3"/>
      <c r="K65" s="3"/>
      <c r="L65" s="3"/>
      <c r="M65" s="3"/>
      <c r="N65" s="3"/>
      <c r="O65" s="3"/>
      <c r="P65" s="3"/>
      <c r="Q65" s="3"/>
      <c r="R65" s="3"/>
      <c r="S65" s="3"/>
      <c r="T65" s="3"/>
      <c r="U65" s="3"/>
      <c r="V65" s="3"/>
      <c r="W65" s="3"/>
      <c r="X65" s="3"/>
      <c r="Y65" s="3"/>
      <c r="Z65" s="3"/>
    </row>
    <row r="66" ht="12.75" customHeight="1">
      <c r="A66" s="118"/>
      <c r="B66" s="3"/>
      <c r="C66" s="3"/>
      <c r="D66" s="32" t="s">
        <v>820</v>
      </c>
      <c r="E66" s="83" t="s">
        <v>827</v>
      </c>
      <c r="F66" s="3"/>
      <c r="G66" s="3"/>
      <c r="H66" s="3"/>
      <c r="I66" s="3"/>
      <c r="J66" s="3"/>
      <c r="K66" s="3"/>
      <c r="L66" s="3"/>
      <c r="M66" s="3"/>
      <c r="N66" s="3"/>
      <c r="O66" s="3"/>
      <c r="P66" s="3"/>
      <c r="Q66" s="3"/>
      <c r="R66" s="3"/>
      <c r="S66" s="3"/>
      <c r="T66" s="3"/>
      <c r="U66" s="3"/>
      <c r="V66" s="3"/>
      <c r="W66" s="3"/>
      <c r="X66" s="3"/>
      <c r="Y66" s="3"/>
      <c r="Z66" s="3"/>
    </row>
    <row r="67" ht="12.75" customHeight="1">
      <c r="A67" s="118"/>
      <c r="B67" s="3"/>
      <c r="C67" s="3"/>
      <c r="D67" s="32" t="s">
        <v>822</v>
      </c>
      <c r="E67" s="83">
        <v>1.0</v>
      </c>
      <c r="F67" s="3"/>
      <c r="G67" s="3"/>
      <c r="H67" s="3"/>
      <c r="I67" s="3"/>
      <c r="J67" s="3"/>
      <c r="K67" s="3"/>
      <c r="L67" s="3"/>
      <c r="M67" s="3"/>
      <c r="N67" s="3"/>
      <c r="O67" s="3"/>
      <c r="P67" s="3"/>
      <c r="Q67" s="3"/>
      <c r="R67" s="3"/>
      <c r="S67" s="3"/>
      <c r="T67" s="3"/>
      <c r="U67" s="3"/>
      <c r="V67" s="3"/>
      <c r="W67" s="3"/>
      <c r="X67" s="3"/>
      <c r="Y67" s="3"/>
      <c r="Z67" s="3"/>
    </row>
    <row r="68" ht="12.75" customHeight="1">
      <c r="A68" s="118"/>
      <c r="B68" s="3"/>
      <c r="C68" s="3"/>
      <c r="D68" s="32" t="s">
        <v>823</v>
      </c>
      <c r="E68" s="83">
        <v>6.0</v>
      </c>
      <c r="F68" s="3"/>
      <c r="G68" s="3"/>
      <c r="H68" s="3"/>
      <c r="I68" s="3"/>
      <c r="J68" s="3"/>
      <c r="K68" s="3"/>
      <c r="L68" s="3"/>
      <c r="M68" s="3"/>
      <c r="N68" s="3"/>
      <c r="O68" s="3"/>
      <c r="P68" s="3"/>
      <c r="Q68" s="3"/>
      <c r="R68" s="3"/>
      <c r="S68" s="3"/>
      <c r="T68" s="3"/>
      <c r="U68" s="3"/>
      <c r="V68" s="3"/>
      <c r="W68" s="3"/>
      <c r="X68" s="3"/>
      <c r="Y68" s="3"/>
      <c r="Z68" s="3"/>
    </row>
    <row r="69" ht="12.75" customHeight="1">
      <c r="A69" s="118"/>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118"/>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118"/>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118"/>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118"/>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118"/>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118"/>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118"/>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118"/>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118"/>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118"/>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118"/>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118"/>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118"/>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118"/>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118"/>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118"/>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118"/>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118"/>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118"/>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118"/>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118"/>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118"/>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118"/>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118"/>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118"/>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118"/>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118"/>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118"/>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118"/>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118"/>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118"/>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118"/>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118"/>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118"/>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118"/>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118"/>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118"/>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118"/>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118"/>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118"/>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118"/>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118"/>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118"/>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118"/>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118"/>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118"/>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118"/>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118"/>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118"/>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118"/>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118"/>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118"/>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118"/>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118"/>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118"/>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118"/>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118"/>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118"/>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118"/>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118"/>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118"/>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118"/>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118"/>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118"/>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118"/>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118"/>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118"/>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118"/>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118"/>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118"/>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118"/>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118"/>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118"/>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118"/>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118"/>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118"/>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118"/>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118"/>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118"/>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118"/>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118"/>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118"/>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118"/>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118"/>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118"/>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118"/>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118"/>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118"/>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118"/>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118"/>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18"/>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118"/>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118"/>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118"/>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118"/>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118"/>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118"/>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118"/>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118"/>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118"/>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118"/>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118"/>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118"/>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118"/>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118"/>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118"/>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118"/>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118"/>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118"/>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118"/>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118"/>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118"/>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118"/>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118"/>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118"/>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118"/>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118"/>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118"/>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118"/>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118"/>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118"/>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118"/>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118"/>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118"/>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118"/>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118"/>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118"/>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118"/>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118"/>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118"/>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118"/>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118"/>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118"/>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118"/>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118"/>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118"/>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118"/>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118"/>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118"/>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118"/>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118"/>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118"/>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118"/>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118"/>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118"/>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118"/>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118"/>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118"/>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118"/>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118"/>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118"/>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118"/>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118"/>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118"/>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118"/>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118"/>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118"/>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118"/>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118"/>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118"/>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118"/>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118"/>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118"/>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118"/>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118"/>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118"/>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118"/>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118"/>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118"/>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118"/>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118"/>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118"/>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118"/>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118"/>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118"/>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118"/>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118"/>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118"/>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118"/>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118"/>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118"/>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118"/>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118"/>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118"/>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118"/>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118"/>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118"/>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118"/>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118"/>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118"/>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118"/>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118"/>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118"/>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118"/>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118"/>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118"/>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118"/>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118"/>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118"/>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118"/>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118"/>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118"/>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118"/>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118"/>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118"/>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118"/>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118"/>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118"/>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118"/>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118"/>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118"/>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118"/>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118"/>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118"/>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118"/>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118"/>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118"/>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118"/>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118"/>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118"/>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118"/>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118"/>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118"/>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118"/>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118"/>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118"/>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118"/>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118"/>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118"/>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118"/>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118"/>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118"/>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118"/>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118"/>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118"/>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118"/>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118"/>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118"/>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118"/>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118"/>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118"/>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118"/>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118"/>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118"/>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118"/>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118"/>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118"/>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118"/>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118"/>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118"/>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118"/>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118"/>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118"/>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118"/>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118"/>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118"/>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118"/>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118"/>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118"/>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118"/>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118"/>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118"/>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118"/>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118"/>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118"/>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118"/>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118"/>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118"/>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118"/>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118"/>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118"/>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118"/>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118"/>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118"/>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118"/>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118"/>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118"/>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118"/>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118"/>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118"/>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118"/>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118"/>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118"/>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118"/>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118"/>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118"/>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118"/>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118"/>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118"/>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118"/>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118"/>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118"/>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118"/>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118"/>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118"/>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118"/>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118"/>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118"/>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118"/>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118"/>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118"/>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118"/>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118"/>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118"/>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118"/>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118"/>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118"/>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118"/>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118"/>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118"/>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118"/>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118"/>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118"/>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118"/>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118"/>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118"/>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118"/>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118"/>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118"/>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118"/>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118"/>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118"/>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118"/>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118"/>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118"/>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118"/>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118"/>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118"/>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118"/>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118"/>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118"/>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118"/>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118"/>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118"/>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118"/>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118"/>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118"/>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118"/>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118"/>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118"/>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118"/>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118"/>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118"/>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118"/>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118"/>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118"/>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118"/>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118"/>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118"/>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118"/>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118"/>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118"/>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118"/>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118"/>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118"/>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118"/>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118"/>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118"/>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118"/>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118"/>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118"/>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118"/>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118"/>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118"/>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118"/>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118"/>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118"/>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118"/>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118"/>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118"/>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118"/>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118"/>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118"/>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118"/>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118"/>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118"/>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118"/>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118"/>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118"/>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118"/>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118"/>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118"/>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118"/>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118"/>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118"/>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118"/>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118"/>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118"/>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118"/>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118"/>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118"/>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118"/>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118"/>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118"/>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118"/>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118"/>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118"/>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118"/>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118"/>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118"/>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118"/>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118"/>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118"/>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118"/>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118"/>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118"/>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118"/>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118"/>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118"/>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118"/>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118"/>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118"/>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118"/>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118"/>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118"/>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118"/>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118"/>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118"/>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118"/>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118"/>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118"/>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118"/>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118"/>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118"/>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118"/>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118"/>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118"/>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118"/>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118"/>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118"/>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118"/>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118"/>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118"/>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118"/>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118"/>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118"/>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118"/>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118"/>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118"/>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118"/>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118"/>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118"/>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118"/>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118"/>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118"/>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118"/>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118"/>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118"/>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118"/>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118"/>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118"/>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118"/>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118"/>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118"/>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118"/>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118"/>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118"/>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118"/>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118"/>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118"/>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118"/>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118"/>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118"/>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118"/>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118"/>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118"/>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118"/>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118"/>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118"/>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118"/>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118"/>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118"/>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118"/>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118"/>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118"/>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118"/>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118"/>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118"/>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118"/>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118"/>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118"/>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118"/>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118"/>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118"/>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118"/>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118"/>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118"/>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118"/>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118"/>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118"/>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118"/>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118"/>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118"/>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118"/>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118"/>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118"/>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118"/>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118"/>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118"/>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118"/>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118"/>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118"/>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118"/>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118"/>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118"/>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118"/>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118"/>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118"/>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118"/>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118"/>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118"/>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118"/>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118"/>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118"/>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118"/>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118"/>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118"/>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118"/>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118"/>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118"/>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118"/>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118"/>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118"/>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118"/>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118"/>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118"/>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118"/>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118"/>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118"/>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118"/>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118"/>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118"/>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118"/>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118"/>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118"/>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118"/>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118"/>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118"/>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118"/>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118"/>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118"/>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118"/>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118"/>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118"/>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118"/>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118"/>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118"/>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118"/>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118"/>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118"/>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118"/>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118"/>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118"/>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118"/>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118"/>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118"/>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118"/>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118"/>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118"/>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118"/>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118"/>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118"/>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118"/>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118"/>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118"/>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118"/>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118"/>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118"/>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118"/>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118"/>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118"/>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118"/>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118"/>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118"/>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118"/>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118"/>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118"/>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118"/>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118"/>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118"/>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118"/>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118"/>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118"/>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118"/>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118"/>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118"/>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118"/>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118"/>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118"/>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118"/>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118"/>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118"/>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118"/>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118"/>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118"/>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118"/>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118"/>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118"/>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118"/>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118"/>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118"/>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118"/>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118"/>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118"/>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118"/>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118"/>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118"/>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118"/>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118"/>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118"/>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118"/>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118"/>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118"/>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118"/>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118"/>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118"/>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118"/>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118"/>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118"/>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118"/>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118"/>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118"/>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118"/>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118"/>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118"/>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118"/>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118"/>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118"/>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118"/>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118"/>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118"/>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118"/>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118"/>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118"/>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118"/>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118"/>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118"/>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118"/>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118"/>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118"/>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118"/>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118"/>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118"/>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118"/>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118"/>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118"/>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118"/>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118"/>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118"/>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118"/>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118"/>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118"/>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118"/>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118"/>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118"/>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118"/>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118"/>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118"/>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118"/>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118"/>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118"/>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118"/>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118"/>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118"/>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118"/>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118"/>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118"/>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118"/>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118"/>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118"/>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118"/>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118"/>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118"/>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118"/>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118"/>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118"/>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118"/>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118"/>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118"/>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118"/>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118"/>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118"/>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118"/>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118"/>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118"/>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118"/>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118"/>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118"/>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118"/>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118"/>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118"/>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118"/>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118"/>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118"/>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118"/>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118"/>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118"/>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118"/>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118"/>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118"/>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118"/>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118"/>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118"/>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118"/>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118"/>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118"/>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118"/>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118"/>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118"/>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118"/>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118"/>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118"/>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118"/>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118"/>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118"/>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118"/>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118"/>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118"/>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118"/>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118"/>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118"/>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118"/>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118"/>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118"/>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118"/>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118"/>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118"/>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118"/>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118"/>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118"/>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118"/>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118"/>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118"/>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118"/>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118"/>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118"/>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118"/>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118"/>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118"/>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118"/>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118"/>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118"/>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118"/>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118"/>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118"/>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118"/>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118"/>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118"/>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118"/>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118"/>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118"/>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118"/>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118"/>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118"/>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118"/>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118"/>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118"/>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118"/>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118"/>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118"/>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118"/>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118"/>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118"/>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118"/>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118"/>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118"/>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118"/>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118"/>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118"/>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118"/>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118"/>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118"/>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118"/>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118"/>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118"/>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118"/>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118"/>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118"/>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118"/>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118"/>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118"/>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118"/>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118"/>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118"/>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118"/>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118"/>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118"/>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118"/>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118"/>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118"/>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118"/>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118"/>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118"/>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118"/>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118"/>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118"/>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118"/>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118"/>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118"/>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118"/>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118"/>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118"/>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118"/>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118"/>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118"/>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118"/>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118"/>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118"/>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118"/>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118"/>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118"/>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118"/>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118"/>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118"/>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118"/>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118"/>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118"/>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118"/>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118"/>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118"/>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118"/>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118"/>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118"/>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118"/>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118"/>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118"/>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118"/>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118"/>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118"/>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118"/>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118"/>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118"/>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118"/>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118"/>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118"/>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118"/>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118"/>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118"/>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118"/>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118"/>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118"/>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118"/>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118"/>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118"/>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118"/>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118"/>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118"/>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118"/>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118"/>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118"/>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118"/>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118"/>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118"/>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118"/>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118"/>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118"/>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118"/>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118"/>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118"/>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118"/>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118"/>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118"/>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118"/>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118"/>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118"/>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118"/>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118"/>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118"/>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118"/>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118"/>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118"/>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118"/>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118"/>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118"/>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118"/>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118"/>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118"/>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118"/>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118"/>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118"/>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118"/>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118"/>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118"/>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118"/>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118"/>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118"/>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118"/>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118"/>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118"/>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118"/>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118"/>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118"/>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118"/>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118"/>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118"/>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118"/>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118"/>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118"/>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118"/>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118"/>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118"/>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118"/>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118"/>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118"/>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118"/>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118"/>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118"/>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118"/>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118"/>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118"/>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118"/>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118"/>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118"/>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118"/>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118"/>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118"/>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118"/>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118"/>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118"/>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118"/>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118"/>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118"/>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118"/>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118"/>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118"/>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118"/>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118"/>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118"/>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118"/>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118"/>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118"/>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A1:D1"/>
    <mergeCell ref="C7:D7"/>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 width="8.71"/>
    <col customWidth="1" min="6" max="6" width="9.86"/>
    <col customWidth="1" min="7" max="8" width="8.71"/>
    <col customWidth="1" min="9" max="26" width="6.29"/>
  </cols>
  <sheetData>
    <row r="1" ht="12.75" customHeight="1">
      <c r="A1" s="1" t="s">
        <v>321</v>
      </c>
      <c r="D1" s="3"/>
      <c r="E1" s="3"/>
      <c r="F1" s="3"/>
      <c r="G1" s="3"/>
      <c r="H1" s="3"/>
      <c r="I1" s="3"/>
      <c r="J1" s="3"/>
      <c r="K1" s="3"/>
      <c r="L1" s="3"/>
      <c r="M1" s="3"/>
      <c r="N1" s="3"/>
      <c r="O1" s="3"/>
      <c r="P1" s="3"/>
      <c r="Q1" s="3"/>
      <c r="R1" s="3"/>
      <c r="S1" s="3"/>
      <c r="T1" s="3"/>
      <c r="U1" s="3"/>
      <c r="V1" s="3"/>
      <c r="W1" s="3"/>
      <c r="X1" s="3"/>
      <c r="Y1" s="3"/>
      <c r="Z1" s="3"/>
    </row>
    <row r="2" ht="42.0" customHeight="1">
      <c r="A2" s="304" t="s">
        <v>828</v>
      </c>
      <c r="I2" s="3"/>
      <c r="J2" s="3"/>
      <c r="K2" s="3"/>
      <c r="L2" s="3"/>
      <c r="M2" s="3"/>
      <c r="N2" s="3"/>
      <c r="O2" s="3"/>
      <c r="P2" s="3"/>
      <c r="Q2" s="3"/>
      <c r="R2" s="3"/>
      <c r="S2" s="3"/>
      <c r="T2" s="3"/>
      <c r="U2" s="3"/>
      <c r="V2" s="3"/>
      <c r="W2" s="3"/>
      <c r="X2" s="3"/>
      <c r="Y2" s="3"/>
      <c r="Z2" s="3"/>
    </row>
    <row r="3" ht="12.75" customHeight="1">
      <c r="A3" s="305" t="s">
        <v>829</v>
      </c>
      <c r="B3" s="3"/>
      <c r="C3" s="3"/>
      <c r="D3" s="3"/>
      <c r="E3" s="3"/>
      <c r="F3" s="3"/>
      <c r="G3" s="3"/>
      <c r="H3" s="3"/>
      <c r="I3" s="3"/>
      <c r="J3" s="3"/>
      <c r="K3" s="3"/>
      <c r="L3" s="3"/>
      <c r="M3" s="3"/>
      <c r="N3" s="3"/>
      <c r="O3" s="3"/>
      <c r="P3" s="3"/>
      <c r="Q3" s="3"/>
      <c r="R3" s="3"/>
      <c r="S3" s="3"/>
      <c r="T3" s="3"/>
      <c r="U3" s="3"/>
      <c r="V3" s="3"/>
      <c r="W3" s="3"/>
      <c r="X3" s="3"/>
      <c r="Y3" s="3"/>
      <c r="Z3" s="3"/>
    </row>
    <row r="4" ht="12.75" customHeight="1">
      <c r="A4" s="3"/>
      <c r="B4" s="3"/>
      <c r="C4" s="3"/>
      <c r="D4" s="3"/>
      <c r="E4" s="3"/>
      <c r="F4" s="3"/>
      <c r="G4" s="3"/>
      <c r="H4" s="3"/>
      <c r="I4" s="3"/>
      <c r="J4" s="3"/>
      <c r="K4" s="3"/>
      <c r="L4" s="3"/>
      <c r="M4" s="3"/>
      <c r="N4" s="3"/>
      <c r="O4" s="3"/>
      <c r="P4" s="3"/>
      <c r="Q4" s="3"/>
      <c r="R4" s="3"/>
      <c r="S4" s="3"/>
      <c r="T4" s="3"/>
      <c r="U4" s="3"/>
      <c r="V4" s="3"/>
      <c r="W4" s="3"/>
      <c r="X4" s="3"/>
      <c r="Y4" s="3"/>
      <c r="Z4" s="3"/>
    </row>
    <row r="5" ht="12.75" customHeight="1">
      <c r="A5" s="3"/>
      <c r="B5" s="3"/>
      <c r="C5" s="3"/>
      <c r="D5" s="3"/>
      <c r="E5" s="3"/>
      <c r="F5" s="3"/>
      <c r="G5" s="3"/>
      <c r="H5" s="3"/>
      <c r="I5" s="3"/>
      <c r="J5" s="3"/>
      <c r="K5" s="3"/>
      <c r="L5" s="3"/>
      <c r="M5" s="3"/>
      <c r="N5" s="3"/>
      <c r="O5" s="3"/>
      <c r="P5" s="3"/>
      <c r="Q5" s="3"/>
      <c r="R5" s="3"/>
      <c r="S5" s="3"/>
      <c r="T5" s="3"/>
      <c r="U5" s="3"/>
      <c r="V5" s="3"/>
      <c r="W5" s="3"/>
      <c r="X5" s="3"/>
      <c r="Y5" s="3"/>
      <c r="Z5" s="3"/>
    </row>
    <row r="6" ht="12.75" customHeight="1">
      <c r="A6" s="3"/>
      <c r="B6" s="3"/>
      <c r="C6" s="3"/>
      <c r="D6" s="3"/>
      <c r="E6" s="3"/>
      <c r="F6" s="3"/>
      <c r="G6" s="3"/>
      <c r="H6" s="3"/>
      <c r="I6" s="3"/>
      <c r="J6" s="3"/>
      <c r="K6" s="3"/>
      <c r="L6" s="3"/>
      <c r="M6" s="3"/>
      <c r="N6" s="3"/>
      <c r="O6" s="3"/>
      <c r="P6" s="3"/>
      <c r="Q6" s="3"/>
      <c r="R6" s="3"/>
      <c r="S6" s="3"/>
      <c r="T6" s="3"/>
      <c r="U6" s="3"/>
      <c r="V6" s="3"/>
      <c r="W6" s="3"/>
      <c r="X6" s="3"/>
      <c r="Y6" s="3"/>
      <c r="Z6" s="3"/>
    </row>
    <row r="7" ht="12.75" customHeight="1">
      <c r="A7" s="3"/>
      <c r="B7" s="3"/>
      <c r="C7" s="3"/>
      <c r="D7" s="3"/>
      <c r="E7" s="3"/>
      <c r="F7" s="3"/>
      <c r="G7" s="3"/>
      <c r="H7" s="3"/>
      <c r="I7" s="3"/>
      <c r="J7" s="3"/>
      <c r="K7" s="3"/>
      <c r="L7" s="3"/>
      <c r="M7" s="3"/>
      <c r="N7" s="3"/>
      <c r="O7" s="3"/>
      <c r="P7" s="3"/>
      <c r="Q7" s="3"/>
      <c r="R7" s="3"/>
      <c r="S7" s="3"/>
      <c r="T7" s="3"/>
      <c r="U7" s="3"/>
      <c r="V7" s="3"/>
      <c r="W7" s="3"/>
      <c r="X7" s="3"/>
      <c r="Y7" s="3"/>
      <c r="Z7" s="3"/>
    </row>
    <row r="8" ht="12.75" customHeight="1">
      <c r="A8" s="3"/>
      <c r="B8" s="3"/>
      <c r="C8" s="3"/>
      <c r="D8" s="3"/>
      <c r="E8" s="3"/>
      <c r="F8" s="3"/>
      <c r="G8" s="3"/>
      <c r="H8" s="3"/>
      <c r="I8" s="3"/>
      <c r="J8" s="3"/>
      <c r="K8" s="3"/>
      <c r="L8" s="3"/>
      <c r="M8" s="3"/>
      <c r="N8" s="3"/>
      <c r="O8" s="3"/>
      <c r="P8" s="3"/>
      <c r="Q8" s="3"/>
      <c r="R8" s="3"/>
      <c r="S8" s="3"/>
      <c r="T8" s="3"/>
      <c r="U8" s="3"/>
      <c r="V8" s="3"/>
      <c r="W8" s="3"/>
      <c r="X8" s="3"/>
      <c r="Y8" s="3"/>
      <c r="Z8" s="3"/>
    </row>
    <row r="9" ht="12.75" customHeight="1">
      <c r="A9" s="3"/>
      <c r="B9" s="3"/>
      <c r="C9" s="3"/>
      <c r="D9" s="3"/>
      <c r="E9" s="3"/>
      <c r="F9" s="3"/>
      <c r="G9" s="3"/>
      <c r="H9" s="3"/>
      <c r="I9" s="3"/>
      <c r="J9" s="3"/>
      <c r="K9" s="3"/>
      <c r="L9" s="3"/>
      <c r="M9" s="3"/>
      <c r="N9" s="3"/>
      <c r="O9" s="3"/>
      <c r="P9" s="3"/>
      <c r="Q9" s="3"/>
      <c r="R9" s="3"/>
      <c r="S9" s="3"/>
      <c r="T9" s="3"/>
      <c r="U9" s="3"/>
      <c r="V9" s="3"/>
      <c r="W9" s="3"/>
      <c r="X9" s="3"/>
      <c r="Y9" s="3"/>
      <c r="Z9" s="3"/>
    </row>
    <row r="10" ht="12.7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2.7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2.7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2.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2.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2.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2.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2.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2.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A1:C1"/>
    <mergeCell ref="A2:H2"/>
  </mergeCells>
  <printOptions/>
  <pageMargins bottom="1.0" footer="0.0" header="0.0" left="0.75" right="0.75" top="1.0"/>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29"/>
    <col customWidth="1" min="2" max="2" width="17.71"/>
    <col customWidth="1" min="3" max="3" width="40.43"/>
    <col customWidth="1" min="4" max="4" width="5.14"/>
    <col customWidth="1" min="5" max="5" width="10.71"/>
    <col customWidth="1" min="6" max="6" width="14.43"/>
    <col customWidth="1" min="7" max="7" width="10.71"/>
    <col customWidth="1" min="8" max="8" width="12.14"/>
    <col customWidth="1" min="9" max="26" width="10.71"/>
  </cols>
  <sheetData>
    <row r="1" ht="12.75" customHeight="1">
      <c r="A1" s="306" t="s">
        <v>830</v>
      </c>
      <c r="B1" s="306" t="s">
        <v>264</v>
      </c>
      <c r="C1" s="284"/>
      <c r="D1" s="3" t="s">
        <v>264</v>
      </c>
      <c r="E1" s="3" t="s">
        <v>264</v>
      </c>
      <c r="F1" s="3" t="s">
        <v>264</v>
      </c>
      <c r="G1" s="3" t="str">
        <f>Description!I5</f>
        <v/>
      </c>
      <c r="H1" s="3"/>
      <c r="I1" s="3" t="s">
        <v>264</v>
      </c>
      <c r="J1" s="3" t="s">
        <v>264</v>
      </c>
      <c r="K1" s="3" t="s">
        <v>264</v>
      </c>
      <c r="L1" s="3"/>
      <c r="M1" s="3"/>
      <c r="N1" s="3"/>
      <c r="O1" s="3"/>
      <c r="P1" s="3"/>
      <c r="Q1" s="3"/>
      <c r="R1" s="3"/>
      <c r="S1" s="3"/>
      <c r="T1" s="3"/>
      <c r="U1" s="3"/>
      <c r="V1" s="3"/>
      <c r="W1" s="3"/>
      <c r="X1" s="3"/>
      <c r="Y1" s="3"/>
      <c r="Z1" s="3"/>
    </row>
    <row r="2" ht="12.75" customHeight="1">
      <c r="A2" s="3" t="s">
        <v>450</v>
      </c>
      <c r="B2" s="18">
        <v>36526.0</v>
      </c>
      <c r="C2" s="18"/>
      <c r="D2" s="3" t="s">
        <v>264</v>
      </c>
      <c r="E2" s="3" t="s">
        <v>451</v>
      </c>
      <c r="F2" s="3" t="s">
        <v>452</v>
      </c>
      <c r="G2" s="19">
        <v>1.0</v>
      </c>
      <c r="H2" s="19"/>
      <c r="I2" s="3"/>
      <c r="J2" s="278">
        <f>TODAY()</f>
        <v>44266</v>
      </c>
      <c r="K2" s="3"/>
      <c r="L2" s="3"/>
      <c r="M2" s="3"/>
      <c r="N2" s="3"/>
      <c r="O2" s="3"/>
      <c r="P2" s="3"/>
      <c r="Q2" s="3"/>
      <c r="R2" s="3"/>
      <c r="S2" s="3"/>
      <c r="T2" s="3"/>
      <c r="U2" s="3"/>
      <c r="V2" s="3"/>
      <c r="W2" s="3"/>
      <c r="X2" s="3"/>
      <c r="Y2" s="3"/>
      <c r="Z2" s="3"/>
    </row>
    <row r="3" ht="12.75" customHeight="1">
      <c r="A3" s="3" t="s">
        <v>453</v>
      </c>
      <c r="B3" s="18">
        <v>73051.0</v>
      </c>
      <c r="C3" s="18"/>
      <c r="D3" s="3" t="s">
        <v>264</v>
      </c>
      <c r="E3" s="3" t="s">
        <v>264</v>
      </c>
      <c r="F3" s="3" t="s">
        <v>454</v>
      </c>
      <c r="G3" s="19">
        <v>0.95</v>
      </c>
      <c r="H3" s="19"/>
      <c r="I3" s="3"/>
      <c r="J3" s="3"/>
      <c r="K3" s="3"/>
      <c r="L3" s="3"/>
      <c r="M3" s="3"/>
      <c r="N3" s="3"/>
      <c r="O3" s="3"/>
      <c r="P3" s="3"/>
      <c r="Q3" s="3"/>
      <c r="R3" s="3"/>
      <c r="S3" s="3"/>
      <c r="T3" s="3"/>
      <c r="U3" s="3"/>
      <c r="V3" s="3"/>
      <c r="W3" s="3"/>
      <c r="X3" s="3"/>
      <c r="Y3" s="3"/>
      <c r="Z3" s="3"/>
    </row>
    <row r="4" ht="12.75" customHeight="1">
      <c r="A4" s="3" t="s">
        <v>455</v>
      </c>
      <c r="B4" s="3" t="s">
        <v>54</v>
      </c>
      <c r="C4" s="3"/>
      <c r="D4" s="3" t="s">
        <v>831</v>
      </c>
      <c r="E4" s="3" t="s">
        <v>264</v>
      </c>
      <c r="F4" s="3" t="s">
        <v>457</v>
      </c>
      <c r="G4" s="19">
        <v>0.9</v>
      </c>
      <c r="H4" s="19"/>
      <c r="I4" s="3"/>
      <c r="J4" s="3"/>
      <c r="K4" s="3"/>
      <c r="L4" s="3"/>
      <c r="M4" s="3"/>
      <c r="N4" s="3"/>
      <c r="O4" s="3"/>
      <c r="P4" s="3"/>
      <c r="Q4" s="3"/>
      <c r="R4" s="3"/>
      <c r="S4" s="3"/>
      <c r="T4" s="3"/>
      <c r="U4" s="3"/>
      <c r="V4" s="3"/>
      <c r="W4" s="3"/>
      <c r="X4" s="3"/>
      <c r="Y4" s="3"/>
      <c r="Z4" s="3"/>
    </row>
    <row r="5" ht="12.75" customHeight="1">
      <c r="A5" s="3" t="s">
        <v>264</v>
      </c>
      <c r="B5" s="3" t="s">
        <v>832</v>
      </c>
      <c r="C5" s="3"/>
      <c r="D5" s="3" t="s">
        <v>833</v>
      </c>
      <c r="E5" s="3" t="s">
        <v>264</v>
      </c>
      <c r="F5" s="3" t="s">
        <v>458</v>
      </c>
      <c r="G5" s="19">
        <v>0.85</v>
      </c>
      <c r="H5" s="19"/>
      <c r="I5" s="3"/>
      <c r="J5" s="3"/>
      <c r="K5" s="3"/>
      <c r="L5" s="3"/>
      <c r="M5" s="3"/>
      <c r="N5" s="3"/>
      <c r="O5" s="3"/>
      <c r="P5" s="3"/>
      <c r="Q5" s="3"/>
      <c r="R5" s="3"/>
      <c r="S5" s="3"/>
      <c r="T5" s="3"/>
      <c r="U5" s="3"/>
      <c r="V5" s="3"/>
      <c r="W5" s="3"/>
      <c r="X5" s="3"/>
      <c r="Y5" s="3"/>
      <c r="Z5" s="3"/>
    </row>
    <row r="6" ht="12.75" customHeight="1">
      <c r="A6" s="3" t="s">
        <v>264</v>
      </c>
      <c r="B6" s="3" t="s">
        <v>67</v>
      </c>
      <c r="C6" s="3"/>
      <c r="D6" s="3" t="s">
        <v>834</v>
      </c>
      <c r="E6" s="3" t="s">
        <v>264</v>
      </c>
      <c r="F6" s="3" t="s">
        <v>460</v>
      </c>
      <c r="G6" s="19">
        <v>0.8</v>
      </c>
      <c r="H6" s="19"/>
      <c r="I6" s="3"/>
      <c r="J6" s="3"/>
      <c r="K6" s="3"/>
      <c r="L6" s="3"/>
      <c r="M6" s="3"/>
      <c r="N6" s="3"/>
      <c r="O6" s="3"/>
      <c r="P6" s="3"/>
      <c r="Q6" s="3"/>
      <c r="R6" s="3"/>
      <c r="S6" s="3"/>
      <c r="T6" s="3"/>
      <c r="U6" s="3"/>
      <c r="V6" s="3"/>
      <c r="W6" s="3"/>
      <c r="X6" s="3"/>
      <c r="Y6" s="3"/>
      <c r="Z6" s="3"/>
    </row>
    <row r="7" ht="12.75" customHeight="1">
      <c r="A7" s="3" t="s">
        <v>264</v>
      </c>
      <c r="B7" s="3" t="s">
        <v>835</v>
      </c>
      <c r="C7" s="3"/>
      <c r="D7" s="3" t="s">
        <v>836</v>
      </c>
      <c r="E7" s="3" t="s">
        <v>264</v>
      </c>
      <c r="F7" s="3" t="s">
        <v>461</v>
      </c>
      <c r="G7" s="19">
        <v>0.75</v>
      </c>
      <c r="H7" s="19"/>
      <c r="I7" s="3"/>
      <c r="J7" s="3"/>
      <c r="K7" s="3"/>
      <c r="L7" s="3"/>
      <c r="M7" s="3"/>
      <c r="N7" s="3"/>
      <c r="O7" s="3"/>
      <c r="P7" s="3"/>
      <c r="Q7" s="3"/>
      <c r="R7" s="3"/>
      <c r="S7" s="3"/>
      <c r="T7" s="3"/>
      <c r="U7" s="3"/>
      <c r="V7" s="3"/>
      <c r="W7" s="3"/>
      <c r="X7" s="3"/>
      <c r="Y7" s="3"/>
      <c r="Z7" s="3"/>
    </row>
    <row r="8" ht="12.75" customHeight="1">
      <c r="A8" s="3" t="s">
        <v>264</v>
      </c>
      <c r="B8" s="3" t="s">
        <v>61</v>
      </c>
      <c r="C8" s="3"/>
      <c r="D8" s="3" t="s">
        <v>837</v>
      </c>
      <c r="E8" s="3" t="s">
        <v>264</v>
      </c>
      <c r="F8" s="3" t="s">
        <v>463</v>
      </c>
      <c r="G8" s="19">
        <v>0.7</v>
      </c>
      <c r="H8" s="18">
        <f t="shared" ref="H8:H16" si="1">H9-1</f>
        <v>44257</v>
      </c>
      <c r="I8" s="3">
        <v>0.0</v>
      </c>
      <c r="J8" s="3">
        <v>0.0</v>
      </c>
      <c r="K8" s="3" t="s">
        <v>838</v>
      </c>
      <c r="L8" s="3"/>
      <c r="M8" s="3"/>
      <c r="N8" s="3"/>
      <c r="O8" s="3"/>
      <c r="P8" s="3"/>
      <c r="Q8" s="3"/>
      <c r="R8" s="3"/>
      <c r="S8" s="3"/>
      <c r="T8" s="3"/>
      <c r="U8" s="3"/>
      <c r="V8" s="3"/>
      <c r="W8" s="3"/>
      <c r="X8" s="3"/>
      <c r="Y8" s="3"/>
      <c r="Z8" s="3"/>
    </row>
    <row r="9" ht="12.75" customHeight="1">
      <c r="A9" s="3" t="s">
        <v>264</v>
      </c>
      <c r="B9" s="3" t="s">
        <v>105</v>
      </c>
      <c r="C9" s="3"/>
      <c r="D9" s="3" t="s">
        <v>839</v>
      </c>
      <c r="E9" s="3" t="s">
        <v>264</v>
      </c>
      <c r="F9" s="3" t="s">
        <v>464</v>
      </c>
      <c r="G9" s="19">
        <v>0.65</v>
      </c>
      <c r="H9" s="18">
        <f t="shared" si="1"/>
        <v>44258</v>
      </c>
      <c r="I9" s="3">
        <v>1.0</v>
      </c>
      <c r="J9" s="3">
        <f t="shared" ref="J9:J19" si="2">J8+5</f>
        <v>5</v>
      </c>
      <c r="K9" s="3" t="s">
        <v>840</v>
      </c>
      <c r="L9" s="3"/>
      <c r="M9" s="3"/>
      <c r="N9" s="3"/>
      <c r="O9" s="3"/>
      <c r="P9" s="3"/>
      <c r="Q9" s="3"/>
      <c r="R9" s="3"/>
      <c r="S9" s="3"/>
      <c r="T9" s="3"/>
      <c r="U9" s="3"/>
      <c r="V9" s="3"/>
      <c r="W9" s="3"/>
      <c r="X9" s="3"/>
      <c r="Y9" s="3"/>
      <c r="Z9" s="3"/>
    </row>
    <row r="10" ht="12.75" customHeight="1">
      <c r="A10" s="3" t="s">
        <v>264</v>
      </c>
      <c r="B10" s="3" t="s">
        <v>29</v>
      </c>
      <c r="C10" s="3"/>
      <c r="D10" s="3" t="s">
        <v>841</v>
      </c>
      <c r="E10" s="3" t="s">
        <v>264</v>
      </c>
      <c r="F10" s="3" t="s">
        <v>465</v>
      </c>
      <c r="G10" s="19">
        <v>0.5</v>
      </c>
      <c r="H10" s="18">
        <f t="shared" si="1"/>
        <v>44259</v>
      </c>
      <c r="I10" s="3">
        <f t="shared" ref="I10:I17" si="3">I9+1</f>
        <v>2</v>
      </c>
      <c r="J10" s="3">
        <f t="shared" si="2"/>
        <v>10</v>
      </c>
      <c r="K10" s="3"/>
      <c r="L10" s="3"/>
      <c r="M10" s="3"/>
      <c r="N10" s="3"/>
      <c r="O10" s="3"/>
      <c r="P10" s="3"/>
      <c r="Q10" s="3"/>
      <c r="R10" s="3"/>
      <c r="S10" s="3"/>
      <c r="T10" s="3"/>
      <c r="U10" s="3"/>
      <c r="V10" s="3"/>
      <c r="W10" s="3"/>
      <c r="X10" s="3"/>
      <c r="Y10" s="3"/>
      <c r="Z10" s="3"/>
    </row>
    <row r="11" ht="12.75" customHeight="1">
      <c r="A11" s="3" t="s">
        <v>264</v>
      </c>
      <c r="B11" s="3" t="s">
        <v>696</v>
      </c>
      <c r="C11" s="3"/>
      <c r="D11" s="3" t="s">
        <v>842</v>
      </c>
      <c r="E11" s="3" t="s">
        <v>264</v>
      </c>
      <c r="F11" s="3" t="s">
        <v>264</v>
      </c>
      <c r="G11" s="19" t="s">
        <v>264</v>
      </c>
      <c r="H11" s="18">
        <f t="shared" si="1"/>
        <v>44260</v>
      </c>
      <c r="I11" s="3">
        <f t="shared" si="3"/>
        <v>3</v>
      </c>
      <c r="J11" s="3">
        <f t="shared" si="2"/>
        <v>15</v>
      </c>
      <c r="K11" s="3"/>
      <c r="L11" s="3"/>
      <c r="M11" s="3"/>
      <c r="N11" s="3"/>
      <c r="O11" s="3"/>
      <c r="P11" s="3"/>
      <c r="Q11" s="3"/>
      <c r="R11" s="3"/>
      <c r="S11" s="3"/>
      <c r="T11" s="3"/>
      <c r="U11" s="3"/>
      <c r="V11" s="3"/>
      <c r="W11" s="3"/>
      <c r="X11" s="3"/>
      <c r="Y11" s="3"/>
      <c r="Z11" s="3"/>
    </row>
    <row r="12" ht="12.75" customHeight="1">
      <c r="A12" s="3" t="s">
        <v>264</v>
      </c>
      <c r="B12" s="3" t="s">
        <v>843</v>
      </c>
      <c r="C12" s="3"/>
      <c r="D12" s="3" t="s">
        <v>844</v>
      </c>
      <c r="E12" s="3" t="s">
        <v>264</v>
      </c>
      <c r="F12" s="3" t="s">
        <v>264</v>
      </c>
      <c r="G12" s="3" t="s">
        <v>264</v>
      </c>
      <c r="H12" s="18">
        <f t="shared" si="1"/>
        <v>44261</v>
      </c>
      <c r="I12" s="3">
        <f t="shared" si="3"/>
        <v>4</v>
      </c>
      <c r="J12" s="3">
        <f t="shared" si="2"/>
        <v>20</v>
      </c>
      <c r="K12" s="3"/>
      <c r="L12" s="3"/>
      <c r="M12" s="3"/>
      <c r="N12" s="3"/>
      <c r="O12" s="3"/>
      <c r="P12" s="3"/>
      <c r="Q12" s="3"/>
      <c r="R12" s="3"/>
      <c r="S12" s="3"/>
      <c r="T12" s="3"/>
      <c r="U12" s="3"/>
      <c r="V12" s="3"/>
      <c r="W12" s="3"/>
      <c r="X12" s="3"/>
      <c r="Y12" s="3"/>
      <c r="Z12" s="3"/>
    </row>
    <row r="13" ht="12.75" customHeight="1">
      <c r="A13" s="3" t="s">
        <v>264</v>
      </c>
      <c r="B13" s="3" t="s">
        <v>466</v>
      </c>
      <c r="C13" s="3"/>
      <c r="D13" s="3" t="s">
        <v>845</v>
      </c>
      <c r="E13" s="3" t="s">
        <v>264</v>
      </c>
      <c r="F13" s="3" t="s">
        <v>264</v>
      </c>
      <c r="G13" s="3" t="s">
        <v>264</v>
      </c>
      <c r="H13" s="18">
        <f t="shared" si="1"/>
        <v>44262</v>
      </c>
      <c r="I13" s="3">
        <f t="shared" si="3"/>
        <v>5</v>
      </c>
      <c r="J13" s="3">
        <f t="shared" si="2"/>
        <v>25</v>
      </c>
      <c r="K13" s="3"/>
      <c r="L13" s="3"/>
      <c r="M13" s="3"/>
      <c r="N13" s="3"/>
      <c r="O13" s="3"/>
      <c r="P13" s="3"/>
      <c r="Q13" s="3"/>
      <c r="R13" s="3"/>
      <c r="S13" s="3"/>
      <c r="T13" s="3"/>
      <c r="U13" s="3"/>
      <c r="V13" s="3"/>
      <c r="W13" s="3"/>
      <c r="X13" s="3"/>
      <c r="Y13" s="3"/>
      <c r="Z13" s="3"/>
    </row>
    <row r="14" ht="12.75" customHeight="1">
      <c r="A14" s="3" t="s">
        <v>264</v>
      </c>
      <c r="B14" s="3" t="s">
        <v>467</v>
      </c>
      <c r="C14" s="3"/>
      <c r="D14" s="3" t="s">
        <v>846</v>
      </c>
      <c r="E14" s="3" t="s">
        <v>264</v>
      </c>
      <c r="F14" s="3" t="s">
        <v>264</v>
      </c>
      <c r="G14" s="19" t="s">
        <v>264</v>
      </c>
      <c r="H14" s="18">
        <f t="shared" si="1"/>
        <v>44263</v>
      </c>
      <c r="I14" s="3">
        <f t="shared" si="3"/>
        <v>6</v>
      </c>
      <c r="J14" s="3">
        <f t="shared" si="2"/>
        <v>30</v>
      </c>
      <c r="K14" s="3"/>
      <c r="L14" s="3"/>
      <c r="M14" s="3"/>
      <c r="N14" s="3"/>
      <c r="O14" s="3"/>
      <c r="P14" s="3"/>
      <c r="Q14" s="3"/>
      <c r="R14" s="3"/>
      <c r="S14" s="3"/>
      <c r="T14" s="3"/>
      <c r="U14" s="3"/>
      <c r="V14" s="3"/>
      <c r="W14" s="3"/>
      <c r="X14" s="3"/>
      <c r="Y14" s="3"/>
      <c r="Z14" s="3"/>
    </row>
    <row r="15" ht="12.75" customHeight="1">
      <c r="A15" s="3" t="s">
        <v>264</v>
      </c>
      <c r="B15" s="3" t="s">
        <v>264</v>
      </c>
      <c r="C15" s="3" t="s">
        <v>264</v>
      </c>
      <c r="D15" s="3" t="s">
        <v>264</v>
      </c>
      <c r="E15" s="3" t="s">
        <v>264</v>
      </c>
      <c r="F15" s="19" t="s">
        <v>264</v>
      </c>
      <c r="G15" s="19"/>
      <c r="H15" s="18">
        <f t="shared" si="1"/>
        <v>44264</v>
      </c>
      <c r="I15" s="3">
        <f t="shared" si="3"/>
        <v>7</v>
      </c>
      <c r="J15" s="3">
        <f t="shared" si="2"/>
        <v>35</v>
      </c>
      <c r="K15" s="3"/>
      <c r="L15" s="3"/>
      <c r="M15" s="3"/>
      <c r="N15" s="3"/>
      <c r="O15" s="3"/>
      <c r="P15" s="3"/>
      <c r="Q15" s="3"/>
      <c r="R15" s="3"/>
      <c r="S15" s="3"/>
      <c r="T15" s="3"/>
      <c r="U15" s="3"/>
      <c r="V15" s="3"/>
      <c r="W15" s="3"/>
      <c r="X15" s="3"/>
      <c r="Y15" s="3"/>
      <c r="Z15" s="3"/>
    </row>
    <row r="16" ht="12.75" customHeight="1">
      <c r="A16" s="3" t="s">
        <v>264</v>
      </c>
      <c r="B16" s="3" t="s">
        <v>264</v>
      </c>
      <c r="C16" s="3" t="s">
        <v>264</v>
      </c>
      <c r="D16" s="3" t="s">
        <v>264</v>
      </c>
      <c r="E16" s="3" t="s">
        <v>264</v>
      </c>
      <c r="F16" s="19" t="s">
        <v>264</v>
      </c>
      <c r="G16" s="19"/>
      <c r="H16" s="18">
        <f t="shared" si="1"/>
        <v>44265</v>
      </c>
      <c r="I16" s="3">
        <f t="shared" si="3"/>
        <v>8</v>
      </c>
      <c r="J16" s="3">
        <f t="shared" si="2"/>
        <v>40</v>
      </c>
      <c r="K16" s="3"/>
      <c r="L16" s="3"/>
      <c r="M16" s="3"/>
      <c r="N16" s="3"/>
      <c r="O16" s="3"/>
      <c r="P16" s="3"/>
      <c r="Q16" s="3"/>
      <c r="R16" s="3"/>
      <c r="S16" s="3"/>
      <c r="T16" s="3"/>
      <c r="U16" s="3"/>
      <c r="V16" s="3"/>
      <c r="W16" s="3"/>
      <c r="X16" s="3"/>
      <c r="Y16" s="3"/>
      <c r="Z16" s="3"/>
    </row>
    <row r="17" ht="12.75" customHeight="1">
      <c r="A17" s="3" t="s">
        <v>264</v>
      </c>
      <c r="B17" s="3" t="s">
        <v>264</v>
      </c>
      <c r="C17" s="3" t="s">
        <v>264</v>
      </c>
      <c r="D17" s="3" t="s">
        <v>264</v>
      </c>
      <c r="E17" s="3" t="s">
        <v>264</v>
      </c>
      <c r="F17" s="19" t="s">
        <v>264</v>
      </c>
      <c r="G17" s="19"/>
      <c r="H17" s="307">
        <f>TODAY()</f>
        <v>44266</v>
      </c>
      <c r="I17" s="3">
        <f t="shared" si="3"/>
        <v>9</v>
      </c>
      <c r="J17" s="3">
        <f t="shared" si="2"/>
        <v>45</v>
      </c>
      <c r="K17" s="3"/>
      <c r="L17" s="3"/>
      <c r="M17" s="3"/>
      <c r="N17" s="3"/>
      <c r="O17" s="3"/>
      <c r="P17" s="3"/>
      <c r="Q17" s="3"/>
      <c r="R17" s="3"/>
      <c r="S17" s="3"/>
      <c r="T17" s="3"/>
      <c r="U17" s="3"/>
      <c r="V17" s="3"/>
      <c r="W17" s="3"/>
      <c r="X17" s="3"/>
      <c r="Y17" s="3"/>
      <c r="Z17" s="3"/>
    </row>
    <row r="18" ht="12.75" customHeight="1">
      <c r="A18" s="3" t="s">
        <v>264</v>
      </c>
      <c r="B18" s="3" t="s">
        <v>264</v>
      </c>
      <c r="C18" s="3" t="s">
        <v>264</v>
      </c>
      <c r="D18" s="3" t="s">
        <v>264</v>
      </c>
      <c r="E18" s="3" t="s">
        <v>264</v>
      </c>
      <c r="F18" s="19" t="s">
        <v>264</v>
      </c>
      <c r="G18" s="19"/>
      <c r="H18" s="18">
        <f t="shared" ref="H18:I18" si="4">H17+1</f>
        <v>44267</v>
      </c>
      <c r="I18" s="3">
        <f t="shared" si="4"/>
        <v>10</v>
      </c>
      <c r="J18" s="3">
        <f t="shared" si="2"/>
        <v>50</v>
      </c>
      <c r="K18" s="3"/>
      <c r="L18" s="3"/>
      <c r="M18" s="3"/>
      <c r="N18" s="3"/>
      <c r="O18" s="3"/>
      <c r="P18" s="3"/>
      <c r="Q18" s="3"/>
      <c r="R18" s="3"/>
      <c r="S18" s="3"/>
      <c r="T18" s="3"/>
      <c r="U18" s="3"/>
      <c r="V18" s="3"/>
      <c r="W18" s="3"/>
      <c r="X18" s="3"/>
      <c r="Y18" s="3"/>
      <c r="Z18" s="3"/>
    </row>
    <row r="19" ht="12.75" customHeight="1">
      <c r="A19" s="3" t="s">
        <v>468</v>
      </c>
      <c r="B19" s="3" t="s">
        <v>847</v>
      </c>
      <c r="C19" s="3" t="s">
        <v>848</v>
      </c>
      <c r="D19" s="3" t="s">
        <v>470</v>
      </c>
      <c r="E19" s="3" t="s">
        <v>471</v>
      </c>
      <c r="F19" s="19" t="s">
        <v>849</v>
      </c>
      <c r="G19" s="19"/>
      <c r="H19" s="18">
        <f t="shared" ref="H19:I19" si="5">H18+1</f>
        <v>44268</v>
      </c>
      <c r="I19" s="3">
        <f t="shared" si="5"/>
        <v>11</v>
      </c>
      <c r="J19" s="3">
        <f t="shared" si="2"/>
        <v>55</v>
      </c>
      <c r="K19" s="3"/>
      <c r="L19" s="3"/>
      <c r="M19" s="3"/>
      <c r="N19" s="3"/>
      <c r="O19" s="3"/>
      <c r="P19" s="3"/>
      <c r="Q19" s="3"/>
      <c r="R19" s="3"/>
      <c r="S19" s="3"/>
      <c r="T19" s="3"/>
      <c r="U19" s="3"/>
      <c r="V19" s="3"/>
      <c r="W19" s="3"/>
      <c r="X19" s="3"/>
      <c r="Y19" s="3"/>
      <c r="Z19" s="3"/>
    </row>
    <row r="20" ht="12.75" customHeight="1">
      <c r="A20" s="3" t="s">
        <v>264</v>
      </c>
      <c r="B20" s="3" t="s">
        <v>850</v>
      </c>
      <c r="C20" s="3" t="s">
        <v>851</v>
      </c>
      <c r="D20" s="3" t="s">
        <v>264</v>
      </c>
      <c r="E20" s="3">
        <v>1.0</v>
      </c>
      <c r="F20" s="19" t="s">
        <v>852</v>
      </c>
      <c r="G20" s="19"/>
      <c r="H20" s="18">
        <f t="shared" ref="H20:I20" si="6">H19+1</f>
        <v>44269</v>
      </c>
      <c r="I20" s="3">
        <f t="shared" si="6"/>
        <v>12</v>
      </c>
      <c r="J20" s="3"/>
      <c r="K20" s="3"/>
      <c r="L20" s="3"/>
      <c r="M20" s="3"/>
      <c r="N20" s="3"/>
      <c r="O20" s="3"/>
      <c r="P20" s="3"/>
      <c r="Q20" s="3"/>
      <c r="R20" s="3"/>
      <c r="S20" s="3"/>
      <c r="T20" s="3"/>
      <c r="U20" s="3"/>
      <c r="V20" s="3"/>
      <c r="W20" s="3"/>
      <c r="X20" s="3"/>
      <c r="Y20" s="3"/>
      <c r="Z20" s="3"/>
    </row>
    <row r="21" ht="12.75" customHeight="1">
      <c r="A21" s="3" t="s">
        <v>264</v>
      </c>
      <c r="B21" s="3" t="s">
        <v>473</v>
      </c>
      <c r="C21" s="3" t="s">
        <v>853</v>
      </c>
      <c r="D21" s="3" t="s">
        <v>264</v>
      </c>
      <c r="E21" s="3">
        <v>2.0</v>
      </c>
      <c r="F21" s="19" t="s">
        <v>854</v>
      </c>
      <c r="G21" s="19"/>
      <c r="H21" s="18">
        <f t="shared" ref="H21:I21" si="7">H20+1</f>
        <v>44270</v>
      </c>
      <c r="I21" s="3">
        <f t="shared" si="7"/>
        <v>13</v>
      </c>
      <c r="J21" s="3"/>
      <c r="K21" s="3"/>
      <c r="L21" s="3"/>
      <c r="M21" s="3"/>
      <c r="N21" s="3"/>
      <c r="O21" s="3"/>
      <c r="P21" s="3"/>
      <c r="Q21" s="3"/>
      <c r="R21" s="3"/>
      <c r="S21" s="3"/>
      <c r="T21" s="3"/>
      <c r="U21" s="3"/>
      <c r="V21" s="3"/>
      <c r="W21" s="3"/>
      <c r="X21" s="3"/>
      <c r="Y21" s="3"/>
      <c r="Z21" s="3"/>
    </row>
    <row r="22" ht="12.75" customHeight="1">
      <c r="A22" s="3" t="s">
        <v>264</v>
      </c>
      <c r="B22" s="3" t="s">
        <v>474</v>
      </c>
      <c r="C22" s="3" t="s">
        <v>855</v>
      </c>
      <c r="D22" s="3" t="s">
        <v>264</v>
      </c>
      <c r="E22" s="3">
        <v>3.0</v>
      </c>
      <c r="F22" s="19" t="s">
        <v>856</v>
      </c>
      <c r="G22" s="19"/>
      <c r="H22" s="18">
        <f t="shared" ref="H22:I22" si="8">H21+1</f>
        <v>44271</v>
      </c>
      <c r="I22" s="3">
        <f t="shared" si="8"/>
        <v>14</v>
      </c>
      <c r="J22" s="3"/>
      <c r="K22" s="3"/>
      <c r="L22" s="3"/>
      <c r="M22" s="3"/>
      <c r="N22" s="3"/>
      <c r="O22" s="3"/>
      <c r="P22" s="3"/>
      <c r="Q22" s="3"/>
      <c r="R22" s="3"/>
      <c r="S22" s="3"/>
      <c r="T22" s="3"/>
      <c r="U22" s="3"/>
      <c r="V22" s="3"/>
      <c r="W22" s="3"/>
      <c r="X22" s="3"/>
      <c r="Y22" s="3"/>
      <c r="Z22" s="3"/>
    </row>
    <row r="23" ht="12.75" customHeight="1">
      <c r="A23" s="3" t="s">
        <v>264</v>
      </c>
      <c r="B23" s="3" t="s">
        <v>475</v>
      </c>
      <c r="C23" s="3" t="s">
        <v>857</v>
      </c>
      <c r="D23" s="3" t="s">
        <v>264</v>
      </c>
      <c r="E23" s="3">
        <v>4.0</v>
      </c>
      <c r="F23" s="19" t="s">
        <v>858</v>
      </c>
      <c r="G23" s="19"/>
      <c r="H23" s="18">
        <f t="shared" ref="H23:I23" si="9">H22+1</f>
        <v>44272</v>
      </c>
      <c r="I23" s="3">
        <f t="shared" si="9"/>
        <v>15</v>
      </c>
      <c r="J23" s="3"/>
      <c r="K23" s="3"/>
      <c r="L23" s="3"/>
      <c r="M23" s="3"/>
      <c r="N23" s="3"/>
      <c r="O23" s="3"/>
      <c r="P23" s="3"/>
      <c r="Q23" s="3"/>
      <c r="R23" s="3"/>
      <c r="S23" s="3"/>
      <c r="T23" s="3"/>
      <c r="U23" s="3"/>
      <c r="V23" s="3"/>
      <c r="W23" s="3"/>
      <c r="X23" s="3"/>
      <c r="Y23" s="3"/>
      <c r="Z23" s="3"/>
    </row>
    <row r="24" ht="12.75" customHeight="1">
      <c r="A24" s="3" t="s">
        <v>264</v>
      </c>
      <c r="B24" s="3" t="s">
        <v>476</v>
      </c>
      <c r="C24" s="3" t="s">
        <v>859</v>
      </c>
      <c r="D24" s="3" t="s">
        <v>264</v>
      </c>
      <c r="E24" s="3">
        <v>5.0</v>
      </c>
      <c r="F24" s="19" t="s">
        <v>860</v>
      </c>
      <c r="G24" s="19"/>
      <c r="H24" s="18">
        <f t="shared" ref="H24:I24" si="10">H23+1</f>
        <v>44273</v>
      </c>
      <c r="I24" s="3">
        <f t="shared" si="10"/>
        <v>16</v>
      </c>
      <c r="J24" s="3"/>
      <c r="K24" s="3"/>
      <c r="L24" s="3"/>
      <c r="M24" s="3"/>
      <c r="N24" s="3"/>
      <c r="O24" s="3"/>
      <c r="P24" s="3"/>
      <c r="Q24" s="3"/>
      <c r="R24" s="3"/>
      <c r="S24" s="3"/>
      <c r="T24" s="3"/>
      <c r="U24" s="3"/>
      <c r="V24" s="3"/>
      <c r="W24" s="3"/>
      <c r="X24" s="3"/>
      <c r="Y24" s="3"/>
      <c r="Z24" s="3"/>
    </row>
    <row r="25" ht="12.75" customHeight="1">
      <c r="A25" s="3" t="s">
        <v>264</v>
      </c>
      <c r="B25" s="3" t="s">
        <v>477</v>
      </c>
      <c r="C25" s="3" t="s">
        <v>861</v>
      </c>
      <c r="D25" s="3" t="s">
        <v>264</v>
      </c>
      <c r="E25" s="3">
        <v>6.0</v>
      </c>
      <c r="F25" s="19" t="s">
        <v>264</v>
      </c>
      <c r="G25" s="19"/>
      <c r="H25" s="18">
        <f t="shared" ref="H25:I25" si="11">H24+1</f>
        <v>44274</v>
      </c>
      <c r="I25" s="3">
        <f t="shared" si="11"/>
        <v>17</v>
      </c>
      <c r="J25" s="3"/>
      <c r="K25" s="3"/>
      <c r="L25" s="3"/>
      <c r="M25" s="3"/>
      <c r="N25" s="3"/>
      <c r="O25" s="3"/>
      <c r="P25" s="3"/>
      <c r="Q25" s="3"/>
      <c r="R25" s="3"/>
      <c r="S25" s="3"/>
      <c r="T25" s="3"/>
      <c r="U25" s="3"/>
      <c r="V25" s="3"/>
      <c r="W25" s="3"/>
      <c r="X25" s="3"/>
      <c r="Y25" s="3"/>
      <c r="Z25" s="3"/>
    </row>
    <row r="26" ht="12.75" customHeight="1">
      <c r="A26" s="3" t="s">
        <v>264</v>
      </c>
      <c r="B26" s="3" t="s">
        <v>478</v>
      </c>
      <c r="C26" s="3" t="s">
        <v>862</v>
      </c>
      <c r="D26" s="3" t="s">
        <v>264</v>
      </c>
      <c r="E26" s="3">
        <v>7.0</v>
      </c>
      <c r="F26" s="19" t="s">
        <v>264</v>
      </c>
      <c r="G26" s="19"/>
      <c r="H26" s="18">
        <f t="shared" ref="H26:I26" si="12">H25+1</f>
        <v>44275</v>
      </c>
      <c r="I26" s="3">
        <f t="shared" si="12"/>
        <v>18</v>
      </c>
      <c r="J26" s="3"/>
      <c r="K26" s="3"/>
      <c r="L26" s="3"/>
      <c r="M26" s="3"/>
      <c r="N26" s="3"/>
      <c r="O26" s="3"/>
      <c r="P26" s="3"/>
      <c r="Q26" s="3"/>
      <c r="R26" s="3"/>
      <c r="S26" s="3"/>
      <c r="T26" s="3"/>
      <c r="U26" s="3"/>
      <c r="V26" s="3"/>
      <c r="W26" s="3"/>
      <c r="X26" s="3"/>
      <c r="Y26" s="3"/>
      <c r="Z26" s="3"/>
    </row>
    <row r="27" ht="12.75" customHeight="1">
      <c r="A27" s="3" t="s">
        <v>264</v>
      </c>
      <c r="B27" s="3" t="s">
        <v>479</v>
      </c>
      <c r="C27" s="3" t="s">
        <v>863</v>
      </c>
      <c r="D27" s="3" t="s">
        <v>264</v>
      </c>
      <c r="E27" s="3">
        <v>8.0</v>
      </c>
      <c r="F27" s="19" t="s">
        <v>264</v>
      </c>
      <c r="G27" s="19"/>
      <c r="H27" s="18">
        <f t="shared" ref="H27:I27" si="13">H26+1</f>
        <v>44276</v>
      </c>
      <c r="I27" s="3">
        <f t="shared" si="13"/>
        <v>19</v>
      </c>
      <c r="J27" s="3"/>
      <c r="K27" s="3"/>
      <c r="L27" s="3"/>
      <c r="M27" s="3"/>
      <c r="N27" s="3"/>
      <c r="O27" s="3"/>
      <c r="P27" s="3"/>
      <c r="Q27" s="3"/>
      <c r="R27" s="3"/>
      <c r="S27" s="3"/>
      <c r="T27" s="3"/>
      <c r="U27" s="3"/>
      <c r="V27" s="3"/>
      <c r="W27" s="3"/>
      <c r="X27" s="3"/>
      <c r="Y27" s="3"/>
      <c r="Z27" s="3"/>
    </row>
    <row r="28" ht="12.75" customHeight="1">
      <c r="A28" s="3" t="s">
        <v>264</v>
      </c>
      <c r="B28" s="3" t="s">
        <v>480</v>
      </c>
      <c r="C28" s="3" t="s">
        <v>864</v>
      </c>
      <c r="D28" s="3" t="s">
        <v>264</v>
      </c>
      <c r="E28" s="3">
        <v>9.0</v>
      </c>
      <c r="F28" s="19" t="s">
        <v>264</v>
      </c>
      <c r="G28" s="19"/>
      <c r="H28" s="18">
        <f t="shared" ref="H28:I28" si="14">H27+1</f>
        <v>44277</v>
      </c>
      <c r="I28" s="3">
        <f t="shared" si="14"/>
        <v>20</v>
      </c>
      <c r="J28" s="3"/>
      <c r="K28" s="3"/>
      <c r="L28" s="3"/>
      <c r="M28" s="3"/>
      <c r="N28" s="3"/>
      <c r="O28" s="3"/>
      <c r="P28" s="3"/>
      <c r="Q28" s="3"/>
      <c r="R28" s="3"/>
      <c r="S28" s="3"/>
      <c r="T28" s="3"/>
      <c r="U28" s="3"/>
      <c r="V28" s="3"/>
      <c r="W28" s="3"/>
      <c r="X28" s="3"/>
      <c r="Y28" s="3"/>
      <c r="Z28" s="3"/>
    </row>
    <row r="29" ht="12.75" customHeight="1">
      <c r="A29" s="3" t="s">
        <v>264</v>
      </c>
      <c r="B29" s="3" t="s">
        <v>481</v>
      </c>
      <c r="C29" s="32" t="s">
        <v>865</v>
      </c>
      <c r="D29" s="3" t="s">
        <v>264</v>
      </c>
      <c r="E29" s="3">
        <v>10.0</v>
      </c>
      <c r="F29" s="19"/>
      <c r="G29" s="19"/>
      <c r="H29" s="18">
        <f t="shared" ref="H29:I29" si="15">H28+1</f>
        <v>44278</v>
      </c>
      <c r="I29" s="3">
        <f t="shared" si="15"/>
        <v>21</v>
      </c>
      <c r="J29" s="3"/>
      <c r="K29" s="3"/>
      <c r="L29" s="3"/>
      <c r="M29" s="3"/>
      <c r="N29" s="3"/>
      <c r="O29" s="3"/>
      <c r="P29" s="3"/>
      <c r="Q29" s="3"/>
      <c r="R29" s="3"/>
      <c r="S29" s="3"/>
      <c r="T29" s="3"/>
      <c r="U29" s="3"/>
      <c r="V29" s="3"/>
      <c r="W29" s="3"/>
      <c r="X29" s="3"/>
      <c r="Y29" s="3"/>
      <c r="Z29" s="3"/>
    </row>
    <row r="30" ht="12.75" customHeight="1">
      <c r="A30" s="3" t="s">
        <v>482</v>
      </c>
      <c r="B30" s="3" t="s">
        <v>483</v>
      </c>
      <c r="C30" s="3" t="s">
        <v>264</v>
      </c>
      <c r="D30" s="3" t="s">
        <v>264</v>
      </c>
      <c r="E30" s="3" t="s">
        <v>509</v>
      </c>
      <c r="F30" s="19"/>
      <c r="G30" s="19"/>
      <c r="H30" s="18">
        <f t="shared" ref="H30:I30" si="16">H29+1</f>
        <v>44279</v>
      </c>
      <c r="I30" s="3">
        <f t="shared" si="16"/>
        <v>22</v>
      </c>
      <c r="J30" s="3"/>
      <c r="K30" s="3"/>
      <c r="L30" s="3"/>
      <c r="M30" s="3"/>
      <c r="N30" s="3"/>
      <c r="O30" s="3"/>
      <c r="P30" s="3"/>
      <c r="Q30" s="3"/>
      <c r="R30" s="3"/>
      <c r="S30" s="3"/>
      <c r="T30" s="3"/>
      <c r="U30" s="3"/>
      <c r="V30" s="3"/>
      <c r="W30" s="3"/>
      <c r="X30" s="3"/>
      <c r="Y30" s="3"/>
      <c r="Z30" s="3"/>
    </row>
    <row r="31" ht="12.75" customHeight="1">
      <c r="A31" s="3" t="s">
        <v>264</v>
      </c>
      <c r="B31" s="3" t="s">
        <v>484</v>
      </c>
      <c r="C31" s="3" t="s">
        <v>264</v>
      </c>
      <c r="D31" s="3" t="s">
        <v>264</v>
      </c>
      <c r="E31" s="3" t="s">
        <v>866</v>
      </c>
      <c r="F31" s="19"/>
      <c r="G31" s="19"/>
      <c r="H31" s="18">
        <f t="shared" ref="H31:I31" si="17">H30+1</f>
        <v>44280</v>
      </c>
      <c r="I31" s="3">
        <f t="shared" si="17"/>
        <v>23</v>
      </c>
      <c r="J31" s="3"/>
      <c r="K31" s="3"/>
      <c r="L31" s="3"/>
      <c r="M31" s="3"/>
      <c r="N31" s="3"/>
      <c r="O31" s="3"/>
      <c r="P31" s="3"/>
      <c r="Q31" s="3"/>
      <c r="R31" s="3"/>
      <c r="S31" s="3"/>
      <c r="T31" s="3"/>
      <c r="U31" s="3"/>
      <c r="V31" s="3"/>
      <c r="W31" s="3"/>
      <c r="X31" s="3"/>
      <c r="Y31" s="3"/>
      <c r="Z31" s="3"/>
    </row>
    <row r="32" ht="12.75" customHeight="1">
      <c r="A32" s="3" t="s">
        <v>485</v>
      </c>
      <c r="B32" s="3" t="s">
        <v>445</v>
      </c>
      <c r="C32" s="3" t="s">
        <v>264</v>
      </c>
      <c r="D32" s="3" t="s">
        <v>264</v>
      </c>
      <c r="E32" s="3" t="s">
        <v>867</v>
      </c>
      <c r="F32" s="19" t="s">
        <v>868</v>
      </c>
      <c r="G32" s="19"/>
      <c r="H32" s="18">
        <f t="shared" ref="H32:H37" si="18">H31+1</f>
        <v>44281</v>
      </c>
      <c r="I32" s="3"/>
      <c r="J32" s="3"/>
      <c r="K32" s="3"/>
      <c r="L32" s="3"/>
      <c r="M32" s="3"/>
      <c r="N32" s="3"/>
      <c r="O32" s="3"/>
      <c r="P32" s="3"/>
      <c r="Q32" s="3"/>
      <c r="R32" s="3"/>
      <c r="S32" s="3"/>
      <c r="T32" s="3"/>
      <c r="U32" s="3"/>
      <c r="V32" s="3"/>
      <c r="W32" s="3"/>
      <c r="X32" s="3"/>
      <c r="Y32" s="3"/>
      <c r="Z32" s="3"/>
    </row>
    <row r="33" ht="12.75" customHeight="1">
      <c r="A33" s="3" t="s">
        <v>264</v>
      </c>
      <c r="B33" s="3" t="s">
        <v>486</v>
      </c>
      <c r="C33" s="3" t="s">
        <v>264</v>
      </c>
      <c r="D33" s="3" t="s">
        <v>264</v>
      </c>
      <c r="E33" s="3" t="s">
        <v>869</v>
      </c>
      <c r="F33" s="19" t="s">
        <v>870</v>
      </c>
      <c r="G33" s="19"/>
      <c r="H33" s="18">
        <f t="shared" si="18"/>
        <v>44282</v>
      </c>
      <c r="I33" s="3"/>
      <c r="J33" s="3"/>
      <c r="K33" s="3"/>
      <c r="L33" s="3"/>
      <c r="M33" s="3"/>
      <c r="N33" s="3"/>
      <c r="O33" s="3"/>
      <c r="P33" s="3"/>
      <c r="Q33" s="3"/>
      <c r="R33" s="3"/>
      <c r="S33" s="3"/>
      <c r="T33" s="3"/>
      <c r="U33" s="3"/>
      <c r="V33" s="3"/>
      <c r="W33" s="3"/>
      <c r="X33" s="3"/>
      <c r="Y33" s="3"/>
      <c r="Z33" s="3"/>
    </row>
    <row r="34" ht="12.75" customHeight="1">
      <c r="A34" s="3" t="s">
        <v>264</v>
      </c>
      <c r="B34" s="3" t="s">
        <v>487</v>
      </c>
      <c r="C34" s="3" t="s">
        <v>264</v>
      </c>
      <c r="D34" s="3" t="s">
        <v>264</v>
      </c>
      <c r="E34" s="3" t="s">
        <v>214</v>
      </c>
      <c r="F34" s="19" t="s">
        <v>871</v>
      </c>
      <c r="G34" s="19"/>
      <c r="H34" s="18">
        <f t="shared" si="18"/>
        <v>44283</v>
      </c>
      <c r="I34" s="3"/>
      <c r="J34" s="3"/>
      <c r="K34" s="3"/>
      <c r="L34" s="3"/>
      <c r="M34" s="3"/>
      <c r="N34" s="3"/>
      <c r="O34" s="3"/>
      <c r="P34" s="3"/>
      <c r="Q34" s="3"/>
      <c r="R34" s="3"/>
      <c r="S34" s="3"/>
      <c r="T34" s="3"/>
      <c r="U34" s="3"/>
      <c r="V34" s="3"/>
      <c r="W34" s="3"/>
      <c r="X34" s="3"/>
      <c r="Y34" s="3"/>
      <c r="Z34" s="3"/>
    </row>
    <row r="35" ht="12.75" customHeight="1">
      <c r="A35" s="3" t="s">
        <v>264</v>
      </c>
      <c r="B35" s="3" t="s">
        <v>488</v>
      </c>
      <c r="C35" s="3" t="s">
        <v>264</v>
      </c>
      <c r="D35" s="3" t="s">
        <v>264</v>
      </c>
      <c r="E35" s="3" t="s">
        <v>264</v>
      </c>
      <c r="F35" s="19" t="s">
        <v>264</v>
      </c>
      <c r="G35" s="19"/>
      <c r="H35" s="18">
        <f t="shared" si="18"/>
        <v>44284</v>
      </c>
      <c r="I35" s="3"/>
      <c r="J35" s="3"/>
      <c r="K35" s="3"/>
      <c r="L35" s="3"/>
      <c r="M35" s="3"/>
      <c r="N35" s="3"/>
      <c r="O35" s="3"/>
      <c r="P35" s="3"/>
      <c r="Q35" s="3"/>
      <c r="R35" s="3"/>
      <c r="S35" s="3"/>
      <c r="T35" s="3"/>
      <c r="U35" s="3"/>
      <c r="V35" s="3"/>
      <c r="W35" s="3"/>
      <c r="X35" s="3"/>
      <c r="Y35" s="3"/>
      <c r="Z35" s="3"/>
    </row>
    <row r="36" ht="12.75" customHeight="1">
      <c r="A36" s="3" t="s">
        <v>264</v>
      </c>
      <c r="B36" s="3" t="s">
        <v>444</v>
      </c>
      <c r="C36" s="3" t="s">
        <v>264</v>
      </c>
      <c r="D36" s="3" t="s">
        <v>264</v>
      </c>
      <c r="E36" s="3" t="s">
        <v>264</v>
      </c>
      <c r="F36" s="19" t="s">
        <v>264</v>
      </c>
      <c r="G36" s="19"/>
      <c r="H36" s="18">
        <f t="shared" si="18"/>
        <v>44285</v>
      </c>
      <c r="I36" s="3"/>
      <c r="J36" s="3"/>
      <c r="K36" s="3"/>
      <c r="L36" s="3"/>
      <c r="M36" s="3"/>
      <c r="N36" s="3"/>
      <c r="O36" s="3"/>
      <c r="P36" s="3"/>
      <c r="Q36" s="3"/>
      <c r="R36" s="3"/>
      <c r="S36" s="3"/>
      <c r="T36" s="3"/>
      <c r="U36" s="3"/>
      <c r="V36" s="3"/>
      <c r="W36" s="3"/>
      <c r="X36" s="3"/>
      <c r="Y36" s="3"/>
      <c r="Z36" s="3"/>
    </row>
    <row r="37" ht="12.75" customHeight="1">
      <c r="A37" s="3" t="s">
        <v>264</v>
      </c>
      <c r="B37" s="3" t="s">
        <v>264</v>
      </c>
      <c r="C37" s="3" t="s">
        <v>264</v>
      </c>
      <c r="D37" s="3" t="s">
        <v>264</v>
      </c>
      <c r="E37" s="3" t="s">
        <v>264</v>
      </c>
      <c r="F37" s="19" t="s">
        <v>264</v>
      </c>
      <c r="G37" s="19"/>
      <c r="H37" s="18">
        <f t="shared" si="18"/>
        <v>44286</v>
      </c>
      <c r="I37" s="3"/>
      <c r="J37" s="3"/>
      <c r="K37" s="3"/>
      <c r="L37" s="3"/>
      <c r="M37" s="3"/>
      <c r="N37" s="3"/>
      <c r="O37" s="3"/>
      <c r="P37" s="3"/>
      <c r="Q37" s="3"/>
      <c r="R37" s="3"/>
      <c r="S37" s="3"/>
      <c r="T37" s="3"/>
      <c r="U37" s="3"/>
      <c r="V37" s="3"/>
      <c r="W37" s="3"/>
      <c r="X37" s="3"/>
      <c r="Y37" s="3"/>
      <c r="Z37" s="3"/>
    </row>
    <row r="38" ht="12.75" customHeight="1">
      <c r="A38" s="3" t="s">
        <v>489</v>
      </c>
      <c r="B38" s="3" t="s">
        <v>410</v>
      </c>
      <c r="C38" s="3" t="s">
        <v>411</v>
      </c>
      <c r="D38" s="3" t="s">
        <v>412</v>
      </c>
      <c r="E38" s="3" t="s">
        <v>413</v>
      </c>
      <c r="F38" s="19" t="s">
        <v>414</v>
      </c>
      <c r="G38" s="18" t="s">
        <v>410</v>
      </c>
      <c r="H38" s="3"/>
      <c r="I38" s="3"/>
      <c r="J38" s="3"/>
      <c r="K38" s="3"/>
      <c r="L38" s="3"/>
      <c r="M38" s="3"/>
      <c r="N38" s="3"/>
      <c r="O38" s="3"/>
      <c r="P38" s="3"/>
      <c r="Q38" s="3"/>
      <c r="R38" s="3"/>
      <c r="S38" s="3"/>
      <c r="T38" s="3"/>
      <c r="U38" s="3"/>
      <c r="V38" s="3"/>
      <c r="W38" s="3"/>
      <c r="X38" s="3"/>
      <c r="Y38" s="3"/>
      <c r="Z38" s="3"/>
    </row>
    <row r="39" ht="12.75" customHeight="1">
      <c r="A39" s="83" t="s">
        <v>872</v>
      </c>
      <c r="B39" s="308">
        <f t="shared" ref="B39:D39" si="19">C39-1</f>
        <v>-1.5</v>
      </c>
      <c r="C39" s="308">
        <f t="shared" si="19"/>
        <v>-0.5</v>
      </c>
      <c r="D39" s="308">
        <f t="shared" si="19"/>
        <v>0.5</v>
      </c>
      <c r="E39" s="308">
        <f>F41</f>
        <v>1.5</v>
      </c>
      <c r="F39" s="308">
        <v>99999.0</v>
      </c>
      <c r="G39" s="18" t="s">
        <v>411</v>
      </c>
      <c r="H39" s="3"/>
      <c r="I39" s="3"/>
      <c r="J39" s="3"/>
      <c r="K39" s="3"/>
      <c r="L39" s="3"/>
      <c r="M39" s="3"/>
      <c r="N39" s="3"/>
      <c r="O39" s="3"/>
      <c r="P39" s="3"/>
      <c r="Q39" s="3"/>
      <c r="R39" s="3"/>
      <c r="S39" s="3"/>
      <c r="T39" s="3"/>
      <c r="U39" s="3"/>
      <c r="V39" s="3"/>
      <c r="W39" s="3"/>
      <c r="X39" s="3"/>
      <c r="Y39" s="3"/>
      <c r="Z39" s="3"/>
    </row>
    <row r="40" ht="12.75" customHeight="1">
      <c r="A40" s="83" t="s">
        <v>873</v>
      </c>
      <c r="B40" s="308">
        <f t="shared" ref="B40:E40" si="20">C40-1</f>
        <v>-2</v>
      </c>
      <c r="C40" s="308">
        <f t="shared" si="20"/>
        <v>-1</v>
      </c>
      <c r="D40" s="308">
        <f t="shared" si="20"/>
        <v>0</v>
      </c>
      <c r="E40" s="308">
        <f t="shared" si="20"/>
        <v>1</v>
      </c>
      <c r="F40" s="308">
        <v>2.0</v>
      </c>
      <c r="G40" s="18" t="s">
        <v>412</v>
      </c>
      <c r="H40" s="3"/>
      <c r="I40" s="3"/>
      <c r="J40" s="3"/>
      <c r="K40" s="3"/>
      <c r="L40" s="3"/>
      <c r="M40" s="3"/>
      <c r="N40" s="3"/>
      <c r="O40" s="3"/>
      <c r="P40" s="3"/>
      <c r="Q40" s="3"/>
      <c r="R40" s="3"/>
      <c r="S40" s="3"/>
      <c r="T40" s="3"/>
      <c r="U40" s="3"/>
      <c r="V40" s="3"/>
      <c r="W40" s="3"/>
      <c r="X40" s="3"/>
      <c r="Y40" s="3"/>
      <c r="Z40" s="3"/>
    </row>
    <row r="41" ht="12.75" customHeight="1">
      <c r="A41" s="83" t="s">
        <v>874</v>
      </c>
      <c r="B41" s="308">
        <v>0.0</v>
      </c>
      <c r="C41" s="308">
        <f t="shared" ref="C41:E41" si="21">D41-1</f>
        <v>-1.5</v>
      </c>
      <c r="D41" s="308">
        <f t="shared" si="21"/>
        <v>-0.5</v>
      </c>
      <c r="E41" s="308">
        <f t="shared" si="21"/>
        <v>0.5</v>
      </c>
      <c r="F41" s="308">
        <f>F40-0.5</f>
        <v>1.5</v>
      </c>
      <c r="G41" s="18" t="s">
        <v>413</v>
      </c>
      <c r="H41" s="3"/>
      <c r="I41" s="3"/>
      <c r="J41" s="3"/>
      <c r="K41" s="3"/>
      <c r="L41" s="3"/>
      <c r="M41" s="3"/>
      <c r="N41" s="3"/>
      <c r="O41" s="3"/>
      <c r="P41" s="3"/>
      <c r="Q41" s="3"/>
      <c r="R41" s="3"/>
      <c r="S41" s="3"/>
      <c r="T41" s="3"/>
      <c r="U41" s="3"/>
      <c r="V41" s="3"/>
      <c r="W41" s="3"/>
      <c r="X41" s="3"/>
      <c r="Y41" s="3"/>
      <c r="Z41" s="3"/>
    </row>
    <row r="42" ht="12.75" customHeight="1">
      <c r="A42" s="3" t="s">
        <v>264</v>
      </c>
      <c r="B42" s="3"/>
      <c r="C42" s="3"/>
      <c r="D42" s="3"/>
      <c r="E42" s="3"/>
      <c r="F42" s="19" t="s">
        <v>264</v>
      </c>
      <c r="G42" s="18" t="s">
        <v>414</v>
      </c>
      <c r="H42" s="3"/>
      <c r="I42" s="3"/>
      <c r="J42" s="3"/>
      <c r="K42" s="3"/>
      <c r="L42" s="3"/>
      <c r="M42" s="3"/>
      <c r="N42" s="3"/>
      <c r="O42" s="3"/>
      <c r="P42" s="3"/>
      <c r="Q42" s="3"/>
      <c r="R42" s="3"/>
      <c r="S42" s="3"/>
      <c r="T42" s="3"/>
      <c r="U42" s="3"/>
      <c r="V42" s="3"/>
      <c r="W42" s="3"/>
      <c r="X42" s="3"/>
      <c r="Y42" s="3"/>
      <c r="Z42" s="3"/>
    </row>
    <row r="43" ht="12.75" customHeight="1">
      <c r="A43" s="3" t="s">
        <v>264</v>
      </c>
      <c r="B43" s="3" t="s">
        <v>264</v>
      </c>
      <c r="C43" s="3" t="s">
        <v>264</v>
      </c>
      <c r="D43" s="3" t="s">
        <v>264</v>
      </c>
      <c r="E43" s="3" t="s">
        <v>264</v>
      </c>
      <c r="F43" s="19" t="s">
        <v>264</v>
      </c>
      <c r="G43" s="3"/>
      <c r="H43" s="3"/>
      <c r="P43" s="3"/>
      <c r="Q43" s="3"/>
      <c r="R43" s="3"/>
    </row>
    <row r="44" ht="12.75" customHeight="1">
      <c r="A44" s="125" t="s">
        <v>875</v>
      </c>
      <c r="B44" s="125" t="s">
        <v>264</v>
      </c>
      <c r="C44" s="309" t="s">
        <v>876</v>
      </c>
      <c r="D44" s="125" t="s">
        <v>264</v>
      </c>
      <c r="E44" s="125" t="s">
        <v>264</v>
      </c>
      <c r="F44" s="310" t="s">
        <v>264</v>
      </c>
      <c r="G44" s="3"/>
      <c r="H44" s="3"/>
      <c r="I44" s="3"/>
      <c r="J44" s="3"/>
      <c r="K44" s="3"/>
      <c r="L44" s="3"/>
      <c r="M44" s="3"/>
      <c r="N44" s="3"/>
      <c r="O44" s="3"/>
      <c r="P44" s="3"/>
      <c r="Q44" s="3"/>
      <c r="R44" s="3"/>
      <c r="S44" s="3"/>
      <c r="T44" s="3"/>
      <c r="U44" s="3"/>
      <c r="V44" s="3"/>
      <c r="W44" s="3"/>
      <c r="X44" s="3"/>
      <c r="Y44" s="3"/>
      <c r="Z44" s="3"/>
    </row>
    <row r="45" ht="12.75" customHeight="1">
      <c r="F45" s="19" t="s">
        <v>264</v>
      </c>
      <c r="H45" s="3"/>
    </row>
    <row r="46" ht="12.75" customHeight="1">
      <c r="F46" s="19" t="s">
        <v>264</v>
      </c>
    </row>
    <row r="47" ht="12.75" customHeight="1">
      <c r="F47" s="19" t="s">
        <v>264</v>
      </c>
    </row>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2001-05-29T14:24:49Z</dcterms:created>
  <dc:creator>David Umphress</dc:creator>
</cp:coreProperties>
</file>