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R\Desktop\"/>
    </mc:Choice>
  </mc:AlternateContent>
  <xr:revisionPtr revIDLastSave="0" documentId="8_{0C137710-B6D6-4E26-BEB8-F95F97FADC1B}" xr6:coauthVersionLast="47" xr6:coauthVersionMax="47" xr10:uidLastSave="{00000000-0000-0000-0000-000000000000}"/>
  <bookViews>
    <workbookView xWindow="-108" yWindow="-108" windowWidth="23256" windowHeight="12576" tabRatio="676" firstSheet="1" activeTab="1" xr2:uid="{5FA52FE2-1DE9-4F46-B114-51A7D27B9E41}"/>
  </bookViews>
  <sheets>
    <sheet name="Ivy League" sheetId="5" r:id="rId1"/>
    <sheet name="Ivy League Pivot 1" sheetId="6" r:id="rId2"/>
    <sheet name="Ivy League Pivot 2" sheetId="7" r:id="rId3"/>
    <sheet name="Ivy League Pivot 3" sheetId="8" r:id="rId4"/>
    <sheet name="Question 3 (Merchandise)" sheetId="10" r:id="rId5"/>
    <sheet name="Speed " sheetId="11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0" l="1"/>
  <c r="G17" i="10"/>
  <c r="F5" i="10"/>
  <c r="G5" i="10" s="1"/>
  <c r="F6" i="10"/>
  <c r="F7" i="10"/>
  <c r="F8" i="10"/>
  <c r="F2" i="10"/>
  <c r="F3" i="10"/>
  <c r="F4" i="10"/>
  <c r="G7" i="10"/>
  <c r="G8" i="10"/>
  <c r="F9" i="10"/>
  <c r="G9" i="10" s="1"/>
  <c r="F10" i="10"/>
  <c r="F11" i="10"/>
  <c r="F12" i="10"/>
  <c r="G12" i="10" s="1"/>
  <c r="F13" i="10"/>
  <c r="G13" i="10" s="1"/>
  <c r="F14" i="10"/>
  <c r="F15" i="10"/>
  <c r="G15" i="10"/>
  <c r="G14" i="10"/>
  <c r="G2" i="10"/>
  <c r="G3" i="10"/>
  <c r="G4" i="10"/>
  <c r="G6" i="10"/>
  <c r="G10" i="10"/>
  <c r="G11" i="10"/>
  <c r="D5" i="10"/>
  <c r="E5" i="10" s="1"/>
  <c r="D2" i="10"/>
  <c r="D3" i="10"/>
  <c r="E3" i="10" s="1"/>
  <c r="D4" i="10"/>
  <c r="D6" i="10"/>
  <c r="E6" i="10" s="1"/>
  <c r="D7" i="10"/>
  <c r="D8" i="10"/>
  <c r="E8" i="10" s="1"/>
  <c r="D9" i="10"/>
  <c r="E9" i="10" s="1"/>
  <c r="D10" i="10"/>
  <c r="E10" i="10" s="1"/>
  <c r="D11" i="10"/>
  <c r="E11" i="10" s="1"/>
  <c r="D12" i="10"/>
  <c r="D13" i="10"/>
  <c r="E13" i="10" s="1"/>
  <c r="D14" i="10"/>
  <c r="D15" i="10"/>
  <c r="E7" i="10"/>
  <c r="E12" i="10"/>
  <c r="C3" i="11"/>
  <c r="C4" i="11"/>
  <c r="C5" i="11"/>
  <c r="C6" i="11"/>
  <c r="C7" i="11"/>
  <c r="C8" i="11"/>
  <c r="C9" i="11"/>
  <c r="C10" i="11"/>
  <c r="C11" i="11"/>
  <c r="C2" i="11"/>
  <c r="E4" i="10" l="1"/>
  <c r="E2" i="10"/>
  <c r="E15" i="10"/>
  <c r="E14" i="10"/>
  <c r="G19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7E9A97-F825-4819-B24C-A60935C4E955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EE397930-F008-4803-80C3-9492259AA036}" keepAlive="1" name="Query - Table005 (Page 3)" description="Connection to the 'Table005 (Page 3)' query in the workbook." type="5" refreshedVersion="8" background="1" saveData="1">
    <dbPr connection="Provider=Microsoft.Mashup.OleDb.1;Data Source=$Workbook$;Location=&quot;Table005 (Page 3)&quot;;Extended Properties=&quot;&quot;" command="SELECT * FROM [Table005 (Page 3)]"/>
  </connection>
  <connection id="3" xr16:uid="{D265D5C1-814D-4540-8704-B97EFE04EFDC}" keepAlive="1" name="Query - Table005 (Page 3) (2)" description="Connection to the 'Table005 (Page 3) (2)' query in the workbook." type="5" refreshedVersion="8" background="1" saveData="1">
    <dbPr connection="Provider=Microsoft.Mashup.OleDb.1;Data Source=$Workbook$;Location=&quot;Table005 (Page 3) (2)&quot;;Extended Properties=&quot;&quot;" command="SELECT * FROM [Table005 (Page 3) (2)]"/>
  </connection>
  <connection id="4" xr16:uid="{0DC78D62-7885-426B-A21E-C7DACA899F52}" keepAlive="1" name="Query - Table006 (Page 4)" description="Connection to the 'Table006 (Page 4)' query in the workbook." type="5" refreshedVersion="8" background="1" saveData="1">
    <dbPr connection="Provider=Microsoft.Mashup.OleDb.1;Data Source=$Workbook$;Location=&quot;Table006 (Page 4)&quot;;Extended Properties=&quot;&quot;" command="SELECT * FROM [Table006 (Page 4)]"/>
  </connection>
  <connection id="5" xr16:uid="{E285D8D0-158F-4563-84F6-EA9A80F02788}" keepAlive="1" name="Query - Table009 (Page 7)" description="Connection to the 'Table009 (Page 7)' query in the workbook." type="5" refreshedVersion="0" background="1">
    <dbPr connection="Provider=Microsoft.Mashup.OleDb.1;Data Source=$Workbook$;Location=&quot;Table009 (Page 7)&quot;;Extended Properties=&quot;&quot;" command="SELECT * FROM [Table009 (Page 7)]"/>
  </connection>
</connections>
</file>

<file path=xl/sharedStrings.xml><?xml version="1.0" encoding="utf-8"?>
<sst xmlns="http://schemas.openxmlformats.org/spreadsheetml/2006/main" count="137" uniqueCount="36">
  <si>
    <t>Ivy League Applicants</t>
  </si>
  <si>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</si>
  <si>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</si>
  <si>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</si>
  <si>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</si>
  <si>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</si>
  <si>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</si>
  <si>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</si>
  <si>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</si>
  <si>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</si>
  <si>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</si>
  <si>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</si>
  <si>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</si>
  <si>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</si>
  <si>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</si>
  <si>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</si>
  <si>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</si>
  <si>
    <t>Row Labels</t>
  </si>
  <si>
    <t>Grand Total</t>
  </si>
  <si>
    <t>Column Labels</t>
  </si>
  <si>
    <t>Average of Students2</t>
  </si>
  <si>
    <t>Sum of Students</t>
  </si>
  <si>
    <t>ID</t>
  </si>
  <si>
    <t>PU</t>
  </si>
  <si>
    <t>PT</t>
  </si>
  <si>
    <t>Remise</t>
  </si>
  <si>
    <t>Val Remise</t>
  </si>
  <si>
    <t>Total a payer</t>
  </si>
  <si>
    <t>QTY</t>
  </si>
  <si>
    <t>Total facture:</t>
  </si>
  <si>
    <t>TVA:</t>
  </si>
  <si>
    <t>Val TVA:</t>
  </si>
  <si>
    <t>TTC:</t>
  </si>
  <si>
    <t>Time(s)</t>
  </si>
  <si>
    <t>Distance(m)</t>
  </si>
  <si>
    <t>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</si>
</sst>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.00"/>
    <numFmt numFmtId="165" formatCode="[$DZD]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theme="4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pivotButton="1"/>
    <xf numFmtId="2" fontId="0" fillId="0" borderId="0" xfId="0" applyNumberFormat="1" applyAlignment="1">
      <alignment horizontal="left" vertical="center"/>
    </xf>
    <xf numFmtId="9" fontId="0" fillId="0" borderId="0" xfId="2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64" fontId="0" fillId="0" borderId="2" xfId="0" applyNumberFormat="1" applyBorder="1"/>
    <xf numFmtId="9" fontId="0" fillId="0" borderId="5" xfId="2" applyFont="1" applyBorder="1"/>
    <xf numFmtId="1" fontId="0" fillId="0" borderId="0" xfId="0" applyNumberFormat="1"/>
    <xf numFmtId="165" fontId="0" fillId="0" borderId="1" xfId="0" applyNumberFormat="1" applyBorder="1"/>
    <xf numFmtId="165" fontId="2" fillId="2" borderId="7" xfId="0" applyNumberFormat="1" applyFont="1" applyFill="1" applyBorder="1"/>
    <xf numFmtId="1" fontId="4" fillId="2" borderId="0" xfId="0" applyNumberFormat="1" applyFont="1" applyFill="1"/>
    <xf numFmtId="165" fontId="4" fillId="2" borderId="0" xfId="1" applyNumberFormat="1" applyFont="1" applyFill="1"/>
    <xf numFmtId="165" fontId="4" fillId="2" borderId="0" xfId="0" applyNumberFormat="1" applyFont="1" applyFill="1"/>
    <xf numFmtId="9" fontId="4" fillId="2" borderId="0" xfId="2" applyFont="1" applyFill="1"/>
    <xf numFmtId="164" fontId="4" fillId="2" borderId="0" xfId="0" applyNumberFormat="1" applyFont="1" applyFill="1"/>
    <xf numFmtId="0" fontId="0" fillId="0" borderId="0" xfId="0" applyAlignment="1">
      <alignment horizontal="center" vertical="center"/>
    </xf>
    <xf numFmtId="9" fontId="0" fillId="0" borderId="3" xfId="2" applyFont="1" applyBorder="1" applyAlignment="1">
      <alignment horizontal="right"/>
    </xf>
    <xf numFmtId="9" fontId="0" fillId="0" borderId="8" xfId="2" applyFon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DZD]\ #,##0.00"/>
    </dxf>
    <dxf>
      <numFmt numFmtId="165" formatCode="[$DZD]\ #,##0.00"/>
    </dxf>
    <dxf>
      <numFmt numFmtId="165" formatCode="[$DZD]\ #,##0.00"/>
    </dxf>
    <dxf>
      <numFmt numFmtId="1" formatCode="0"/>
    </dxf>
    <dxf>
      <numFmt numFmtId="165" formatCode="[$DZD]\ #,##0.00"/>
    </dxf>
    <dxf>
      <numFmt numFmtId="1" formatCode="0"/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numFmt numFmtId="2" formatCode="0.00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'Speed '!$C$1</c:f>
              <c:strCache>
                <c:ptCount val="1"/>
                <c:pt idx="0">
                  <c:v>Speed(m/s)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'Speed 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'Speed 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B9-4FEB-A10A-32DAEA9C4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910367"/>
        <c:axId val="11349338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'Speed '!$B$1</c15:sqref>
                        </c15:formulaRef>
                      </c:ext>
                    </c:extLst>
                    <c:strCache>
                      <c:ptCount val="1"/>
                      <c:pt idx="0">
                        <c:v>Distance(m)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tint val="77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'Speed 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'Speed '!$B$2:$B$11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17</c:v>
                      </c:pt>
                      <c:pt idx="3">
                        <c:v>27</c:v>
                      </c:pt>
                      <c:pt idx="4">
                        <c:v>37</c:v>
                      </c:pt>
                      <c:pt idx="5">
                        <c:v>49</c:v>
                      </c:pt>
                      <c:pt idx="6">
                        <c:v>63</c:v>
                      </c:pt>
                      <c:pt idx="7">
                        <c:v>75</c:v>
                      </c:pt>
                      <c:pt idx="8">
                        <c:v>83</c:v>
                      </c:pt>
                      <c:pt idx="9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6B9-4FEB-A10A-32DAEA9C4992}"/>
                  </c:ext>
                </c:extLst>
              </c15:ser>
            </c15:filteredLineSeries>
          </c:ext>
        </c:extLst>
      </c:lineChart>
      <c:catAx>
        <c:axId val="97491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r>
                  <a:rPr lang="fr-FR" baseline="0"/>
                  <a:t>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4933807"/>
        <c:crosses val="autoZero"/>
        <c:auto val="1"/>
        <c:lblAlgn val="ctr"/>
        <c:lblOffset val="100"/>
        <c:noMultiLvlLbl val="0"/>
      </c:catAx>
      <c:valAx>
        <c:axId val="113493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Speed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491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'Speed '!$C$1</c:f>
              <c:strCache>
                <c:ptCount val="1"/>
                <c:pt idx="0">
                  <c:v>Speed(m/s)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'Speed '!$B$2:$B$11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'Speed 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03-4ED5-B33A-B4033A86F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910367"/>
        <c:axId val="1134933807"/>
        <c:extLst/>
      </c:lineChart>
      <c:catAx>
        <c:axId val="97491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4933807"/>
        <c:crosses val="autoZero"/>
        <c:auto val="0"/>
        <c:lblAlgn val="ctr"/>
        <c:lblOffset val="100"/>
        <c:noMultiLvlLbl val="0"/>
      </c:catAx>
      <c:valAx>
        <c:axId val="113493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Speed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491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777240</xdr:colOff>
      <xdr:row>14</xdr:row>
      <xdr:rowOff>34290</xdr:rowOff>
    </xdr:from>
    <xdr:to>
      <xdr:col>6</xdr:col>
      <xdr:colOff>365760</xdr:colOff>
      <xdr:row>29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9215F-57D3-A049-541E-A175DF2EF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145868</xdr:colOff>
      <xdr:row>13</xdr:row>
      <xdr:rowOff>162197</xdr:rowOff>
    </xdr:from>
    <xdr:to>
      <xdr:col>15</xdr:col>
      <xdr:colOff>99059</xdr:colOff>
      <xdr:row>28</xdr:row>
      <xdr:rowOff>162198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391A5B-5369-45F5-BA61-7FAF968FA9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ZER" refreshedDate="45287.805132754627" createdVersion="8" refreshedVersion="8" minRefreshableVersion="3" recordCount="40" xr:uid="{8C73D7BA-DB84-468D-B8C9-9DEB3C665A1D}">
  <cacheSource type="worksheet">
    <worksheetSource name="Table7"/>
  </cacheSource>
  <cacheFields count="3">
    <cacheField name="Students" numFmtId="0">
      <sharedItems containsSemiMixedTypes="0" containsString="0" containsNumber="1" containsInteger="1" minValue="135" maxValue="9567"/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591"/>
    <x v="0"/>
    <x v="0"/>
  </r>
  <r>
    <n v="9567"/>
    <x v="1"/>
    <x v="1"/>
  </r>
  <r>
    <n v="542"/>
    <x v="2"/>
    <x v="2"/>
  </r>
  <r>
    <n v="346"/>
    <x v="2"/>
    <x v="3"/>
  </r>
  <r>
    <n v="849"/>
    <x v="0"/>
    <x v="4"/>
  </r>
  <r>
    <n v="552"/>
    <x v="2"/>
    <x v="5"/>
  </r>
  <r>
    <n v="173"/>
    <x v="0"/>
    <x v="3"/>
  </r>
  <r>
    <n v="1355"/>
    <x v="0"/>
    <x v="5"/>
  </r>
  <r>
    <n v="193"/>
    <x v="3"/>
    <x v="6"/>
  </r>
  <r>
    <n v="615"/>
    <x v="3"/>
    <x v="3"/>
  </r>
  <r>
    <n v="1579"/>
    <x v="3"/>
    <x v="1"/>
  </r>
  <r>
    <n v="547"/>
    <x v="1"/>
    <x v="2"/>
  </r>
  <r>
    <n v="1687"/>
    <x v="4"/>
    <x v="2"/>
  </r>
  <r>
    <n v="972"/>
    <x v="2"/>
    <x v="1"/>
  </r>
  <r>
    <n v="234"/>
    <x v="2"/>
    <x v="7"/>
  </r>
  <r>
    <n v="151"/>
    <x v="4"/>
    <x v="6"/>
  </r>
  <r>
    <n v="1793"/>
    <x v="1"/>
    <x v="4"/>
  </r>
  <r>
    <n v="315"/>
    <x v="4"/>
    <x v="4"/>
  </r>
  <r>
    <n v="618"/>
    <x v="1"/>
    <x v="5"/>
  </r>
  <r>
    <n v="246"/>
    <x v="1"/>
    <x v="0"/>
  </r>
  <r>
    <n v="784"/>
    <x v="1"/>
    <x v="6"/>
  </r>
  <r>
    <n v="316"/>
    <x v="3"/>
    <x v="2"/>
  </r>
  <r>
    <n v="3155"/>
    <x v="0"/>
    <x v="2"/>
  </r>
  <r>
    <n v="318"/>
    <x v="4"/>
    <x v="7"/>
  </r>
  <r>
    <n v="608"/>
    <x v="2"/>
    <x v="4"/>
  </r>
  <r>
    <n v="561"/>
    <x v="0"/>
    <x v="6"/>
  </r>
  <r>
    <n v="357"/>
    <x v="4"/>
    <x v="0"/>
  </r>
  <r>
    <n v="1688"/>
    <x v="3"/>
    <x v="4"/>
  </r>
  <r>
    <n v="972"/>
    <x v="2"/>
    <x v="6"/>
  </r>
  <r>
    <n v="568"/>
    <x v="1"/>
    <x v="7"/>
  </r>
  <r>
    <n v="632"/>
    <x v="3"/>
    <x v="7"/>
  </r>
  <r>
    <n v="551"/>
    <x v="4"/>
    <x v="5"/>
  </r>
  <r>
    <n v="948"/>
    <x v="1"/>
    <x v="3"/>
  </r>
  <r>
    <n v="1358"/>
    <x v="0"/>
    <x v="1"/>
  </r>
  <r>
    <n v="135"/>
    <x v="0"/>
    <x v="7"/>
  </r>
  <r>
    <n v="849"/>
    <x v="3"/>
    <x v="0"/>
  </r>
  <r>
    <n v="158"/>
    <x v="4"/>
    <x v="3"/>
  </r>
  <r>
    <n v="1889"/>
    <x v="3"/>
    <x v="5"/>
  </r>
  <r>
    <n v="651"/>
    <x v="4"/>
    <x v="1"/>
  </r>
  <r>
    <n v="65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6EF2EF-B0BC-4600-9381-585AA7C0D52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3"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1" baseItem="0"/>
    <dataField name="Average of Students2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DAAED5-7514-423F-AF00-8CA483DA9A9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2" firstHeaderRow="0" firstDataRow="1" firstDataCol="1"/>
  <pivotFields count="3">
    <pivotField dataField="1" showAll="0"/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1" baseItem="0"/>
    <dataField name="Average of Students2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0CC071-0C09-4BCD-A0E3-D37E5D2A95C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G11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tudents" fld="0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8C7774-CAD9-4BF5-A23E-74E47850C213}" name="Table7" displayName="Table7" ref="A2:C42" totalsRowShown="0">
  <autoFilter ref="A2:C42" xr:uid="{138C7774-CAD9-4BF5-A23E-74E47850C213}"/>
  <tableColumns count="3">
    <tableColumn id="1" xr3:uid="{B082F6C8-50AD-4432-AC27-8A6954D7AF7B}" name="Students" dataDxfId="10"/>
    <tableColumn id="2" xr3:uid="{FD1D2A2A-B301-4762-ABFB-88D903F0EEF4}" name="Faculty"/>
    <tableColumn id="3" xr3:uid="{5AC3FFCF-DD39-4FCF-B39E-40E5F65840E4}" name="University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961ADE-53AC-4D85-A58C-75A29D655B58}" name="Table9" displayName="Table9" ref="A1:G15" totalsRowShown="0" headerRowDxfId="9">
  <autoFilter ref="A1:G15" xr:uid="{D7961ADE-53AC-4D85-A58C-75A29D655B58}"/>
  <tableColumns count="7">
    <tableColumn id="1" xr3:uid="{E0BE7296-163D-435A-AB4A-A96CCA1FBA1A}" name="ID" dataDxfId="8"/>
    <tableColumn id="2" xr3:uid="{4D500F74-BADD-4848-8ABC-692AA5583424}" name="PU" dataDxfId="7" dataCellStyle="Comma"/>
    <tableColumn id="3" xr3:uid="{349DF9B2-CF95-41EA-AC84-C5272018778B}" name="QTY" dataDxfId="6"/>
    <tableColumn id="4" xr3:uid="{1F71730A-1488-48E8-B4F4-B92D7829EA2A}" name="PT" dataDxfId="5">
      <calculatedColumnFormula>Table9[[#This Row],[QTY]]*Table9[[#This Row],[PU]]</calculatedColumnFormula>
    </tableColumn>
    <tableColumn id="5" xr3:uid="{8027AACA-FEB8-4217-8B59-7C8E8CFAA341}" name="Remise" dataCellStyle="Percent">
      <calculatedColumnFormula>IF(AND(Table9[[#This Row],[PT]]&gt;=100,Table9[[#This Row],[PT]]&lt;=999),5%,IF(Table9[[#This Row],[PT]]&gt;=1000,10%,0%))</calculatedColumnFormula>
    </tableColumn>
    <tableColumn id="6" xr3:uid="{A3AFB6F3-3B9F-41D6-9C9D-C636EF4244DF}" name="Val Remise" dataDxfId="4">
      <calculatedColumnFormula>Table9[[#This Row],[Remise]]*Table9[[#This Row],[PT]]</calculatedColumnFormula>
    </tableColumn>
    <tableColumn id="7" xr3:uid="{E0FF3A5E-2C62-4C5D-8268-FEE6C3812B1D}" name="Total a payer" dataDxfId="3">
      <calculatedColumnFormula>Table9[[#This Row],[PT]]-Table9[[#This Row],[Val Remise]]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4889E7-B97A-4442-A541-9A7524B9FCBF}" name="Table10" displayName="Table10" ref="A1:C11" totalsRowShown="0">
  <autoFilter ref="A1:C11" xr:uid="{2B4889E7-B97A-4442-A541-9A7524B9FCBF}"/>
  <tableColumns count="3">
    <tableColumn id="1" xr3:uid="{537CB373-9758-4991-A996-F17735B73B57}" name="Time(s)" dataDxfId="2"/>
    <tableColumn id="2" xr3:uid="{E7732629-E8D7-415B-B5C1-C3F9775769DD}" name="Distance(m)" dataDxfId="1"/>
    <tableColumn id="3" xr3:uid="{040F01DC-354B-4F89-9965-2B5F63EEB102}" name="Speed(m/s)" dataDxfId="0">
      <calculatedColumnFormula>B2/A2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5857-A078-4856-B2F2-DC0C8A940102}">
  <dimension ref="A1:C42"/>
  <sheetViews>
    <sheetView workbookViewId="0">
      <selection activeCell="A2" sqref="A2:C42"/>
    </sheetView>
  </sheetViews>
  <sheetFormatPr defaultRowHeight="14.4" x14ac:dyDescent="0.3"/>
  <cols>
    <col min="1" max="1" width="18.5546875" style="3" bestFit="1" customWidth="1"/>
    <col min="2" max="2" width="18.77734375" customWidth="1"/>
    <col min="3" max="3" width="11.6640625" bestFit="1" customWidth="1"/>
  </cols>
  <sheetData>
    <row r="1" spans="1:3" x14ac:dyDescent="0.3">
      <c r="A1" s="20" t="s">
        <v>0</v>
      </c>
      <c r="B1" s="20"/>
      <c r="C1" s="20"/>
    </row>
    <row r="2" spans="1:3" x14ac:dyDescent="0.3">
      <c r="A2" s="3" t="s">
        <v>1</v>
      </c>
      <c r="B2" t="s">
        <v>2</v>
      </c>
      <c r="C2" t="s">
        <v>3</v>
      </c>
    </row>
    <row r="3" spans="1:3" x14ac:dyDescent="0.3">
      <c r="A3" s="3">
        <v>591</v>
      </c>
      <c r="B3" t="s">
        <v>4</v>
      </c>
      <c r="C3" t="s">
        <v>5</v>
      </c>
    </row>
    <row r="4" spans="1:3" x14ac:dyDescent="0.3">
      <c r="A4" s="3">
        <v>9567</v>
      </c>
      <c r="B4" t="s">
        <v>6</v>
      </c>
      <c r="C4" t="s">
        <v>7</v>
      </c>
    </row>
    <row r="5" spans="1:3" x14ac:dyDescent="0.3">
      <c r="A5" s="3">
        <v>542</v>
      </c>
      <c r="B5" t="s">
        <v>8</v>
      </c>
      <c r="C5" t="s">
        <v>9</v>
      </c>
    </row>
    <row r="6" spans="1:3" x14ac:dyDescent="0.3">
      <c r="A6" s="3">
        <v>346</v>
      </c>
      <c r="B6" t="s">
        <v>8</v>
      </c>
      <c r="C6" t="s">
        <v>10</v>
      </c>
    </row>
    <row r="7" spans="1:3" x14ac:dyDescent="0.3">
      <c r="A7" s="3">
        <v>849</v>
      </c>
      <c r="B7" t="s">
        <v>4</v>
      </c>
      <c r="C7" t="s">
        <v>11</v>
      </c>
    </row>
    <row r="8" spans="1:3" x14ac:dyDescent="0.3">
      <c r="A8" s="3">
        <v>552</v>
      </c>
      <c r="B8" t="s">
        <v>8</v>
      </c>
      <c r="C8" t="s">
        <v>12</v>
      </c>
    </row>
    <row r="9" spans="1:3" x14ac:dyDescent="0.3">
      <c r="A9" s="3">
        <v>173</v>
      </c>
      <c r="B9" t="s">
        <v>4</v>
      </c>
      <c r="C9" t="s">
        <v>10</v>
      </c>
    </row>
    <row r="10" spans="1:3" x14ac:dyDescent="0.3">
      <c r="A10" s="3">
        <v>1355</v>
      </c>
      <c r="B10" t="s">
        <v>4</v>
      </c>
      <c r="C10" t="s">
        <v>12</v>
      </c>
    </row>
    <row r="11" spans="1:3" x14ac:dyDescent="0.3">
      <c r="A11" s="5">
        <v>193</v>
      </c>
      <c r="B11" t="s">
        <v>13</v>
      </c>
      <c r="C11" t="s">
        <v>14</v>
      </c>
    </row>
    <row r="12" spans="1:3" x14ac:dyDescent="0.3">
      <c r="A12" s="5">
        <v>615</v>
      </c>
      <c r="B12" t="s">
        <v>13</v>
      </c>
      <c r="C12" t="s">
        <v>10</v>
      </c>
    </row>
    <row r="13" spans="1:3" x14ac:dyDescent="0.3">
      <c r="A13" s="5">
        <v>1579</v>
      </c>
      <c r="B13" t="s">
        <v>13</v>
      </c>
      <c r="C13" t="s">
        <v>7</v>
      </c>
    </row>
    <row r="14" spans="1:3" x14ac:dyDescent="0.3">
      <c r="A14" s="5">
        <v>547</v>
      </c>
      <c r="B14" t="s">
        <v>6</v>
      </c>
      <c r="C14" t="s">
        <v>9</v>
      </c>
    </row>
    <row r="15" spans="1:3" x14ac:dyDescent="0.3">
      <c r="A15" s="5">
        <v>1687</v>
      </c>
      <c r="B15" t="s">
        <v>15</v>
      </c>
      <c r="C15" t="s">
        <v>9</v>
      </c>
    </row>
    <row r="16" spans="1:3" x14ac:dyDescent="0.3">
      <c r="A16" s="5">
        <v>972</v>
      </c>
      <c r="B16" t="s">
        <v>8</v>
      </c>
      <c r="C16" t="s">
        <v>7</v>
      </c>
    </row>
    <row r="17" spans="1:3" x14ac:dyDescent="0.3">
      <c r="A17" s="5">
        <v>234</v>
      </c>
      <c r="B17" t="s">
        <v>8</v>
      </c>
      <c r="C17" t="s">
        <v>16</v>
      </c>
    </row>
    <row r="18" spans="1:3" x14ac:dyDescent="0.3">
      <c r="A18" s="5">
        <v>151</v>
      </c>
      <c r="B18" t="s">
        <v>15</v>
      </c>
      <c r="C18" t="s">
        <v>14</v>
      </c>
    </row>
    <row r="19" spans="1:3" x14ac:dyDescent="0.3">
      <c r="A19" s="5">
        <v>1793</v>
      </c>
      <c r="B19" t="s">
        <v>6</v>
      </c>
      <c r="C19" t="s">
        <v>11</v>
      </c>
    </row>
    <row r="20" spans="1:3" x14ac:dyDescent="0.3">
      <c r="A20" s="5">
        <v>315</v>
      </c>
      <c r="B20" t="s">
        <v>15</v>
      </c>
      <c r="C20" t="s">
        <v>11</v>
      </c>
    </row>
    <row r="21" spans="1:3" x14ac:dyDescent="0.3">
      <c r="A21" s="5">
        <v>618</v>
      </c>
      <c r="B21" t="s">
        <v>6</v>
      </c>
      <c r="C21" t="s">
        <v>12</v>
      </c>
    </row>
    <row r="22" spans="1:3" x14ac:dyDescent="0.3">
      <c r="A22" s="5">
        <v>246</v>
      </c>
      <c r="B22" t="s">
        <v>6</v>
      </c>
      <c r="C22" t="s">
        <v>5</v>
      </c>
    </row>
    <row r="23" spans="1:3" x14ac:dyDescent="0.3">
      <c r="A23" s="5">
        <v>784</v>
      </c>
      <c r="B23" t="s">
        <v>6</v>
      </c>
      <c r="C23" t="s">
        <v>14</v>
      </c>
    </row>
    <row r="24" spans="1:3" x14ac:dyDescent="0.3">
      <c r="A24" s="5">
        <v>316</v>
      </c>
      <c r="B24" t="s">
        <v>13</v>
      </c>
      <c r="C24" t="s">
        <v>9</v>
      </c>
    </row>
    <row r="25" spans="1:3" x14ac:dyDescent="0.3">
      <c r="A25" s="5">
        <v>3155</v>
      </c>
      <c r="B25" t="s">
        <v>4</v>
      </c>
      <c r="C25" t="s">
        <v>9</v>
      </c>
    </row>
    <row r="26" spans="1:3" x14ac:dyDescent="0.3">
      <c r="A26" s="5">
        <v>318</v>
      </c>
      <c r="B26" t="s">
        <v>15</v>
      </c>
      <c r="C26" t="s">
        <v>16</v>
      </c>
    </row>
    <row r="27" spans="1:3" x14ac:dyDescent="0.3">
      <c r="A27" s="5">
        <v>608</v>
      </c>
      <c r="B27" t="s">
        <v>8</v>
      </c>
      <c r="C27" t="s">
        <v>11</v>
      </c>
    </row>
    <row r="28" spans="1:3" x14ac:dyDescent="0.3">
      <c r="A28" s="5">
        <v>561</v>
      </c>
      <c r="B28" t="s">
        <v>4</v>
      </c>
      <c r="C28" t="s">
        <v>14</v>
      </c>
    </row>
    <row r="29" spans="1:3" x14ac:dyDescent="0.3">
      <c r="A29" s="5">
        <v>357</v>
      </c>
      <c r="B29" t="s">
        <v>15</v>
      </c>
      <c r="C29" t="s">
        <v>5</v>
      </c>
    </row>
    <row r="30" spans="1:3" x14ac:dyDescent="0.3">
      <c r="A30" s="5">
        <v>1688</v>
      </c>
      <c r="B30" t="s">
        <v>13</v>
      </c>
      <c r="C30" t="s">
        <v>11</v>
      </c>
    </row>
    <row r="31" spans="1:3" x14ac:dyDescent="0.3">
      <c r="A31" s="5">
        <v>972</v>
      </c>
      <c r="B31" t="s">
        <v>8</v>
      </c>
      <c r="C31" t="s">
        <v>14</v>
      </c>
    </row>
    <row r="32" spans="1:3" x14ac:dyDescent="0.3">
      <c r="A32" s="5">
        <v>568</v>
      </c>
      <c r="B32" t="s">
        <v>6</v>
      </c>
      <c r="C32" t="s">
        <v>16</v>
      </c>
    </row>
    <row r="33" spans="1:3" x14ac:dyDescent="0.3">
      <c r="A33" s="5">
        <v>632</v>
      </c>
      <c r="B33" t="s">
        <v>13</v>
      </c>
      <c r="C33" t="s">
        <v>16</v>
      </c>
    </row>
    <row r="34" spans="1:3" x14ac:dyDescent="0.3">
      <c r="A34" s="5">
        <v>551</v>
      </c>
      <c r="B34" t="s">
        <v>15</v>
      </c>
      <c r="C34" t="s">
        <v>12</v>
      </c>
    </row>
    <row r="35" spans="1:3" x14ac:dyDescent="0.3">
      <c r="A35" s="5">
        <v>948</v>
      </c>
      <c r="B35" t="s">
        <v>6</v>
      </c>
      <c r="C35" t="s">
        <v>10</v>
      </c>
    </row>
    <row r="36" spans="1:3" x14ac:dyDescent="0.3">
      <c r="A36" s="5">
        <v>1358</v>
      </c>
      <c r="B36" t="s">
        <v>4</v>
      </c>
      <c r="C36" t="s">
        <v>7</v>
      </c>
    </row>
    <row r="37" spans="1:3" x14ac:dyDescent="0.3">
      <c r="A37" s="5">
        <v>135</v>
      </c>
      <c r="B37" t="s">
        <v>4</v>
      </c>
      <c r="C37" t="s">
        <v>16</v>
      </c>
    </row>
    <row r="38" spans="1:3" x14ac:dyDescent="0.3">
      <c r="A38" s="5">
        <v>849</v>
      </c>
      <c r="B38" t="s">
        <v>13</v>
      </c>
      <c r="C38" t="s">
        <v>5</v>
      </c>
    </row>
    <row r="39" spans="1:3" x14ac:dyDescent="0.3">
      <c r="A39" s="5">
        <v>158</v>
      </c>
      <c r="B39" t="s">
        <v>15</v>
      </c>
      <c r="C39" t="s">
        <v>10</v>
      </c>
    </row>
    <row r="40" spans="1:3" x14ac:dyDescent="0.3">
      <c r="A40" s="5">
        <v>1889</v>
      </c>
      <c r="B40" t="s">
        <v>13</v>
      </c>
      <c r="C40" t="s">
        <v>12</v>
      </c>
    </row>
    <row r="41" spans="1:3" x14ac:dyDescent="0.3">
      <c r="A41" s="5">
        <v>651</v>
      </c>
      <c r="B41" t="s">
        <v>15</v>
      </c>
      <c r="C41" t="s">
        <v>7</v>
      </c>
    </row>
    <row r="42" spans="1:3" x14ac:dyDescent="0.3">
      <c r="A42" s="5">
        <v>651</v>
      </c>
      <c r="B42" t="s">
        <v>8</v>
      </c>
      <c r="C42" t="s">
        <v>5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209D-3425-40C7-A24C-287593A7AF9D}">
  <dimension ref="A3:C9"/>
  <sheetViews>
    <sheetView tabSelected="1" workbookViewId="0">
      <selection activeCell="C2" sqref="C2"/>
    </sheetView>
  </sheetViews>
  <sheetFormatPr defaultRowHeight="14.4" x14ac:dyDescent="0.3"/>
  <cols>
    <col min="1" max="1" width="12.5546875" bestFit="1" customWidth="1"/>
    <col min="2" max="2" width="15" bestFit="1" customWidth="1"/>
    <col min="3" max="3" width="19.21875" customWidth="1"/>
    <col min="4" max="24" width="4" bestFit="1" customWidth="1"/>
    <col min="25" max="32" width="5" bestFit="1" customWidth="1"/>
    <col min="33" max="38" width="4" bestFit="1" customWidth="1"/>
    <col min="39" max="39" width="5" bestFit="1" customWidth="1"/>
    <col min="40" max="40" width="10.77734375" bestFit="1" customWidth="1"/>
  </cols>
  <sheetData>
    <row r="3" spans="1:3" x14ac:dyDescent="0.3">
      <c r="A3" s="4" t="s">
        <v>17</v>
      </c>
      <c r="B3" t="s">
        <v>21</v>
      </c>
      <c r="C3" t="s">
        <v>20</v>
      </c>
    </row>
    <row r="4" spans="1:3" x14ac:dyDescent="0.3">
      <c r="A4" s="1" t="s">
        <v>4</v>
      </c>
      <c r="B4">
        <v>8177</v>
      </c>
      <c r="C4">
        <v>1022.125</v>
      </c>
    </row>
    <row r="5" spans="1:3" x14ac:dyDescent="0.3">
      <c r="A5" s="1" t="s">
        <v>8</v>
      </c>
      <c r="B5">
        <v>4877</v>
      </c>
      <c r="C5">
        <v>609.625</v>
      </c>
    </row>
    <row r="6" spans="1:3" x14ac:dyDescent="0.3">
      <c r="A6" s="1" t="s">
        <v>13</v>
      </c>
      <c r="B6">
        <v>7761</v>
      </c>
      <c r="C6">
        <v>970.125</v>
      </c>
    </row>
    <row r="7" spans="1:3" x14ac:dyDescent="0.3">
      <c r="A7" s="1" t="s">
        <v>6</v>
      </c>
      <c r="B7">
        <v>15071</v>
      </c>
      <c r="C7">
        <v>1883.875</v>
      </c>
    </row>
    <row r="8" spans="1:3" x14ac:dyDescent="0.3">
      <c r="A8" s="1" t="s">
        <v>15</v>
      </c>
      <c r="B8">
        <v>4188</v>
      </c>
      <c r="C8">
        <v>523.5</v>
      </c>
    </row>
    <row r="9" spans="1:3" x14ac:dyDescent="0.3">
      <c r="A9" s="1" t="s">
        <v>18</v>
      </c>
      <c r="B9">
        <v>40074</v>
      </c>
      <c r="C9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EAA1-EEA6-40D5-9B32-A7FDF2C54F82}">
  <dimension ref="A3:C12"/>
  <sheetViews>
    <sheetView workbookViewId="0">
      <selection activeCell="C2" sqref="C2"/>
    </sheetView>
  </sheetViews>
  <sheetFormatPr defaultRowHeight="14.4" x14ac:dyDescent="0.3"/>
  <cols>
    <col min="1" max="1" width="12.5546875" bestFit="1" customWidth="1"/>
    <col min="2" max="2" width="15" bestFit="1" customWidth="1"/>
    <col min="3" max="3" width="19.21875" bestFit="1" customWidth="1"/>
  </cols>
  <sheetData>
    <row r="3" spans="1:3" x14ac:dyDescent="0.3">
      <c r="A3" s="4" t="s">
        <v>17</v>
      </c>
      <c r="B3" t="s">
        <v>21</v>
      </c>
      <c r="C3" t="s">
        <v>20</v>
      </c>
    </row>
    <row r="4" spans="1:3" x14ac:dyDescent="0.3">
      <c r="A4" s="1" t="s">
        <v>7</v>
      </c>
      <c r="B4">
        <v>14127</v>
      </c>
      <c r="C4">
        <v>2825.4</v>
      </c>
    </row>
    <row r="5" spans="1:3" x14ac:dyDescent="0.3">
      <c r="A5" s="1" t="s">
        <v>11</v>
      </c>
      <c r="B5">
        <v>5253</v>
      </c>
      <c r="C5">
        <v>1050.5999999999999</v>
      </c>
    </row>
    <row r="6" spans="1:3" x14ac:dyDescent="0.3">
      <c r="A6" s="1" t="s">
        <v>12</v>
      </c>
      <c r="B6">
        <v>4965</v>
      </c>
      <c r="C6">
        <v>993</v>
      </c>
    </row>
    <row r="7" spans="1:3" x14ac:dyDescent="0.3">
      <c r="A7" s="1" t="s">
        <v>9</v>
      </c>
      <c r="B7">
        <v>6247</v>
      </c>
      <c r="C7">
        <v>1249.4000000000001</v>
      </c>
    </row>
    <row r="8" spans="1:3" x14ac:dyDescent="0.3">
      <c r="A8" s="1" t="s">
        <v>10</v>
      </c>
      <c r="B8">
        <v>2240</v>
      </c>
      <c r="C8">
        <v>448</v>
      </c>
    </row>
    <row r="9" spans="1:3" x14ac:dyDescent="0.3">
      <c r="A9" s="1" t="s">
        <v>16</v>
      </c>
      <c r="B9">
        <v>1887</v>
      </c>
      <c r="C9">
        <v>377.4</v>
      </c>
    </row>
    <row r="10" spans="1:3" x14ac:dyDescent="0.3">
      <c r="A10" s="1" t="s">
        <v>14</v>
      </c>
      <c r="B10">
        <v>2661</v>
      </c>
      <c r="C10">
        <v>532.20000000000005</v>
      </c>
    </row>
    <row r="11" spans="1:3" x14ac:dyDescent="0.3">
      <c r="A11" s="1" t="s">
        <v>5</v>
      </c>
      <c r="B11">
        <v>2694</v>
      </c>
      <c r="C11">
        <v>538.79999999999995</v>
      </c>
    </row>
    <row r="12" spans="1:3" x14ac:dyDescent="0.3">
      <c r="A12" s="1" t="s">
        <v>18</v>
      </c>
      <c r="B12">
        <v>40074</v>
      </c>
      <c r="C12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2F42-04EB-40D2-9B02-0CEDE19EE16D}">
  <dimension ref="A1:G11"/>
  <sheetViews>
    <sheetView topLeftCell="A2" zoomScale="96" zoomScaleNormal="96" workbookViewId="0">
      <selection activeCell="B30" sqref="B29:B30"/>
    </sheetView>
  </sheetViews>
  <sheetFormatPr defaultRowHeight="14.4" x14ac:dyDescent="0.3"/>
  <cols>
    <col min="1" max="1" width="15.6640625" bestFit="1" customWidth="1"/>
    <col min="2" max="2" width="16.21875" bestFit="1" customWidth="1"/>
    <col min="3" max="3" width="10.44140625" bestFit="1" customWidth="1"/>
    <col min="4" max="4" width="12.44140625" bestFit="1" customWidth="1"/>
    <col min="5" max="5" width="7.44140625" bestFit="1" customWidth="1"/>
    <col min="6" max="6" width="11" bestFit="1" customWidth="1"/>
    <col min="7" max="7" width="11.21875" bestFit="1" customWidth="1"/>
    <col min="8" max="8" width="10" bestFit="1" customWidth="1"/>
    <col min="9" max="10" width="12" bestFit="1" customWidth="1"/>
    <col min="11" max="11" width="10.5546875" bestFit="1" customWidth="1"/>
    <col min="12" max="12" width="19.77734375" bestFit="1" customWidth="1"/>
    <col min="13" max="13" width="24" bestFit="1" customWidth="1"/>
  </cols>
  <sheetData>
    <row r="1" spans="1:7" x14ac:dyDescent="0.3">
      <c r="A1" s="4" t="s">
        <v>21</v>
      </c>
      <c r="B1" s="4" t="s">
        <v>19</v>
      </c>
    </row>
    <row r="2" spans="1:7" x14ac:dyDescent="0.3">
      <c r="A2" s="4" t="s">
        <v>17</v>
      </c>
      <c r="B2" t="s">
        <v>4</v>
      </c>
      <c r="C2" t="s">
        <v>8</v>
      </c>
      <c r="D2" t="s">
        <v>13</v>
      </c>
      <c r="E2" t="s">
        <v>6</v>
      </c>
      <c r="F2" t="s">
        <v>15</v>
      </c>
      <c r="G2" t="s">
        <v>18</v>
      </c>
    </row>
    <row r="3" spans="1:7" x14ac:dyDescent="0.3">
      <c r="A3" s="1" t="s">
        <v>7</v>
      </c>
      <c r="B3">
        <v>1358</v>
      </c>
      <c r="C3">
        <v>972</v>
      </c>
      <c r="D3">
        <v>1579</v>
      </c>
      <c r="E3">
        <v>9567</v>
      </c>
      <c r="F3">
        <v>651</v>
      </c>
      <c r="G3">
        <v>14127</v>
      </c>
    </row>
    <row r="4" spans="1:7" x14ac:dyDescent="0.3">
      <c r="A4" s="1" t="s">
        <v>11</v>
      </c>
      <c r="B4">
        <v>849</v>
      </c>
      <c r="C4">
        <v>608</v>
      </c>
      <c r="D4">
        <v>1688</v>
      </c>
      <c r="E4">
        <v>1793</v>
      </c>
      <c r="F4">
        <v>315</v>
      </c>
      <c r="G4">
        <v>5253</v>
      </c>
    </row>
    <row r="5" spans="1:7" x14ac:dyDescent="0.3">
      <c r="A5" s="1" t="s">
        <v>12</v>
      </c>
      <c r="B5">
        <v>1355</v>
      </c>
      <c r="C5">
        <v>552</v>
      </c>
      <c r="D5">
        <v>1889</v>
      </c>
      <c r="E5">
        <v>618</v>
      </c>
      <c r="F5">
        <v>551</v>
      </c>
      <c r="G5">
        <v>4965</v>
      </c>
    </row>
    <row r="6" spans="1:7" x14ac:dyDescent="0.3">
      <c r="A6" s="1" t="s">
        <v>9</v>
      </c>
      <c r="B6">
        <v>3155</v>
      </c>
      <c r="C6">
        <v>542</v>
      </c>
      <c r="D6">
        <v>316</v>
      </c>
      <c r="E6">
        <v>547</v>
      </c>
      <c r="F6">
        <v>1687</v>
      </c>
      <c r="G6">
        <v>6247</v>
      </c>
    </row>
    <row r="7" spans="1:7" x14ac:dyDescent="0.3">
      <c r="A7" s="1" t="s">
        <v>10</v>
      </c>
      <c r="B7">
        <v>173</v>
      </c>
      <c r="C7">
        <v>346</v>
      </c>
      <c r="D7">
        <v>615</v>
      </c>
      <c r="E7">
        <v>948</v>
      </c>
      <c r="F7">
        <v>158</v>
      </c>
      <c r="G7">
        <v>2240</v>
      </c>
    </row>
    <row r="8" spans="1:7" x14ac:dyDescent="0.3">
      <c r="A8" s="1" t="s">
        <v>16</v>
      </c>
      <c r="B8">
        <v>135</v>
      </c>
      <c r="C8">
        <v>234</v>
      </c>
      <c r="D8">
        <v>632</v>
      </c>
      <c r="E8">
        <v>568</v>
      </c>
      <c r="F8">
        <v>318</v>
      </c>
      <c r="G8">
        <v>1887</v>
      </c>
    </row>
    <row r="9" spans="1:7" x14ac:dyDescent="0.3">
      <c r="A9" s="1" t="s">
        <v>14</v>
      </c>
      <c r="B9">
        <v>561</v>
      </c>
      <c r="C9">
        <v>972</v>
      </c>
      <c r="D9">
        <v>193</v>
      </c>
      <c r="E9">
        <v>784</v>
      </c>
      <c r="F9">
        <v>151</v>
      </c>
      <c r="G9">
        <v>2661</v>
      </c>
    </row>
    <row r="10" spans="1:7" x14ac:dyDescent="0.3">
      <c r="A10" s="1" t="s">
        <v>5</v>
      </c>
      <c r="B10">
        <v>591</v>
      </c>
      <c r="C10">
        <v>651</v>
      </c>
      <c r="D10">
        <v>849</v>
      </c>
      <c r="E10">
        <v>246</v>
      </c>
      <c r="F10">
        <v>357</v>
      </c>
      <c r="G10">
        <v>2694</v>
      </c>
    </row>
    <row r="11" spans="1:7" x14ac:dyDescent="0.3">
      <c r="A11" s="1" t="s">
        <v>18</v>
      </c>
      <c r="B11">
        <v>8177</v>
      </c>
      <c r="C11">
        <v>4877</v>
      </c>
      <c r="D11">
        <v>7761</v>
      </c>
      <c r="E11">
        <v>15071</v>
      </c>
      <c r="F11">
        <v>4188</v>
      </c>
      <c r="G11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5159-F5BA-4F46-AEDD-2775D35D0CF2}">
  <dimension ref="A1:G20"/>
  <sheetViews>
    <sheetView zoomScale="85" zoomScaleNormal="85" workbookViewId="0">
      <selection activeCell="L12" sqref="L12"/>
    </sheetView>
  </sheetViews>
  <sheetFormatPr defaultRowHeight="14.4" x14ac:dyDescent="0.3"/>
  <cols>
    <col min="1" max="1" width="5.5546875" style="12" bestFit="1" customWidth="1"/>
    <col min="2" max="2" width="17.33203125" style="9" customWidth="1"/>
    <col min="3" max="3" width="13.77734375" style="12" customWidth="1"/>
    <col min="4" max="4" width="18.21875" style="8" customWidth="1"/>
    <col min="5" max="5" width="9.21875" style="6" bestFit="1" customWidth="1"/>
    <col min="6" max="6" width="12.33203125" style="7" bestFit="1" customWidth="1"/>
    <col min="7" max="7" width="18" style="7" customWidth="1"/>
  </cols>
  <sheetData>
    <row r="1" spans="1:7" x14ac:dyDescent="0.3">
      <c r="A1" s="15" t="s">
        <v>22</v>
      </c>
      <c r="B1" s="16" t="s">
        <v>23</v>
      </c>
      <c r="C1" s="15" t="s">
        <v>28</v>
      </c>
      <c r="D1" s="17" t="s">
        <v>24</v>
      </c>
      <c r="E1" s="18" t="s">
        <v>25</v>
      </c>
      <c r="F1" s="19" t="s">
        <v>26</v>
      </c>
      <c r="G1" s="19" t="s">
        <v>27</v>
      </c>
    </row>
    <row r="2" spans="1:7" x14ac:dyDescent="0.3">
      <c r="A2" s="12">
        <v>1</v>
      </c>
      <c r="B2" s="9">
        <v>120</v>
      </c>
      <c r="C2" s="12">
        <v>3</v>
      </c>
      <c r="D2" s="8">
        <f>Table9[[#This Row],[QTY]]*Table9[[#This Row],[PU]]</f>
        <v>360</v>
      </c>
      <c r="E2" s="6">
        <f>IF(AND(Table9[[#This Row],[PT]]&gt;=100,Table9[[#This Row],[PT]]&lt;=999),5%,IF(Table9[[#This Row],[PT]]&gt;=1000,10%,0%))</f>
        <v>0.05</v>
      </c>
      <c r="F2" s="8">
        <f>Table9[[#This Row],[Remise]]*Table9[[#This Row],[PT]]</f>
        <v>18</v>
      </c>
      <c r="G2" s="8">
        <f>Table9[[#This Row],[PT]]-Table9[[#This Row],[Val Remise]]</f>
        <v>342</v>
      </c>
    </row>
    <row r="3" spans="1:7" x14ac:dyDescent="0.3">
      <c r="A3" s="12">
        <v>2</v>
      </c>
      <c r="B3" s="9">
        <v>56</v>
      </c>
      <c r="C3" s="12">
        <v>5</v>
      </c>
      <c r="D3" s="8">
        <f>Table9[[#This Row],[QTY]]*Table9[[#This Row],[PU]]</f>
        <v>280</v>
      </c>
      <c r="E3" s="6">
        <f>IF(AND(Table9[[#This Row],[PT]]&gt;=100,Table9[[#This Row],[PT]]&lt;=999),5%,IF(Table9[[#This Row],[PT]]&gt;=1000,10%,0%))</f>
        <v>0.05</v>
      </c>
      <c r="F3" s="8">
        <f>Table9[[#This Row],[Remise]]*Table9[[#This Row],[PT]]</f>
        <v>14</v>
      </c>
      <c r="G3" s="8">
        <f>Table9[[#This Row],[PT]]-Table9[[#This Row],[Val Remise]]</f>
        <v>266</v>
      </c>
    </row>
    <row r="4" spans="1:7" x14ac:dyDescent="0.3">
      <c r="A4" s="12">
        <v>3</v>
      </c>
      <c r="B4" s="9">
        <v>70</v>
      </c>
      <c r="C4" s="12">
        <v>2</v>
      </c>
      <c r="D4" s="8">
        <f>Table9[[#This Row],[QTY]]*Table9[[#This Row],[PU]]</f>
        <v>140</v>
      </c>
      <c r="E4" s="6">
        <f>IF(AND(Table9[[#This Row],[PT]]&gt;=100,Table9[[#This Row],[PT]]&lt;=999),5%,IF(Table9[[#This Row],[PT]]&gt;=1000,10%,0%))</f>
        <v>0.05</v>
      </c>
      <c r="F4" s="8">
        <f>Table9[[#This Row],[Remise]]*Table9[[#This Row],[PT]]</f>
        <v>7</v>
      </c>
      <c r="G4" s="8">
        <f>Table9[[#This Row],[PT]]-Table9[[#This Row],[Val Remise]]</f>
        <v>133</v>
      </c>
    </row>
    <row r="5" spans="1:7" x14ac:dyDescent="0.3">
      <c r="A5" s="12">
        <v>4</v>
      </c>
      <c r="B5" s="9">
        <v>430</v>
      </c>
      <c r="C5" s="12">
        <v>7</v>
      </c>
      <c r="D5" s="8">
        <f>Table9[[#This Row],[QTY]]*Table9[[#This Row],[PU]]</f>
        <v>3010</v>
      </c>
      <c r="E5" s="6">
        <f>IF(AND(Table9[[#This Row],[PT]]&gt;=100,Table9[[#This Row],[PT]]&lt;=999),5%,IF(Table9[[#This Row],[PT]]&gt;=1000,10%,0%))</f>
        <v>0.1</v>
      </c>
      <c r="F5" s="8">
        <f>Table9[[#This Row],[Remise]]*Table9[[#This Row],[PT]]</f>
        <v>301</v>
      </c>
      <c r="G5" s="8">
        <f>Table9[[#This Row],[PT]]-Table9[[#This Row],[Val Remise]]</f>
        <v>2709</v>
      </c>
    </row>
    <row r="6" spans="1:7" x14ac:dyDescent="0.3">
      <c r="A6" s="12">
        <v>5</v>
      </c>
      <c r="B6" s="9">
        <v>230</v>
      </c>
      <c r="C6" s="12">
        <v>23</v>
      </c>
      <c r="D6" s="8">
        <f>Table9[[#This Row],[QTY]]*Table9[[#This Row],[PU]]</f>
        <v>5290</v>
      </c>
      <c r="E6" s="6">
        <f>IF(AND(Table9[[#This Row],[PT]]&gt;=100,Table9[[#This Row],[PT]]&lt;=999),5%,IF(Table9[[#This Row],[PT]]&gt;=1000,10%,0%))</f>
        <v>0.1</v>
      </c>
      <c r="F6" s="8">
        <f>Table9[[#This Row],[Remise]]*Table9[[#This Row],[PT]]</f>
        <v>529</v>
      </c>
      <c r="G6" s="8">
        <f>Table9[[#This Row],[PT]]-Table9[[#This Row],[Val Remise]]</f>
        <v>4761</v>
      </c>
    </row>
    <row r="7" spans="1:7" x14ac:dyDescent="0.3">
      <c r="A7" s="12">
        <v>6</v>
      </c>
      <c r="B7" s="9">
        <v>10</v>
      </c>
      <c r="C7" s="12">
        <v>2</v>
      </c>
      <c r="D7" s="8">
        <f>Table9[[#This Row],[QTY]]*Table9[[#This Row],[PU]]</f>
        <v>20</v>
      </c>
      <c r="E7" s="6">
        <f>IF(AND(Table9[[#This Row],[PT]]&gt;=100,Table9[[#This Row],[PT]]&lt;=999),5%,IF(Table9[[#This Row],[PT]]&gt;=1000,10%,0%))</f>
        <v>0</v>
      </c>
      <c r="F7" s="8">
        <f>Table9[[#This Row],[Remise]]*Table9[[#This Row],[PT]]</f>
        <v>0</v>
      </c>
      <c r="G7" s="8">
        <f>Table9[[#This Row],[PT]]-Table9[[#This Row],[Val Remise]]</f>
        <v>20</v>
      </c>
    </row>
    <row r="8" spans="1:7" x14ac:dyDescent="0.3">
      <c r="A8" s="12">
        <v>7</v>
      </c>
      <c r="B8" s="9">
        <v>5</v>
      </c>
      <c r="C8" s="12">
        <v>8</v>
      </c>
      <c r="D8" s="8">
        <f>Table9[[#This Row],[QTY]]*Table9[[#This Row],[PU]]</f>
        <v>40</v>
      </c>
      <c r="E8" s="6">
        <f>IF(AND(Table9[[#This Row],[PT]]&gt;=100,Table9[[#This Row],[PT]]&lt;=999),5%,IF(Table9[[#This Row],[PT]]&gt;=1000,10%,0%))</f>
        <v>0</v>
      </c>
      <c r="F8" s="8">
        <f>Table9[[#This Row],[Remise]]*Table9[[#This Row],[PT]]</f>
        <v>0</v>
      </c>
      <c r="G8" s="8">
        <f>Table9[[#This Row],[PT]]-Table9[[#This Row],[Val Remise]]</f>
        <v>40</v>
      </c>
    </row>
    <row r="9" spans="1:7" x14ac:dyDescent="0.3">
      <c r="A9" s="12">
        <v>8</v>
      </c>
      <c r="B9" s="9">
        <v>5040</v>
      </c>
      <c r="C9" s="12">
        <v>1</v>
      </c>
      <c r="D9" s="8">
        <f>Table9[[#This Row],[QTY]]*Table9[[#This Row],[PU]]</f>
        <v>5040</v>
      </c>
      <c r="E9" s="6">
        <f>IF(AND(Table9[[#This Row],[PT]]&gt;=100,Table9[[#This Row],[PT]]&lt;=999),5%,IF(Table9[[#This Row],[PT]]&gt;=1000,10%,0%))</f>
        <v>0.1</v>
      </c>
      <c r="F9" s="8">
        <f>Table9[[#This Row],[Remise]]*Table9[[#This Row],[PT]]</f>
        <v>504</v>
      </c>
      <c r="G9" s="8">
        <f>Table9[[#This Row],[PT]]-Table9[[#This Row],[Val Remise]]</f>
        <v>4536</v>
      </c>
    </row>
    <row r="10" spans="1:7" x14ac:dyDescent="0.3">
      <c r="A10" s="12">
        <v>9</v>
      </c>
      <c r="B10" s="9">
        <v>1200</v>
      </c>
      <c r="C10" s="12">
        <v>3</v>
      </c>
      <c r="D10" s="8">
        <f>Table9[[#This Row],[QTY]]*Table9[[#This Row],[PU]]</f>
        <v>3600</v>
      </c>
      <c r="E10" s="6">
        <f>IF(AND(Table9[[#This Row],[PT]]&gt;=100,Table9[[#This Row],[PT]]&lt;=999),5%,IF(Table9[[#This Row],[PT]]&gt;=1000,10%,0%))</f>
        <v>0.1</v>
      </c>
      <c r="F10" s="8">
        <f>Table9[[#This Row],[Remise]]*Table9[[#This Row],[PT]]</f>
        <v>360</v>
      </c>
      <c r="G10" s="8">
        <f>Table9[[#This Row],[PT]]-Table9[[#This Row],[Val Remise]]</f>
        <v>3240</v>
      </c>
    </row>
    <row r="11" spans="1:7" x14ac:dyDescent="0.3">
      <c r="A11" s="12">
        <v>10</v>
      </c>
      <c r="B11" s="9">
        <v>480</v>
      </c>
      <c r="C11" s="12">
        <v>4</v>
      </c>
      <c r="D11" s="8">
        <f>Table9[[#This Row],[QTY]]*Table9[[#This Row],[PU]]</f>
        <v>1920</v>
      </c>
      <c r="E11" s="6">
        <f>IF(AND(Table9[[#This Row],[PT]]&gt;=100,Table9[[#This Row],[PT]]&lt;=999),5%,IF(Table9[[#This Row],[PT]]&gt;=1000,10%,0%))</f>
        <v>0.1</v>
      </c>
      <c r="F11" s="8">
        <f>Table9[[#This Row],[Remise]]*Table9[[#This Row],[PT]]</f>
        <v>192</v>
      </c>
      <c r="G11" s="8">
        <f>Table9[[#This Row],[PT]]-Table9[[#This Row],[Val Remise]]</f>
        <v>1728</v>
      </c>
    </row>
    <row r="12" spans="1:7" x14ac:dyDescent="0.3">
      <c r="A12" s="12">
        <v>11</v>
      </c>
      <c r="B12" s="9">
        <v>33</v>
      </c>
      <c r="C12" s="12">
        <v>5</v>
      </c>
      <c r="D12" s="8">
        <f>Table9[[#This Row],[QTY]]*Table9[[#This Row],[PU]]</f>
        <v>165</v>
      </c>
      <c r="E12" s="6">
        <f>IF(AND(Table9[[#This Row],[PT]]&gt;=100,Table9[[#This Row],[PT]]&lt;=999),5%,IF(Table9[[#This Row],[PT]]&gt;=1000,10%,0%))</f>
        <v>0.05</v>
      </c>
      <c r="F12" s="8">
        <f>Table9[[#This Row],[Remise]]*Table9[[#This Row],[PT]]</f>
        <v>8.25</v>
      </c>
      <c r="G12" s="8">
        <f>Table9[[#This Row],[PT]]-Table9[[#This Row],[Val Remise]]</f>
        <v>156.75</v>
      </c>
    </row>
    <row r="13" spans="1:7" x14ac:dyDescent="0.3">
      <c r="A13" s="12">
        <v>12</v>
      </c>
      <c r="B13" s="9">
        <v>1200</v>
      </c>
      <c r="C13" s="12">
        <v>2</v>
      </c>
      <c r="D13" s="8">
        <f>Table9[[#This Row],[QTY]]*Table9[[#This Row],[PU]]</f>
        <v>2400</v>
      </c>
      <c r="E13" s="6">
        <f>IF(AND(Table9[[#This Row],[PT]]&gt;=100,Table9[[#This Row],[PT]]&lt;=999),5%,IF(Table9[[#This Row],[PT]]&gt;=1000,10%,0%))</f>
        <v>0.1</v>
      </c>
      <c r="F13" s="8">
        <f>Table9[[#This Row],[Remise]]*Table9[[#This Row],[PT]]</f>
        <v>240</v>
      </c>
      <c r="G13" s="8">
        <f>Table9[[#This Row],[PT]]-Table9[[#This Row],[Val Remise]]</f>
        <v>2160</v>
      </c>
    </row>
    <row r="14" spans="1:7" x14ac:dyDescent="0.3">
      <c r="A14" s="12">
        <v>13</v>
      </c>
      <c r="B14" s="9">
        <v>15</v>
      </c>
      <c r="C14" s="12">
        <v>10</v>
      </c>
      <c r="D14" s="8">
        <f>Table9[[#This Row],[QTY]]*Table9[[#This Row],[PU]]</f>
        <v>150</v>
      </c>
      <c r="E14" s="6">
        <f>IF(AND(Table9[[#This Row],[PT]]&gt;=100,Table9[[#This Row],[PT]]&lt;=999),5%,IF(Table9[[#This Row],[PT]]&gt;=1000,10%,0%))</f>
        <v>0.05</v>
      </c>
      <c r="F14" s="8">
        <f>Table9[[#This Row],[Remise]]*Table9[[#This Row],[PT]]</f>
        <v>7.5</v>
      </c>
      <c r="G14" s="8">
        <f>Table9[[#This Row],[PT]]-Table9[[#This Row],[Val Remise]]</f>
        <v>142.5</v>
      </c>
    </row>
    <row r="15" spans="1:7" x14ac:dyDescent="0.3">
      <c r="A15" s="12">
        <v>14</v>
      </c>
      <c r="B15" s="9">
        <v>24</v>
      </c>
      <c r="C15" s="12">
        <v>5</v>
      </c>
      <c r="D15" s="8">
        <f>Table9[[#This Row],[QTY]]*Table9[[#This Row],[PU]]</f>
        <v>120</v>
      </c>
      <c r="E15" s="6">
        <f>IF(AND(Table9[[#This Row],[PT]]&gt;=100,Table9[[#This Row],[PT]]&lt;=999),5%,IF(Table9[[#This Row],[PT]]&gt;=1000,10%,0%))</f>
        <v>0.05</v>
      </c>
      <c r="F15" s="8">
        <f>Table9[[#This Row],[Remise]]*Table9[[#This Row],[PT]]</f>
        <v>6</v>
      </c>
      <c r="G15" s="8">
        <f>Table9[[#This Row],[PT]]-Table9[[#This Row],[Val Remise]]</f>
        <v>114</v>
      </c>
    </row>
    <row r="16" spans="1:7" x14ac:dyDescent="0.3">
      <c r="G16" s="10"/>
    </row>
    <row r="17" spans="5:7" x14ac:dyDescent="0.3">
      <c r="E17" s="21" t="s">
        <v>29</v>
      </c>
      <c r="F17" s="22"/>
      <c r="G17" s="13">
        <f>SUM(Table9[Total a payer])</f>
        <v>20348.25</v>
      </c>
    </row>
    <row r="18" spans="5:7" x14ac:dyDescent="0.3">
      <c r="E18" s="23" t="s">
        <v>30</v>
      </c>
      <c r="F18" s="24"/>
      <c r="G18" s="11">
        <v>0.19</v>
      </c>
    </row>
    <row r="19" spans="5:7" x14ac:dyDescent="0.3">
      <c r="E19" s="23" t="s">
        <v>31</v>
      </c>
      <c r="F19" s="24"/>
      <c r="G19" s="13">
        <f>G18*G17</f>
        <v>3866.1675</v>
      </c>
    </row>
    <row r="20" spans="5:7" ht="18" x14ac:dyDescent="0.35">
      <c r="E20" s="25" t="s">
        <v>32</v>
      </c>
      <c r="F20" s="26"/>
      <c r="G20" s="14">
        <f>G19+G17</f>
        <v>24214.4175</v>
      </c>
    </row>
  </sheetData>
  <mergeCells count="4">
    <mergeCell ref="E17:F17"/>
    <mergeCell ref="E19:F19"/>
    <mergeCell ref="E18:F18"/>
    <mergeCell ref="E20:F20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0D4B-A19C-4345-B088-9356C6EBCB5E}">
  <dimension ref="A1:C11"/>
  <sheetViews>
    <sheetView zoomScale="115" zoomScaleNormal="115" workbookViewId="0">
      <selection activeCell="H12" sqref="H12"/>
    </sheetView>
  </sheetViews>
  <sheetFormatPr defaultRowHeight="14.4" x14ac:dyDescent="0.3"/>
  <cols>
    <col min="1" max="1" width="16.5546875" style="2" customWidth="1"/>
    <col min="2" max="2" width="16.21875" style="2" customWidth="1"/>
    <col min="3" max="3" width="13.21875" style="2" customWidth="1"/>
  </cols>
  <sheetData>
    <row r="1" spans="1:3" x14ac:dyDescent="0.3">
      <c r="A1" s="2" t="s">
        <v>33</v>
      </c>
      <c r="B1" s="2" t="s">
        <v>34</v>
      </c>
      <c r="C1" s="2" t="s">
        <v>35</v>
      </c>
    </row>
    <row r="2" spans="1:3" x14ac:dyDescent="0.3">
      <c r="A2" s="2">
        <v>1</v>
      </c>
      <c r="B2" s="2">
        <v>5</v>
      </c>
      <c r="C2" s="2">
        <f>B2/A2</f>
        <v>5</v>
      </c>
    </row>
    <row r="3" spans="1:3" x14ac:dyDescent="0.3">
      <c r="A3" s="2">
        <v>2</v>
      </c>
      <c r="B3" s="2">
        <v>10</v>
      </c>
      <c r="C3" s="2">
        <f t="shared" ref="C3:C11" si="0">B3/A3</f>
        <v>5</v>
      </c>
    </row>
    <row r="4" spans="1:3" x14ac:dyDescent="0.3">
      <c r="A4" s="2">
        <v>3</v>
      </c>
      <c r="B4" s="2">
        <v>17</v>
      </c>
      <c r="C4" s="2">
        <f t="shared" si="0"/>
        <v>5.666666666666667</v>
      </c>
    </row>
    <row r="5" spans="1:3" x14ac:dyDescent="0.3">
      <c r="A5" s="2">
        <v>4</v>
      </c>
      <c r="B5" s="2">
        <v>27</v>
      </c>
      <c r="C5" s="2">
        <f t="shared" si="0"/>
        <v>6.75</v>
      </c>
    </row>
    <row r="6" spans="1:3" x14ac:dyDescent="0.3">
      <c r="A6" s="2">
        <v>5</v>
      </c>
      <c r="B6" s="2">
        <v>37</v>
      </c>
      <c r="C6" s="2">
        <f t="shared" si="0"/>
        <v>7.4</v>
      </c>
    </row>
    <row r="7" spans="1:3" x14ac:dyDescent="0.3">
      <c r="A7" s="2">
        <v>6</v>
      </c>
      <c r="B7" s="2">
        <v>49</v>
      </c>
      <c r="C7" s="2">
        <f t="shared" si="0"/>
        <v>8.1666666666666661</v>
      </c>
    </row>
    <row r="8" spans="1:3" x14ac:dyDescent="0.3">
      <c r="A8" s="2">
        <v>7</v>
      </c>
      <c r="B8" s="2">
        <v>63</v>
      </c>
      <c r="C8" s="2">
        <f t="shared" si="0"/>
        <v>9</v>
      </c>
    </row>
    <row r="9" spans="1:3" x14ac:dyDescent="0.3">
      <c r="A9" s="2">
        <v>8</v>
      </c>
      <c r="B9" s="2">
        <v>75</v>
      </c>
      <c r="C9" s="2">
        <f t="shared" si="0"/>
        <v>9.375</v>
      </c>
    </row>
    <row r="10" spans="1:3" x14ac:dyDescent="0.3">
      <c r="A10" s="2">
        <v>9</v>
      </c>
      <c r="B10" s="2">
        <v>83</v>
      </c>
      <c r="C10" s="2">
        <f t="shared" si="0"/>
        <v>9.2222222222222214</v>
      </c>
    </row>
    <row r="11" spans="1:3" x14ac:dyDescent="0.3">
      <c r="A11" s="2">
        <v>10</v>
      </c>
      <c r="B11" s="2">
        <v>91</v>
      </c>
      <c r="C11" s="2">
        <f t="shared" si="0"/>
        <v>9.1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7790C4-E898-411C-B29D-1D977FF47A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Ivy League</vt:lpstr>
      <vt:lpstr>Ivy League Pivot 1</vt:lpstr>
      <vt:lpstr>Ivy League Pivot 2</vt:lpstr>
      <vt:lpstr>Ivy League Pivot 3</vt:lpstr>
      <vt:lpstr>Question 3 (Merchandise)</vt:lpstr>
      <vt:lpstr>Speed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RAZER</cp:lastModifiedBy>
  <dcterms:created xsi:type="dcterms:W3CDTF">2023-12-27T17:49:55Z</dcterms:created>
  <dcterms:modified xsi:type="dcterms:W3CDTF">2024-01-05T21:32:20Z</dcterms:modified>
</cp:coreProperties>
</file>