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ms\Projektdaten\Coolingpipe\"/>
    </mc:Choice>
  </mc:AlternateContent>
  <xr:revisionPtr revIDLastSave="0" documentId="13_ncr:1_{2D37ACB7-6858-4349-8570-4C73CCA097BC}" xr6:coauthVersionLast="36" xr6:coauthVersionMax="36" xr10:uidLastSave="{00000000-0000-0000-0000-000000000000}"/>
  <bookViews>
    <workbookView xWindow="0" yWindow="0" windowWidth="28800" windowHeight="11280" xr2:uid="{D54B890A-10A1-44DE-8036-34E7576E209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2" i="1" l="1"/>
  <c r="J186" i="1"/>
  <c r="J263" i="1"/>
  <c r="J254" i="1"/>
  <c r="J252" i="1"/>
  <c r="J250" i="1"/>
  <c r="J242" i="1"/>
  <c r="J232" i="1"/>
  <c r="J230" i="1"/>
  <c r="J228" i="1"/>
  <c r="J226" i="1"/>
  <c r="J216" i="1"/>
  <c r="J204" i="1"/>
  <c r="J200" i="1"/>
  <c r="J198" i="1"/>
  <c r="J179" i="1"/>
  <c r="J171" i="1"/>
  <c r="J167" i="1"/>
  <c r="J159" i="1"/>
  <c r="J149" i="1"/>
  <c r="J143" i="1"/>
  <c r="J133" i="1"/>
  <c r="J121" i="1"/>
  <c r="J115" i="1"/>
  <c r="J103" i="1"/>
  <c r="J169" i="1"/>
  <c r="J147" i="1"/>
  <c r="J145" i="1"/>
  <c r="J117" i="1"/>
  <c r="O103" i="1"/>
  <c r="O177" i="1"/>
  <c r="O169" i="1"/>
  <c r="O165" i="1"/>
  <c r="O157" i="1"/>
  <c r="O147" i="1"/>
  <c r="O143" i="1"/>
  <c r="O133" i="1"/>
  <c r="O121" i="1"/>
  <c r="O115" i="1"/>
  <c r="O178" i="1"/>
  <c r="E177" i="1"/>
  <c r="E186" i="1"/>
  <c r="E169" i="1"/>
  <c r="E165" i="1"/>
  <c r="E157" i="1"/>
  <c r="E147" i="1"/>
  <c r="E143" i="1"/>
  <c r="E133" i="1"/>
  <c r="E121" i="1"/>
  <c r="E115" i="1"/>
  <c r="E103" i="1"/>
  <c r="E167" i="1"/>
  <c r="E145" i="1"/>
  <c r="E117" i="1"/>
  <c r="J180" i="1" l="1"/>
  <c r="O185" i="1"/>
  <c r="E187" i="1"/>
  <c r="O80" i="1"/>
  <c r="O72" i="1"/>
  <c r="O68" i="1"/>
  <c r="O60" i="1"/>
  <c r="O50" i="1"/>
  <c r="O46" i="1"/>
  <c r="O36" i="1"/>
  <c r="O24" i="1"/>
  <c r="O18" i="1"/>
  <c r="J82" i="1"/>
  <c r="J74" i="1"/>
  <c r="J70" i="1"/>
  <c r="J62" i="1"/>
  <c r="J52" i="1"/>
  <c r="J46" i="1"/>
  <c r="J36" i="1"/>
  <c r="J24" i="1"/>
  <c r="J18" i="1"/>
  <c r="O81" i="1"/>
  <c r="J72" i="1"/>
  <c r="J50" i="1"/>
  <c r="J48" i="1"/>
  <c r="J20" i="1"/>
  <c r="E20" i="1"/>
  <c r="E48" i="1"/>
  <c r="E70" i="1"/>
  <c r="E72" i="1"/>
  <c r="E68" i="1"/>
  <c r="E60" i="1"/>
  <c r="E80" i="1"/>
  <c r="E46" i="1"/>
  <c r="E50" i="1"/>
  <c r="E36" i="1"/>
  <c r="E24" i="1"/>
  <c r="E18" i="1"/>
  <c r="O6" i="1"/>
  <c r="O88" i="1" s="1"/>
  <c r="J6" i="1"/>
  <c r="E6" i="1"/>
  <c r="J83" i="1" l="1"/>
  <c r="E90" i="1"/>
</calcChain>
</file>

<file path=xl/sharedStrings.xml><?xml version="1.0" encoding="utf-8"?>
<sst xmlns="http://schemas.openxmlformats.org/spreadsheetml/2006/main" count="697" uniqueCount="25">
  <si>
    <t>ring</t>
  </si>
  <si>
    <t xml:space="preserve">insert facing </t>
  </si>
  <si>
    <t>down</t>
  </si>
  <si>
    <t>up</t>
  </si>
  <si>
    <t>3h Cooling Loop</t>
  </si>
  <si>
    <t>2h Cooling Loop</t>
  </si>
  <si>
    <t>1h Cooling Loop</t>
  </si>
  <si>
    <t>#</t>
  </si>
  <si>
    <t>15.3</t>
  </si>
  <si>
    <t>distance [mm]</t>
  </si>
  <si>
    <t>15.2</t>
  </si>
  <si>
    <t>15.1</t>
  </si>
  <si>
    <t>13.3</t>
  </si>
  <si>
    <t>11.1</t>
  </si>
  <si>
    <t>13.1</t>
  </si>
  <si>
    <t>13.2</t>
  </si>
  <si>
    <t>11.3</t>
  </si>
  <si>
    <t>11.2</t>
  </si>
  <si>
    <t>sum</t>
  </si>
  <si>
    <t>entire length CAD:</t>
  </si>
  <si>
    <t>Oskar Reichelt</t>
  </si>
  <si>
    <t>Cooling pipe road map for IR mesurement</t>
  </si>
  <si>
    <t>LYON Dee Prototype:</t>
  </si>
  <si>
    <t>2h Cooling Loop (endsleef bend down)</t>
  </si>
  <si>
    <t>2h Cooling Loop (endsleef standart)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</si>
</sst>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3" applyNumberFormat="0" applyAlignment="0" applyProtection="0"/>
  </cellStyleXfs>
  <cellXfs count="22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 applyAlignment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Fill="1" applyBorder="1"/>
    <xf numFmtId="14" fontId="0" fillId="0" borderId="0" xfId="0" applyNumberFormat="1"/>
    <xf numFmtId="49" fontId="0" fillId="0" borderId="2" xfId="0" applyNumberFormat="1" applyBorder="1" applyAlignment="1">
      <alignment horizontal="center" vertical="center" textRotation="90"/>
    </xf>
    <xf numFmtId="49" fontId="0" fillId="0" borderId="0" xfId="0" applyNumberFormat="1" applyAlignment="1">
      <alignment horizontal="center" vertical="center" textRotation="90"/>
    </xf>
    <xf numFmtId="49" fontId="0" fillId="0" borderId="1" xfId="0" applyNumberFormat="1" applyBorder="1" applyAlignment="1">
      <alignment horizontal="center" vertical="center" textRotation="90"/>
    </xf>
    <xf numFmtId="49" fontId="0" fillId="0" borderId="0" xfId="0" applyNumberFormat="1" applyBorder="1" applyAlignment="1">
      <alignment horizontal="center" vertical="center" textRotation="90"/>
    </xf>
    <xf numFmtId="0" fontId="1" fillId="2" borderId="0" xfId="1" applyAlignment="1">
      <alignment horizontal="center"/>
    </xf>
    <xf numFmtId="0" fontId="3" fillId="3" borderId="3" xfId="2"/>
    <xf numFmtId="0" fontId="2" fillId="0" borderId="0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Fill="1" applyBorder="1"/>
  </cellXfs>
  <cellStyles count="3">
    <cellStyle name="Berechnung" xfId="2" builtinId="22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5C5F-1641-444D-9D3F-84860EB95BE6}">
  <dimension ref="A2:O263"/>
  <sheetViews>
    <sheetView tabSelected="1" topLeftCell="A91" zoomScale="89" zoomScaleNormal="89" workbookViewId="0">
      <selection activeCell="P273" sqref="P273"/>
    </sheetView>
  </sheetViews>
  <sheetFormatPr baseColWidth="10" defaultRowHeight="15" x14ac:dyDescent="0.25"/>
  <cols>
    <col min="3" max="3" width="11.140625" customWidth="1"/>
    <col min="4" max="4" width="13" customWidth="1"/>
    <col min="5" max="5" width="13.7109375" customWidth="1"/>
    <col min="8" max="8" width="13" customWidth="1"/>
    <col min="9" max="9" width="12.7109375" customWidth="1"/>
    <col min="13" max="13" width="13" customWidth="1"/>
    <col min="14" max="14" width="12.7109375" customWidth="1"/>
  </cols>
  <sheetData>
    <row r="2" spans="2:15" x14ac:dyDescent="0.25">
      <c r="B2" s="1" t="s">
        <v>21</v>
      </c>
      <c r="F2" t="s">
        <v>20</v>
      </c>
      <c r="H2" s="11">
        <v>44690</v>
      </c>
    </row>
    <row r="4" spans="2:15" x14ac:dyDescent="0.25">
      <c r="B4" s="16" t="s">
        <v>4</v>
      </c>
      <c r="C4" s="16"/>
      <c r="D4" s="16"/>
      <c r="E4" s="16"/>
      <c r="F4" s="1"/>
      <c r="G4" s="16" t="s">
        <v>5</v>
      </c>
      <c r="H4" s="16"/>
      <c r="I4" s="16"/>
      <c r="J4" s="16"/>
      <c r="K4" s="1"/>
      <c r="L4" s="16" t="s">
        <v>6</v>
      </c>
      <c r="M4" s="16"/>
      <c r="N4" s="16"/>
      <c r="O4" s="16"/>
    </row>
    <row r="5" spans="2:15" x14ac:dyDescent="0.25">
      <c r="B5" s="1" t="s">
        <v>0</v>
      </c>
      <c r="C5" t="s">
        <v>7</v>
      </c>
      <c r="D5" s="1" t="s">
        <v>1</v>
      </c>
      <c r="E5" s="1" t="s">
        <v>9</v>
      </c>
      <c r="F5" s="1"/>
      <c r="G5" s="1" t="s">
        <v>0</v>
      </c>
      <c r="H5" s="1" t="s">
        <v>7</v>
      </c>
      <c r="I5" s="1" t="s">
        <v>1</v>
      </c>
      <c r="J5" s="1" t="s">
        <v>9</v>
      </c>
      <c r="K5" s="1"/>
      <c r="L5" s="1" t="s">
        <v>0</v>
      </c>
      <c r="M5" s="1" t="s">
        <v>7</v>
      </c>
      <c r="N5" s="1" t="s">
        <v>1</v>
      </c>
      <c r="O5" s="1" t="s">
        <v>9</v>
      </c>
    </row>
    <row r="6" spans="2:15" x14ac:dyDescent="0.25">
      <c r="B6" s="15" t="s">
        <v>8</v>
      </c>
      <c r="C6" s="3">
        <v>1</v>
      </c>
      <c r="D6" s="3" t="s">
        <v>2</v>
      </c>
      <c r="E6" s="3">
        <f>50.3+22.6</f>
        <v>72.900000000000006</v>
      </c>
      <c r="G6" s="15" t="s">
        <v>8</v>
      </c>
      <c r="H6" s="3">
        <v>1</v>
      </c>
      <c r="I6" s="3" t="s">
        <v>2</v>
      </c>
      <c r="J6" s="3">
        <f>49+27</f>
        <v>76</v>
      </c>
      <c r="L6" s="15" t="s">
        <v>8</v>
      </c>
      <c r="M6" s="3">
        <v>1</v>
      </c>
      <c r="N6" s="3" t="s">
        <v>2</v>
      </c>
      <c r="O6" s="3">
        <f>49.4+15</f>
        <v>64.400000000000006</v>
      </c>
    </row>
    <row r="7" spans="2:15" x14ac:dyDescent="0.25">
      <c r="B7" s="15"/>
      <c r="C7" s="3">
        <v>2</v>
      </c>
      <c r="D7" s="3" t="s">
        <v>3</v>
      </c>
      <c r="E7" s="3">
        <v>12.3</v>
      </c>
      <c r="G7" s="15"/>
      <c r="H7" s="3">
        <v>2</v>
      </c>
      <c r="I7" s="3" t="s">
        <v>3</v>
      </c>
      <c r="J7" s="3">
        <v>12.3</v>
      </c>
      <c r="L7" s="15"/>
      <c r="M7" s="3">
        <v>2</v>
      </c>
      <c r="N7" s="3" t="s">
        <v>3</v>
      </c>
      <c r="O7" s="3">
        <v>12.3</v>
      </c>
    </row>
    <row r="8" spans="2:15" x14ac:dyDescent="0.25">
      <c r="B8" s="15"/>
      <c r="C8" s="3">
        <v>3</v>
      </c>
      <c r="D8" s="3" t="s">
        <v>3</v>
      </c>
      <c r="E8" s="3">
        <v>78.400000000000006</v>
      </c>
      <c r="G8" s="15"/>
      <c r="H8" s="3">
        <v>3</v>
      </c>
      <c r="I8" s="3" t="s">
        <v>3</v>
      </c>
      <c r="J8" s="3">
        <v>78.400000000000006</v>
      </c>
      <c r="L8" s="15"/>
      <c r="M8" s="3">
        <v>3</v>
      </c>
      <c r="N8" s="3" t="s">
        <v>3</v>
      </c>
      <c r="O8" s="3">
        <v>78.400000000000006</v>
      </c>
    </row>
    <row r="9" spans="2:15" x14ac:dyDescent="0.25">
      <c r="B9" s="15"/>
      <c r="C9" s="3">
        <v>4</v>
      </c>
      <c r="D9" s="3" t="s">
        <v>2</v>
      </c>
      <c r="E9" s="3">
        <v>12.3</v>
      </c>
      <c r="G9" s="15"/>
      <c r="H9" s="3">
        <v>4</v>
      </c>
      <c r="I9" s="3" t="s">
        <v>2</v>
      </c>
      <c r="J9" s="3">
        <v>12.3</v>
      </c>
      <c r="L9" s="15"/>
      <c r="M9" s="3">
        <v>4</v>
      </c>
      <c r="N9" s="3" t="s">
        <v>2</v>
      </c>
      <c r="O9" s="3">
        <v>12.3</v>
      </c>
    </row>
    <row r="10" spans="2:15" x14ac:dyDescent="0.25">
      <c r="B10" s="15"/>
      <c r="C10" s="3">
        <v>5</v>
      </c>
      <c r="D10" s="3" t="s">
        <v>2</v>
      </c>
      <c r="E10" s="3">
        <v>78.400000000000006</v>
      </c>
      <c r="G10" s="15"/>
      <c r="H10" s="3">
        <v>5</v>
      </c>
      <c r="I10" s="3" t="s">
        <v>2</v>
      </c>
      <c r="J10" s="3">
        <v>78.400000000000006</v>
      </c>
      <c r="L10" s="15"/>
      <c r="M10" s="3">
        <v>5</v>
      </c>
      <c r="N10" s="3" t="s">
        <v>2</v>
      </c>
      <c r="O10" s="3">
        <v>78.400000000000006</v>
      </c>
    </row>
    <row r="11" spans="2:15" x14ac:dyDescent="0.25">
      <c r="B11" s="15"/>
      <c r="C11" s="3">
        <v>6</v>
      </c>
      <c r="D11" s="3" t="s">
        <v>3</v>
      </c>
      <c r="E11" s="3">
        <v>12.3</v>
      </c>
      <c r="G11" s="15"/>
      <c r="H11" s="3">
        <v>6</v>
      </c>
      <c r="I11" s="3" t="s">
        <v>3</v>
      </c>
      <c r="J11" s="3">
        <v>12.3</v>
      </c>
      <c r="L11" s="15"/>
      <c r="M11" s="3">
        <v>6</v>
      </c>
      <c r="N11" s="3" t="s">
        <v>3</v>
      </c>
      <c r="O11" s="3">
        <v>12.3</v>
      </c>
    </row>
    <row r="12" spans="2:15" x14ac:dyDescent="0.25">
      <c r="B12" s="15"/>
      <c r="C12" s="3">
        <v>7</v>
      </c>
      <c r="D12" s="3" t="s">
        <v>3</v>
      </c>
      <c r="E12" s="3">
        <v>78.400000000000006</v>
      </c>
      <c r="G12" s="15"/>
      <c r="H12" s="3">
        <v>7</v>
      </c>
      <c r="I12" s="3" t="s">
        <v>3</v>
      </c>
      <c r="J12" s="3">
        <v>78.400000000000006</v>
      </c>
      <c r="L12" s="15"/>
      <c r="M12" s="3">
        <v>7</v>
      </c>
      <c r="N12" s="3" t="s">
        <v>3</v>
      </c>
      <c r="O12" s="3">
        <v>78.400000000000006</v>
      </c>
    </row>
    <row r="13" spans="2:15" x14ac:dyDescent="0.25">
      <c r="B13" s="15"/>
      <c r="C13" s="3">
        <v>8</v>
      </c>
      <c r="D13" s="3" t="s">
        <v>2</v>
      </c>
      <c r="E13" s="3">
        <v>12.3</v>
      </c>
      <c r="G13" s="15"/>
      <c r="H13" s="3">
        <v>8</v>
      </c>
      <c r="I13" s="3" t="s">
        <v>2</v>
      </c>
      <c r="J13" s="3">
        <v>12.3</v>
      </c>
      <c r="L13" s="15"/>
      <c r="M13" s="3">
        <v>8</v>
      </c>
      <c r="N13" s="3" t="s">
        <v>2</v>
      </c>
      <c r="O13" s="3">
        <v>12.3</v>
      </c>
    </row>
    <row r="14" spans="2:15" x14ac:dyDescent="0.25">
      <c r="B14" s="15"/>
      <c r="C14" s="3">
        <v>9</v>
      </c>
      <c r="D14" s="3" t="s">
        <v>2</v>
      </c>
      <c r="E14" s="3">
        <v>78.400000000000006</v>
      </c>
      <c r="G14" s="15"/>
      <c r="H14" s="3">
        <v>9</v>
      </c>
      <c r="I14" s="3" t="s">
        <v>2</v>
      </c>
      <c r="J14" s="3">
        <v>78.400000000000006</v>
      </c>
      <c r="L14" s="15"/>
      <c r="M14" s="3">
        <v>9</v>
      </c>
      <c r="N14" s="3" t="s">
        <v>2</v>
      </c>
      <c r="O14" s="3">
        <v>78.400000000000006</v>
      </c>
    </row>
    <row r="15" spans="2:15" x14ac:dyDescent="0.25">
      <c r="B15" s="15"/>
      <c r="C15" s="3">
        <v>10</v>
      </c>
      <c r="D15" s="3" t="s">
        <v>3</v>
      </c>
      <c r="E15" s="3">
        <v>12.3</v>
      </c>
      <c r="G15" s="15"/>
      <c r="H15" s="3">
        <v>10</v>
      </c>
      <c r="I15" s="3" t="s">
        <v>3</v>
      </c>
      <c r="J15" s="3">
        <v>12.3</v>
      </c>
      <c r="L15" s="15"/>
      <c r="M15" s="3">
        <v>10</v>
      </c>
      <c r="N15" s="3" t="s">
        <v>3</v>
      </c>
      <c r="O15" s="3">
        <v>12.3</v>
      </c>
    </row>
    <row r="16" spans="2:15" x14ac:dyDescent="0.25">
      <c r="B16" s="15"/>
      <c r="C16" s="3">
        <v>11</v>
      </c>
      <c r="D16" s="3" t="s">
        <v>3</v>
      </c>
      <c r="E16" s="3">
        <v>78.400000000000006</v>
      </c>
      <c r="G16" s="15"/>
      <c r="H16" s="3">
        <v>11</v>
      </c>
      <c r="I16" s="3" t="s">
        <v>3</v>
      </c>
      <c r="J16" s="3">
        <v>78.400000000000006</v>
      </c>
      <c r="L16" s="15"/>
      <c r="M16" s="3">
        <v>11</v>
      </c>
      <c r="N16" s="3" t="s">
        <v>3</v>
      </c>
      <c r="O16" s="3">
        <v>78.400000000000006</v>
      </c>
    </row>
    <row r="17" spans="2:15" x14ac:dyDescent="0.25">
      <c r="B17" s="14"/>
      <c r="C17" s="4">
        <v>12</v>
      </c>
      <c r="D17" s="4" t="s">
        <v>2</v>
      </c>
      <c r="E17" s="4">
        <v>12.3</v>
      </c>
      <c r="G17" s="14"/>
      <c r="H17" s="4">
        <v>12</v>
      </c>
      <c r="I17" s="4" t="s">
        <v>2</v>
      </c>
      <c r="J17" s="4">
        <v>12.3</v>
      </c>
      <c r="L17" s="14"/>
      <c r="M17" s="4">
        <v>12</v>
      </c>
      <c r="N17" s="4" t="s">
        <v>2</v>
      </c>
      <c r="O17" s="4">
        <v>12.3</v>
      </c>
    </row>
    <row r="18" spans="2:15" x14ac:dyDescent="0.25">
      <c r="B18" s="12" t="s">
        <v>10</v>
      </c>
      <c r="C18" s="5">
        <v>13</v>
      </c>
      <c r="D18" s="5" t="s">
        <v>2</v>
      </c>
      <c r="E18" s="5">
        <f>61.4+15+15</f>
        <v>91.4</v>
      </c>
      <c r="G18" s="12" t="s">
        <v>10</v>
      </c>
      <c r="H18" s="5">
        <v>13</v>
      </c>
      <c r="I18" s="5" t="s">
        <v>2</v>
      </c>
      <c r="J18" s="5">
        <f>61.4+15+15</f>
        <v>91.4</v>
      </c>
      <c r="L18" s="12" t="s">
        <v>10</v>
      </c>
      <c r="M18">
        <v>13</v>
      </c>
      <c r="N18" s="6" t="s">
        <v>3</v>
      </c>
      <c r="O18">
        <f>60.9+87.7+15</f>
        <v>163.6</v>
      </c>
    </row>
    <row r="19" spans="2:15" x14ac:dyDescent="0.25">
      <c r="B19" s="15"/>
      <c r="C19" s="3">
        <v>14</v>
      </c>
      <c r="D19" s="3" t="s">
        <v>3</v>
      </c>
      <c r="E19" s="3">
        <v>16.149999999999999</v>
      </c>
      <c r="G19" s="15"/>
      <c r="H19" s="3">
        <v>14</v>
      </c>
      <c r="I19" s="3" t="s">
        <v>3</v>
      </c>
      <c r="J19" s="3">
        <v>16.149999999999999</v>
      </c>
      <c r="L19" s="15"/>
      <c r="M19">
        <v>14</v>
      </c>
      <c r="N19" s="6" t="s">
        <v>2</v>
      </c>
      <c r="O19">
        <v>16.149999999999999</v>
      </c>
    </row>
    <row r="20" spans="2:15" x14ac:dyDescent="0.25">
      <c r="B20" s="15"/>
      <c r="C20" s="3">
        <v>15</v>
      </c>
      <c r="D20" s="3" t="s">
        <v>2</v>
      </c>
      <c r="E20" s="3">
        <f>79.9+77.9</f>
        <v>157.80000000000001</v>
      </c>
      <c r="G20" s="15"/>
      <c r="H20" s="3">
        <v>15</v>
      </c>
      <c r="I20" s="3" t="s">
        <v>2</v>
      </c>
      <c r="J20" s="3">
        <f>79.9+77.9</f>
        <v>157.80000000000001</v>
      </c>
      <c r="L20" s="15"/>
      <c r="M20">
        <v>15</v>
      </c>
      <c r="N20" s="6" t="s">
        <v>3</v>
      </c>
      <c r="O20">
        <v>157.80000000000001</v>
      </c>
    </row>
    <row r="21" spans="2:15" x14ac:dyDescent="0.25">
      <c r="B21" s="15"/>
      <c r="C21" s="3">
        <v>16</v>
      </c>
      <c r="D21" s="3" t="s">
        <v>3</v>
      </c>
      <c r="E21" s="3">
        <v>16.149999999999999</v>
      </c>
      <c r="G21" s="15"/>
      <c r="H21" s="3">
        <v>16</v>
      </c>
      <c r="I21" s="3" t="s">
        <v>3</v>
      </c>
      <c r="J21" s="3">
        <v>16.149999999999999</v>
      </c>
      <c r="L21" s="15"/>
      <c r="M21">
        <v>16</v>
      </c>
      <c r="N21" s="6" t="s">
        <v>2</v>
      </c>
      <c r="O21">
        <v>16.149999999999999</v>
      </c>
    </row>
    <row r="22" spans="2:15" x14ac:dyDescent="0.25">
      <c r="B22" s="15"/>
      <c r="C22" s="3">
        <v>17</v>
      </c>
      <c r="D22" s="3" t="s">
        <v>2</v>
      </c>
      <c r="E22" s="3">
        <v>157.80000000000001</v>
      </c>
      <c r="G22" s="15"/>
      <c r="H22" s="3">
        <v>17</v>
      </c>
      <c r="I22" s="3" t="s">
        <v>2</v>
      </c>
      <c r="J22" s="3">
        <v>157.80000000000001</v>
      </c>
      <c r="L22" s="15"/>
      <c r="M22">
        <v>17</v>
      </c>
      <c r="N22" s="6" t="s">
        <v>3</v>
      </c>
      <c r="O22">
        <v>157.80000000000001</v>
      </c>
    </row>
    <row r="23" spans="2:15" x14ac:dyDescent="0.25">
      <c r="B23" s="14"/>
      <c r="C23" s="4">
        <v>18</v>
      </c>
      <c r="D23" s="4" t="s">
        <v>3</v>
      </c>
      <c r="E23" s="4">
        <v>16.149999999999999</v>
      </c>
      <c r="G23" s="14"/>
      <c r="H23" s="4">
        <v>18</v>
      </c>
      <c r="I23" s="4" t="s">
        <v>3</v>
      </c>
      <c r="J23" s="4">
        <v>16.149999999999999</v>
      </c>
      <c r="L23" s="14"/>
      <c r="M23" s="4">
        <v>18</v>
      </c>
      <c r="N23" s="7" t="s">
        <v>2</v>
      </c>
      <c r="O23" s="4">
        <v>16.149999999999999</v>
      </c>
    </row>
    <row r="24" spans="2:15" x14ac:dyDescent="0.25">
      <c r="B24" s="12" t="s">
        <v>11</v>
      </c>
      <c r="C24">
        <v>19</v>
      </c>
      <c r="D24" t="s">
        <v>2</v>
      </c>
      <c r="E24">
        <f>73.8+82.5+15</f>
        <v>171.3</v>
      </c>
      <c r="G24" s="12" t="s">
        <v>11</v>
      </c>
      <c r="H24" s="3">
        <v>19</v>
      </c>
      <c r="I24" s="6" t="s">
        <v>2</v>
      </c>
      <c r="J24">
        <f>73.8+82.5+15</f>
        <v>171.3</v>
      </c>
      <c r="L24" s="12" t="s">
        <v>11</v>
      </c>
      <c r="M24">
        <v>19</v>
      </c>
      <c r="N24" s="6" t="s">
        <v>2</v>
      </c>
      <c r="O24">
        <f>61.4+15+15</f>
        <v>91.4</v>
      </c>
    </row>
    <row r="25" spans="2:15" x14ac:dyDescent="0.25">
      <c r="B25" s="13"/>
      <c r="C25">
        <v>20</v>
      </c>
      <c r="D25" t="s">
        <v>3</v>
      </c>
      <c r="E25">
        <v>20</v>
      </c>
      <c r="G25" s="13"/>
      <c r="H25" s="3">
        <v>20</v>
      </c>
      <c r="I25" s="6" t="s">
        <v>3</v>
      </c>
      <c r="J25">
        <v>20</v>
      </c>
      <c r="L25" s="13"/>
      <c r="M25">
        <v>20</v>
      </c>
      <c r="N25" s="6" t="s">
        <v>3</v>
      </c>
      <c r="O25">
        <v>20</v>
      </c>
    </row>
    <row r="26" spans="2:15" x14ac:dyDescent="0.25">
      <c r="B26" s="13"/>
      <c r="C26">
        <v>21</v>
      </c>
      <c r="D26" t="s">
        <v>3</v>
      </c>
      <c r="E26">
        <v>63</v>
      </c>
      <c r="G26" s="13"/>
      <c r="H26" s="3">
        <v>21</v>
      </c>
      <c r="I26" s="6" t="s">
        <v>3</v>
      </c>
      <c r="J26">
        <v>63</v>
      </c>
      <c r="L26" s="13"/>
      <c r="M26">
        <v>21</v>
      </c>
      <c r="N26" s="6" t="s">
        <v>3</v>
      </c>
      <c r="O26">
        <v>63</v>
      </c>
    </row>
    <row r="27" spans="2:15" x14ac:dyDescent="0.25">
      <c r="B27" s="13"/>
      <c r="C27">
        <v>22</v>
      </c>
      <c r="D27" s="3" t="s">
        <v>2</v>
      </c>
      <c r="E27">
        <v>20</v>
      </c>
      <c r="G27" s="13"/>
      <c r="H27" s="3">
        <v>22</v>
      </c>
      <c r="I27" s="6" t="s">
        <v>2</v>
      </c>
      <c r="J27">
        <v>20</v>
      </c>
      <c r="L27" s="13"/>
      <c r="M27">
        <v>22</v>
      </c>
      <c r="N27" s="6" t="s">
        <v>2</v>
      </c>
      <c r="O27">
        <v>20</v>
      </c>
    </row>
    <row r="28" spans="2:15" x14ac:dyDescent="0.25">
      <c r="B28" s="13"/>
      <c r="C28">
        <v>23</v>
      </c>
      <c r="D28" s="3" t="s">
        <v>2</v>
      </c>
      <c r="E28">
        <v>63</v>
      </c>
      <c r="G28" s="13"/>
      <c r="H28" s="3">
        <v>23</v>
      </c>
      <c r="I28" s="6" t="s">
        <v>2</v>
      </c>
      <c r="J28">
        <v>63</v>
      </c>
      <c r="L28" s="13"/>
      <c r="M28">
        <v>23</v>
      </c>
      <c r="N28" s="6" t="s">
        <v>2</v>
      </c>
      <c r="O28">
        <v>63</v>
      </c>
    </row>
    <row r="29" spans="2:15" x14ac:dyDescent="0.25">
      <c r="B29" s="13"/>
      <c r="C29">
        <v>24</v>
      </c>
      <c r="D29" t="s">
        <v>3</v>
      </c>
      <c r="E29">
        <v>20</v>
      </c>
      <c r="G29" s="13"/>
      <c r="H29" s="3">
        <v>24</v>
      </c>
      <c r="I29" s="6" t="s">
        <v>3</v>
      </c>
      <c r="J29">
        <v>20</v>
      </c>
      <c r="L29" s="13"/>
      <c r="M29">
        <v>24</v>
      </c>
      <c r="N29" s="6" t="s">
        <v>3</v>
      </c>
      <c r="O29">
        <v>20</v>
      </c>
    </row>
    <row r="30" spans="2:15" x14ac:dyDescent="0.25">
      <c r="B30" s="13"/>
      <c r="C30">
        <v>25</v>
      </c>
      <c r="D30" t="s">
        <v>3</v>
      </c>
      <c r="E30">
        <v>63</v>
      </c>
      <c r="G30" s="13"/>
      <c r="H30" s="3">
        <v>25</v>
      </c>
      <c r="I30" s="6" t="s">
        <v>3</v>
      </c>
      <c r="J30">
        <v>63</v>
      </c>
      <c r="L30" s="13"/>
      <c r="M30">
        <v>25</v>
      </c>
      <c r="N30" s="6" t="s">
        <v>3</v>
      </c>
      <c r="O30">
        <v>63</v>
      </c>
    </row>
    <row r="31" spans="2:15" x14ac:dyDescent="0.25">
      <c r="B31" s="13"/>
      <c r="C31">
        <v>26</v>
      </c>
      <c r="D31" s="3" t="s">
        <v>2</v>
      </c>
      <c r="E31">
        <v>20</v>
      </c>
      <c r="G31" s="13"/>
      <c r="H31" s="3">
        <v>26</v>
      </c>
      <c r="I31" s="6" t="s">
        <v>2</v>
      </c>
      <c r="J31">
        <v>20</v>
      </c>
      <c r="L31" s="13"/>
      <c r="M31">
        <v>26</v>
      </c>
      <c r="N31" s="6" t="s">
        <v>2</v>
      </c>
      <c r="O31">
        <v>20</v>
      </c>
    </row>
    <row r="32" spans="2:15" x14ac:dyDescent="0.25">
      <c r="B32" s="13"/>
      <c r="C32">
        <v>27</v>
      </c>
      <c r="D32" s="3" t="s">
        <v>2</v>
      </c>
      <c r="E32">
        <v>63</v>
      </c>
      <c r="G32" s="13"/>
      <c r="H32" s="3">
        <v>27</v>
      </c>
      <c r="I32" s="6" t="s">
        <v>2</v>
      </c>
      <c r="J32">
        <v>63</v>
      </c>
      <c r="L32" s="13"/>
      <c r="M32">
        <v>27</v>
      </c>
      <c r="N32" s="6" t="s">
        <v>2</v>
      </c>
      <c r="O32">
        <v>63</v>
      </c>
    </row>
    <row r="33" spans="2:15" x14ac:dyDescent="0.25">
      <c r="B33" s="13"/>
      <c r="C33">
        <v>28</v>
      </c>
      <c r="D33" t="s">
        <v>3</v>
      </c>
      <c r="E33">
        <v>20</v>
      </c>
      <c r="G33" s="13"/>
      <c r="H33" s="3">
        <v>28</v>
      </c>
      <c r="I33" s="6" t="s">
        <v>3</v>
      </c>
      <c r="J33">
        <v>20</v>
      </c>
      <c r="L33" s="13"/>
      <c r="M33">
        <v>28</v>
      </c>
      <c r="N33" s="6" t="s">
        <v>3</v>
      </c>
      <c r="O33">
        <v>20</v>
      </c>
    </row>
    <row r="34" spans="2:15" x14ac:dyDescent="0.25">
      <c r="B34" s="13"/>
      <c r="C34">
        <v>29</v>
      </c>
      <c r="D34" t="s">
        <v>3</v>
      </c>
      <c r="E34">
        <v>63</v>
      </c>
      <c r="G34" s="13"/>
      <c r="H34" s="3">
        <v>29</v>
      </c>
      <c r="I34" s="6" t="s">
        <v>3</v>
      </c>
      <c r="J34">
        <v>63</v>
      </c>
      <c r="L34" s="13"/>
      <c r="M34">
        <v>29</v>
      </c>
      <c r="N34" s="6" t="s">
        <v>3</v>
      </c>
      <c r="O34">
        <v>63</v>
      </c>
    </row>
    <row r="35" spans="2:15" x14ac:dyDescent="0.25">
      <c r="B35" s="14"/>
      <c r="C35" s="4">
        <v>30</v>
      </c>
      <c r="D35" s="4" t="s">
        <v>2</v>
      </c>
      <c r="E35" s="4">
        <v>20</v>
      </c>
      <c r="G35" s="14"/>
      <c r="H35" s="4">
        <v>30</v>
      </c>
      <c r="I35" s="7" t="s">
        <v>2</v>
      </c>
      <c r="J35" s="4">
        <v>20</v>
      </c>
      <c r="L35" s="14"/>
      <c r="M35" s="4">
        <v>30</v>
      </c>
      <c r="N35" s="7" t="s">
        <v>2</v>
      </c>
      <c r="O35" s="4">
        <v>20</v>
      </c>
    </row>
    <row r="36" spans="2:15" x14ac:dyDescent="0.25">
      <c r="B36" s="12" t="s">
        <v>12</v>
      </c>
      <c r="C36">
        <v>31</v>
      </c>
      <c r="D36" t="s">
        <v>3</v>
      </c>
      <c r="E36">
        <f>98.5+15+15</f>
        <v>128.5</v>
      </c>
      <c r="G36" s="12" t="s">
        <v>12</v>
      </c>
      <c r="H36" s="3">
        <v>31</v>
      </c>
      <c r="I36" s="6" t="s">
        <v>2</v>
      </c>
      <c r="J36">
        <f>99.2+15+15</f>
        <v>129.19999999999999</v>
      </c>
      <c r="L36" s="12" t="s">
        <v>12</v>
      </c>
      <c r="M36">
        <v>31</v>
      </c>
      <c r="N36" s="6" t="s">
        <v>2</v>
      </c>
      <c r="O36">
        <f>98.5+15+15</f>
        <v>128.5</v>
      </c>
    </row>
    <row r="37" spans="2:15" x14ac:dyDescent="0.25">
      <c r="B37" s="13"/>
      <c r="C37">
        <v>32</v>
      </c>
      <c r="D37" t="s">
        <v>2</v>
      </c>
      <c r="E37">
        <v>12.6</v>
      </c>
      <c r="G37" s="13"/>
      <c r="H37" s="3">
        <v>32</v>
      </c>
      <c r="I37" s="6" t="s">
        <v>3</v>
      </c>
      <c r="J37">
        <v>12.6</v>
      </c>
      <c r="L37" s="13"/>
      <c r="M37">
        <v>32</v>
      </c>
      <c r="N37" s="6" t="s">
        <v>3</v>
      </c>
      <c r="O37">
        <v>12.6</v>
      </c>
    </row>
    <row r="38" spans="2:15" x14ac:dyDescent="0.25">
      <c r="B38" s="13"/>
      <c r="C38">
        <v>33</v>
      </c>
      <c r="D38" t="s">
        <v>2</v>
      </c>
      <c r="E38">
        <v>77.8</v>
      </c>
      <c r="G38" s="13"/>
      <c r="H38" s="3">
        <v>33</v>
      </c>
      <c r="I38" s="6" t="s">
        <v>3</v>
      </c>
      <c r="J38">
        <v>77.8</v>
      </c>
      <c r="L38" s="13"/>
      <c r="M38">
        <v>33</v>
      </c>
      <c r="N38" s="6" t="s">
        <v>3</v>
      </c>
      <c r="O38">
        <v>77.8</v>
      </c>
    </row>
    <row r="39" spans="2:15" x14ac:dyDescent="0.25">
      <c r="B39" s="13"/>
      <c r="C39">
        <v>34</v>
      </c>
      <c r="D39" t="s">
        <v>3</v>
      </c>
      <c r="E39">
        <v>12.6</v>
      </c>
      <c r="G39" s="13"/>
      <c r="H39" s="3">
        <v>34</v>
      </c>
      <c r="I39" s="6" t="s">
        <v>2</v>
      </c>
      <c r="J39">
        <v>12.6</v>
      </c>
      <c r="L39" s="13"/>
      <c r="M39">
        <v>34</v>
      </c>
      <c r="N39" s="6" t="s">
        <v>2</v>
      </c>
      <c r="O39">
        <v>12.6</v>
      </c>
    </row>
    <row r="40" spans="2:15" x14ac:dyDescent="0.25">
      <c r="B40" s="13"/>
      <c r="C40">
        <v>35</v>
      </c>
      <c r="D40" t="s">
        <v>3</v>
      </c>
      <c r="E40">
        <v>77.8</v>
      </c>
      <c r="G40" s="13"/>
      <c r="H40" s="3">
        <v>35</v>
      </c>
      <c r="I40" s="6" t="s">
        <v>2</v>
      </c>
      <c r="J40">
        <v>77.8</v>
      </c>
      <c r="L40" s="13"/>
      <c r="M40">
        <v>35</v>
      </c>
      <c r="N40" s="6" t="s">
        <v>2</v>
      </c>
      <c r="O40">
        <v>77.8</v>
      </c>
    </row>
    <row r="41" spans="2:15" x14ac:dyDescent="0.25">
      <c r="B41" s="13"/>
      <c r="C41">
        <v>36</v>
      </c>
      <c r="D41" t="s">
        <v>2</v>
      </c>
      <c r="E41">
        <v>12.6</v>
      </c>
      <c r="G41" s="13"/>
      <c r="H41" s="3">
        <v>36</v>
      </c>
      <c r="I41" s="6" t="s">
        <v>3</v>
      </c>
      <c r="J41">
        <v>12.6</v>
      </c>
      <c r="L41" s="13"/>
      <c r="M41">
        <v>36</v>
      </c>
      <c r="N41" s="6" t="s">
        <v>3</v>
      </c>
      <c r="O41">
        <v>12.6</v>
      </c>
    </row>
    <row r="42" spans="2:15" x14ac:dyDescent="0.25">
      <c r="B42" s="13"/>
      <c r="C42">
        <v>37</v>
      </c>
      <c r="D42" t="s">
        <v>2</v>
      </c>
      <c r="E42">
        <v>77.8</v>
      </c>
      <c r="G42" s="13"/>
      <c r="H42" s="3">
        <v>37</v>
      </c>
      <c r="I42" s="6" t="s">
        <v>3</v>
      </c>
      <c r="J42">
        <v>77.8</v>
      </c>
      <c r="L42" s="13"/>
      <c r="M42">
        <v>37</v>
      </c>
      <c r="N42" s="6" t="s">
        <v>3</v>
      </c>
      <c r="O42">
        <v>77.8</v>
      </c>
    </row>
    <row r="43" spans="2:15" x14ac:dyDescent="0.25">
      <c r="B43" s="13"/>
      <c r="C43">
        <v>38</v>
      </c>
      <c r="D43" t="s">
        <v>3</v>
      </c>
      <c r="E43">
        <v>12.6</v>
      </c>
      <c r="G43" s="13"/>
      <c r="H43" s="3">
        <v>38</v>
      </c>
      <c r="I43" s="6" t="s">
        <v>2</v>
      </c>
      <c r="J43">
        <v>12.6</v>
      </c>
      <c r="L43" s="13"/>
      <c r="M43">
        <v>38</v>
      </c>
      <c r="N43" s="6" t="s">
        <v>2</v>
      </c>
      <c r="O43">
        <v>12.6</v>
      </c>
    </row>
    <row r="44" spans="2:15" x14ac:dyDescent="0.25">
      <c r="B44" s="13"/>
      <c r="C44">
        <v>39</v>
      </c>
      <c r="D44" t="s">
        <v>3</v>
      </c>
      <c r="E44">
        <v>77.8</v>
      </c>
      <c r="G44" s="13"/>
      <c r="H44" s="3">
        <v>39</v>
      </c>
      <c r="I44" s="6" t="s">
        <v>2</v>
      </c>
      <c r="J44">
        <v>77.8</v>
      </c>
      <c r="L44" s="13"/>
      <c r="M44">
        <v>39</v>
      </c>
      <c r="N44" s="6" t="s">
        <v>2</v>
      </c>
      <c r="O44">
        <v>77.8</v>
      </c>
    </row>
    <row r="45" spans="2:15" x14ac:dyDescent="0.25">
      <c r="B45" s="14"/>
      <c r="C45" s="4">
        <v>40</v>
      </c>
      <c r="D45" s="4" t="s">
        <v>2</v>
      </c>
      <c r="E45" s="4">
        <v>12.6</v>
      </c>
      <c r="G45" s="14"/>
      <c r="H45" s="3">
        <v>40</v>
      </c>
      <c r="I45" s="7" t="s">
        <v>3</v>
      </c>
      <c r="J45" s="4">
        <v>12.6</v>
      </c>
      <c r="L45" s="14"/>
      <c r="M45" s="4">
        <v>40</v>
      </c>
      <c r="N45" s="7" t="s">
        <v>3</v>
      </c>
      <c r="O45" s="4">
        <v>12.6</v>
      </c>
    </row>
    <row r="46" spans="2:15" ht="15" customHeight="1" x14ac:dyDescent="0.25">
      <c r="B46" s="12" t="s">
        <v>15</v>
      </c>
      <c r="C46">
        <v>41</v>
      </c>
      <c r="D46" s="6" t="s">
        <v>3</v>
      </c>
      <c r="E46">
        <f>59.5+87.4+15</f>
        <v>161.9</v>
      </c>
      <c r="G46" s="12" t="s">
        <v>15</v>
      </c>
      <c r="H46" s="5">
        <v>41</v>
      </c>
      <c r="I46" s="6" t="s">
        <v>3</v>
      </c>
      <c r="J46">
        <f>61.4+15+15</f>
        <v>91.4</v>
      </c>
      <c r="L46" s="12" t="s">
        <v>15</v>
      </c>
      <c r="M46">
        <v>41</v>
      </c>
      <c r="N46" s="6" t="s">
        <v>2</v>
      </c>
      <c r="O46">
        <f>59.5+87.4+15</f>
        <v>161.9</v>
      </c>
    </row>
    <row r="47" spans="2:15" x14ac:dyDescent="0.25">
      <c r="B47" s="13"/>
      <c r="C47">
        <v>42</v>
      </c>
      <c r="D47" s="6" t="s">
        <v>2</v>
      </c>
      <c r="E47">
        <v>17.2</v>
      </c>
      <c r="G47" s="15"/>
      <c r="H47" s="3">
        <v>42</v>
      </c>
      <c r="I47" s="6" t="s">
        <v>2</v>
      </c>
      <c r="J47">
        <v>17.2</v>
      </c>
      <c r="L47" s="13"/>
      <c r="M47">
        <v>42</v>
      </c>
      <c r="N47" s="6" t="s">
        <v>3</v>
      </c>
      <c r="O47">
        <v>17.2</v>
      </c>
    </row>
    <row r="48" spans="2:15" x14ac:dyDescent="0.25">
      <c r="B48" s="13"/>
      <c r="C48">
        <v>43</v>
      </c>
      <c r="D48" s="6" t="s">
        <v>3</v>
      </c>
      <c r="E48">
        <f>78.6+76.3</f>
        <v>154.89999999999998</v>
      </c>
      <c r="G48" s="15"/>
      <c r="H48" s="3">
        <v>43</v>
      </c>
      <c r="I48" s="6" t="s">
        <v>3</v>
      </c>
      <c r="J48">
        <f>78.6+76.3</f>
        <v>154.89999999999998</v>
      </c>
      <c r="L48" s="13"/>
      <c r="M48">
        <v>43</v>
      </c>
      <c r="N48" s="6" t="s">
        <v>2</v>
      </c>
      <c r="O48">
        <v>154.9</v>
      </c>
    </row>
    <row r="49" spans="2:15" x14ac:dyDescent="0.25">
      <c r="B49" s="14"/>
      <c r="C49" s="4">
        <v>44</v>
      </c>
      <c r="D49" s="7" t="s">
        <v>2</v>
      </c>
      <c r="E49" s="4">
        <v>17.2</v>
      </c>
      <c r="G49" s="15"/>
      <c r="H49" s="3">
        <v>44</v>
      </c>
      <c r="I49" s="6" t="s">
        <v>2</v>
      </c>
      <c r="J49">
        <v>17.2</v>
      </c>
      <c r="L49" s="14"/>
      <c r="M49" s="4">
        <v>44</v>
      </c>
      <c r="N49" s="7" t="s">
        <v>3</v>
      </c>
      <c r="O49" s="4">
        <v>17.2</v>
      </c>
    </row>
    <row r="50" spans="2:15" x14ac:dyDescent="0.25">
      <c r="B50" s="12" t="s">
        <v>14</v>
      </c>
      <c r="C50">
        <v>45</v>
      </c>
      <c r="D50" s="6" t="s">
        <v>3</v>
      </c>
      <c r="E50">
        <f>74.9+15+81.1</f>
        <v>171</v>
      </c>
      <c r="G50" s="15"/>
      <c r="H50" s="3">
        <v>45</v>
      </c>
      <c r="I50" s="6" t="s">
        <v>3</v>
      </c>
      <c r="J50">
        <f>78.6+76.3</f>
        <v>154.89999999999998</v>
      </c>
      <c r="L50" s="12" t="s">
        <v>14</v>
      </c>
      <c r="M50" s="5">
        <v>45</v>
      </c>
      <c r="N50" s="10" t="s">
        <v>2</v>
      </c>
      <c r="O50" s="5">
        <f>74.9+81.1+15</f>
        <v>171</v>
      </c>
    </row>
    <row r="51" spans="2:15" x14ac:dyDescent="0.25">
      <c r="B51" s="13"/>
      <c r="C51">
        <v>46</v>
      </c>
      <c r="D51" s="6" t="s">
        <v>2</v>
      </c>
      <c r="E51">
        <v>21.7</v>
      </c>
      <c r="G51" s="14"/>
      <c r="H51" s="4">
        <v>46</v>
      </c>
      <c r="I51" s="7" t="s">
        <v>2</v>
      </c>
      <c r="J51" s="4">
        <v>17.2</v>
      </c>
      <c r="L51" s="15"/>
      <c r="M51" s="3">
        <v>46</v>
      </c>
      <c r="N51" s="6" t="s">
        <v>3</v>
      </c>
      <c r="O51" s="6">
        <v>21.7</v>
      </c>
    </row>
    <row r="52" spans="2:15" x14ac:dyDescent="0.25">
      <c r="B52" s="13"/>
      <c r="C52">
        <v>47</v>
      </c>
      <c r="D52" s="6" t="s">
        <v>2</v>
      </c>
      <c r="E52">
        <v>59.6</v>
      </c>
      <c r="G52" s="12" t="s">
        <v>14</v>
      </c>
      <c r="H52" s="3">
        <v>47</v>
      </c>
      <c r="I52" s="6" t="s">
        <v>2</v>
      </c>
      <c r="J52">
        <f>61.4+15+15</f>
        <v>91.4</v>
      </c>
      <c r="L52" s="15"/>
      <c r="M52" s="3">
        <v>47</v>
      </c>
      <c r="N52" s="6" t="s">
        <v>3</v>
      </c>
      <c r="O52" s="6">
        <v>59.6</v>
      </c>
    </row>
    <row r="53" spans="2:15" x14ac:dyDescent="0.25">
      <c r="B53" s="13"/>
      <c r="C53">
        <v>48</v>
      </c>
      <c r="D53" s="6" t="s">
        <v>3</v>
      </c>
      <c r="E53">
        <v>21.7</v>
      </c>
      <c r="G53" s="13"/>
      <c r="H53" s="3">
        <v>48</v>
      </c>
      <c r="I53" s="6" t="s">
        <v>3</v>
      </c>
      <c r="J53">
        <v>21.7</v>
      </c>
      <c r="L53" s="15"/>
      <c r="M53" s="3">
        <v>48</v>
      </c>
      <c r="N53" s="6" t="s">
        <v>2</v>
      </c>
      <c r="O53" s="6">
        <v>21.7</v>
      </c>
    </row>
    <row r="54" spans="2:15" x14ac:dyDescent="0.25">
      <c r="B54" s="13"/>
      <c r="C54">
        <v>49</v>
      </c>
      <c r="D54" s="6" t="s">
        <v>3</v>
      </c>
      <c r="E54">
        <v>59.6</v>
      </c>
      <c r="G54" s="13"/>
      <c r="H54" s="3">
        <v>49</v>
      </c>
      <c r="I54" s="6" t="s">
        <v>3</v>
      </c>
      <c r="J54">
        <v>59.6</v>
      </c>
      <c r="L54" s="15"/>
      <c r="M54" s="3">
        <v>49</v>
      </c>
      <c r="N54" s="6" t="s">
        <v>2</v>
      </c>
      <c r="O54" s="6">
        <v>59.6</v>
      </c>
    </row>
    <row r="55" spans="2:15" x14ac:dyDescent="0.25">
      <c r="B55" s="13"/>
      <c r="C55">
        <v>50</v>
      </c>
      <c r="D55" s="6" t="s">
        <v>2</v>
      </c>
      <c r="E55">
        <v>21.7</v>
      </c>
      <c r="G55" s="13"/>
      <c r="H55" s="3">
        <v>50</v>
      </c>
      <c r="I55" s="6" t="s">
        <v>2</v>
      </c>
      <c r="J55">
        <v>21.7</v>
      </c>
      <c r="L55" s="15"/>
      <c r="M55" s="3">
        <v>50</v>
      </c>
      <c r="N55" s="6" t="s">
        <v>3</v>
      </c>
      <c r="O55" s="6">
        <v>21.7</v>
      </c>
    </row>
    <row r="56" spans="2:15" x14ac:dyDescent="0.25">
      <c r="B56" s="13"/>
      <c r="C56">
        <v>51</v>
      </c>
      <c r="D56" s="6" t="s">
        <v>2</v>
      </c>
      <c r="E56">
        <v>59.6</v>
      </c>
      <c r="G56" s="13"/>
      <c r="H56" s="3">
        <v>51</v>
      </c>
      <c r="I56" s="6" t="s">
        <v>2</v>
      </c>
      <c r="J56">
        <v>59.6</v>
      </c>
      <c r="L56" s="15"/>
      <c r="M56" s="3">
        <v>51</v>
      </c>
      <c r="N56" s="6" t="s">
        <v>3</v>
      </c>
      <c r="O56" s="6">
        <v>59.6</v>
      </c>
    </row>
    <row r="57" spans="2:15" x14ac:dyDescent="0.25">
      <c r="B57" s="13"/>
      <c r="C57">
        <v>52</v>
      </c>
      <c r="D57" s="6" t="s">
        <v>3</v>
      </c>
      <c r="E57">
        <v>21.7</v>
      </c>
      <c r="G57" s="13"/>
      <c r="H57" s="3">
        <v>52</v>
      </c>
      <c r="I57" s="6" t="s">
        <v>3</v>
      </c>
      <c r="J57">
        <v>21.7</v>
      </c>
      <c r="L57" s="15"/>
      <c r="M57" s="3">
        <v>52</v>
      </c>
      <c r="N57" s="6" t="s">
        <v>2</v>
      </c>
      <c r="O57" s="6">
        <v>21.7</v>
      </c>
    </row>
    <row r="58" spans="2:15" x14ac:dyDescent="0.25">
      <c r="B58" s="13"/>
      <c r="C58">
        <v>53</v>
      </c>
      <c r="D58" s="6" t="s">
        <v>3</v>
      </c>
      <c r="E58">
        <v>59.6</v>
      </c>
      <c r="G58" s="13"/>
      <c r="H58" s="3">
        <v>53</v>
      </c>
      <c r="I58" s="6" t="s">
        <v>3</v>
      </c>
      <c r="J58">
        <v>59.6</v>
      </c>
      <c r="L58" s="15"/>
      <c r="M58" s="3">
        <v>53</v>
      </c>
      <c r="N58" s="6" t="s">
        <v>2</v>
      </c>
      <c r="O58" s="6">
        <v>59.6</v>
      </c>
    </row>
    <row r="59" spans="2:15" x14ac:dyDescent="0.25">
      <c r="B59" s="14"/>
      <c r="C59" s="4">
        <v>54</v>
      </c>
      <c r="D59" s="7" t="s">
        <v>2</v>
      </c>
      <c r="E59" s="4">
        <v>21.7</v>
      </c>
      <c r="G59" s="13"/>
      <c r="H59" s="3">
        <v>54</v>
      </c>
      <c r="I59" s="6" t="s">
        <v>2</v>
      </c>
      <c r="J59">
        <v>21.7</v>
      </c>
      <c r="L59" s="14"/>
      <c r="M59" s="4">
        <v>54</v>
      </c>
      <c r="N59" s="7" t="s">
        <v>3</v>
      </c>
      <c r="O59" s="4">
        <v>21.7</v>
      </c>
    </row>
    <row r="60" spans="2:15" ht="15" customHeight="1" x14ac:dyDescent="0.25">
      <c r="B60" s="12" t="s">
        <v>16</v>
      </c>
      <c r="C60">
        <v>55</v>
      </c>
      <c r="D60" s="6" t="s">
        <v>2</v>
      </c>
      <c r="E60">
        <f>105.6+15+15</f>
        <v>135.6</v>
      </c>
      <c r="G60" s="13"/>
      <c r="H60" s="3">
        <v>55</v>
      </c>
      <c r="I60" s="6" t="s">
        <v>2</v>
      </c>
      <c r="J60">
        <v>59.6</v>
      </c>
      <c r="L60" s="12" t="s">
        <v>16</v>
      </c>
      <c r="M60" s="5">
        <v>55</v>
      </c>
      <c r="N60" s="10" t="s">
        <v>2</v>
      </c>
      <c r="O60" s="5">
        <f>105.6+15+15</f>
        <v>135.6</v>
      </c>
    </row>
    <row r="61" spans="2:15" x14ac:dyDescent="0.25">
      <c r="B61" s="13"/>
      <c r="C61">
        <v>56</v>
      </c>
      <c r="D61" s="6" t="s">
        <v>3</v>
      </c>
      <c r="E61">
        <v>13.6</v>
      </c>
      <c r="G61" s="14"/>
      <c r="H61" s="3">
        <v>56</v>
      </c>
      <c r="I61" s="7" t="s">
        <v>3</v>
      </c>
      <c r="J61" s="4">
        <v>21.7</v>
      </c>
      <c r="L61" s="15"/>
      <c r="M61" s="3">
        <v>56</v>
      </c>
      <c r="N61" s="6" t="s">
        <v>3</v>
      </c>
      <c r="O61" s="6">
        <v>13.6</v>
      </c>
    </row>
    <row r="62" spans="2:15" x14ac:dyDescent="0.25">
      <c r="B62" s="13"/>
      <c r="C62">
        <v>57</v>
      </c>
      <c r="D62" s="6" t="s">
        <v>3</v>
      </c>
      <c r="E62">
        <v>75.900000000000006</v>
      </c>
      <c r="G62" s="12" t="s">
        <v>16</v>
      </c>
      <c r="H62" s="5">
        <v>57</v>
      </c>
      <c r="I62" s="10" t="s">
        <v>2</v>
      </c>
      <c r="J62" s="5">
        <f>104.2+15+15</f>
        <v>134.19999999999999</v>
      </c>
      <c r="L62" s="15"/>
      <c r="M62" s="3">
        <v>57</v>
      </c>
      <c r="N62" s="6" t="s">
        <v>3</v>
      </c>
      <c r="O62" s="6">
        <v>75.900000000000006</v>
      </c>
    </row>
    <row r="63" spans="2:15" x14ac:dyDescent="0.25">
      <c r="B63" s="13"/>
      <c r="C63">
        <v>58</v>
      </c>
      <c r="D63" s="6" t="s">
        <v>2</v>
      </c>
      <c r="E63">
        <v>13.6</v>
      </c>
      <c r="G63" s="15"/>
      <c r="H63" s="3">
        <v>58</v>
      </c>
      <c r="I63" s="6" t="s">
        <v>3</v>
      </c>
      <c r="J63">
        <v>13.6</v>
      </c>
      <c r="L63" s="15"/>
      <c r="M63" s="3">
        <v>58</v>
      </c>
      <c r="N63" s="6" t="s">
        <v>2</v>
      </c>
      <c r="O63" s="6">
        <v>13.6</v>
      </c>
    </row>
    <row r="64" spans="2:15" x14ac:dyDescent="0.25">
      <c r="B64" s="13"/>
      <c r="C64">
        <v>59</v>
      </c>
      <c r="D64" s="6" t="s">
        <v>2</v>
      </c>
      <c r="E64">
        <v>75.900000000000006</v>
      </c>
      <c r="G64" s="15"/>
      <c r="H64" s="3">
        <v>59</v>
      </c>
      <c r="I64" s="6" t="s">
        <v>3</v>
      </c>
      <c r="J64">
        <v>75.900000000000006</v>
      </c>
      <c r="L64" s="15"/>
      <c r="M64" s="3">
        <v>59</v>
      </c>
      <c r="N64" s="6" t="s">
        <v>2</v>
      </c>
      <c r="O64" s="6">
        <v>75.900000000000006</v>
      </c>
    </row>
    <row r="65" spans="2:15" x14ac:dyDescent="0.25">
      <c r="B65" s="13"/>
      <c r="C65">
        <v>60</v>
      </c>
      <c r="D65" s="6" t="s">
        <v>3</v>
      </c>
      <c r="E65">
        <v>13.6</v>
      </c>
      <c r="G65" s="15"/>
      <c r="H65" s="3">
        <v>60</v>
      </c>
      <c r="I65" s="6" t="s">
        <v>2</v>
      </c>
      <c r="J65">
        <v>13.6</v>
      </c>
      <c r="L65" s="15"/>
      <c r="M65" s="3">
        <v>60</v>
      </c>
      <c r="N65" s="6" t="s">
        <v>3</v>
      </c>
      <c r="O65" s="6">
        <v>13.6</v>
      </c>
    </row>
    <row r="66" spans="2:15" x14ac:dyDescent="0.25">
      <c r="B66" s="13"/>
      <c r="C66">
        <v>61</v>
      </c>
      <c r="D66" s="6" t="s">
        <v>3</v>
      </c>
      <c r="E66">
        <v>75.900000000000006</v>
      </c>
      <c r="G66" s="15"/>
      <c r="H66" s="3">
        <v>61</v>
      </c>
      <c r="I66" s="6" t="s">
        <v>2</v>
      </c>
      <c r="J66">
        <v>75.900000000000006</v>
      </c>
      <c r="L66" s="15"/>
      <c r="M66" s="3">
        <v>61</v>
      </c>
      <c r="N66" s="6" t="s">
        <v>3</v>
      </c>
      <c r="O66" s="6">
        <v>75.900000000000006</v>
      </c>
    </row>
    <row r="67" spans="2:15" x14ac:dyDescent="0.25">
      <c r="B67" s="14"/>
      <c r="C67" s="4">
        <v>62</v>
      </c>
      <c r="D67" s="7" t="s">
        <v>2</v>
      </c>
      <c r="E67" s="4">
        <v>13.6</v>
      </c>
      <c r="G67" s="15"/>
      <c r="H67" s="3">
        <v>62</v>
      </c>
      <c r="I67" s="6" t="s">
        <v>3</v>
      </c>
      <c r="J67">
        <v>13.6</v>
      </c>
      <c r="L67" s="14"/>
      <c r="M67" s="4">
        <v>62</v>
      </c>
      <c r="N67" s="7" t="s">
        <v>2</v>
      </c>
      <c r="O67" s="4">
        <v>13.6</v>
      </c>
    </row>
    <row r="68" spans="2:15" x14ac:dyDescent="0.25">
      <c r="B68" s="12" t="s">
        <v>17</v>
      </c>
      <c r="C68">
        <v>63</v>
      </c>
      <c r="D68" s="6" t="s">
        <v>2</v>
      </c>
      <c r="E68">
        <f>61.4+15+15</f>
        <v>91.4</v>
      </c>
      <c r="G68" s="15"/>
      <c r="H68" s="3">
        <v>63</v>
      </c>
      <c r="I68" s="6" t="s">
        <v>3</v>
      </c>
      <c r="J68">
        <v>75.900000000000006</v>
      </c>
      <c r="L68" s="12" t="s">
        <v>17</v>
      </c>
      <c r="M68" s="3">
        <v>63</v>
      </c>
      <c r="N68" s="6" t="s">
        <v>3</v>
      </c>
      <c r="O68" s="3">
        <f>57.5+86.4+15</f>
        <v>158.9</v>
      </c>
    </row>
    <row r="69" spans="2:15" x14ac:dyDescent="0.25">
      <c r="B69" s="13"/>
      <c r="C69">
        <v>64</v>
      </c>
      <c r="D69" s="6" t="s">
        <v>3</v>
      </c>
      <c r="E69">
        <v>19.2</v>
      </c>
      <c r="G69" s="14"/>
      <c r="H69" s="3">
        <v>64</v>
      </c>
      <c r="I69" s="7" t="s">
        <v>2</v>
      </c>
      <c r="J69" s="4">
        <v>13.6</v>
      </c>
      <c r="L69" s="13"/>
      <c r="M69" s="3">
        <v>64</v>
      </c>
      <c r="N69" s="6" t="s">
        <v>2</v>
      </c>
      <c r="O69" s="6">
        <v>19.2</v>
      </c>
    </row>
    <row r="70" spans="2:15" x14ac:dyDescent="0.25">
      <c r="B70" s="13"/>
      <c r="C70">
        <v>65</v>
      </c>
      <c r="D70" s="6" t="s">
        <v>2</v>
      </c>
      <c r="E70">
        <f>73.1+75.9</f>
        <v>149</v>
      </c>
      <c r="G70" s="12" t="s">
        <v>17</v>
      </c>
      <c r="H70" s="5">
        <v>65</v>
      </c>
      <c r="I70" s="6" t="s">
        <v>2</v>
      </c>
      <c r="J70">
        <f>61.4+15+15</f>
        <v>91.4</v>
      </c>
      <c r="L70" s="13"/>
      <c r="M70">
        <v>65</v>
      </c>
      <c r="N70" s="6" t="s">
        <v>3</v>
      </c>
      <c r="O70" s="6">
        <v>149</v>
      </c>
    </row>
    <row r="71" spans="2:15" x14ac:dyDescent="0.25">
      <c r="B71" s="14"/>
      <c r="C71" s="4">
        <v>66</v>
      </c>
      <c r="D71" s="7" t="s">
        <v>3</v>
      </c>
      <c r="E71" s="4">
        <v>19.2</v>
      </c>
      <c r="G71" s="13"/>
      <c r="H71" s="3">
        <v>66</v>
      </c>
      <c r="I71" s="6" t="s">
        <v>3</v>
      </c>
      <c r="J71">
        <v>19.2</v>
      </c>
      <c r="L71" s="14"/>
      <c r="M71" s="4">
        <v>66</v>
      </c>
      <c r="N71" s="7" t="s">
        <v>2</v>
      </c>
      <c r="O71" s="4">
        <v>19.2</v>
      </c>
    </row>
    <row r="72" spans="2:15" x14ac:dyDescent="0.25">
      <c r="B72" s="12" t="s">
        <v>13</v>
      </c>
      <c r="C72">
        <v>67</v>
      </c>
      <c r="D72" s="6" t="s">
        <v>2</v>
      </c>
      <c r="E72">
        <f>76.5+15+78.7</f>
        <v>170.2</v>
      </c>
      <c r="G72" s="13"/>
      <c r="H72" s="3">
        <v>67</v>
      </c>
      <c r="I72" s="6" t="s">
        <v>2</v>
      </c>
      <c r="J72">
        <f>73.1+75.9</f>
        <v>149</v>
      </c>
      <c r="L72" s="12" t="s">
        <v>13</v>
      </c>
      <c r="M72" s="5">
        <v>67</v>
      </c>
      <c r="N72" s="10" t="s">
        <v>2</v>
      </c>
      <c r="O72" s="5">
        <f>61.4+15+15</f>
        <v>91.4</v>
      </c>
    </row>
    <row r="73" spans="2:15" x14ac:dyDescent="0.25">
      <c r="B73" s="13"/>
      <c r="C73">
        <v>68</v>
      </c>
      <c r="D73" s="6" t="s">
        <v>3</v>
      </c>
      <c r="E73">
        <v>24.8</v>
      </c>
      <c r="G73" s="14"/>
      <c r="H73" s="3">
        <v>68</v>
      </c>
      <c r="I73" s="7" t="s">
        <v>3</v>
      </c>
      <c r="J73" s="4">
        <v>19.2</v>
      </c>
      <c r="L73" s="15"/>
      <c r="M73" s="3">
        <v>68</v>
      </c>
      <c r="N73" s="6" t="s">
        <v>3</v>
      </c>
      <c r="O73" s="6">
        <v>24.8</v>
      </c>
    </row>
    <row r="74" spans="2:15" ht="15" customHeight="1" x14ac:dyDescent="0.25">
      <c r="B74" s="13"/>
      <c r="C74">
        <v>69</v>
      </c>
      <c r="D74" s="6" t="s">
        <v>3</v>
      </c>
      <c r="E74">
        <v>53.4</v>
      </c>
      <c r="G74" s="12" t="s">
        <v>13</v>
      </c>
      <c r="H74" s="5">
        <v>69</v>
      </c>
      <c r="I74" s="6" t="s">
        <v>2</v>
      </c>
      <c r="J74">
        <f>76.5+78.7+15</f>
        <v>170.2</v>
      </c>
      <c r="L74" s="15"/>
      <c r="M74" s="3">
        <v>69</v>
      </c>
      <c r="N74" s="6" t="s">
        <v>3</v>
      </c>
      <c r="O74" s="6">
        <v>53.4</v>
      </c>
    </row>
    <row r="75" spans="2:15" x14ac:dyDescent="0.25">
      <c r="B75" s="13"/>
      <c r="C75" s="3">
        <v>70</v>
      </c>
      <c r="D75" s="6" t="s">
        <v>2</v>
      </c>
      <c r="E75">
        <v>24.8</v>
      </c>
      <c r="G75" s="13"/>
      <c r="H75" s="3">
        <v>70</v>
      </c>
      <c r="I75" s="6" t="s">
        <v>3</v>
      </c>
      <c r="J75">
        <v>24.8</v>
      </c>
      <c r="L75" s="15"/>
      <c r="M75" s="3">
        <v>70</v>
      </c>
      <c r="N75" s="6" t="s">
        <v>2</v>
      </c>
      <c r="O75" s="6">
        <v>24.8</v>
      </c>
    </row>
    <row r="76" spans="2:15" x14ac:dyDescent="0.25">
      <c r="B76" s="13"/>
      <c r="C76">
        <v>71</v>
      </c>
      <c r="D76" s="6" t="s">
        <v>2</v>
      </c>
      <c r="E76">
        <v>53.4</v>
      </c>
      <c r="G76" s="13"/>
      <c r="H76" s="3">
        <v>71</v>
      </c>
      <c r="I76" s="6" t="s">
        <v>3</v>
      </c>
      <c r="J76">
        <v>53.4</v>
      </c>
      <c r="L76" s="15"/>
      <c r="M76" s="3">
        <v>71</v>
      </c>
      <c r="N76" s="6" t="s">
        <v>2</v>
      </c>
      <c r="O76" s="6">
        <v>53.4</v>
      </c>
    </row>
    <row r="77" spans="2:15" x14ac:dyDescent="0.25">
      <c r="B77" s="13"/>
      <c r="C77">
        <v>72</v>
      </c>
      <c r="D77" s="6" t="s">
        <v>3</v>
      </c>
      <c r="E77">
        <v>24.8</v>
      </c>
      <c r="G77" s="13"/>
      <c r="H77" s="3">
        <v>72</v>
      </c>
      <c r="I77" s="6" t="s">
        <v>2</v>
      </c>
      <c r="J77">
        <v>24.8</v>
      </c>
      <c r="L77" s="15"/>
      <c r="M77" s="3">
        <v>72</v>
      </c>
      <c r="N77" s="6" t="s">
        <v>3</v>
      </c>
      <c r="O77" s="6">
        <v>24.8</v>
      </c>
    </row>
    <row r="78" spans="2:15" x14ac:dyDescent="0.25">
      <c r="B78" s="13"/>
      <c r="C78">
        <v>73</v>
      </c>
      <c r="D78" s="6" t="s">
        <v>3</v>
      </c>
      <c r="E78">
        <v>53.4</v>
      </c>
      <c r="G78" s="13"/>
      <c r="H78" s="3">
        <v>73</v>
      </c>
      <c r="I78" s="6" t="s">
        <v>2</v>
      </c>
      <c r="J78">
        <v>53.4</v>
      </c>
      <c r="L78" s="15"/>
      <c r="M78" s="3">
        <v>73</v>
      </c>
      <c r="N78" s="6" t="s">
        <v>3</v>
      </c>
      <c r="O78" s="6">
        <v>53.4</v>
      </c>
    </row>
    <row r="79" spans="2:15" x14ac:dyDescent="0.25">
      <c r="B79" s="14"/>
      <c r="C79" s="4">
        <v>74</v>
      </c>
      <c r="D79" s="7" t="s">
        <v>2</v>
      </c>
      <c r="E79" s="4">
        <v>24.8</v>
      </c>
      <c r="G79" s="13"/>
      <c r="H79" s="3">
        <v>74</v>
      </c>
      <c r="I79" s="6" t="s">
        <v>3</v>
      </c>
      <c r="J79">
        <v>24.8</v>
      </c>
      <c r="L79" s="14"/>
      <c r="M79" s="4">
        <v>74</v>
      </c>
      <c r="N79" s="7" t="s">
        <v>2</v>
      </c>
      <c r="O79" s="4">
        <v>24.8</v>
      </c>
    </row>
    <row r="80" spans="2:15" x14ac:dyDescent="0.25">
      <c r="B80" s="9" t="s">
        <v>13</v>
      </c>
      <c r="C80">
        <v>75</v>
      </c>
      <c r="D80" s="6" t="s">
        <v>3</v>
      </c>
      <c r="E80">
        <f>1895.2+15+15</f>
        <v>1925.2</v>
      </c>
      <c r="G80" s="13"/>
      <c r="H80" s="3">
        <v>75</v>
      </c>
      <c r="I80" s="6" t="s">
        <v>3</v>
      </c>
      <c r="J80">
        <v>53.4</v>
      </c>
      <c r="L80" s="2" t="s">
        <v>13</v>
      </c>
      <c r="M80">
        <v>75</v>
      </c>
      <c r="N80" s="6" t="s">
        <v>2</v>
      </c>
      <c r="O80">
        <f>1851.4+16+51.1</f>
        <v>1918.5</v>
      </c>
    </row>
    <row r="81" spans="2:15" x14ac:dyDescent="0.25">
      <c r="B81" s="8" t="s">
        <v>17</v>
      </c>
      <c r="C81">
        <v>76</v>
      </c>
      <c r="D81" s="6" t="s">
        <v>3</v>
      </c>
      <c r="E81">
        <v>46.5</v>
      </c>
      <c r="G81" s="15"/>
      <c r="H81" s="3">
        <v>76</v>
      </c>
      <c r="I81" s="6" t="s">
        <v>2</v>
      </c>
      <c r="J81" s="3">
        <v>24.8</v>
      </c>
      <c r="L81" s="2" t="s">
        <v>16</v>
      </c>
      <c r="M81">
        <v>76</v>
      </c>
      <c r="N81" s="6" t="s">
        <v>2</v>
      </c>
      <c r="O81">
        <f>71.2+22.6</f>
        <v>93.800000000000011</v>
      </c>
    </row>
    <row r="82" spans="2:15" x14ac:dyDescent="0.25">
      <c r="B82" s="8" t="s">
        <v>16</v>
      </c>
      <c r="C82">
        <v>77</v>
      </c>
      <c r="D82" s="6" t="s">
        <v>3</v>
      </c>
      <c r="E82">
        <v>46.5</v>
      </c>
      <c r="G82" s="4"/>
      <c r="H82" s="4"/>
      <c r="I82" s="4"/>
      <c r="J82" s="4">
        <f>2663.4+20</f>
        <v>2683.4</v>
      </c>
      <c r="L82" s="2" t="s">
        <v>14</v>
      </c>
      <c r="M82">
        <v>77</v>
      </c>
      <c r="N82" s="6" t="s">
        <v>3</v>
      </c>
      <c r="O82">
        <v>88</v>
      </c>
    </row>
    <row r="83" spans="2:15" x14ac:dyDescent="0.25">
      <c r="B83" s="8" t="s">
        <v>14</v>
      </c>
      <c r="C83" s="3">
        <v>78</v>
      </c>
      <c r="D83" s="6" t="s">
        <v>3</v>
      </c>
      <c r="E83">
        <v>88</v>
      </c>
      <c r="I83" t="s">
        <v>18</v>
      </c>
      <c r="J83">
        <f>SUM(J6:J82)</f>
        <v>6806.1499999999978</v>
      </c>
      <c r="L83" s="2" t="s">
        <v>15</v>
      </c>
      <c r="M83">
        <v>78</v>
      </c>
      <c r="N83" s="6" t="s">
        <v>3</v>
      </c>
      <c r="O83">
        <v>46.5</v>
      </c>
    </row>
    <row r="84" spans="2:15" x14ac:dyDescent="0.25">
      <c r="B84" s="8" t="s">
        <v>15</v>
      </c>
      <c r="C84">
        <v>79</v>
      </c>
      <c r="D84" s="6" t="s">
        <v>3</v>
      </c>
      <c r="E84">
        <v>46.5</v>
      </c>
      <c r="L84" s="2" t="s">
        <v>12</v>
      </c>
      <c r="M84">
        <v>79</v>
      </c>
      <c r="N84" s="6" t="s">
        <v>3</v>
      </c>
      <c r="O84">
        <v>46.5</v>
      </c>
    </row>
    <row r="85" spans="2:15" x14ac:dyDescent="0.25">
      <c r="B85" s="8" t="s">
        <v>12</v>
      </c>
      <c r="C85">
        <v>80</v>
      </c>
      <c r="D85" s="6" t="s">
        <v>3</v>
      </c>
      <c r="E85">
        <v>46.5</v>
      </c>
      <c r="L85" s="2" t="s">
        <v>11</v>
      </c>
      <c r="M85">
        <v>80</v>
      </c>
      <c r="N85" s="6" t="s">
        <v>2</v>
      </c>
      <c r="O85">
        <v>83.2</v>
      </c>
    </row>
    <row r="86" spans="2:15" x14ac:dyDescent="0.25">
      <c r="B86" s="8" t="s">
        <v>11</v>
      </c>
      <c r="C86">
        <v>81</v>
      </c>
      <c r="D86" s="6" t="s">
        <v>3</v>
      </c>
      <c r="E86">
        <v>83.2</v>
      </c>
      <c r="L86" s="2" t="s">
        <v>8</v>
      </c>
      <c r="M86">
        <v>81</v>
      </c>
      <c r="N86" s="6" t="s">
        <v>2</v>
      </c>
      <c r="O86">
        <v>93</v>
      </c>
    </row>
    <row r="87" spans="2:15" x14ac:dyDescent="0.25">
      <c r="B87" s="8" t="s">
        <v>10</v>
      </c>
      <c r="C87">
        <v>82</v>
      </c>
      <c r="D87" s="6" t="s">
        <v>3</v>
      </c>
      <c r="E87">
        <v>46.5</v>
      </c>
      <c r="L87" s="4"/>
      <c r="M87" s="4"/>
      <c r="N87" s="4"/>
      <c r="O87" s="4">
        <v>42.4</v>
      </c>
    </row>
    <row r="88" spans="2:15" x14ac:dyDescent="0.25">
      <c r="B88" s="8" t="s">
        <v>8</v>
      </c>
      <c r="C88">
        <v>83</v>
      </c>
      <c r="D88" s="6" t="s">
        <v>3</v>
      </c>
      <c r="E88">
        <v>46.5</v>
      </c>
      <c r="N88" s="6" t="s">
        <v>18</v>
      </c>
      <c r="O88">
        <f>SUM(O6:O87)</f>
        <v>6482.7499999999982</v>
      </c>
    </row>
    <row r="89" spans="2:15" x14ac:dyDescent="0.25">
      <c r="B89" s="4"/>
      <c r="C89" s="4"/>
      <c r="D89" s="4"/>
      <c r="E89" s="4">
        <v>42.5</v>
      </c>
    </row>
    <row r="90" spans="2:15" x14ac:dyDescent="0.25">
      <c r="D90" s="6" t="s">
        <v>18</v>
      </c>
      <c r="E90">
        <f>SUM(E6:E89)</f>
        <v>6516.2499999999982</v>
      </c>
      <c r="F90" s="3"/>
    </row>
    <row r="96" spans="2:15" x14ac:dyDescent="0.25">
      <c r="C96" t="s">
        <v>19</v>
      </c>
      <c r="E96">
        <v>6520.7</v>
      </c>
      <c r="J96">
        <v>6810</v>
      </c>
      <c r="O96">
        <v>6488.5</v>
      </c>
    </row>
    <row r="99" spans="1:15" x14ac:dyDescent="0.25">
      <c r="A99" s="17" t="s">
        <v>22</v>
      </c>
      <c r="B99" s="17"/>
    </row>
    <row r="101" spans="1:15" x14ac:dyDescent="0.25">
      <c r="B101" s="16" t="s">
        <v>4</v>
      </c>
      <c r="C101" s="16"/>
      <c r="D101" s="16"/>
      <c r="E101" s="16"/>
      <c r="G101" s="16" t="s">
        <v>23</v>
      </c>
      <c r="H101" s="16"/>
      <c r="I101" s="16"/>
      <c r="J101" s="16"/>
      <c r="L101" s="16" t="s">
        <v>6</v>
      </c>
      <c r="M101" s="16"/>
      <c r="N101" s="16"/>
      <c r="O101" s="16"/>
    </row>
    <row r="102" spans="1:15" x14ac:dyDescent="0.25">
      <c r="B102" s="1" t="s">
        <v>0</v>
      </c>
      <c r="C102" t="s">
        <v>7</v>
      </c>
      <c r="D102" s="1" t="s">
        <v>1</v>
      </c>
      <c r="E102" s="1" t="s">
        <v>9</v>
      </c>
      <c r="G102" s="1" t="s">
        <v>0</v>
      </c>
      <c r="H102" s="1" t="s">
        <v>7</v>
      </c>
      <c r="I102" s="1" t="s">
        <v>1</v>
      </c>
      <c r="J102" s="1" t="s">
        <v>9</v>
      </c>
      <c r="L102" s="1" t="s">
        <v>0</v>
      </c>
      <c r="M102" s="1" t="s">
        <v>7</v>
      </c>
      <c r="N102" s="1" t="s">
        <v>1</v>
      </c>
      <c r="O102" s="1" t="s">
        <v>9</v>
      </c>
    </row>
    <row r="103" spans="1:15" ht="15" customHeight="1" x14ac:dyDescent="0.25">
      <c r="B103" s="15" t="s">
        <v>8</v>
      </c>
      <c r="C103" s="3">
        <v>1</v>
      </c>
      <c r="D103" s="3" t="s">
        <v>2</v>
      </c>
      <c r="E103" s="18">
        <f>64.6+14.7</f>
        <v>79.3</v>
      </c>
      <c r="G103" s="15" t="s">
        <v>8</v>
      </c>
      <c r="H103" s="3">
        <v>1</v>
      </c>
      <c r="I103" s="3" t="s">
        <v>2</v>
      </c>
      <c r="J103" s="18">
        <f>15.1+30.7+20.3+22.1+11.6</f>
        <v>99.799999999999983</v>
      </c>
      <c r="L103" s="15" t="s">
        <v>8</v>
      </c>
      <c r="M103" s="3">
        <v>1</v>
      </c>
      <c r="N103" s="3" t="s">
        <v>2</v>
      </c>
      <c r="O103" s="18">
        <f>49.4+15-30+64</f>
        <v>98.4</v>
      </c>
    </row>
    <row r="104" spans="1:15" x14ac:dyDescent="0.25">
      <c r="B104" s="15"/>
      <c r="C104" s="3">
        <v>2</v>
      </c>
      <c r="D104" s="3" t="s">
        <v>3</v>
      </c>
      <c r="E104" s="3">
        <v>12.3</v>
      </c>
      <c r="G104" s="15"/>
      <c r="H104" s="3">
        <v>2</v>
      </c>
      <c r="I104" s="3" t="s">
        <v>3</v>
      </c>
      <c r="J104" s="3">
        <v>12.3</v>
      </c>
      <c r="L104" s="15"/>
      <c r="M104" s="3">
        <v>2</v>
      </c>
      <c r="N104" s="3" t="s">
        <v>3</v>
      </c>
      <c r="O104" s="3">
        <v>12.3</v>
      </c>
    </row>
    <row r="105" spans="1:15" x14ac:dyDescent="0.25">
      <c r="B105" s="15"/>
      <c r="C105" s="3">
        <v>3</v>
      </c>
      <c r="D105" s="3" t="s">
        <v>3</v>
      </c>
      <c r="E105" s="3">
        <v>78.400000000000006</v>
      </c>
      <c r="G105" s="15"/>
      <c r="H105" s="3">
        <v>3</v>
      </c>
      <c r="I105" s="3" t="s">
        <v>3</v>
      </c>
      <c r="J105" s="3">
        <v>78.400000000000006</v>
      </c>
      <c r="L105" s="15"/>
      <c r="M105" s="3">
        <v>3</v>
      </c>
      <c r="N105" s="3" t="s">
        <v>3</v>
      </c>
      <c r="O105" s="3">
        <v>78.400000000000006</v>
      </c>
    </row>
    <row r="106" spans="1:15" x14ac:dyDescent="0.25">
      <c r="B106" s="15"/>
      <c r="C106" s="3">
        <v>4</v>
      </c>
      <c r="D106" s="3" t="s">
        <v>2</v>
      </c>
      <c r="E106" s="3">
        <v>12.3</v>
      </c>
      <c r="G106" s="15"/>
      <c r="H106" s="3">
        <v>4</v>
      </c>
      <c r="I106" s="3" t="s">
        <v>2</v>
      </c>
      <c r="J106" s="3">
        <v>12.3</v>
      </c>
      <c r="L106" s="15"/>
      <c r="M106" s="3">
        <v>4</v>
      </c>
      <c r="N106" s="3" t="s">
        <v>2</v>
      </c>
      <c r="O106" s="3">
        <v>12.3</v>
      </c>
    </row>
    <row r="107" spans="1:15" x14ac:dyDescent="0.25">
      <c r="B107" s="15"/>
      <c r="C107" s="3">
        <v>5</v>
      </c>
      <c r="D107" s="3" t="s">
        <v>2</v>
      </c>
      <c r="E107" s="3">
        <v>78.400000000000006</v>
      </c>
      <c r="G107" s="15"/>
      <c r="H107" s="3">
        <v>5</v>
      </c>
      <c r="I107" s="3" t="s">
        <v>2</v>
      </c>
      <c r="J107" s="3">
        <v>78.400000000000006</v>
      </c>
      <c r="L107" s="15"/>
      <c r="M107" s="3">
        <v>5</v>
      </c>
      <c r="N107" s="3" t="s">
        <v>2</v>
      </c>
      <c r="O107" s="3">
        <v>78.400000000000006</v>
      </c>
    </row>
    <row r="108" spans="1:15" x14ac:dyDescent="0.25">
      <c r="B108" s="15"/>
      <c r="C108" s="3">
        <v>6</v>
      </c>
      <c r="D108" s="3" t="s">
        <v>3</v>
      </c>
      <c r="E108" s="3">
        <v>12.3</v>
      </c>
      <c r="G108" s="15"/>
      <c r="H108" s="3">
        <v>6</v>
      </c>
      <c r="I108" s="3" t="s">
        <v>3</v>
      </c>
      <c r="J108" s="3">
        <v>12.3</v>
      </c>
      <c r="L108" s="15"/>
      <c r="M108" s="3">
        <v>6</v>
      </c>
      <c r="N108" s="3" t="s">
        <v>3</v>
      </c>
      <c r="O108" s="3">
        <v>12.3</v>
      </c>
    </row>
    <row r="109" spans="1:15" x14ac:dyDescent="0.25">
      <c r="B109" s="15"/>
      <c r="C109" s="3">
        <v>7</v>
      </c>
      <c r="D109" s="3" t="s">
        <v>3</v>
      </c>
      <c r="E109" s="3">
        <v>78.400000000000006</v>
      </c>
      <c r="G109" s="15"/>
      <c r="H109" s="3">
        <v>7</v>
      </c>
      <c r="I109" s="3" t="s">
        <v>3</v>
      </c>
      <c r="J109" s="3">
        <v>78.400000000000006</v>
      </c>
      <c r="L109" s="15"/>
      <c r="M109" s="3">
        <v>7</v>
      </c>
      <c r="N109" s="3" t="s">
        <v>3</v>
      </c>
      <c r="O109" s="3">
        <v>78.400000000000006</v>
      </c>
    </row>
    <row r="110" spans="1:15" x14ac:dyDescent="0.25">
      <c r="B110" s="15"/>
      <c r="C110" s="3">
        <v>8</v>
      </c>
      <c r="D110" s="3" t="s">
        <v>2</v>
      </c>
      <c r="E110" s="3">
        <v>12.3</v>
      </c>
      <c r="G110" s="15"/>
      <c r="H110" s="3">
        <v>8</v>
      </c>
      <c r="I110" s="3" t="s">
        <v>2</v>
      </c>
      <c r="J110" s="3">
        <v>12.3</v>
      </c>
      <c r="L110" s="15"/>
      <c r="M110" s="3">
        <v>8</v>
      </c>
      <c r="N110" s="3" t="s">
        <v>2</v>
      </c>
      <c r="O110" s="3">
        <v>12.3</v>
      </c>
    </row>
    <row r="111" spans="1:15" x14ac:dyDescent="0.25">
      <c r="B111" s="15"/>
      <c r="C111" s="3">
        <v>9</v>
      </c>
      <c r="D111" s="3" t="s">
        <v>2</v>
      </c>
      <c r="E111" s="3">
        <v>78.400000000000006</v>
      </c>
      <c r="G111" s="15"/>
      <c r="H111" s="3">
        <v>9</v>
      </c>
      <c r="I111" s="3" t="s">
        <v>2</v>
      </c>
      <c r="J111" s="3">
        <v>78.400000000000006</v>
      </c>
      <c r="L111" s="15"/>
      <c r="M111" s="3">
        <v>9</v>
      </c>
      <c r="N111" s="3" t="s">
        <v>2</v>
      </c>
      <c r="O111" s="3">
        <v>78.400000000000006</v>
      </c>
    </row>
    <row r="112" spans="1:15" x14ac:dyDescent="0.25">
      <c r="B112" s="15"/>
      <c r="C112" s="3">
        <v>10</v>
      </c>
      <c r="D112" s="3" t="s">
        <v>3</v>
      </c>
      <c r="E112" s="3">
        <v>12.3</v>
      </c>
      <c r="G112" s="15"/>
      <c r="H112" s="3">
        <v>10</v>
      </c>
      <c r="I112" s="3" t="s">
        <v>3</v>
      </c>
      <c r="J112" s="3">
        <v>12.3</v>
      </c>
      <c r="L112" s="15"/>
      <c r="M112" s="3">
        <v>10</v>
      </c>
      <c r="N112" s="3" t="s">
        <v>3</v>
      </c>
      <c r="O112" s="3">
        <v>12.3</v>
      </c>
    </row>
    <row r="113" spans="2:15" x14ac:dyDescent="0.25">
      <c r="B113" s="15"/>
      <c r="C113" s="3">
        <v>11</v>
      </c>
      <c r="D113" s="3" t="s">
        <v>3</v>
      </c>
      <c r="E113" s="3">
        <v>78.400000000000006</v>
      </c>
      <c r="G113" s="15"/>
      <c r="H113" s="3">
        <v>11</v>
      </c>
      <c r="I113" s="3" t="s">
        <v>3</v>
      </c>
      <c r="J113" s="3">
        <v>78.400000000000006</v>
      </c>
      <c r="L113" s="15"/>
      <c r="M113" s="3">
        <v>11</v>
      </c>
      <c r="N113" s="3" t="s">
        <v>3</v>
      </c>
      <c r="O113" s="3">
        <v>78.400000000000006</v>
      </c>
    </row>
    <row r="114" spans="2:15" x14ac:dyDescent="0.25">
      <c r="B114" s="14"/>
      <c r="C114" s="4">
        <v>12</v>
      </c>
      <c r="D114" s="4" t="s">
        <v>2</v>
      </c>
      <c r="E114" s="4">
        <v>12.3</v>
      </c>
      <c r="G114" s="14"/>
      <c r="H114" s="4">
        <v>12</v>
      </c>
      <c r="I114" s="4" t="s">
        <v>2</v>
      </c>
      <c r="J114" s="4">
        <v>12.3</v>
      </c>
      <c r="L114" s="14"/>
      <c r="M114" s="4">
        <v>12</v>
      </c>
      <c r="N114" s="4" t="s">
        <v>2</v>
      </c>
      <c r="O114" s="4">
        <v>12.3</v>
      </c>
    </row>
    <row r="115" spans="2:15" ht="15" customHeight="1" x14ac:dyDescent="0.25">
      <c r="B115" s="12" t="s">
        <v>10</v>
      </c>
      <c r="C115" s="5">
        <v>13</v>
      </c>
      <c r="D115" s="5" t="s">
        <v>2</v>
      </c>
      <c r="E115" s="19">
        <f>61.4+15+11.6</f>
        <v>88</v>
      </c>
      <c r="G115" s="12" t="s">
        <v>10</v>
      </c>
      <c r="H115" s="5">
        <v>13</v>
      </c>
      <c r="I115" s="5" t="s">
        <v>2</v>
      </c>
      <c r="J115" s="19">
        <f>61.4+9.4+11</f>
        <v>81.8</v>
      </c>
      <c r="L115" s="12" t="s">
        <v>10</v>
      </c>
      <c r="M115">
        <v>13</v>
      </c>
      <c r="N115" s="6" t="s">
        <v>3</v>
      </c>
      <c r="O115" s="1">
        <f>61.2+98.4+15</f>
        <v>174.60000000000002</v>
      </c>
    </row>
    <row r="116" spans="2:15" x14ac:dyDescent="0.25">
      <c r="B116" s="15"/>
      <c r="C116" s="3">
        <v>14</v>
      </c>
      <c r="D116" s="3" t="s">
        <v>3</v>
      </c>
      <c r="E116" s="3">
        <v>16.149999999999999</v>
      </c>
      <c r="G116" s="15"/>
      <c r="H116" s="3">
        <v>14</v>
      </c>
      <c r="I116" s="3" t="s">
        <v>3</v>
      </c>
      <c r="J116" s="3">
        <v>16.149999999999999</v>
      </c>
      <c r="L116" s="15"/>
      <c r="M116">
        <v>14</v>
      </c>
      <c r="N116" s="6" t="s">
        <v>2</v>
      </c>
      <c r="O116">
        <v>16.149999999999999</v>
      </c>
    </row>
    <row r="117" spans="2:15" x14ac:dyDescent="0.25">
      <c r="B117" s="15"/>
      <c r="C117" s="3">
        <v>15</v>
      </c>
      <c r="D117" s="3" t="s">
        <v>2</v>
      </c>
      <c r="E117" s="3">
        <f>79.9+77.9</f>
        <v>157.80000000000001</v>
      </c>
      <c r="G117" s="15"/>
      <c r="H117" s="3">
        <v>15</v>
      </c>
      <c r="I117" s="3" t="s">
        <v>2</v>
      </c>
      <c r="J117" s="3">
        <f>79.9+77.9</f>
        <v>157.80000000000001</v>
      </c>
      <c r="L117" s="15"/>
      <c r="M117">
        <v>15</v>
      </c>
      <c r="N117" s="6" t="s">
        <v>3</v>
      </c>
      <c r="O117">
        <v>157.80000000000001</v>
      </c>
    </row>
    <row r="118" spans="2:15" x14ac:dyDescent="0.25">
      <c r="B118" s="15"/>
      <c r="C118" s="3">
        <v>16</v>
      </c>
      <c r="D118" s="3" t="s">
        <v>3</v>
      </c>
      <c r="E118" s="3">
        <v>16.149999999999999</v>
      </c>
      <c r="G118" s="15"/>
      <c r="H118" s="3">
        <v>16</v>
      </c>
      <c r="I118" s="3" t="s">
        <v>3</v>
      </c>
      <c r="J118" s="3">
        <v>16.149999999999999</v>
      </c>
      <c r="L118" s="15"/>
      <c r="M118">
        <v>16</v>
      </c>
      <c r="N118" s="6" t="s">
        <v>2</v>
      </c>
      <c r="O118">
        <v>16.149999999999999</v>
      </c>
    </row>
    <row r="119" spans="2:15" x14ac:dyDescent="0.25">
      <c r="B119" s="15"/>
      <c r="C119" s="3">
        <v>17</v>
      </c>
      <c r="D119" s="3" t="s">
        <v>2</v>
      </c>
      <c r="E119" s="3">
        <v>157.80000000000001</v>
      </c>
      <c r="G119" s="15"/>
      <c r="H119" s="3">
        <v>17</v>
      </c>
      <c r="I119" s="3" t="s">
        <v>2</v>
      </c>
      <c r="J119" s="3">
        <v>157.80000000000001</v>
      </c>
      <c r="L119" s="15"/>
      <c r="M119">
        <v>17</v>
      </c>
      <c r="N119" s="6" t="s">
        <v>3</v>
      </c>
      <c r="O119">
        <v>157.80000000000001</v>
      </c>
    </row>
    <row r="120" spans="2:15" x14ac:dyDescent="0.25">
      <c r="B120" s="14"/>
      <c r="C120" s="4">
        <v>18</v>
      </c>
      <c r="D120" s="4" t="s">
        <v>3</v>
      </c>
      <c r="E120" s="4">
        <v>16.149999999999999</v>
      </c>
      <c r="G120" s="14"/>
      <c r="H120" s="4">
        <v>18</v>
      </c>
      <c r="I120" s="4" t="s">
        <v>3</v>
      </c>
      <c r="J120" s="4">
        <v>16.149999999999999</v>
      </c>
      <c r="L120" s="14"/>
      <c r="M120" s="4">
        <v>18</v>
      </c>
      <c r="N120" s="7" t="s">
        <v>2</v>
      </c>
      <c r="O120" s="4">
        <v>16.149999999999999</v>
      </c>
    </row>
    <row r="121" spans="2:15" ht="15" customHeight="1" x14ac:dyDescent="0.25">
      <c r="B121" s="12" t="s">
        <v>11</v>
      </c>
      <c r="C121">
        <v>19</v>
      </c>
      <c r="D121" t="s">
        <v>2</v>
      </c>
      <c r="E121" s="1">
        <f>64.6+96.8+9.9</f>
        <v>171.29999999999998</v>
      </c>
      <c r="G121" s="12" t="s">
        <v>11</v>
      </c>
      <c r="H121" s="3">
        <v>19</v>
      </c>
      <c r="I121" s="6" t="s">
        <v>2</v>
      </c>
      <c r="J121" s="1">
        <f>95.6+49.9+11.5</f>
        <v>157</v>
      </c>
      <c r="L121" s="12" t="s">
        <v>11</v>
      </c>
      <c r="M121">
        <v>19</v>
      </c>
      <c r="N121" s="6" t="s">
        <v>2</v>
      </c>
      <c r="O121" s="1">
        <f>61.4+10+10</f>
        <v>81.400000000000006</v>
      </c>
    </row>
    <row r="122" spans="2:15" x14ac:dyDescent="0.25">
      <c r="B122" s="13"/>
      <c r="C122">
        <v>20</v>
      </c>
      <c r="D122" t="s">
        <v>3</v>
      </c>
      <c r="E122">
        <v>20</v>
      </c>
      <c r="G122" s="13"/>
      <c r="H122" s="3">
        <v>20</v>
      </c>
      <c r="I122" s="6" t="s">
        <v>3</v>
      </c>
      <c r="J122">
        <v>20</v>
      </c>
      <c r="L122" s="13"/>
      <c r="M122">
        <v>20</v>
      </c>
      <c r="N122" s="6" t="s">
        <v>3</v>
      </c>
      <c r="O122">
        <v>20</v>
      </c>
    </row>
    <row r="123" spans="2:15" x14ac:dyDescent="0.25">
      <c r="B123" s="13"/>
      <c r="C123">
        <v>21</v>
      </c>
      <c r="D123" t="s">
        <v>3</v>
      </c>
      <c r="E123">
        <v>63</v>
      </c>
      <c r="G123" s="13"/>
      <c r="H123" s="3">
        <v>21</v>
      </c>
      <c r="I123" s="6" t="s">
        <v>3</v>
      </c>
      <c r="J123">
        <v>63</v>
      </c>
      <c r="L123" s="13"/>
      <c r="M123">
        <v>21</v>
      </c>
      <c r="N123" s="6" t="s">
        <v>3</v>
      </c>
      <c r="O123">
        <v>63</v>
      </c>
    </row>
    <row r="124" spans="2:15" x14ac:dyDescent="0.25">
      <c r="B124" s="13"/>
      <c r="C124">
        <v>22</v>
      </c>
      <c r="D124" s="3" t="s">
        <v>2</v>
      </c>
      <c r="E124">
        <v>20</v>
      </c>
      <c r="G124" s="13"/>
      <c r="H124" s="3">
        <v>22</v>
      </c>
      <c r="I124" s="6" t="s">
        <v>2</v>
      </c>
      <c r="J124">
        <v>20</v>
      </c>
      <c r="L124" s="13"/>
      <c r="M124">
        <v>22</v>
      </c>
      <c r="N124" s="6" t="s">
        <v>2</v>
      </c>
      <c r="O124">
        <v>20</v>
      </c>
    </row>
    <row r="125" spans="2:15" x14ac:dyDescent="0.25">
      <c r="B125" s="13"/>
      <c r="C125">
        <v>23</v>
      </c>
      <c r="D125" s="3" t="s">
        <v>2</v>
      </c>
      <c r="E125">
        <v>63</v>
      </c>
      <c r="G125" s="13"/>
      <c r="H125" s="3">
        <v>23</v>
      </c>
      <c r="I125" s="6" t="s">
        <v>2</v>
      </c>
      <c r="J125">
        <v>63</v>
      </c>
      <c r="L125" s="13"/>
      <c r="M125">
        <v>23</v>
      </c>
      <c r="N125" s="6" t="s">
        <v>2</v>
      </c>
      <c r="O125">
        <v>63</v>
      </c>
    </row>
    <row r="126" spans="2:15" x14ac:dyDescent="0.25">
      <c r="B126" s="13"/>
      <c r="C126">
        <v>24</v>
      </c>
      <c r="D126" t="s">
        <v>3</v>
      </c>
      <c r="E126">
        <v>20</v>
      </c>
      <c r="G126" s="13"/>
      <c r="H126" s="3">
        <v>24</v>
      </c>
      <c r="I126" s="6" t="s">
        <v>3</v>
      </c>
      <c r="J126">
        <v>20</v>
      </c>
      <c r="L126" s="13"/>
      <c r="M126">
        <v>24</v>
      </c>
      <c r="N126" s="6" t="s">
        <v>3</v>
      </c>
      <c r="O126">
        <v>20</v>
      </c>
    </row>
    <row r="127" spans="2:15" x14ac:dyDescent="0.25">
      <c r="B127" s="13"/>
      <c r="C127">
        <v>25</v>
      </c>
      <c r="D127" t="s">
        <v>3</v>
      </c>
      <c r="E127">
        <v>63</v>
      </c>
      <c r="G127" s="13"/>
      <c r="H127" s="3">
        <v>25</v>
      </c>
      <c r="I127" s="6" t="s">
        <v>3</v>
      </c>
      <c r="J127">
        <v>63</v>
      </c>
      <c r="L127" s="13"/>
      <c r="M127">
        <v>25</v>
      </c>
      <c r="N127" s="6" t="s">
        <v>3</v>
      </c>
      <c r="O127">
        <v>63</v>
      </c>
    </row>
    <row r="128" spans="2:15" x14ac:dyDescent="0.25">
      <c r="B128" s="13"/>
      <c r="C128">
        <v>26</v>
      </c>
      <c r="D128" s="3" t="s">
        <v>2</v>
      </c>
      <c r="E128">
        <v>20</v>
      </c>
      <c r="G128" s="13"/>
      <c r="H128" s="3">
        <v>26</v>
      </c>
      <c r="I128" s="6" t="s">
        <v>2</v>
      </c>
      <c r="J128">
        <v>20</v>
      </c>
      <c r="L128" s="13"/>
      <c r="M128">
        <v>26</v>
      </c>
      <c r="N128" s="6" t="s">
        <v>2</v>
      </c>
      <c r="O128">
        <v>20</v>
      </c>
    </row>
    <row r="129" spans="2:15" x14ac:dyDescent="0.25">
      <c r="B129" s="13"/>
      <c r="C129">
        <v>27</v>
      </c>
      <c r="D129" s="3" t="s">
        <v>2</v>
      </c>
      <c r="E129">
        <v>63</v>
      </c>
      <c r="G129" s="13"/>
      <c r="H129" s="3">
        <v>27</v>
      </c>
      <c r="I129" s="6" t="s">
        <v>2</v>
      </c>
      <c r="J129">
        <v>63</v>
      </c>
      <c r="L129" s="13"/>
      <c r="M129">
        <v>27</v>
      </c>
      <c r="N129" s="6" t="s">
        <v>2</v>
      </c>
      <c r="O129">
        <v>63</v>
      </c>
    </row>
    <row r="130" spans="2:15" x14ac:dyDescent="0.25">
      <c r="B130" s="13"/>
      <c r="C130">
        <v>28</v>
      </c>
      <c r="D130" t="s">
        <v>3</v>
      </c>
      <c r="E130">
        <v>20</v>
      </c>
      <c r="G130" s="13"/>
      <c r="H130" s="3">
        <v>28</v>
      </c>
      <c r="I130" s="6" t="s">
        <v>3</v>
      </c>
      <c r="J130">
        <v>20</v>
      </c>
      <c r="L130" s="13"/>
      <c r="M130">
        <v>28</v>
      </c>
      <c r="N130" s="6" t="s">
        <v>3</v>
      </c>
      <c r="O130">
        <v>20</v>
      </c>
    </row>
    <row r="131" spans="2:15" x14ac:dyDescent="0.25">
      <c r="B131" s="13"/>
      <c r="C131">
        <v>29</v>
      </c>
      <c r="D131" t="s">
        <v>3</v>
      </c>
      <c r="E131">
        <v>63</v>
      </c>
      <c r="G131" s="13"/>
      <c r="H131" s="3">
        <v>29</v>
      </c>
      <c r="I131" s="6" t="s">
        <v>3</v>
      </c>
      <c r="J131">
        <v>63</v>
      </c>
      <c r="L131" s="13"/>
      <c r="M131">
        <v>29</v>
      </c>
      <c r="N131" s="6" t="s">
        <v>3</v>
      </c>
      <c r="O131">
        <v>63</v>
      </c>
    </row>
    <row r="132" spans="2:15" x14ac:dyDescent="0.25">
      <c r="B132" s="14"/>
      <c r="C132" s="4">
        <v>30</v>
      </c>
      <c r="D132" s="4" t="s">
        <v>2</v>
      </c>
      <c r="E132" s="4">
        <v>20</v>
      </c>
      <c r="G132" s="14"/>
      <c r="H132" s="4">
        <v>30</v>
      </c>
      <c r="I132" s="7" t="s">
        <v>2</v>
      </c>
      <c r="J132" s="4">
        <v>20</v>
      </c>
      <c r="L132" s="14"/>
      <c r="M132" s="4">
        <v>30</v>
      </c>
      <c r="N132" s="7" t="s">
        <v>2</v>
      </c>
      <c r="O132" s="4">
        <v>20</v>
      </c>
    </row>
    <row r="133" spans="2:15" ht="15" customHeight="1" x14ac:dyDescent="0.25">
      <c r="B133" s="12" t="s">
        <v>12</v>
      </c>
      <c r="C133">
        <v>31</v>
      </c>
      <c r="D133" t="s">
        <v>3</v>
      </c>
      <c r="E133" s="1">
        <f>98.5+15+9.5</f>
        <v>123</v>
      </c>
      <c r="G133" s="12" t="s">
        <v>12</v>
      </c>
      <c r="H133" s="3">
        <v>31</v>
      </c>
      <c r="I133" s="6" t="s">
        <v>2</v>
      </c>
      <c r="J133" s="1">
        <f>99.2+10.8+12</f>
        <v>122</v>
      </c>
      <c r="L133" s="12" t="s">
        <v>12</v>
      </c>
      <c r="M133">
        <v>31</v>
      </c>
      <c r="N133" s="6" t="s">
        <v>2</v>
      </c>
      <c r="O133" s="1">
        <f>98.5+16.9+9.5</f>
        <v>124.9</v>
      </c>
    </row>
    <row r="134" spans="2:15" x14ac:dyDescent="0.25">
      <c r="B134" s="13"/>
      <c r="C134">
        <v>32</v>
      </c>
      <c r="D134" t="s">
        <v>2</v>
      </c>
      <c r="E134">
        <v>12.6</v>
      </c>
      <c r="G134" s="13"/>
      <c r="H134" s="3">
        <v>32</v>
      </c>
      <c r="I134" s="6" t="s">
        <v>3</v>
      </c>
      <c r="J134">
        <v>12.6</v>
      </c>
      <c r="L134" s="13"/>
      <c r="M134">
        <v>32</v>
      </c>
      <c r="N134" s="6" t="s">
        <v>3</v>
      </c>
      <c r="O134">
        <v>12.6</v>
      </c>
    </row>
    <row r="135" spans="2:15" x14ac:dyDescent="0.25">
      <c r="B135" s="13"/>
      <c r="C135">
        <v>33</v>
      </c>
      <c r="D135" t="s">
        <v>2</v>
      </c>
      <c r="E135">
        <v>77.8</v>
      </c>
      <c r="G135" s="13"/>
      <c r="H135" s="3">
        <v>33</v>
      </c>
      <c r="I135" s="6" t="s">
        <v>3</v>
      </c>
      <c r="J135">
        <v>77.8</v>
      </c>
      <c r="L135" s="13"/>
      <c r="M135">
        <v>33</v>
      </c>
      <c r="N135" s="6" t="s">
        <v>3</v>
      </c>
      <c r="O135">
        <v>77.8</v>
      </c>
    </row>
    <row r="136" spans="2:15" x14ac:dyDescent="0.25">
      <c r="B136" s="13"/>
      <c r="C136">
        <v>34</v>
      </c>
      <c r="D136" t="s">
        <v>3</v>
      </c>
      <c r="E136">
        <v>12.6</v>
      </c>
      <c r="G136" s="13"/>
      <c r="H136" s="3">
        <v>34</v>
      </c>
      <c r="I136" s="6" t="s">
        <v>2</v>
      </c>
      <c r="J136">
        <v>12.6</v>
      </c>
      <c r="L136" s="13"/>
      <c r="M136">
        <v>34</v>
      </c>
      <c r="N136" s="6" t="s">
        <v>2</v>
      </c>
      <c r="O136">
        <v>12.6</v>
      </c>
    </row>
    <row r="137" spans="2:15" x14ac:dyDescent="0.25">
      <c r="B137" s="13"/>
      <c r="C137">
        <v>35</v>
      </c>
      <c r="D137" t="s">
        <v>3</v>
      </c>
      <c r="E137">
        <v>77.8</v>
      </c>
      <c r="G137" s="13"/>
      <c r="H137" s="3">
        <v>35</v>
      </c>
      <c r="I137" s="6" t="s">
        <v>2</v>
      </c>
      <c r="J137">
        <v>77.8</v>
      </c>
      <c r="L137" s="13"/>
      <c r="M137">
        <v>35</v>
      </c>
      <c r="N137" s="6" t="s">
        <v>2</v>
      </c>
      <c r="O137">
        <v>77.8</v>
      </c>
    </row>
    <row r="138" spans="2:15" x14ac:dyDescent="0.25">
      <c r="B138" s="13"/>
      <c r="C138">
        <v>36</v>
      </c>
      <c r="D138" t="s">
        <v>2</v>
      </c>
      <c r="E138">
        <v>12.6</v>
      </c>
      <c r="G138" s="13"/>
      <c r="H138" s="3">
        <v>36</v>
      </c>
      <c r="I138" s="6" t="s">
        <v>3</v>
      </c>
      <c r="J138">
        <v>12.6</v>
      </c>
      <c r="L138" s="13"/>
      <c r="M138">
        <v>36</v>
      </c>
      <c r="N138" s="6" t="s">
        <v>3</v>
      </c>
      <c r="O138">
        <v>12.6</v>
      </c>
    </row>
    <row r="139" spans="2:15" x14ac:dyDescent="0.25">
      <c r="B139" s="13"/>
      <c r="C139">
        <v>37</v>
      </c>
      <c r="D139" t="s">
        <v>2</v>
      </c>
      <c r="E139">
        <v>77.8</v>
      </c>
      <c r="G139" s="13"/>
      <c r="H139" s="3">
        <v>37</v>
      </c>
      <c r="I139" s="6" t="s">
        <v>3</v>
      </c>
      <c r="J139">
        <v>77.8</v>
      </c>
      <c r="L139" s="13"/>
      <c r="M139">
        <v>37</v>
      </c>
      <c r="N139" s="6" t="s">
        <v>3</v>
      </c>
      <c r="O139">
        <v>77.8</v>
      </c>
    </row>
    <row r="140" spans="2:15" x14ac:dyDescent="0.25">
      <c r="B140" s="13"/>
      <c r="C140">
        <v>38</v>
      </c>
      <c r="D140" t="s">
        <v>3</v>
      </c>
      <c r="E140">
        <v>12.6</v>
      </c>
      <c r="G140" s="13"/>
      <c r="H140" s="3">
        <v>38</v>
      </c>
      <c r="I140" s="6" t="s">
        <v>2</v>
      </c>
      <c r="J140">
        <v>12.6</v>
      </c>
      <c r="L140" s="13"/>
      <c r="M140">
        <v>38</v>
      </c>
      <c r="N140" s="6" t="s">
        <v>2</v>
      </c>
      <c r="O140">
        <v>12.6</v>
      </c>
    </row>
    <row r="141" spans="2:15" x14ac:dyDescent="0.25">
      <c r="B141" s="13"/>
      <c r="C141">
        <v>39</v>
      </c>
      <c r="D141" t="s">
        <v>3</v>
      </c>
      <c r="E141">
        <v>77.8</v>
      </c>
      <c r="G141" s="13"/>
      <c r="H141" s="3">
        <v>39</v>
      </c>
      <c r="I141" s="6" t="s">
        <v>2</v>
      </c>
      <c r="J141">
        <v>77.8</v>
      </c>
      <c r="L141" s="13"/>
      <c r="M141">
        <v>39</v>
      </c>
      <c r="N141" s="6" t="s">
        <v>2</v>
      </c>
      <c r="O141">
        <v>77.8</v>
      </c>
    </row>
    <row r="142" spans="2:15" x14ac:dyDescent="0.25">
      <c r="B142" s="14"/>
      <c r="C142" s="4">
        <v>40</v>
      </c>
      <c r="D142" s="4" t="s">
        <v>2</v>
      </c>
      <c r="E142" s="4">
        <v>12.6</v>
      </c>
      <c r="G142" s="14"/>
      <c r="H142" s="3">
        <v>40</v>
      </c>
      <c r="I142" s="7" t="s">
        <v>3</v>
      </c>
      <c r="J142" s="4">
        <v>12.6</v>
      </c>
      <c r="L142" s="14"/>
      <c r="M142" s="4">
        <v>40</v>
      </c>
      <c r="N142" s="7" t="s">
        <v>3</v>
      </c>
      <c r="O142" s="4">
        <v>12.6</v>
      </c>
    </row>
    <row r="143" spans="2:15" ht="15" customHeight="1" x14ac:dyDescent="0.25">
      <c r="B143" s="12" t="s">
        <v>15</v>
      </c>
      <c r="C143">
        <v>41</v>
      </c>
      <c r="D143" s="6" t="s">
        <v>3</v>
      </c>
      <c r="E143" s="1">
        <f>84.7+54.3+10</f>
        <v>149</v>
      </c>
      <c r="G143" s="12" t="s">
        <v>15</v>
      </c>
      <c r="H143" s="5">
        <v>41</v>
      </c>
      <c r="I143" s="6" t="s">
        <v>3</v>
      </c>
      <c r="J143" s="1">
        <f>61.4+15+16.7</f>
        <v>93.100000000000009</v>
      </c>
      <c r="L143" s="12" t="s">
        <v>15</v>
      </c>
      <c r="M143">
        <v>41</v>
      </c>
      <c r="N143" s="6" t="s">
        <v>2</v>
      </c>
      <c r="O143" s="1">
        <f>54.4+78.8+5.9+10</f>
        <v>149.1</v>
      </c>
    </row>
    <row r="144" spans="2:15" x14ac:dyDescent="0.25">
      <c r="B144" s="13"/>
      <c r="C144">
        <v>42</v>
      </c>
      <c r="D144" s="6" t="s">
        <v>2</v>
      </c>
      <c r="E144">
        <v>17.2</v>
      </c>
      <c r="G144" s="15"/>
      <c r="H144" s="3">
        <v>42</v>
      </c>
      <c r="I144" s="6" t="s">
        <v>2</v>
      </c>
      <c r="J144">
        <v>17.2</v>
      </c>
      <c r="L144" s="13"/>
      <c r="M144">
        <v>42</v>
      </c>
      <c r="N144" s="6" t="s">
        <v>3</v>
      </c>
      <c r="O144">
        <v>17.2</v>
      </c>
    </row>
    <row r="145" spans="2:15" x14ac:dyDescent="0.25">
      <c r="B145" s="13"/>
      <c r="C145">
        <v>43</v>
      </c>
      <c r="D145" s="6" t="s">
        <v>3</v>
      </c>
      <c r="E145">
        <f>78.6+76.3</f>
        <v>154.89999999999998</v>
      </c>
      <c r="G145" s="15"/>
      <c r="H145" s="3">
        <v>43</v>
      </c>
      <c r="I145" s="6" t="s">
        <v>3</v>
      </c>
      <c r="J145">
        <f>78.6+76.3</f>
        <v>154.89999999999998</v>
      </c>
      <c r="L145" s="13"/>
      <c r="M145">
        <v>43</v>
      </c>
      <c r="N145" s="6" t="s">
        <v>2</v>
      </c>
      <c r="O145">
        <v>154.9</v>
      </c>
    </row>
    <row r="146" spans="2:15" x14ac:dyDescent="0.25">
      <c r="B146" s="14"/>
      <c r="C146" s="4">
        <v>44</v>
      </c>
      <c r="D146" s="7" t="s">
        <v>2</v>
      </c>
      <c r="E146" s="4">
        <v>17.2</v>
      </c>
      <c r="G146" s="15"/>
      <c r="H146" s="3">
        <v>44</v>
      </c>
      <c r="I146" s="6" t="s">
        <v>2</v>
      </c>
      <c r="J146">
        <v>17.2</v>
      </c>
      <c r="L146" s="14"/>
      <c r="M146" s="4">
        <v>44</v>
      </c>
      <c r="N146" s="7" t="s">
        <v>3</v>
      </c>
      <c r="O146" s="4">
        <v>17.2</v>
      </c>
    </row>
    <row r="147" spans="2:15" x14ac:dyDescent="0.25">
      <c r="B147" s="12" t="s">
        <v>14</v>
      </c>
      <c r="C147">
        <v>45</v>
      </c>
      <c r="D147" s="6" t="s">
        <v>3</v>
      </c>
      <c r="E147" s="1">
        <f>100.6+10.7+43.3</f>
        <v>154.6</v>
      </c>
      <c r="G147" s="15"/>
      <c r="H147" s="3">
        <v>45</v>
      </c>
      <c r="I147" s="6" t="s">
        <v>3</v>
      </c>
      <c r="J147">
        <f>78.6+76.3</f>
        <v>154.89999999999998</v>
      </c>
      <c r="L147" s="12" t="s">
        <v>14</v>
      </c>
      <c r="M147" s="5">
        <v>45</v>
      </c>
      <c r="N147" s="10" t="s">
        <v>2</v>
      </c>
      <c r="O147" s="19">
        <f>100.5+43.3+10.7</f>
        <v>154.5</v>
      </c>
    </row>
    <row r="148" spans="2:15" x14ac:dyDescent="0.25">
      <c r="B148" s="13"/>
      <c r="C148">
        <v>46</v>
      </c>
      <c r="D148" s="6" t="s">
        <v>2</v>
      </c>
      <c r="E148">
        <v>21.7</v>
      </c>
      <c r="G148" s="14"/>
      <c r="H148" s="4">
        <v>46</v>
      </c>
      <c r="I148" s="7" t="s">
        <v>2</v>
      </c>
      <c r="J148" s="4">
        <v>17.2</v>
      </c>
      <c r="L148" s="15"/>
      <c r="M148" s="3">
        <v>46</v>
      </c>
      <c r="N148" s="6" t="s">
        <v>3</v>
      </c>
      <c r="O148" s="6">
        <v>21.7</v>
      </c>
    </row>
    <row r="149" spans="2:15" ht="15" customHeight="1" x14ac:dyDescent="0.25">
      <c r="B149" s="13"/>
      <c r="C149">
        <v>47</v>
      </c>
      <c r="D149" s="6" t="s">
        <v>2</v>
      </c>
      <c r="E149">
        <v>59.6</v>
      </c>
      <c r="G149" s="12" t="s">
        <v>14</v>
      </c>
      <c r="H149" s="3">
        <v>47</v>
      </c>
      <c r="I149" s="6" t="s">
        <v>2</v>
      </c>
      <c r="J149" s="1">
        <f>61.4+9.8+12</f>
        <v>83.2</v>
      </c>
      <c r="L149" s="15"/>
      <c r="M149" s="3">
        <v>47</v>
      </c>
      <c r="N149" s="6" t="s">
        <v>3</v>
      </c>
      <c r="O149" s="6">
        <v>59.6</v>
      </c>
    </row>
    <row r="150" spans="2:15" x14ac:dyDescent="0.25">
      <c r="B150" s="13"/>
      <c r="C150">
        <v>48</v>
      </c>
      <c r="D150" s="6" t="s">
        <v>3</v>
      </c>
      <c r="E150">
        <v>21.7</v>
      </c>
      <c r="G150" s="13"/>
      <c r="H150" s="3">
        <v>48</v>
      </c>
      <c r="I150" s="6" t="s">
        <v>3</v>
      </c>
      <c r="J150">
        <v>21.7</v>
      </c>
      <c r="L150" s="15"/>
      <c r="M150" s="3">
        <v>48</v>
      </c>
      <c r="N150" s="6" t="s">
        <v>2</v>
      </c>
      <c r="O150" s="6">
        <v>21.7</v>
      </c>
    </row>
    <row r="151" spans="2:15" x14ac:dyDescent="0.25">
      <c r="B151" s="13"/>
      <c r="C151">
        <v>49</v>
      </c>
      <c r="D151" s="6" t="s">
        <v>3</v>
      </c>
      <c r="E151">
        <v>59.6</v>
      </c>
      <c r="G151" s="13"/>
      <c r="H151" s="3">
        <v>49</v>
      </c>
      <c r="I151" s="6" t="s">
        <v>3</v>
      </c>
      <c r="J151">
        <v>59.6</v>
      </c>
      <c r="L151" s="15"/>
      <c r="M151" s="3">
        <v>49</v>
      </c>
      <c r="N151" s="6" t="s">
        <v>2</v>
      </c>
      <c r="O151" s="6">
        <v>59.6</v>
      </c>
    </row>
    <row r="152" spans="2:15" x14ac:dyDescent="0.25">
      <c r="B152" s="13"/>
      <c r="C152">
        <v>50</v>
      </c>
      <c r="D152" s="6" t="s">
        <v>2</v>
      </c>
      <c r="E152">
        <v>21.7</v>
      </c>
      <c r="G152" s="13"/>
      <c r="H152" s="3">
        <v>50</v>
      </c>
      <c r="I152" s="6" t="s">
        <v>2</v>
      </c>
      <c r="J152">
        <v>21.7</v>
      </c>
      <c r="L152" s="15"/>
      <c r="M152" s="3">
        <v>50</v>
      </c>
      <c r="N152" s="6" t="s">
        <v>3</v>
      </c>
      <c r="O152" s="6">
        <v>21.7</v>
      </c>
    </row>
    <row r="153" spans="2:15" x14ac:dyDescent="0.25">
      <c r="B153" s="13"/>
      <c r="C153">
        <v>51</v>
      </c>
      <c r="D153" s="6" t="s">
        <v>2</v>
      </c>
      <c r="E153">
        <v>59.6</v>
      </c>
      <c r="G153" s="13"/>
      <c r="H153" s="3">
        <v>51</v>
      </c>
      <c r="I153" s="6" t="s">
        <v>2</v>
      </c>
      <c r="J153">
        <v>59.6</v>
      </c>
      <c r="L153" s="15"/>
      <c r="M153" s="3">
        <v>51</v>
      </c>
      <c r="N153" s="6" t="s">
        <v>3</v>
      </c>
      <c r="O153" s="6">
        <v>59.6</v>
      </c>
    </row>
    <row r="154" spans="2:15" x14ac:dyDescent="0.25">
      <c r="B154" s="13"/>
      <c r="C154">
        <v>52</v>
      </c>
      <c r="D154" s="6" t="s">
        <v>3</v>
      </c>
      <c r="E154">
        <v>21.7</v>
      </c>
      <c r="G154" s="13"/>
      <c r="H154" s="3">
        <v>52</v>
      </c>
      <c r="I154" s="6" t="s">
        <v>3</v>
      </c>
      <c r="J154">
        <v>21.7</v>
      </c>
      <c r="L154" s="15"/>
      <c r="M154" s="3">
        <v>52</v>
      </c>
      <c r="N154" s="6" t="s">
        <v>2</v>
      </c>
      <c r="O154" s="6">
        <v>21.7</v>
      </c>
    </row>
    <row r="155" spans="2:15" x14ac:dyDescent="0.25">
      <c r="B155" s="13"/>
      <c r="C155">
        <v>53</v>
      </c>
      <c r="D155" s="6" t="s">
        <v>3</v>
      </c>
      <c r="E155">
        <v>59.6</v>
      </c>
      <c r="G155" s="13"/>
      <c r="H155" s="3">
        <v>53</v>
      </c>
      <c r="I155" s="6" t="s">
        <v>3</v>
      </c>
      <c r="J155">
        <v>59.6</v>
      </c>
      <c r="L155" s="15"/>
      <c r="M155" s="3">
        <v>53</v>
      </c>
      <c r="N155" s="6" t="s">
        <v>2</v>
      </c>
      <c r="O155" s="6">
        <v>59.6</v>
      </c>
    </row>
    <row r="156" spans="2:15" x14ac:dyDescent="0.25">
      <c r="B156" s="14"/>
      <c r="C156" s="4">
        <v>54</v>
      </c>
      <c r="D156" s="7" t="s">
        <v>2</v>
      </c>
      <c r="E156" s="4">
        <v>21.7</v>
      </c>
      <c r="G156" s="13"/>
      <c r="H156" s="3">
        <v>54</v>
      </c>
      <c r="I156" s="6" t="s">
        <v>2</v>
      </c>
      <c r="J156">
        <v>21.7</v>
      </c>
      <c r="L156" s="14"/>
      <c r="M156" s="4">
        <v>54</v>
      </c>
      <c r="N156" s="7" t="s">
        <v>3</v>
      </c>
      <c r="O156" s="4">
        <v>21.7</v>
      </c>
    </row>
    <row r="157" spans="2:15" x14ac:dyDescent="0.25">
      <c r="B157" s="12" t="s">
        <v>16</v>
      </c>
      <c r="C157">
        <v>55</v>
      </c>
      <c r="D157" s="6" t="s">
        <v>2</v>
      </c>
      <c r="E157" s="1">
        <f>105.6+15+11</f>
        <v>131.6</v>
      </c>
      <c r="G157" s="13"/>
      <c r="H157" s="3">
        <v>55</v>
      </c>
      <c r="I157" s="6" t="s">
        <v>2</v>
      </c>
      <c r="J157">
        <v>59.6</v>
      </c>
      <c r="L157" s="12" t="s">
        <v>16</v>
      </c>
      <c r="M157" s="5">
        <v>55</v>
      </c>
      <c r="N157" s="10" t="s">
        <v>2</v>
      </c>
      <c r="O157" s="19">
        <f>105.6+15+11</f>
        <v>131.6</v>
      </c>
    </row>
    <row r="158" spans="2:15" x14ac:dyDescent="0.25">
      <c r="B158" s="13"/>
      <c r="C158">
        <v>56</v>
      </c>
      <c r="D158" s="6" t="s">
        <v>3</v>
      </c>
      <c r="E158">
        <v>13.6</v>
      </c>
      <c r="G158" s="14"/>
      <c r="H158" s="3">
        <v>56</v>
      </c>
      <c r="I158" s="7" t="s">
        <v>3</v>
      </c>
      <c r="J158" s="4">
        <v>21.7</v>
      </c>
      <c r="L158" s="15"/>
      <c r="M158" s="3">
        <v>56</v>
      </c>
      <c r="N158" s="6" t="s">
        <v>3</v>
      </c>
      <c r="O158" s="6">
        <v>13.6</v>
      </c>
    </row>
    <row r="159" spans="2:15" ht="15" customHeight="1" x14ac:dyDescent="0.25">
      <c r="B159" s="13"/>
      <c r="C159">
        <v>57</v>
      </c>
      <c r="D159" s="6" t="s">
        <v>3</v>
      </c>
      <c r="E159">
        <v>75.900000000000006</v>
      </c>
      <c r="G159" s="12" t="s">
        <v>16</v>
      </c>
      <c r="H159" s="5">
        <v>57</v>
      </c>
      <c r="I159" s="10" t="s">
        <v>2</v>
      </c>
      <c r="J159" s="19">
        <f>104.2+15+17.3</f>
        <v>136.5</v>
      </c>
      <c r="L159" s="15"/>
      <c r="M159" s="3">
        <v>57</v>
      </c>
      <c r="N159" s="6" t="s">
        <v>3</v>
      </c>
      <c r="O159" s="6">
        <v>75.900000000000006</v>
      </c>
    </row>
    <row r="160" spans="2:15" x14ac:dyDescent="0.25">
      <c r="B160" s="13"/>
      <c r="C160">
        <v>58</v>
      </c>
      <c r="D160" s="6" t="s">
        <v>2</v>
      </c>
      <c r="E160">
        <v>13.6</v>
      </c>
      <c r="G160" s="15"/>
      <c r="H160" s="3">
        <v>58</v>
      </c>
      <c r="I160" s="6" t="s">
        <v>3</v>
      </c>
      <c r="J160">
        <v>13.6</v>
      </c>
      <c r="L160" s="15"/>
      <c r="M160" s="3">
        <v>58</v>
      </c>
      <c r="N160" s="6" t="s">
        <v>2</v>
      </c>
      <c r="O160" s="6">
        <v>13.6</v>
      </c>
    </row>
    <row r="161" spans="2:15" x14ac:dyDescent="0.25">
      <c r="B161" s="13"/>
      <c r="C161">
        <v>59</v>
      </c>
      <c r="D161" s="6" t="s">
        <v>2</v>
      </c>
      <c r="E161">
        <v>75.900000000000006</v>
      </c>
      <c r="G161" s="15"/>
      <c r="H161" s="3">
        <v>59</v>
      </c>
      <c r="I161" s="6" t="s">
        <v>3</v>
      </c>
      <c r="J161">
        <v>75.900000000000006</v>
      </c>
      <c r="L161" s="15"/>
      <c r="M161" s="3">
        <v>59</v>
      </c>
      <c r="N161" s="6" t="s">
        <v>2</v>
      </c>
      <c r="O161" s="6">
        <v>75.900000000000006</v>
      </c>
    </row>
    <row r="162" spans="2:15" x14ac:dyDescent="0.25">
      <c r="B162" s="13"/>
      <c r="C162">
        <v>60</v>
      </c>
      <c r="D162" s="6" t="s">
        <v>3</v>
      </c>
      <c r="E162">
        <v>13.6</v>
      </c>
      <c r="G162" s="15"/>
      <c r="H162" s="3">
        <v>60</v>
      </c>
      <c r="I162" s="6" t="s">
        <v>2</v>
      </c>
      <c r="J162">
        <v>13.6</v>
      </c>
      <c r="L162" s="15"/>
      <c r="M162" s="3">
        <v>60</v>
      </c>
      <c r="N162" s="6" t="s">
        <v>3</v>
      </c>
      <c r="O162" s="6">
        <v>13.6</v>
      </c>
    </row>
    <row r="163" spans="2:15" x14ac:dyDescent="0.25">
      <c r="B163" s="13"/>
      <c r="C163">
        <v>61</v>
      </c>
      <c r="D163" s="6" t="s">
        <v>3</v>
      </c>
      <c r="E163">
        <v>75.900000000000006</v>
      </c>
      <c r="G163" s="15"/>
      <c r="H163" s="3">
        <v>61</v>
      </c>
      <c r="I163" s="6" t="s">
        <v>2</v>
      </c>
      <c r="J163">
        <v>75.900000000000006</v>
      </c>
      <c r="L163" s="15"/>
      <c r="M163" s="3">
        <v>61</v>
      </c>
      <c r="N163" s="6" t="s">
        <v>3</v>
      </c>
      <c r="O163" s="6">
        <v>75.900000000000006</v>
      </c>
    </row>
    <row r="164" spans="2:15" x14ac:dyDescent="0.25">
      <c r="B164" s="14"/>
      <c r="C164" s="4">
        <v>62</v>
      </c>
      <c r="D164" s="7" t="s">
        <v>2</v>
      </c>
      <c r="E164" s="4">
        <v>13.6</v>
      </c>
      <c r="G164" s="15"/>
      <c r="H164" s="3">
        <v>62</v>
      </c>
      <c r="I164" s="6" t="s">
        <v>3</v>
      </c>
      <c r="J164">
        <v>13.6</v>
      </c>
      <c r="L164" s="14"/>
      <c r="M164" s="4">
        <v>62</v>
      </c>
      <c r="N164" s="7" t="s">
        <v>2</v>
      </c>
      <c r="O164" s="4">
        <v>13.6</v>
      </c>
    </row>
    <row r="165" spans="2:15" x14ac:dyDescent="0.25">
      <c r="B165" s="12" t="s">
        <v>17</v>
      </c>
      <c r="C165">
        <v>63</v>
      </c>
      <c r="D165" s="6" t="s">
        <v>2</v>
      </c>
      <c r="E165" s="1">
        <f>61.4+13+8.6</f>
        <v>83</v>
      </c>
      <c r="G165" s="15"/>
      <c r="H165" s="3">
        <v>63</v>
      </c>
      <c r="I165" s="6" t="s">
        <v>3</v>
      </c>
      <c r="J165">
        <v>75.900000000000006</v>
      </c>
      <c r="L165" s="12" t="s">
        <v>17</v>
      </c>
      <c r="M165" s="3">
        <v>63</v>
      </c>
      <c r="N165" s="6" t="s">
        <v>3</v>
      </c>
      <c r="O165" s="18">
        <f>61.2+92.4+15</f>
        <v>168.60000000000002</v>
      </c>
    </row>
    <row r="166" spans="2:15" x14ac:dyDescent="0.25">
      <c r="B166" s="13"/>
      <c r="C166">
        <v>64</v>
      </c>
      <c r="D166" s="6" t="s">
        <v>3</v>
      </c>
      <c r="E166">
        <v>19.2</v>
      </c>
      <c r="G166" s="14"/>
      <c r="H166" s="3">
        <v>64</v>
      </c>
      <c r="I166" s="7" t="s">
        <v>2</v>
      </c>
      <c r="J166" s="4">
        <v>13.6</v>
      </c>
      <c r="L166" s="13"/>
      <c r="M166" s="3">
        <v>64</v>
      </c>
      <c r="N166" s="6" t="s">
        <v>2</v>
      </c>
      <c r="O166" s="6">
        <v>19.2</v>
      </c>
    </row>
    <row r="167" spans="2:15" ht="15" customHeight="1" x14ac:dyDescent="0.25">
      <c r="B167" s="13"/>
      <c r="C167">
        <v>65</v>
      </c>
      <c r="D167" s="6" t="s">
        <v>2</v>
      </c>
      <c r="E167">
        <f>73.1+75.9</f>
        <v>149</v>
      </c>
      <c r="G167" s="12" t="s">
        <v>17</v>
      </c>
      <c r="H167" s="5">
        <v>65</v>
      </c>
      <c r="I167" s="6" t="s">
        <v>2</v>
      </c>
      <c r="J167" s="1">
        <f>61.4+15+10.3</f>
        <v>86.7</v>
      </c>
      <c r="L167" s="13"/>
      <c r="M167">
        <v>65</v>
      </c>
      <c r="N167" s="6" t="s">
        <v>3</v>
      </c>
      <c r="O167" s="6">
        <v>149</v>
      </c>
    </row>
    <row r="168" spans="2:15" x14ac:dyDescent="0.25">
      <c r="B168" s="14"/>
      <c r="C168" s="4">
        <v>66</v>
      </c>
      <c r="D168" s="7" t="s">
        <v>3</v>
      </c>
      <c r="E168" s="4">
        <v>19.2</v>
      </c>
      <c r="G168" s="13"/>
      <c r="H168" s="3">
        <v>66</v>
      </c>
      <c r="I168" s="6" t="s">
        <v>3</v>
      </c>
      <c r="J168">
        <v>19.2</v>
      </c>
      <c r="L168" s="14"/>
      <c r="M168" s="4">
        <v>66</v>
      </c>
      <c r="N168" s="7" t="s">
        <v>2</v>
      </c>
      <c r="O168" s="4">
        <v>19.2</v>
      </c>
    </row>
    <row r="169" spans="2:15" x14ac:dyDescent="0.25">
      <c r="B169" s="12" t="s">
        <v>13</v>
      </c>
      <c r="C169">
        <v>67</v>
      </c>
      <c r="D169" s="6" t="s">
        <v>2</v>
      </c>
      <c r="E169" s="1">
        <f>61.5+11.7+97</f>
        <v>170.2</v>
      </c>
      <c r="G169" s="13"/>
      <c r="H169" s="3">
        <v>67</v>
      </c>
      <c r="I169" s="6" t="s">
        <v>2</v>
      </c>
      <c r="J169">
        <f>73.1+75.9</f>
        <v>149</v>
      </c>
      <c r="L169" s="12" t="s">
        <v>13</v>
      </c>
      <c r="M169" s="5">
        <v>67</v>
      </c>
      <c r="N169" s="10" t="s">
        <v>2</v>
      </c>
      <c r="O169" s="19">
        <f>61.4+13.2+11.7</f>
        <v>86.3</v>
      </c>
    </row>
    <row r="170" spans="2:15" x14ac:dyDescent="0.25">
      <c r="B170" s="13"/>
      <c r="C170">
        <v>68</v>
      </c>
      <c r="D170" s="6" t="s">
        <v>3</v>
      </c>
      <c r="E170">
        <v>24.8</v>
      </c>
      <c r="G170" s="14"/>
      <c r="H170" s="3">
        <v>68</v>
      </c>
      <c r="I170" s="7" t="s">
        <v>3</v>
      </c>
      <c r="J170" s="4">
        <v>19.2</v>
      </c>
      <c r="L170" s="15"/>
      <c r="M170" s="3">
        <v>68</v>
      </c>
      <c r="N170" s="6" t="s">
        <v>3</v>
      </c>
      <c r="O170" s="6">
        <v>24.8</v>
      </c>
    </row>
    <row r="171" spans="2:15" ht="15" customHeight="1" x14ac:dyDescent="0.25">
      <c r="B171" s="13"/>
      <c r="C171">
        <v>69</v>
      </c>
      <c r="D171" s="6" t="s">
        <v>3</v>
      </c>
      <c r="E171">
        <v>53.4</v>
      </c>
      <c r="G171" s="12" t="s">
        <v>13</v>
      </c>
      <c r="H171" s="5">
        <v>69</v>
      </c>
      <c r="I171" s="6" t="s">
        <v>2</v>
      </c>
      <c r="J171" s="1">
        <f>84.1+62.3+12.6</f>
        <v>158.99999999999997</v>
      </c>
      <c r="L171" s="15"/>
      <c r="M171" s="3">
        <v>69</v>
      </c>
      <c r="N171" s="6" t="s">
        <v>3</v>
      </c>
      <c r="O171" s="6">
        <v>53.4</v>
      </c>
    </row>
    <row r="172" spans="2:15" x14ac:dyDescent="0.25">
      <c r="B172" s="13"/>
      <c r="C172" s="3">
        <v>70</v>
      </c>
      <c r="D172" s="6" t="s">
        <v>2</v>
      </c>
      <c r="E172">
        <v>24.8</v>
      </c>
      <c r="G172" s="13"/>
      <c r="H172" s="3">
        <v>70</v>
      </c>
      <c r="I172" s="6" t="s">
        <v>3</v>
      </c>
      <c r="J172">
        <v>24.8</v>
      </c>
      <c r="L172" s="15"/>
      <c r="M172" s="3">
        <v>70</v>
      </c>
      <c r="N172" s="6" t="s">
        <v>2</v>
      </c>
      <c r="O172" s="6">
        <v>24.8</v>
      </c>
    </row>
    <row r="173" spans="2:15" x14ac:dyDescent="0.25">
      <c r="B173" s="13"/>
      <c r="C173">
        <v>71</v>
      </c>
      <c r="D173" s="6" t="s">
        <v>2</v>
      </c>
      <c r="E173">
        <v>53.4</v>
      </c>
      <c r="G173" s="13"/>
      <c r="H173" s="3">
        <v>71</v>
      </c>
      <c r="I173" s="6" t="s">
        <v>3</v>
      </c>
      <c r="J173">
        <v>53.4</v>
      </c>
      <c r="L173" s="15"/>
      <c r="M173" s="3">
        <v>71</v>
      </c>
      <c r="N173" s="6" t="s">
        <v>2</v>
      </c>
      <c r="O173" s="6">
        <v>53.4</v>
      </c>
    </row>
    <row r="174" spans="2:15" x14ac:dyDescent="0.25">
      <c r="B174" s="13"/>
      <c r="C174">
        <v>72</v>
      </c>
      <c r="D174" s="6" t="s">
        <v>3</v>
      </c>
      <c r="E174">
        <v>24.8</v>
      </c>
      <c r="G174" s="13"/>
      <c r="H174" s="3">
        <v>72</v>
      </c>
      <c r="I174" s="6" t="s">
        <v>2</v>
      </c>
      <c r="J174">
        <v>24.8</v>
      </c>
      <c r="L174" s="15"/>
      <c r="M174" s="3">
        <v>72</v>
      </c>
      <c r="N174" s="6" t="s">
        <v>3</v>
      </c>
      <c r="O174" s="6">
        <v>24.8</v>
      </c>
    </row>
    <row r="175" spans="2:15" x14ac:dyDescent="0.25">
      <c r="B175" s="13"/>
      <c r="C175">
        <v>73</v>
      </c>
      <c r="D175" s="6" t="s">
        <v>3</v>
      </c>
      <c r="E175">
        <v>53.4</v>
      </c>
      <c r="G175" s="13"/>
      <c r="H175" s="3">
        <v>73</v>
      </c>
      <c r="I175" s="6" t="s">
        <v>2</v>
      </c>
      <c r="J175">
        <v>53.4</v>
      </c>
      <c r="L175" s="15"/>
      <c r="M175" s="3">
        <v>73</v>
      </c>
      <c r="N175" s="6" t="s">
        <v>3</v>
      </c>
      <c r="O175" s="6">
        <v>53.4</v>
      </c>
    </row>
    <row r="176" spans="2:15" x14ac:dyDescent="0.25">
      <c r="B176" s="14"/>
      <c r="C176" s="4">
        <v>74</v>
      </c>
      <c r="D176" s="7" t="s">
        <v>2</v>
      </c>
      <c r="E176" s="4">
        <v>24.8</v>
      </c>
      <c r="G176" s="13"/>
      <c r="H176" s="3">
        <v>74</v>
      </c>
      <c r="I176" s="6" t="s">
        <v>3</v>
      </c>
      <c r="J176">
        <v>24.8</v>
      </c>
      <c r="L176" s="14"/>
      <c r="M176" s="4">
        <v>74</v>
      </c>
      <c r="N176" s="7" t="s">
        <v>2</v>
      </c>
      <c r="O176" s="4">
        <v>24.8</v>
      </c>
    </row>
    <row r="177" spans="2:15" x14ac:dyDescent="0.25">
      <c r="B177" s="9" t="s">
        <v>13</v>
      </c>
      <c r="C177">
        <v>75</v>
      </c>
      <c r="D177" s="6" t="s">
        <v>3</v>
      </c>
      <c r="E177" s="1">
        <f>1895.2+15+15+120</f>
        <v>2045.2</v>
      </c>
      <c r="G177" s="13"/>
      <c r="H177" s="3">
        <v>75</v>
      </c>
      <c r="I177" s="6" t="s">
        <v>3</v>
      </c>
      <c r="J177">
        <v>53.4</v>
      </c>
      <c r="L177" s="2" t="s">
        <v>13</v>
      </c>
      <c r="M177">
        <v>75</v>
      </c>
      <c r="N177" s="21" t="s">
        <v>3</v>
      </c>
      <c r="O177" s="1">
        <f>1851.4+16+51.1+115</f>
        <v>2033.5</v>
      </c>
    </row>
    <row r="178" spans="2:15" x14ac:dyDescent="0.25">
      <c r="B178" s="8" t="s">
        <v>17</v>
      </c>
      <c r="C178">
        <v>76</v>
      </c>
      <c r="D178" s="6" t="s">
        <v>3</v>
      </c>
      <c r="E178">
        <v>46.5</v>
      </c>
      <c r="G178" s="15"/>
      <c r="H178" s="3">
        <v>76</v>
      </c>
      <c r="I178" s="6" t="s">
        <v>2</v>
      </c>
      <c r="J178" s="3">
        <v>24.8</v>
      </c>
      <c r="L178" s="2" t="s">
        <v>16</v>
      </c>
      <c r="M178">
        <v>76</v>
      </c>
      <c r="N178" s="21" t="s">
        <v>3</v>
      </c>
      <c r="O178">
        <f>71.2+22.6</f>
        <v>93.800000000000011</v>
      </c>
    </row>
    <row r="179" spans="2:15" x14ac:dyDescent="0.25">
      <c r="B179" s="8" t="s">
        <v>16</v>
      </c>
      <c r="C179">
        <v>77</v>
      </c>
      <c r="D179" s="6" t="s">
        <v>3</v>
      </c>
      <c r="E179">
        <v>46.5</v>
      </c>
      <c r="G179" s="4"/>
      <c r="H179" s="4"/>
      <c r="I179" s="4"/>
      <c r="J179" s="20">
        <f>2663.4+20-82+30</f>
        <v>2631.4</v>
      </c>
      <c r="L179" s="2" t="s">
        <v>14</v>
      </c>
      <c r="M179">
        <v>77</v>
      </c>
      <c r="N179" s="21" t="s">
        <v>2</v>
      </c>
      <c r="O179">
        <v>88</v>
      </c>
    </row>
    <row r="180" spans="2:15" x14ac:dyDescent="0.25">
      <c r="B180" s="8" t="s">
        <v>14</v>
      </c>
      <c r="C180" s="3">
        <v>78</v>
      </c>
      <c r="D180" s="6" t="s">
        <v>3</v>
      </c>
      <c r="E180">
        <v>88</v>
      </c>
      <c r="I180" t="s">
        <v>18</v>
      </c>
      <c r="J180">
        <f>SUM(J103:J179)</f>
        <v>6726.7499999999982</v>
      </c>
      <c r="L180" s="2" t="s">
        <v>15</v>
      </c>
      <c r="M180">
        <v>78</v>
      </c>
      <c r="N180" s="21" t="s">
        <v>2</v>
      </c>
      <c r="O180">
        <v>46.5</v>
      </c>
    </row>
    <row r="181" spans="2:15" x14ac:dyDescent="0.25">
      <c r="B181" s="8" t="s">
        <v>15</v>
      </c>
      <c r="C181">
        <v>79</v>
      </c>
      <c r="D181" s="6" t="s">
        <v>3</v>
      </c>
      <c r="E181">
        <v>46.5</v>
      </c>
      <c r="L181" s="2" t="s">
        <v>12</v>
      </c>
      <c r="M181">
        <v>79</v>
      </c>
      <c r="N181" s="21" t="s">
        <v>2</v>
      </c>
      <c r="O181">
        <v>46.5</v>
      </c>
    </row>
    <row r="182" spans="2:15" x14ac:dyDescent="0.25">
      <c r="B182" s="8" t="s">
        <v>12</v>
      </c>
      <c r="C182">
        <v>80</v>
      </c>
      <c r="D182" s="6" t="s">
        <v>3</v>
      </c>
      <c r="E182">
        <v>46.5</v>
      </c>
      <c r="L182" s="2" t="s">
        <v>11</v>
      </c>
      <c r="M182">
        <v>80</v>
      </c>
      <c r="N182" s="21" t="s">
        <v>3</v>
      </c>
      <c r="O182">
        <v>83.2</v>
      </c>
    </row>
    <row r="183" spans="2:15" x14ac:dyDescent="0.25">
      <c r="B183" s="8" t="s">
        <v>11</v>
      </c>
      <c r="C183">
        <v>81</v>
      </c>
      <c r="D183" s="6" t="s">
        <v>3</v>
      </c>
      <c r="E183">
        <v>83.2</v>
      </c>
      <c r="L183" s="2" t="s">
        <v>8</v>
      </c>
      <c r="M183">
        <v>81</v>
      </c>
      <c r="N183" s="21" t="s">
        <v>3</v>
      </c>
      <c r="O183">
        <v>93</v>
      </c>
    </row>
    <row r="184" spans="2:15" x14ac:dyDescent="0.25">
      <c r="B184" s="8" t="s">
        <v>10</v>
      </c>
      <c r="C184">
        <v>82</v>
      </c>
      <c r="D184" s="6" t="s">
        <v>3</v>
      </c>
      <c r="E184">
        <v>46.5</v>
      </c>
      <c r="G184" s="16" t="s">
        <v>24</v>
      </c>
      <c r="H184" s="16"/>
      <c r="I184" s="16"/>
      <c r="J184" s="16"/>
      <c r="L184" s="4"/>
      <c r="M184" s="4"/>
      <c r="N184" s="4"/>
      <c r="O184" s="4">
        <v>42.4</v>
      </c>
    </row>
    <row r="185" spans="2:15" x14ac:dyDescent="0.25">
      <c r="B185" s="8" t="s">
        <v>8</v>
      </c>
      <c r="C185">
        <v>83</v>
      </c>
      <c r="D185" s="6" t="s">
        <v>3</v>
      </c>
      <c r="E185">
        <v>46.5</v>
      </c>
      <c r="G185" s="1" t="s">
        <v>0</v>
      </c>
      <c r="H185" s="1" t="s">
        <v>7</v>
      </c>
      <c r="I185" s="1" t="s">
        <v>1</v>
      </c>
      <c r="J185" s="1" t="s">
        <v>9</v>
      </c>
      <c r="N185" s="6" t="s">
        <v>18</v>
      </c>
      <c r="O185">
        <f>SUM(O103:O184)</f>
        <v>6600.4499999999989</v>
      </c>
    </row>
    <row r="186" spans="2:15" x14ac:dyDescent="0.25">
      <c r="B186" s="4"/>
      <c r="C186" s="4"/>
      <c r="D186" s="4"/>
      <c r="E186" s="20">
        <f>66.8+2+18.5+4.1</f>
        <v>91.399999999999991</v>
      </c>
      <c r="G186" s="15" t="s">
        <v>8</v>
      </c>
      <c r="H186" s="3">
        <v>1</v>
      </c>
      <c r="I186" s="3" t="s">
        <v>2</v>
      </c>
      <c r="J186" s="18">
        <f>84.9+15.1</f>
        <v>100</v>
      </c>
    </row>
    <row r="187" spans="2:15" x14ac:dyDescent="0.25">
      <c r="D187" s="6" t="s">
        <v>18</v>
      </c>
      <c r="E187">
        <f>SUM(E103:E186)</f>
        <v>6640.949999999998</v>
      </c>
      <c r="G187" s="15"/>
      <c r="H187" s="3">
        <v>2</v>
      </c>
      <c r="I187" s="3" t="s">
        <v>3</v>
      </c>
      <c r="J187" s="3">
        <v>12.3</v>
      </c>
    </row>
    <row r="188" spans="2:15" x14ac:dyDescent="0.25">
      <c r="G188" s="15"/>
      <c r="H188" s="3">
        <v>3</v>
      </c>
      <c r="I188" s="3" t="s">
        <v>3</v>
      </c>
      <c r="J188" s="3">
        <v>78.400000000000006</v>
      </c>
    </row>
    <row r="189" spans="2:15" x14ac:dyDescent="0.25">
      <c r="G189" s="15"/>
      <c r="H189" s="3">
        <v>4</v>
      </c>
      <c r="I189" s="3" t="s">
        <v>2</v>
      </c>
      <c r="J189" s="3">
        <v>12.3</v>
      </c>
    </row>
    <row r="190" spans="2:15" x14ac:dyDescent="0.25">
      <c r="G190" s="15"/>
      <c r="H190" s="3">
        <v>5</v>
      </c>
      <c r="I190" s="3" t="s">
        <v>2</v>
      </c>
      <c r="J190" s="3">
        <v>78.400000000000006</v>
      </c>
    </row>
    <row r="191" spans="2:15" x14ac:dyDescent="0.25">
      <c r="G191" s="15"/>
      <c r="H191" s="3">
        <v>6</v>
      </c>
      <c r="I191" s="3" t="s">
        <v>3</v>
      </c>
      <c r="J191" s="3">
        <v>12.3</v>
      </c>
    </row>
    <row r="192" spans="2:15" x14ac:dyDescent="0.25">
      <c r="G192" s="15"/>
      <c r="H192" s="3">
        <v>7</v>
      </c>
      <c r="I192" s="3" t="s">
        <v>3</v>
      </c>
      <c r="J192" s="3">
        <v>78.400000000000006</v>
      </c>
    </row>
    <row r="193" spans="7:10" x14ac:dyDescent="0.25">
      <c r="G193" s="15"/>
      <c r="H193" s="3">
        <v>8</v>
      </c>
      <c r="I193" s="3" t="s">
        <v>2</v>
      </c>
      <c r="J193" s="3">
        <v>12.3</v>
      </c>
    </row>
    <row r="194" spans="7:10" x14ac:dyDescent="0.25">
      <c r="G194" s="15"/>
      <c r="H194" s="3">
        <v>9</v>
      </c>
      <c r="I194" s="3" t="s">
        <v>2</v>
      </c>
      <c r="J194" s="3">
        <v>78.400000000000006</v>
      </c>
    </row>
    <row r="195" spans="7:10" x14ac:dyDescent="0.25">
      <c r="G195" s="15"/>
      <c r="H195" s="3">
        <v>10</v>
      </c>
      <c r="I195" s="3" t="s">
        <v>3</v>
      </c>
      <c r="J195" s="3">
        <v>12.3</v>
      </c>
    </row>
    <row r="196" spans="7:10" x14ac:dyDescent="0.25">
      <c r="G196" s="15"/>
      <c r="H196" s="3">
        <v>11</v>
      </c>
      <c r="I196" s="3" t="s">
        <v>3</v>
      </c>
      <c r="J196" s="3">
        <v>78.400000000000006</v>
      </c>
    </row>
    <row r="197" spans="7:10" x14ac:dyDescent="0.25">
      <c r="G197" s="14"/>
      <c r="H197" s="4">
        <v>12</v>
      </c>
      <c r="I197" s="4" t="s">
        <v>2</v>
      </c>
      <c r="J197" s="4">
        <v>12.3</v>
      </c>
    </row>
    <row r="198" spans="7:10" x14ac:dyDescent="0.25">
      <c r="G198" s="12" t="s">
        <v>10</v>
      </c>
      <c r="H198" s="5">
        <v>13</v>
      </c>
      <c r="I198" s="5" t="s">
        <v>2</v>
      </c>
      <c r="J198" s="19">
        <f>61.4+9.4+11</f>
        <v>81.8</v>
      </c>
    </row>
    <row r="199" spans="7:10" x14ac:dyDescent="0.25">
      <c r="G199" s="15"/>
      <c r="H199" s="3">
        <v>14</v>
      </c>
      <c r="I199" s="3" t="s">
        <v>3</v>
      </c>
      <c r="J199" s="3">
        <v>16.149999999999999</v>
      </c>
    </row>
    <row r="200" spans="7:10" x14ac:dyDescent="0.25">
      <c r="G200" s="15"/>
      <c r="H200" s="3">
        <v>15</v>
      </c>
      <c r="I200" s="3" t="s">
        <v>2</v>
      </c>
      <c r="J200" s="3">
        <f>79.9+77.9</f>
        <v>157.80000000000001</v>
      </c>
    </row>
    <row r="201" spans="7:10" x14ac:dyDescent="0.25">
      <c r="G201" s="15"/>
      <c r="H201" s="3">
        <v>16</v>
      </c>
      <c r="I201" s="3" t="s">
        <v>3</v>
      </c>
      <c r="J201" s="3">
        <v>16.149999999999999</v>
      </c>
    </row>
    <row r="202" spans="7:10" x14ac:dyDescent="0.25">
      <c r="G202" s="15"/>
      <c r="H202" s="3">
        <v>17</v>
      </c>
      <c r="I202" s="3" t="s">
        <v>2</v>
      </c>
      <c r="J202" s="3">
        <v>157.80000000000001</v>
      </c>
    </row>
    <row r="203" spans="7:10" x14ac:dyDescent="0.25">
      <c r="G203" s="14"/>
      <c r="H203" s="4">
        <v>18</v>
      </c>
      <c r="I203" s="4" t="s">
        <v>3</v>
      </c>
      <c r="J203" s="4">
        <v>16.149999999999999</v>
      </c>
    </row>
    <row r="204" spans="7:10" x14ac:dyDescent="0.25">
      <c r="G204" s="12" t="s">
        <v>11</v>
      </c>
      <c r="H204" s="3">
        <v>19</v>
      </c>
      <c r="I204" s="6" t="s">
        <v>2</v>
      </c>
      <c r="J204" s="1">
        <f>95.6+49.9+11.5</f>
        <v>157</v>
      </c>
    </row>
    <row r="205" spans="7:10" x14ac:dyDescent="0.25">
      <c r="G205" s="13"/>
      <c r="H205" s="3">
        <v>20</v>
      </c>
      <c r="I205" s="6" t="s">
        <v>3</v>
      </c>
      <c r="J205">
        <v>20</v>
      </c>
    </row>
    <row r="206" spans="7:10" x14ac:dyDescent="0.25">
      <c r="G206" s="13"/>
      <c r="H206" s="3">
        <v>21</v>
      </c>
      <c r="I206" s="6" t="s">
        <v>3</v>
      </c>
      <c r="J206">
        <v>63</v>
      </c>
    </row>
    <row r="207" spans="7:10" x14ac:dyDescent="0.25">
      <c r="G207" s="13"/>
      <c r="H207" s="3">
        <v>22</v>
      </c>
      <c r="I207" s="6" t="s">
        <v>2</v>
      </c>
      <c r="J207">
        <v>20</v>
      </c>
    </row>
    <row r="208" spans="7:10" x14ac:dyDescent="0.25">
      <c r="G208" s="13"/>
      <c r="H208" s="3">
        <v>23</v>
      </c>
      <c r="I208" s="6" t="s">
        <v>2</v>
      </c>
      <c r="J208">
        <v>63</v>
      </c>
    </row>
    <row r="209" spans="7:10" x14ac:dyDescent="0.25">
      <c r="G209" s="13"/>
      <c r="H209" s="3">
        <v>24</v>
      </c>
      <c r="I209" s="6" t="s">
        <v>3</v>
      </c>
      <c r="J209">
        <v>20</v>
      </c>
    </row>
    <row r="210" spans="7:10" x14ac:dyDescent="0.25">
      <c r="G210" s="13"/>
      <c r="H210" s="3">
        <v>25</v>
      </c>
      <c r="I210" s="6" t="s">
        <v>3</v>
      </c>
      <c r="J210">
        <v>63</v>
      </c>
    </row>
    <row r="211" spans="7:10" x14ac:dyDescent="0.25">
      <c r="G211" s="13"/>
      <c r="H211" s="3">
        <v>26</v>
      </c>
      <c r="I211" s="6" t="s">
        <v>2</v>
      </c>
      <c r="J211">
        <v>20</v>
      </c>
    </row>
    <row r="212" spans="7:10" x14ac:dyDescent="0.25">
      <c r="G212" s="13"/>
      <c r="H212" s="3">
        <v>27</v>
      </c>
      <c r="I212" s="6" t="s">
        <v>2</v>
      </c>
      <c r="J212">
        <v>63</v>
      </c>
    </row>
    <row r="213" spans="7:10" x14ac:dyDescent="0.25">
      <c r="G213" s="13"/>
      <c r="H213" s="3">
        <v>28</v>
      </c>
      <c r="I213" s="6" t="s">
        <v>3</v>
      </c>
      <c r="J213">
        <v>20</v>
      </c>
    </row>
    <row r="214" spans="7:10" x14ac:dyDescent="0.25">
      <c r="G214" s="13"/>
      <c r="H214" s="3">
        <v>29</v>
      </c>
      <c r="I214" s="6" t="s">
        <v>3</v>
      </c>
      <c r="J214">
        <v>63</v>
      </c>
    </row>
    <row r="215" spans="7:10" x14ac:dyDescent="0.25">
      <c r="G215" s="14"/>
      <c r="H215" s="4">
        <v>30</v>
      </c>
      <c r="I215" s="7" t="s">
        <v>2</v>
      </c>
      <c r="J215" s="4">
        <v>20</v>
      </c>
    </row>
    <row r="216" spans="7:10" x14ac:dyDescent="0.25">
      <c r="G216" s="12" t="s">
        <v>12</v>
      </c>
      <c r="H216" s="3">
        <v>31</v>
      </c>
      <c r="I216" s="6" t="s">
        <v>2</v>
      </c>
      <c r="J216" s="1">
        <f>99.2+10.8+12</f>
        <v>122</v>
      </c>
    </row>
    <row r="217" spans="7:10" x14ac:dyDescent="0.25">
      <c r="G217" s="13"/>
      <c r="H217" s="3">
        <v>32</v>
      </c>
      <c r="I217" s="6" t="s">
        <v>3</v>
      </c>
      <c r="J217">
        <v>12.6</v>
      </c>
    </row>
    <row r="218" spans="7:10" x14ac:dyDescent="0.25">
      <c r="G218" s="13"/>
      <c r="H218" s="3">
        <v>33</v>
      </c>
      <c r="I218" s="6" t="s">
        <v>3</v>
      </c>
      <c r="J218">
        <v>77.8</v>
      </c>
    </row>
    <row r="219" spans="7:10" x14ac:dyDescent="0.25">
      <c r="G219" s="13"/>
      <c r="H219" s="3">
        <v>34</v>
      </c>
      <c r="I219" s="6" t="s">
        <v>2</v>
      </c>
      <c r="J219">
        <v>12.6</v>
      </c>
    </row>
    <row r="220" spans="7:10" x14ac:dyDescent="0.25">
      <c r="G220" s="13"/>
      <c r="H220" s="3">
        <v>35</v>
      </c>
      <c r="I220" s="6" t="s">
        <v>2</v>
      </c>
      <c r="J220">
        <v>77.8</v>
      </c>
    </row>
    <row r="221" spans="7:10" x14ac:dyDescent="0.25">
      <c r="G221" s="13"/>
      <c r="H221" s="3">
        <v>36</v>
      </c>
      <c r="I221" s="6" t="s">
        <v>3</v>
      </c>
      <c r="J221">
        <v>12.6</v>
      </c>
    </row>
    <row r="222" spans="7:10" x14ac:dyDescent="0.25">
      <c r="G222" s="13"/>
      <c r="H222" s="3">
        <v>37</v>
      </c>
      <c r="I222" s="6" t="s">
        <v>3</v>
      </c>
      <c r="J222">
        <v>77.8</v>
      </c>
    </row>
    <row r="223" spans="7:10" x14ac:dyDescent="0.25">
      <c r="G223" s="13"/>
      <c r="H223" s="3">
        <v>38</v>
      </c>
      <c r="I223" s="6" t="s">
        <v>2</v>
      </c>
      <c r="J223">
        <v>12.6</v>
      </c>
    </row>
    <row r="224" spans="7:10" x14ac:dyDescent="0.25">
      <c r="G224" s="13"/>
      <c r="H224" s="3">
        <v>39</v>
      </c>
      <c r="I224" s="6" t="s">
        <v>2</v>
      </c>
      <c r="J224">
        <v>77.8</v>
      </c>
    </row>
    <row r="225" spans="7:10" x14ac:dyDescent="0.25">
      <c r="G225" s="14"/>
      <c r="H225" s="3">
        <v>40</v>
      </c>
      <c r="I225" s="7" t="s">
        <v>3</v>
      </c>
      <c r="J225" s="4">
        <v>12.6</v>
      </c>
    </row>
    <row r="226" spans="7:10" x14ac:dyDescent="0.25">
      <c r="G226" s="12" t="s">
        <v>15</v>
      </c>
      <c r="H226" s="5">
        <v>41</v>
      </c>
      <c r="I226" s="6" t="s">
        <v>3</v>
      </c>
      <c r="J226" s="1">
        <f>61.4+15+16.7</f>
        <v>93.100000000000009</v>
      </c>
    </row>
    <row r="227" spans="7:10" x14ac:dyDescent="0.25">
      <c r="G227" s="15"/>
      <c r="H227" s="3">
        <v>42</v>
      </c>
      <c r="I227" s="6" t="s">
        <v>2</v>
      </c>
      <c r="J227">
        <v>17.2</v>
      </c>
    </row>
    <row r="228" spans="7:10" x14ac:dyDescent="0.25">
      <c r="G228" s="15"/>
      <c r="H228" s="3">
        <v>43</v>
      </c>
      <c r="I228" s="6" t="s">
        <v>3</v>
      </c>
      <c r="J228">
        <f>78.6+76.3</f>
        <v>154.89999999999998</v>
      </c>
    </row>
    <row r="229" spans="7:10" x14ac:dyDescent="0.25">
      <c r="G229" s="15"/>
      <c r="H229" s="3">
        <v>44</v>
      </c>
      <c r="I229" s="6" t="s">
        <v>2</v>
      </c>
      <c r="J229">
        <v>17.2</v>
      </c>
    </row>
    <row r="230" spans="7:10" x14ac:dyDescent="0.25">
      <c r="G230" s="15"/>
      <c r="H230" s="3">
        <v>45</v>
      </c>
      <c r="I230" s="6" t="s">
        <v>3</v>
      </c>
      <c r="J230">
        <f>78.6+76.3</f>
        <v>154.89999999999998</v>
      </c>
    </row>
    <row r="231" spans="7:10" x14ac:dyDescent="0.25">
      <c r="G231" s="14"/>
      <c r="H231" s="4">
        <v>46</v>
      </c>
      <c r="I231" s="7" t="s">
        <v>2</v>
      </c>
      <c r="J231" s="4">
        <v>17.2</v>
      </c>
    </row>
    <row r="232" spans="7:10" x14ac:dyDescent="0.25">
      <c r="G232" s="12" t="s">
        <v>14</v>
      </c>
      <c r="H232" s="3">
        <v>47</v>
      </c>
      <c r="I232" s="6" t="s">
        <v>2</v>
      </c>
      <c r="J232" s="1">
        <f>61.4+9.8+12</f>
        <v>83.2</v>
      </c>
    </row>
    <row r="233" spans="7:10" x14ac:dyDescent="0.25">
      <c r="G233" s="13"/>
      <c r="H233" s="3">
        <v>48</v>
      </c>
      <c r="I233" s="6" t="s">
        <v>3</v>
      </c>
      <c r="J233">
        <v>21.7</v>
      </c>
    </row>
    <row r="234" spans="7:10" x14ac:dyDescent="0.25">
      <c r="G234" s="13"/>
      <c r="H234" s="3">
        <v>49</v>
      </c>
      <c r="I234" s="6" t="s">
        <v>3</v>
      </c>
      <c r="J234">
        <v>59.6</v>
      </c>
    </row>
    <row r="235" spans="7:10" x14ac:dyDescent="0.25">
      <c r="G235" s="13"/>
      <c r="H235" s="3">
        <v>50</v>
      </c>
      <c r="I235" s="6" t="s">
        <v>2</v>
      </c>
      <c r="J235">
        <v>21.7</v>
      </c>
    </row>
    <row r="236" spans="7:10" x14ac:dyDescent="0.25">
      <c r="G236" s="13"/>
      <c r="H236" s="3">
        <v>51</v>
      </c>
      <c r="I236" s="6" t="s">
        <v>2</v>
      </c>
      <c r="J236">
        <v>59.6</v>
      </c>
    </row>
    <row r="237" spans="7:10" x14ac:dyDescent="0.25">
      <c r="G237" s="13"/>
      <c r="H237" s="3">
        <v>52</v>
      </c>
      <c r="I237" s="6" t="s">
        <v>3</v>
      </c>
      <c r="J237">
        <v>21.7</v>
      </c>
    </row>
    <row r="238" spans="7:10" x14ac:dyDescent="0.25">
      <c r="G238" s="13"/>
      <c r="H238" s="3">
        <v>53</v>
      </c>
      <c r="I238" s="6" t="s">
        <v>3</v>
      </c>
      <c r="J238">
        <v>59.6</v>
      </c>
    </row>
    <row r="239" spans="7:10" x14ac:dyDescent="0.25">
      <c r="G239" s="13"/>
      <c r="H239" s="3">
        <v>54</v>
      </c>
      <c r="I239" s="6" t="s">
        <v>2</v>
      </c>
      <c r="J239">
        <v>21.7</v>
      </c>
    </row>
    <row r="240" spans="7:10" x14ac:dyDescent="0.25">
      <c r="G240" s="13"/>
      <c r="H240" s="3">
        <v>55</v>
      </c>
      <c r="I240" s="6" t="s">
        <v>2</v>
      </c>
      <c r="J240">
        <v>59.6</v>
      </c>
    </row>
    <row r="241" spans="7:10" x14ac:dyDescent="0.25">
      <c r="G241" s="14"/>
      <c r="H241" s="3">
        <v>56</v>
      </c>
      <c r="I241" s="7" t="s">
        <v>3</v>
      </c>
      <c r="J241" s="4">
        <v>21.7</v>
      </c>
    </row>
    <row r="242" spans="7:10" x14ac:dyDescent="0.25">
      <c r="G242" s="12" t="s">
        <v>16</v>
      </c>
      <c r="H242" s="5">
        <v>57</v>
      </c>
      <c r="I242" s="10" t="s">
        <v>2</v>
      </c>
      <c r="J242" s="19">
        <f>104.2+15+17.3</f>
        <v>136.5</v>
      </c>
    </row>
    <row r="243" spans="7:10" x14ac:dyDescent="0.25">
      <c r="G243" s="15"/>
      <c r="H243" s="3">
        <v>58</v>
      </c>
      <c r="I243" s="6" t="s">
        <v>3</v>
      </c>
      <c r="J243">
        <v>13.6</v>
      </c>
    </row>
    <row r="244" spans="7:10" x14ac:dyDescent="0.25">
      <c r="G244" s="15"/>
      <c r="H244" s="3">
        <v>59</v>
      </c>
      <c r="I244" s="6" t="s">
        <v>3</v>
      </c>
      <c r="J244">
        <v>75.900000000000006</v>
      </c>
    </row>
    <row r="245" spans="7:10" x14ac:dyDescent="0.25">
      <c r="G245" s="15"/>
      <c r="H245" s="3">
        <v>60</v>
      </c>
      <c r="I245" s="6" t="s">
        <v>2</v>
      </c>
      <c r="J245">
        <v>13.6</v>
      </c>
    </row>
    <row r="246" spans="7:10" x14ac:dyDescent="0.25">
      <c r="G246" s="15"/>
      <c r="H246" s="3">
        <v>61</v>
      </c>
      <c r="I246" s="6" t="s">
        <v>2</v>
      </c>
      <c r="J246">
        <v>75.900000000000006</v>
      </c>
    </row>
    <row r="247" spans="7:10" x14ac:dyDescent="0.25">
      <c r="G247" s="15"/>
      <c r="H247" s="3">
        <v>62</v>
      </c>
      <c r="I247" s="6" t="s">
        <v>3</v>
      </c>
      <c r="J247">
        <v>13.6</v>
      </c>
    </row>
    <row r="248" spans="7:10" x14ac:dyDescent="0.25">
      <c r="G248" s="15"/>
      <c r="H248" s="3">
        <v>63</v>
      </c>
      <c r="I248" s="6" t="s">
        <v>3</v>
      </c>
      <c r="J248">
        <v>75.900000000000006</v>
      </c>
    </row>
    <row r="249" spans="7:10" x14ac:dyDescent="0.25">
      <c r="G249" s="14"/>
      <c r="H249" s="3">
        <v>64</v>
      </c>
      <c r="I249" s="7" t="s">
        <v>2</v>
      </c>
      <c r="J249" s="4">
        <v>13.6</v>
      </c>
    </row>
    <row r="250" spans="7:10" x14ac:dyDescent="0.25">
      <c r="G250" s="12" t="s">
        <v>17</v>
      </c>
      <c r="H250" s="5">
        <v>65</v>
      </c>
      <c r="I250" s="6" t="s">
        <v>2</v>
      </c>
      <c r="J250" s="1">
        <f>61.4+15+10.3</f>
        <v>86.7</v>
      </c>
    </row>
    <row r="251" spans="7:10" x14ac:dyDescent="0.25">
      <c r="G251" s="13"/>
      <c r="H251" s="3">
        <v>66</v>
      </c>
      <c r="I251" s="6" t="s">
        <v>3</v>
      </c>
      <c r="J251">
        <v>19.2</v>
      </c>
    </row>
    <row r="252" spans="7:10" x14ac:dyDescent="0.25">
      <c r="G252" s="13"/>
      <c r="H252" s="3">
        <v>67</v>
      </c>
      <c r="I252" s="6" t="s">
        <v>2</v>
      </c>
      <c r="J252">
        <f>73.1+75.9</f>
        <v>149</v>
      </c>
    </row>
    <row r="253" spans="7:10" x14ac:dyDescent="0.25">
      <c r="G253" s="14"/>
      <c r="H253" s="3">
        <v>68</v>
      </c>
      <c r="I253" s="7" t="s">
        <v>3</v>
      </c>
      <c r="J253" s="4">
        <v>19.2</v>
      </c>
    </row>
    <row r="254" spans="7:10" x14ac:dyDescent="0.25">
      <c r="G254" s="12" t="s">
        <v>13</v>
      </c>
      <c r="H254" s="5">
        <v>69</v>
      </c>
      <c r="I254" s="6" t="s">
        <v>2</v>
      </c>
      <c r="J254" s="1">
        <f>84.1+62.3+12.6</f>
        <v>158.99999999999997</v>
      </c>
    </row>
    <row r="255" spans="7:10" x14ac:dyDescent="0.25">
      <c r="G255" s="13"/>
      <c r="H255" s="3">
        <v>70</v>
      </c>
      <c r="I255" s="6" t="s">
        <v>3</v>
      </c>
      <c r="J255">
        <v>24.8</v>
      </c>
    </row>
    <row r="256" spans="7:10" x14ac:dyDescent="0.25">
      <c r="G256" s="13"/>
      <c r="H256" s="3">
        <v>71</v>
      </c>
      <c r="I256" s="6" t="s">
        <v>3</v>
      </c>
      <c r="J256">
        <v>53.4</v>
      </c>
    </row>
    <row r="257" spans="7:10" x14ac:dyDescent="0.25">
      <c r="G257" s="13"/>
      <c r="H257" s="3">
        <v>72</v>
      </c>
      <c r="I257" s="6" t="s">
        <v>2</v>
      </c>
      <c r="J257">
        <v>24.8</v>
      </c>
    </row>
    <row r="258" spans="7:10" x14ac:dyDescent="0.25">
      <c r="G258" s="13"/>
      <c r="H258" s="3">
        <v>73</v>
      </c>
      <c r="I258" s="6" t="s">
        <v>2</v>
      </c>
      <c r="J258">
        <v>53.4</v>
      </c>
    </row>
    <row r="259" spans="7:10" x14ac:dyDescent="0.25">
      <c r="G259" s="13"/>
      <c r="H259" s="3">
        <v>74</v>
      </c>
      <c r="I259" s="6" t="s">
        <v>3</v>
      </c>
      <c r="J259">
        <v>24.8</v>
      </c>
    </row>
    <row r="260" spans="7:10" x14ac:dyDescent="0.25">
      <c r="G260" s="13"/>
      <c r="H260" s="3">
        <v>75</v>
      </c>
      <c r="I260" s="6" t="s">
        <v>3</v>
      </c>
      <c r="J260">
        <v>53.4</v>
      </c>
    </row>
    <row r="261" spans="7:10" x14ac:dyDescent="0.25">
      <c r="G261" s="15"/>
      <c r="H261" s="3">
        <v>76</v>
      </c>
      <c r="I261" s="6" t="s">
        <v>2</v>
      </c>
      <c r="J261" s="3">
        <v>24.8</v>
      </c>
    </row>
    <row r="262" spans="7:10" x14ac:dyDescent="0.25">
      <c r="G262" s="4"/>
      <c r="H262" s="4"/>
      <c r="I262" s="4"/>
      <c r="J262" s="20">
        <f>2663.4-82+54</f>
        <v>2635.4</v>
      </c>
    </row>
    <row r="263" spans="7:10" x14ac:dyDescent="0.25">
      <c r="I263" t="s">
        <v>18</v>
      </c>
      <c r="J263">
        <f>SUM(J186:J262)</f>
        <v>6730.949999999998</v>
      </c>
    </row>
  </sheetData>
  <mergeCells count="70">
    <mergeCell ref="G242:G249"/>
    <mergeCell ref="G250:G253"/>
    <mergeCell ref="G254:G261"/>
    <mergeCell ref="G198:G203"/>
    <mergeCell ref="G204:G215"/>
    <mergeCell ref="G216:G225"/>
    <mergeCell ref="G226:G231"/>
    <mergeCell ref="G232:G241"/>
    <mergeCell ref="G159:G166"/>
    <mergeCell ref="G167:G170"/>
    <mergeCell ref="G171:G178"/>
    <mergeCell ref="G184:J184"/>
    <mergeCell ref="G186:G197"/>
    <mergeCell ref="G115:G120"/>
    <mergeCell ref="G121:G132"/>
    <mergeCell ref="G133:G142"/>
    <mergeCell ref="G143:G148"/>
    <mergeCell ref="G149:G158"/>
    <mergeCell ref="B147:B156"/>
    <mergeCell ref="B157:B164"/>
    <mergeCell ref="B165:B168"/>
    <mergeCell ref="B169:B176"/>
    <mergeCell ref="L101:O101"/>
    <mergeCell ref="L103:L114"/>
    <mergeCell ref="L115:L120"/>
    <mergeCell ref="L121:L132"/>
    <mergeCell ref="L133:L142"/>
    <mergeCell ref="L143:L146"/>
    <mergeCell ref="L147:L156"/>
    <mergeCell ref="L157:L164"/>
    <mergeCell ref="L165:L168"/>
    <mergeCell ref="L169:L176"/>
    <mergeCell ref="G101:J101"/>
    <mergeCell ref="G103:G114"/>
    <mergeCell ref="B103:B114"/>
    <mergeCell ref="B115:B120"/>
    <mergeCell ref="B121:B132"/>
    <mergeCell ref="B133:B142"/>
    <mergeCell ref="B143:B146"/>
    <mergeCell ref="G4:J4"/>
    <mergeCell ref="L4:O4"/>
    <mergeCell ref="L6:L17"/>
    <mergeCell ref="G6:G17"/>
    <mergeCell ref="B101:E101"/>
    <mergeCell ref="B60:B67"/>
    <mergeCell ref="B68:B71"/>
    <mergeCell ref="B72:B79"/>
    <mergeCell ref="B6:B17"/>
    <mergeCell ref="B4:E4"/>
    <mergeCell ref="B18:B23"/>
    <mergeCell ref="B24:B35"/>
    <mergeCell ref="B36:B45"/>
    <mergeCell ref="B46:B49"/>
    <mergeCell ref="B50:B59"/>
    <mergeCell ref="G18:G23"/>
    <mergeCell ref="G24:G35"/>
    <mergeCell ref="G36:G45"/>
    <mergeCell ref="G46:G51"/>
    <mergeCell ref="G52:G61"/>
    <mergeCell ref="L18:L23"/>
    <mergeCell ref="L24:L35"/>
    <mergeCell ref="L36:L45"/>
    <mergeCell ref="L46:L49"/>
    <mergeCell ref="L50:L59"/>
    <mergeCell ref="L68:L71"/>
    <mergeCell ref="L72:L79"/>
    <mergeCell ref="G62:G69"/>
    <mergeCell ref="G70:G73"/>
    <mergeCell ref="G74:G81"/>
    <mergeCell ref="L60:L6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Reichelt, Oskar</dc:creator>
  <cp:lastModifiedBy>Reichelt, Oskar</cp:lastModifiedBy>
  <dcterms:created xsi:type="dcterms:W3CDTF">2022-05-02T15:05:15Z</dcterms:created>
  <dcterms:modified xsi:type="dcterms:W3CDTF">2022-06-10T13:19:02Z</dcterms:modified>
</cp:coreProperties>
</file>