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176.wmf" ContentType="image/x-wmf"/>
  <Override PartName="/xl/media/image1175.wmf" ContentType="image/x-wmf"/>
  <Override PartName="/xl/media/image1174.wmf" ContentType="image/x-wmf"/>
  <Override PartName="/xl/media/image1173.wmf" ContentType="image/x-wmf"/>
  <Override PartName="/xl/media/image1172.wmf" ContentType="image/x-wmf"/>
  <Override PartName="/xl/media/image1166.wmf" ContentType="image/x-wmf"/>
  <Override PartName="/xl/media/image1165.wmf" ContentType="image/x-wmf"/>
  <Override PartName="/xl/media/image1164.wmf" ContentType="image/x-wmf"/>
  <Override PartName="/xl/media/image1163.wmf" ContentType="image/x-wmf"/>
  <Override PartName="/xl/media/image1162.wmf" ContentType="image/x-wmf"/>
  <Override PartName="/xl/media/image1161.wmf" ContentType="image/x-wmf"/>
  <Override PartName="/xl/media/image1138.wmf" ContentType="image/x-wmf"/>
  <Override PartName="/xl/media/image1180.wmf" ContentType="image/x-wmf"/>
  <Override PartName="/xl/media/image1140.wmf" ContentType="image/x-wmf"/>
  <Override PartName="/xl/media/image1177.wmf" ContentType="image/x-wmf"/>
  <Override PartName="/xl/media/image1139.wmf" ContentType="image/x-wmf"/>
  <Override PartName="/xl/media/image1181.wmf" ContentType="image/x-wmf"/>
  <Override PartName="/xl/media/image1141.wmf" ContentType="image/x-wmf"/>
  <Override PartName="/xl/media/image1178.wmf" ContentType="image/x-wmf"/>
  <Override PartName="/xl/media/image1179.wmf" ContentType="image/x-wmf"/>
  <Override PartName="/xl/media/image1142.wmf" ContentType="image/x-wmf"/>
  <Override PartName="/xl/media/image1185.png" ContentType="image/png"/>
  <Override PartName="/xl/media/image1147.wmf" ContentType="image/x-wmf"/>
  <Override PartName="/xl/media/image1135.wmf" ContentType="image/x-wmf"/>
  <Override PartName="/xl/media/image1148.wmf" ContentType="image/x-wmf"/>
  <Override PartName="/xl/media/image1149.wmf" ContentType="image/x-wmf"/>
  <Override PartName="/xl/media/image1184.wmf" ContentType="image/x-wmf"/>
  <Override PartName="/xl/media/image1187.png" ContentType="image/png"/>
  <Override PartName="/xl/media/image1144.wmf" ContentType="image/x-wmf"/>
  <Override PartName="/xl/media/image1183.wmf" ContentType="image/x-wmf"/>
  <Override PartName="/xl/media/image1186.png" ContentType="image/png"/>
  <Override PartName="/xl/media/image1143.wmf" ContentType="image/x-wmf"/>
  <Override PartName="/xl/media/image1182.wmf" ContentType="image/x-wmf"/>
  <Override PartName="/xl/media/image1188.png" ContentType="image/png"/>
  <Override PartName="/xl/media/image1145.wmf" ContentType="image/x-wmf"/>
  <Override PartName="/xl/media/image1137.wmf" ContentType="image/x-wmf"/>
  <Override PartName="/xl/media/image1146.wmf" ContentType="image/x-wmf"/>
  <Override PartName="/xl/media/image1189.png" ContentType="image/png"/>
  <Override PartName="/xl/media/image1136.wmf" ContentType="image/x-wmf"/>
  <Override PartName="/xl/media/image1190.png" ContentType="image/png"/>
  <Override PartName="/xl/media/image1151.wmf" ContentType="image/x-wmf"/>
  <Override PartName="/xl/media/image1134.wmf" ContentType="image/x-wmf"/>
  <Override PartName="/xl/media/image1121.wmf" ContentType="image/x-wmf"/>
  <Override PartName="/xl/media/image1158.wmf" ContentType="image/x-wmf"/>
  <Override PartName="/xl/media/image1133.wmf" ContentType="image/x-wmf"/>
  <Override PartName="/xl/media/image1122.wmf" ContentType="image/x-wmf"/>
  <Override PartName="/xl/media/image1159.wmf" ContentType="image/x-wmf"/>
  <Override PartName="/xl/media/image1123.wmf" ContentType="image/x-wmf"/>
  <Override PartName="/xl/media/image1124.wmf" ContentType="image/x-wmf"/>
  <Override PartName="/xl/media/image1125.wmf" ContentType="image/x-wmf"/>
  <Override PartName="/xl/media/image1126.wmf" ContentType="image/x-wmf"/>
  <Override PartName="/xl/media/image1127.wmf" ContentType="image/x-wmf"/>
  <Override PartName="/xl/media/image1128.wmf" ContentType="image/x-wmf"/>
  <Override PartName="/xl/media/image1170.wmf" ContentType="image/x-wmf"/>
  <Override PartName="/xl/media/image1130.wmf" ContentType="image/x-wmf"/>
  <Override PartName="/xl/media/image1167.wmf" ContentType="image/x-wmf"/>
  <Override PartName="/xl/media/image1129.wmf" ContentType="image/x-wmf"/>
  <Override PartName="/xl/media/image1171.wmf" ContentType="image/x-wmf"/>
  <Override PartName="/xl/media/image1131.wmf" ContentType="image/x-wmf"/>
  <Override PartName="/xl/media/image1168.wmf" ContentType="image/x-wmf"/>
  <Override PartName="/xl/media/image1132.wmf" ContentType="image/x-wmf"/>
  <Override PartName="/xl/media/image1169.wmf" ContentType="image/x-wmf"/>
  <Override PartName="/xl/media/image1150.wmf" ContentType="image/x-wmf"/>
  <Override PartName="/xl/media/image1152.wmf" ContentType="image/x-wmf"/>
  <Override PartName="/xl/media/image1153.wmf" ContentType="image/x-wmf"/>
  <Override PartName="/xl/media/image1154.wmf" ContentType="image/x-wmf"/>
  <Override PartName="/xl/media/image1155.wmf" ContentType="image/x-wmf"/>
  <Override PartName="/xl/media/image1156.wmf" ContentType="image/x-wmf"/>
  <Override PartName="/xl/media/image1157.wmf" ContentType="image/x-wmf"/>
  <Override PartName="/xl/media/image1160.wmf" ContentType="image/x-wmf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4.vml" ContentType="application/vnd.openxmlformats-officedocument.vmlDrawing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mopolymers" sheetId="1" state="visible" r:id="rId2"/>
    <sheet name="BCPs" sheetId="2" state="visible" r:id="rId3"/>
    <sheet name=" Repeat Units" sheetId="3" state="visible" r:id="rId4"/>
    <sheet name="Monomers" sheetId="4" state="visible" r:id="rId5"/>
    <sheet name="Styrenics DO NOT INCLUDE IN ML" sheetId="5" state="visible" r:id="rId6"/>
    <sheet name="High Mw polymers" sheetId="6" state="visible" r:id="rId7"/>
    <sheet name="Sheet1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14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</t>
        </r>
        <r>
          <rPr>
            <sz val="11"/>
            <color rgb="FF000000"/>
            <rFont val="Calibri"/>
            <family val="2"/>
            <charset val="1"/>
          </rPr>
          <t xml:space="preserve">
Your version of Excel allows you to read this threaded comment; however, any edits to it will get removed if the file is opened in a newer version of Excel. Learn more: https://go.microsoft.com/fwlink/?linkid=870924
Comment:
    Why do we have two Monomers here? can we separate them?
Reply:
    This means the homopolymer is a random mixture of 95 L-Lactide and 5- D,L-lactide </t>
        </r>
      </text>
    </comment>
    <comment ref="C248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Reminder for Greg: denote stereochemistry for R/S-PHB copolymers (blue and purple rows)</t>
        </r>
      </text>
    </comment>
    <comment ref="D236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Absolute weight average molecular weight
</t>
        </r>
      </text>
    </comment>
    <comment ref="D237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Absolute weight average molecular weight
</t>
        </r>
      </text>
    </comment>
    <comment ref="D238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Absolute weight average molecular weight
</t>
        </r>
      </text>
    </comment>
    <comment ref="D239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Absolute weight average molecular weight
</t>
        </r>
      </text>
    </comment>
    <comment ref="D240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Absolute weight average molecular weight
</t>
        </r>
      </text>
    </comment>
    <comment ref="D241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Absolute weight average molecular weight
</t>
        </r>
      </text>
    </comment>
    <comment ref="D242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Absolute weight average molecular weight
</t>
        </r>
      </text>
    </comment>
    <comment ref="D243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Absolute weight average molecular weight</t>
        </r>
      </text>
    </comment>
    <comment ref="D244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Absolute weight average molecular weight</t>
        </r>
      </text>
    </comment>
    <comment ref="D245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Absolute weight average molecular weight</t>
        </r>
      </text>
    </comment>
    <comment ref="D246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Absolute weight average molecular weight</t>
        </r>
      </text>
    </comment>
    <comment ref="D247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Absolute weight average molecular weight</t>
        </r>
      </text>
    </comment>
    <comment ref="F237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SEC CHCl3 PS std (uncorrected)
Mw = 64800
Mn = 19600
</t>
        </r>
      </text>
    </comment>
    <comment ref="F238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SEC CHCl3 PS std (uncorrected)
Mw = 139600
Mn = 43200</t>
        </r>
      </text>
    </comment>
    <comment ref="F239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SEC CHCl3 PS std (uncorrected)
Mw = 375100
Mn = 150000</t>
        </r>
      </text>
    </comment>
    <comment ref="F240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SEC CHCl3 PS std (uncorrected)
Mw = 16500
Mn = 13400</t>
        </r>
      </text>
    </comment>
    <comment ref="F241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SEC CHCl3 PS std (uncorrected)
Mw = 98500
Mn = 66300</t>
        </r>
      </text>
    </comment>
    <comment ref="F242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SEC CHCl3 PS std (uncorrected)
Mw = 410500
Mn = 163500</t>
        </r>
      </text>
    </comment>
    <comment ref="F243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SEC CHCl3 PS std (uncorrected)
Mw = 212400
Mn = 3400</t>
        </r>
      </text>
    </comment>
    <comment ref="F244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SEC CHCl3 PS std (uncorrected)
Mw = 72500
Mn = 42500</t>
        </r>
      </text>
    </comment>
    <comment ref="F245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SEC CHCl3 PS std (uncorrected)
Mw = 72500
Mn = 42500</t>
        </r>
      </text>
    </comment>
    <comment ref="F246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SEC CHCl3 PS std (uncorrected)
Mw = 72500
Mn = 42500</t>
        </r>
      </text>
    </comment>
    <comment ref="F247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SEC CHCl3 PS std (uncorrected)
Mw = 147900
Mn = 55100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0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</t>
        </r>
        <r>
          <rPr>
            <sz val="11"/>
            <color rgb="FF000000"/>
            <rFont val="Calibri"/>
            <family val="2"/>
            <charset val="1"/>
          </rPr>
          <t xml:space="preserve">
Your version of Excel allows you to read this threaded comment; however, any edits to it will get removed if the file is opened in a newer version of Excel. Learn more: https://go.microsoft.com/fwlink/?linkid=870924
Comment:
    157 to 160 is 85% PPC. 161 is 94% PPC</t>
        </r>
      </text>
    </comment>
    <comment ref="E10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Tosyl group is missing from this A-block SMILES string</t>
        </r>
      </text>
    </comment>
    <comment ref="E10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Tosyl group is missing from this A-block SMILES string</t>
        </r>
      </text>
    </comment>
    <comment ref="E10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</t>
        </r>
        <r>
          <rPr>
            <sz val="11"/>
            <color rgb="FF000000"/>
            <rFont val="Calibri"/>
            <family val="2"/>
            <charset val="1"/>
          </rPr>
          <t xml:space="preserve">
Your version of Excel allows you to read this threaded comment; however, any edits to it will get removed if the file is opened in a newer version of Excel. Learn more: https://go.microsoft.com/fwlink/?linkid=870924
Comment:
    The Tosyl group is missing from this A-block SMILES string</t>
        </r>
      </text>
    </comment>
    <comment ref="G55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</t>
        </r>
        <r>
          <rPr>
            <sz val="11"/>
            <color rgb="FF000000"/>
            <rFont val="Calibri"/>
            <family val="2"/>
            <charset val="1"/>
          </rPr>
          <t xml:space="preserve">
Your version of Excel allows you to read this threaded comment; however, any edits to it will get removed if the file is opened in a newer version of Excel. Learn more: https://go.microsoft.com/fwlink/?linkid=870924
Comment:
    ok - increasing DP of mid-block</t>
        </r>
      </text>
    </comment>
    <comment ref="S10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Kam to update ether content in PPC please</t>
        </r>
      </text>
    </comment>
    <comment ref="S107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</t>
        </r>
        <r>
          <rPr>
            <sz val="11"/>
            <color rgb="FF000000"/>
            <rFont val="Calibri"/>
            <family val="2"/>
            <charset val="1"/>
          </rPr>
          <t xml:space="preserve">
Your version of Excel allows you to read this threaded comment; however, any edits to it will get removed if the file is opened in a newer version of Excel. Learn more: https://go.microsoft.com/fwlink/?linkid=870924
Comment:
    ok different metal in polymer</t>
        </r>
      </text>
    </comment>
    <comment ref="S110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</t>
        </r>
        <r>
          <rPr>
            <sz val="11"/>
            <color rgb="FF000000"/>
            <rFont val="Calibri"/>
            <family val="2"/>
            <charset val="1"/>
          </rPr>
          <t xml:space="preserve">
Your version of Excel allows you to read this threaded comment; however, any edits to it will get removed if the file is opened in a newer version of Excel. Learn more: https://go.microsoft.com/fwlink/?linkid=870924
Comment:
    ok different Al content in polymer
</t>
        </r>
      </text>
    </comment>
    <comment ref="U10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</t>
        </r>
        <r>
          <rPr>
            <sz val="11"/>
            <color rgb="FF000000"/>
            <rFont val="Calibri"/>
            <family val="2"/>
            <charset val="1"/>
          </rPr>
          <t xml:space="preserve">
Your version of Excel allows you to read this threaded comment; however, any edits to it will get removed if the file is opened in a newer version of Excel. Learn more: https://go.microsoft.com/fwlink/?linkid=870924
Comment:
    Kam to update ether content in PPC please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incorrect 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Not recorded on data sheets. Literature value for Tg of soft block.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Not recorded on data sheets. Literature value for Tg of hard block.</t>
        </r>
      </text>
    </comment>
    <comment ref="K4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300% modulus</t>
        </r>
      </text>
    </comment>
    <comment ref="K5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300% modulus</t>
        </r>
      </text>
    </comment>
    <comment ref="K6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300% modulus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300% modulus</t>
        </r>
      </text>
    </comment>
    <comment ref="K8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300% modulus</t>
        </r>
      </text>
    </comment>
    <comment ref="K10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300% modulus</t>
        </r>
      </text>
    </comment>
    <comment ref="K11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300% modulus</t>
        </r>
      </text>
    </comment>
    <comment ref="K12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300% modulus</t>
        </r>
      </text>
    </comment>
    <comment ref="K13" authorId="0">
      <text>
        <r>
          <rPr>
            <sz val="11"/>
            <color rgb="FF000000"/>
            <rFont val="Calibri"/>
            <family val="2"/>
            <charset val="1"/>
          </rPr>
          <t xml:space="preserve">Gregory Sulley:
300% modulus</t>
        </r>
      </text>
    </comment>
  </commentList>
</comments>
</file>

<file path=xl/sharedStrings.xml><?xml version="1.0" encoding="utf-8"?>
<sst xmlns="http://schemas.openxmlformats.org/spreadsheetml/2006/main" count="6391" uniqueCount="1303">
  <si>
    <t xml:space="preserve">Monomers</t>
  </si>
  <si>
    <t xml:space="preserve">Polymer Class</t>
  </si>
  <si>
    <t xml:space="preserve">Big_Smile</t>
  </si>
  <si>
    <r>
      <rPr>
        <b val="true"/>
        <sz val="9"/>
        <color rgb="FF000000"/>
        <rFont val="Calibri"/>
        <family val="2"/>
        <charset val="1"/>
      </rPr>
      <t xml:space="preserve">Overall</t>
    </r>
    <r>
      <rPr>
        <b val="true"/>
        <i val="true"/>
        <sz val="9"/>
        <color rgb="FF000000"/>
        <rFont val="Calibri"/>
        <family val="2"/>
        <charset val="1"/>
      </rPr>
      <t xml:space="preserve"> M</t>
    </r>
    <r>
      <rPr>
        <b val="true"/>
        <vertAlign val="subscript"/>
        <sz val="9"/>
        <color rgb="FF000000"/>
        <rFont val="Calibri"/>
        <family val="2"/>
        <charset val="1"/>
      </rPr>
      <t xml:space="preserve">n </t>
    </r>
    <r>
      <rPr>
        <b val="true"/>
        <sz val="9"/>
        <color rgb="FF000000"/>
        <rFont val="Calibri"/>
        <family val="2"/>
        <charset val="1"/>
      </rPr>
      <t xml:space="preserve">(kg/mol)</t>
    </r>
  </si>
  <si>
    <t xml:space="preserve">Overall DP</t>
  </si>
  <si>
    <t xml:space="preserve">Dispersity</t>
  </si>
  <si>
    <t xml:space="preserve">Tg</t>
  </si>
  <si>
    <t xml:space="preserve">Hard/Soft</t>
  </si>
  <si>
    <t xml:space="preserve">Tm </t>
  </si>
  <si>
    <t xml:space="preserve">% crystallinity</t>
  </si>
  <si>
    <t xml:space="preserve">deltaH (J/g)</t>
  </si>
  <si>
    <t xml:space="preserve">Tc</t>
  </si>
  <si>
    <t xml:space="preserve">Ey_(MPa)</t>
  </si>
  <si>
    <t xml:space="preserve">σbreak (MPa)</t>
  </si>
  <si>
    <t xml:space="preserve">εbreak (%)</t>
  </si>
  <si>
    <t xml:space="preserve">σyield (MPa)</t>
  </si>
  <si>
    <t xml:space="preserve">εyield (%)</t>
  </si>
  <si>
    <t xml:space="preserve">Tensile Testing rate (mm/min)</t>
  </si>
  <si>
    <t xml:space="preserve">Film Prep./Processing</t>
  </si>
  <si>
    <t xml:space="preserve">E'_(GPa)</t>
  </si>
  <si>
    <t xml:space="preserve">E''_(GPa)</t>
  </si>
  <si>
    <t xml:space="preserve">G'_(GPa)</t>
  </si>
  <si>
    <t xml:space="preserve">G''_(GPa)</t>
  </si>
  <si>
    <t xml:space="preserve">Tg measurement by DSC, DMA or Rheo.</t>
  </si>
  <si>
    <t xml:space="preserve">Tg measurement heating rate (K/min)</t>
  </si>
  <si>
    <t xml:space="preserve">Mn by SEC or NMR</t>
  </si>
  <si>
    <t xml:space="preserve">Me (kg/mol)</t>
  </si>
  <si>
    <t xml:space="preserve">Paper</t>
  </si>
  <si>
    <t xml:space="preserve">Data added by</t>
  </si>
  <si>
    <t xml:space="preserve">ignore_row</t>
  </si>
  <si>
    <t xml:space="preserve">stereochemistry</t>
  </si>
  <si>
    <t xml:space="preserve">Comment</t>
  </si>
  <si>
    <t xml:space="preserve">CHO/CO2</t>
  </si>
  <si>
    <t xml:space="preserve">ROCOP PC</t>
  </si>
  <si>
    <t xml:space="preserve">OC(=O)OC1C(CCCC1)</t>
  </si>
  <si>
    <t xml:space="preserve">Compression molded according to the following procedure: 5 min, 190VC, 0 kN; 3 min, 190VC, 10 kN; 5 min, 190VC, 50 kN; Cooling to 25VC under 180 kN</t>
  </si>
  <si>
    <t xml:space="preserve">DSC</t>
  </si>
  <si>
    <t xml:space="preserve">SEC</t>
  </si>
  <si>
    <t xml:space="preserve">https://doi.org/10.1016/S0032-3861(00)00709-6</t>
  </si>
  <si>
    <t xml:space="preserve">KE</t>
  </si>
  <si>
    <t xml:space="preserve">126, 132</t>
  </si>
  <si>
    <t xml:space="preserve">Hot pressed for 10 min, above the Tg</t>
  </si>
  <si>
    <t xml:space="preserve">DSC, Oscillatoryrheology</t>
  </si>
  <si>
    <t xml:space="preserve">Rosettto et al. Paper draft</t>
  </si>
  <si>
    <t xml:space="preserve">For DSC Tg: Samples were heated to 200 °C for 5 minutes to remove thermal history, before heating and cooling from 30 °C to 200 °C at a rate of 20 °C min-1. Each sample was run for three heating and cooling cycles. Glass transition temperatures (Tg) are determined from the midpoint of the transition during the second heating curve.</t>
  </si>
  <si>
    <t xml:space="preserve">vCHO/CO2</t>
  </si>
  <si>
    <t xml:space="preserve">OC1C(CC(C=C)CC1)OC(=O)</t>
  </si>
  <si>
    <t xml:space="preserve">118, 129</t>
  </si>
  <si>
    <t xml:space="preserve">Hot pressed for 10 min, above the Tg </t>
  </si>
  <si>
    <t xml:space="preserve">SEC </t>
  </si>
  <si>
    <t xml:space="preserve">53-64</t>
  </si>
  <si>
    <t xml:space="preserve">CPO/CO2</t>
  </si>
  <si>
    <t xml:space="preserve">OC(=O)C1CCCC1O</t>
  </si>
  <si>
    <t xml:space="preserve">"SEC "</t>
  </si>
  <si>
    <t xml:space="preserve">3.8-4.6</t>
  </si>
  <si>
    <t xml:space="preserve">Limonene Oxide/CO2</t>
  </si>
  <si>
    <t xml:space="preserve"> ROCOP PC</t>
  </si>
  <si>
    <t xml:space="preserve">OC1C(C)(CCC(C(=C)C)C1)OC(=O)</t>
  </si>
  <si>
    <t xml:space="preserve">heat pressed PLimC specimen having a thickness of 300 µm</t>
  </si>
  <si>
    <t xml:space="preserve">DOI: 10.1039/c5gc01694k</t>
  </si>
  <si>
    <t xml:space="preserve">Ethylene Oxide / CO2</t>
  </si>
  <si>
    <t xml:space="preserve">OC(=O)OCC</t>
  </si>
  <si>
    <t xml:space="preserve"> </t>
  </si>
  <si>
    <t xml:space="preserve">https://pubs.acs.org/doi/10.1021/ma5023742</t>
  </si>
  <si>
    <t xml:space="preserve">Propylene Oxide / CO2</t>
  </si>
  <si>
    <t xml:space="preserve">OC(=O)OC(C)C</t>
  </si>
  <si>
    <t xml:space="preserve">2-ethyloxirane (1,2- butene oxide) / CO2 </t>
  </si>
  <si>
    <t xml:space="preserve">OC(=O)OCC(CC)</t>
  </si>
  <si>
    <t xml:space="preserve">2-butyloxirane (1,2-hexene oxide) / CO2</t>
  </si>
  <si>
    <t xml:space="preserve">OC(=O)OCC(CCCC)</t>
  </si>
  <si>
    <t xml:space="preserve">2-hexyloxirane (1,2-octene oxide) /CO2</t>
  </si>
  <si>
    <t xml:space="preserve">OC(=O)OCC(CCCCCC)</t>
  </si>
  <si>
    <t xml:space="preserve">2-decyloxirane / CO2</t>
  </si>
  <si>
    <t xml:space="preserve">OC(=O)OCC(CCCCCCCCCC)</t>
  </si>
  <si>
    <t xml:space="preserve">isobutene oxide / CO2</t>
  </si>
  <si>
    <t xml:space="preserve">OC(=O)OC(C)(C)C</t>
  </si>
  <si>
    <t xml:space="preserve">2-(tert-butyl)oxirane / CO2</t>
  </si>
  <si>
    <t xml:space="preserve">OC(=O)OCC(C(C)(C)(C))</t>
  </si>
  <si>
    <t xml:space="preserve">2-cyclohexyloxirane / CO2</t>
  </si>
  <si>
    <t xml:space="preserve">OC(=O)OC(C1CCCCC1)C</t>
  </si>
  <si>
    <t xml:space="preserve">styrene oxide / CO2</t>
  </si>
  <si>
    <t xml:space="preserve">OC(=O)OC(C1=CC=CC=C1)C</t>
  </si>
  <si>
    <t xml:space="preserve">2-benzyloxirane / CO2</t>
  </si>
  <si>
    <t xml:space="preserve">OC(=O)OC(CC1=CC=CC=C1)C</t>
  </si>
  <si>
    <t xml:space="preserve">https://doi.org/10.1002/adfm.201704302</t>
  </si>
  <si>
    <t xml:space="preserve">Data taken from a review</t>
  </si>
  <si>
    <t xml:space="preserve">1,2-isopropylidene glyceryl glycidyl ether / CO2</t>
  </si>
  <si>
    <t xml:space="preserve">OC(=O)OC(C(OCC1OC(C)(C)OC1))C</t>
  </si>
  <si>
    <t xml:space="preserve">ethoxy ethyl glycidyl ether /CO2</t>
  </si>
  <si>
    <t xml:space="preserve">OC(=O)OC(COC(C)OCC)C</t>
  </si>
  <si>
    <t xml:space="preserve">2-nitro benzyl glycidyl ether  / CO2</t>
  </si>
  <si>
    <t xml:space="preserve">OC(=O)OC(COCC1=C([N+]([O-])=O)C=CC=C1)C</t>
  </si>
  <si>
    <t xml:space="preserve">glycidyl propargyl ether / CO2</t>
  </si>
  <si>
    <t xml:space="preserve">OC(=O)OC(COCC#C)C</t>
  </si>
  <si>
    <t xml:space="preserve">https://doi.org/10.1021/ma301205g</t>
  </si>
  <si>
    <t xml:space="preserve">Tg determined in second heating cycle </t>
  </si>
  <si>
    <t xml:space="preserve">https://doi.org/10.1021/ma301205g	</t>
  </si>
  <si>
    <t xml:space="preserve">KE </t>
  </si>
  <si>
    <t xml:space="preserve">https://doi.org/10.1021/acs.macromol.9b01777</t>
  </si>
  <si>
    <t xml:space="preserve">OC(=O)OC1CCCC1O</t>
  </si>
  <si>
    <t xml:space="preserve">Menth-2-ene Oxide / CO2</t>
  </si>
  <si>
    <t xml:space="preserve">CC1C(C(C(CC1)C(C)C)OC(C)=O)O</t>
  </si>
  <si>
    <t xml:space="preserve">https://doi.org/10.1021/acssuschemeng.0c04335</t>
  </si>
  <si>
    <t xml:space="preserve">Indene Oxide / CO2</t>
  </si>
  <si>
    <t xml:space="preserve">OC(=O)C1C2=C(C=CC=C2)CC1O</t>
  </si>
  <si>
    <t xml:space="preserve">https://doi.org/10.1021/ma4013779</t>
  </si>
  <si>
    <t xml:space="preserve">Tg determined from second heating cycle, heating rate of second cycle 5 K / min, heating rate for first cycle 10 K /min </t>
  </si>
  <si>
    <t xml:space="preserve">SEC, NMR</t>
  </si>
  <si>
    <t xml:space="preserve">https://doi.org/10.1021/ja307976c</t>
  </si>
  <si>
    <t xml:space="preserve">tg determined in the second heating cycle</t>
  </si>
  <si>
    <t xml:space="preserve">Epichlorohydrin / CO2</t>
  </si>
  <si>
    <t xml:space="preserve">OC(=O)OC(CCl)C</t>
  </si>
  <si>
    <t xml:space="preserve">https://doi.org/10.1021/ja206425j</t>
  </si>
  <si>
    <t xml:space="preserve">heating rates for DSC not reported</t>
  </si>
  <si>
    <t xml:space="preserve">Samples dried at 100 degrees C for 24 hours before DSC</t>
  </si>
  <si>
    <t xml:space="preserve">https://doi.org/10.1021/ja300667y</t>
  </si>
  <si>
    <t xml:space="preserve">RR:SS 92:8</t>
  </si>
  <si>
    <t xml:space="preserve">RR:SS 98:2</t>
  </si>
  <si>
    <t xml:space="preserve">https://doi.org/10.1021/jacs.0c12425</t>
  </si>
  <si>
    <t xml:space="preserve">Tg taken in second heating cycle, no heating rate reported</t>
  </si>
  <si>
    <t xml:space="preserve">All polymers were hot-pressed at 100 °C into strip-shaped samples (size: 50 mm*10 mm*1 mm</t>
  </si>
  <si>
    <t xml:space="preserve">https://doi.org/10.1002/anie.202210243</t>
  </si>
  <si>
    <t xml:space="preserve">10.1039/c4sc01686f</t>
  </si>
  <si>
    <t xml:space="preserve">86 % ee</t>
  </si>
  <si>
    <t xml:space="preserve">Tm determined in first heating cycle</t>
  </si>
  <si>
    <t xml:space="preserve">88% ee</t>
  </si>
  <si>
    <t xml:space="preserve">temperatures determined in first heating cycle</t>
  </si>
  <si>
    <t xml:space="preserve">90 % ee</t>
  </si>
  <si>
    <t xml:space="preserve">92 % ee</t>
  </si>
  <si>
    <t xml:space="preserve">99% ee</t>
  </si>
  <si>
    <t xml:space="preserve">Annealed at 188 degrees C, at 10 degree / min, cooled back down to 40 degrees</t>
  </si>
  <si>
    <t xml:space="preserve">83 % ee</t>
  </si>
  <si>
    <t xml:space="preserve">Phthalic anhydride/ 4-vinyl cyclohexene oxide</t>
  </si>
  <si>
    <t xml:space="preserve">ROCOP PE</t>
  </si>
  <si>
    <t xml:space="preserve">OC1CCC(C=C)CC1OC(=O)C1=CC=CC=C1C(=O)</t>
  </si>
  <si>
    <t xml:space="preserve">https://doi.org/10.1039/D2SC02752F</t>
  </si>
  <si>
    <t xml:space="preserve">MC</t>
  </si>
  <si>
    <t xml:space="preserve">Tetrahydro phthalic anhydride/ 4-vinyl cyclohexene oxide</t>
  </si>
  <si>
    <t xml:space="preserve">OC1CC(C=C)CCC1OC(=O)C1CC=CCC1C(=O)</t>
  </si>
  <si>
    <t xml:space="preserve">https://doi.org/10.1039/C9SC03756J</t>
  </si>
  <si>
    <t xml:space="preserve">Tricyclic anhydride/ 4-vinyl cyclohexene oxide</t>
  </si>
  <si>
    <t xml:space="preserve">OC1CC(C=C)CCC1OC(=O)C(C1C=CC2CC1)C2C(=O)</t>
  </si>
  <si>
    <t xml:space="preserve">Maleic anhydride/ allyl glycidyl ether</t>
  </si>
  <si>
    <t xml:space="preserve">OC(COCC=C)COC(=O)\C=C/C(=O)</t>
  </si>
  <si>
    <t xml:space="preserve">Tetrahydro phthalic anhydride/allyl glycidyl ether</t>
  </si>
  <si>
    <t xml:space="preserve">OC(COCC=C)COC(=O)C1CC=CCC1C(=O)</t>
  </si>
  <si>
    <t xml:space="preserve">Tricyclic anhydride/ allyl glycidyl ether</t>
  </si>
  <si>
    <t xml:space="preserve">OC(COCC=C)COC(=O)C(C1C=CC2CC1)C2C(=O)</t>
  </si>
  <si>
    <t xml:space="preserve">Maleic anhydride/ vinyl-propylene oxide</t>
  </si>
  <si>
    <t xml:space="preserve">OC(C=C)COC(=O)\C=C/C(=O)</t>
  </si>
  <si>
    <t xml:space="preserve">Tetrahydro phthalic anhydride/ vinyl-propylene oxide</t>
  </si>
  <si>
    <t xml:space="preserve">OC(C=C)COC(=O)C1CC=CCC1C(=O)</t>
  </si>
  <si>
    <t xml:space="preserve">Tricyclic anhydride/ vinyl-propylene oxide</t>
  </si>
  <si>
    <t xml:space="preserve">OC(C=C)COC(=O)C(C1C=CC2CC1)C2C(=O)</t>
  </si>
  <si>
    <t xml:space="preserve">maleic anhydride/ 4-vinyl cyclohexene oxide</t>
  </si>
  <si>
    <t xml:space="preserve">OC1CC(C=C)CCC1OC(=O)\C=C/C(=O)</t>
  </si>
  <si>
    <t xml:space="preserve">Phthalic anhydride/ cyclohexadiene oxide</t>
  </si>
  <si>
    <t xml:space="preserve">OC1CC=CCC1OC(=O)C1=CC=CC=C1C(=O)</t>
  </si>
  <si>
    <t xml:space="preserve">https://doi.org/10.1039/C4GC01353K</t>
  </si>
  <si>
    <t xml:space="preserve">Phthalic anhydride/ cyclohexene oxide</t>
  </si>
  <si>
    <t xml:space="preserve">OC1CCCCC1OC(=O)C1=CC=CC=C1C(=O)</t>
  </si>
  <si>
    <t xml:space="preserve">https://doi.org/10.1039/C4PY00748D</t>
  </si>
  <si>
    <t xml:space="preserve">Phthalic anhydride/ styrene oxide</t>
  </si>
  <si>
    <t xml:space="preserve">OC(C1=CC=CC=C1)COC(=O)C1=CC=CC=C1C(=O)</t>
  </si>
  <si>
    <t xml:space="preserve">https://doi.org/10.1039/C2PY20026K</t>
  </si>
  <si>
    <t xml:space="preserve">Tetrahydrophthalic anhydride/ cyclohexene oxide</t>
  </si>
  <si>
    <t xml:space="preserve">OC1CCCCC1OC(=O)C1CC=CCC1C(=O)</t>
  </si>
  <si>
    <t xml:space="preserve">https://doi.org/10.1021/ma2026385</t>
  </si>
  <si>
    <t xml:space="preserve">Cyclohexane anhydride/ cyclohexene oxide</t>
  </si>
  <si>
    <t xml:space="preserve">OC1CCCCC1OC(=O)C1CCCCC1C(=O)</t>
  </si>
  <si>
    <t xml:space="preserve">Tetrahydrophthalic anhydride/ styrene oxide</t>
  </si>
  <si>
    <t xml:space="preserve">OC(C1=CC=CC=C1)COC(=O)C1CC=CCC1C(=O)</t>
  </si>
  <si>
    <t xml:space="preserve">Maleic anhydride/ cyclohexene oxide</t>
  </si>
  <si>
    <t xml:space="preserve">OC1CCCCC1OC(=O)\C=C/C(=O)</t>
  </si>
  <si>
    <t xml:space="preserve">Maleic anhydride/ butylene oxide</t>
  </si>
  <si>
    <t xml:space="preserve">OC(CC)COC(=O)\C=C/C(=O)</t>
  </si>
  <si>
    <t xml:space="preserve">https://doi.org/10.1021/ja203520p</t>
  </si>
  <si>
    <t xml:space="preserve">Fumaric anhydride/ butylene oxide</t>
  </si>
  <si>
    <t xml:space="preserve">OC(CC)COC(=O)\C=C\C(=O)</t>
  </si>
  <si>
    <t xml:space="preserve">Maleic anhydride/ 1-chloro-2,3-epoxypropane</t>
  </si>
  <si>
    <t xml:space="preserve">OC(CCl)COC(=O)\C=C/C(=O)</t>
  </si>
  <si>
    <t xml:space="preserve">Fumaric anhydride/ 1-chloro-2,3-epoxypropane</t>
  </si>
  <si>
    <t xml:space="preserve">OC(CCl)COC(=O)\C=C\C(=O)</t>
  </si>
  <si>
    <t xml:space="preserve">Fumaric anhydride/ allyl glycidyl ether</t>
  </si>
  <si>
    <t xml:space="preserve">OC(COCC=C)COC(=O)\C=C\C(=O)</t>
  </si>
  <si>
    <t xml:space="preserve">Maleic anhydride/ 2-((2-(2-methoxyethoxy)ethoxy)methyl)oxirane</t>
  </si>
  <si>
    <t xml:space="preserve">OC(COCCOCCOC)COC(=O)\C=C/C(=O)</t>
  </si>
  <si>
    <t xml:space="preserve">Fumaric anhydride/ 2-((2-(2-methoxyethoxy)ethoxy)methyl)oxirane</t>
  </si>
  <si>
    <t xml:space="preserve">OC(COCCOCCOC)COC(=O)\C=C\C(=O)</t>
  </si>
  <si>
    <t xml:space="preserve">Maleic anhydride/ octafluoropentyl epoxide</t>
  </si>
  <si>
    <t xml:space="preserve">OC(CC(F)(F)C(F)(F)C(F)(C(F)(F)F)C(F)(F)F)COC(=O)\C=C/C(=O)</t>
  </si>
  <si>
    <t xml:space="preserve">Fumaric anhydride/ octafluoropentyl epoxide</t>
  </si>
  <si>
    <t xml:space="preserve">OC(CC(F)(F)C(F)(F)C(F)(C(F)(F)F)C(F)(F)F)COC(=O)\C=C\C(=O)</t>
  </si>
  <si>
    <t xml:space="preserve">Maleic anhydride/ 2-(oxiran-2-ylmethoxy)tetrahydro-2H-pyran)</t>
  </si>
  <si>
    <t xml:space="preserve">OC(COC1OCCCC1)COC(=O)\C=C/C(=O)</t>
  </si>
  <si>
    <t xml:space="preserve">Fumaric anhydride/ 2-(oxiran-2-ylmethoxy)tetrahydro-2H-pyran)</t>
  </si>
  <si>
    <t xml:space="preserve">OC(COC1OCCCC1)COC(=O)\C=C\C(=O)</t>
  </si>
  <si>
    <t xml:space="preserve">Maleic anhydride/ phenyl glycidyl ether</t>
  </si>
  <si>
    <t xml:space="preserve">OC(COC1=CC=CC=C1)COC(=O)\C=C/C(=O)</t>
  </si>
  <si>
    <t xml:space="preserve">Fumaric anhydride/ phenyl glycidyl ether</t>
  </si>
  <si>
    <t xml:space="preserve">OC(COC1=CC=CC=C1)COC(=O)\C=C\C(=O)</t>
  </si>
  <si>
    <t xml:space="preserve">Phthalic anhydride/cyclohexene oxide</t>
  </si>
  <si>
    <t xml:space="preserve">https://doi.org/10.3390/polym11071222</t>
  </si>
  <si>
    <t xml:space="preserve">Phthalic anhydride/cis+trans limonene oxide</t>
  </si>
  <si>
    <t xml:space="preserve">OC1CC(C(C)=C)CCC1(C)OC(=O)C1=CC=CC=C1C(=O)</t>
  </si>
  <si>
    <t xml:space="preserve">https://doi.org/10.1021/acs.macromol.7b00862</t>
  </si>
  <si>
    <t xml:space="preserve">Phthalic anhydride/cis-limonene oxide</t>
  </si>
  <si>
    <t xml:space="preserve">OC1C[C@H](C(C)=C)CC[C@@]1(C)OC(=O)C1=CC=CC=C1C(=O)</t>
  </si>
  <si>
    <t xml:space="preserve">Phthalic anhydride/ carene oxide</t>
  </si>
  <si>
    <t xml:space="preserve">OC1CC2C(C)(C)C2CC1(C)OC(=O)C1=CC=CC=C1C(=O)</t>
  </si>
  <si>
    <t xml:space="preserve">Phthalic anhydride/ menthene oxide</t>
  </si>
  <si>
    <t xml:space="preserve">OC1C(C(C)C)CCC(C)C1OC(=O)C1=CC=CC=C1C(=O)</t>
  </si>
  <si>
    <t xml:space="preserve">Phthalic anhydride/ limonene dioxide</t>
  </si>
  <si>
    <t xml:space="preserve">OC1CC(C2(OC2)(C))CCC1(C)OC(=O)C1=CC=CC=C1C(=O)</t>
  </si>
  <si>
    <t xml:space="preserve">Naphthalic anhydride/ cyclohexadiene oxide</t>
  </si>
  <si>
    <t xml:space="preserve">OC1CC=CCC1OC(=O)C1=C2C(C=CC=C2C(=O))=CC=C1</t>
  </si>
  <si>
    <t xml:space="preserve">Naphthalic anhydride/ cis+trans limonene oxide</t>
  </si>
  <si>
    <t xml:space="preserve">Itaconic anhydride/ 1,2-epoxy butane</t>
  </si>
  <si>
    <t xml:space="preserve">OC(CC)COC(=O)\C(C)=C/C(=O)</t>
  </si>
  <si>
    <t xml:space="preserve">https://doi.org/10.1295/polymj.31.961</t>
  </si>
  <si>
    <t xml:space="preserve">Citraconic anhydride/ 1,2-epoxy butane</t>
  </si>
  <si>
    <t xml:space="preserve">OC(CC)COC(=O)C(=C)C(=O)</t>
  </si>
  <si>
    <t xml:space="preserve">https://doi.org/10.1002/app.47200</t>
  </si>
  <si>
    <t xml:space="preserve">https://doi.org/10.1021/acs.organomet.0c00016</t>
  </si>
  <si>
    <t xml:space="preserve">OC1C(CCCC1)OC(=O)</t>
  </si>
  <si>
    <t xml:space="preserve">https://doi.org/10.1021/acs.macromol.2c02433</t>
  </si>
  <si>
    <t xml:space="preserve">KP</t>
  </si>
  <si>
    <t xml:space="preserve">2473 ± 155</t>
  </si>
  <si>
    <t xml:space="preserve">35.3 ± 1.5</t>
  </si>
  <si>
    <t xml:space="preserve">2.7 ± 1.0</t>
  </si>
  <si>
    <t xml:space="preserve">Hot Pressed (160 C)</t>
  </si>
  <si>
    <t xml:space="preserve">L-Lactide</t>
  </si>
  <si>
    <t xml:space="preserve">ROP PE</t>
  </si>
  <si>
    <t xml:space="preserve">O[C@@H](C)C(=O)O[C@@H](C)C(=O)</t>
  </si>
  <si>
    <t xml:space="preserve">IM (195 C)</t>
  </si>
  <si>
    <t xml:space="preserve">Viscosity and Mark-Houwink eqn</t>
  </si>
  <si>
    <t xml:space="preserve">https://doi.org/10.1002/(SICI)1097-4628(19960103)59:1&lt;37::AID-APP6&gt;3.0.CO;2-N</t>
  </si>
  <si>
    <t xml:space="preserve">GS</t>
  </si>
  <si>
    <t xml:space="preserve">PLLA I</t>
  </si>
  <si>
    <t xml:space="preserve">PLLA II</t>
  </si>
  <si>
    <t xml:space="preserve">PLLA III</t>
  </si>
  <si>
    <t xml:space="preserve">PLLA IV</t>
  </si>
  <si>
    <t xml:space="preserve">annealed PLLA I</t>
  </si>
  <si>
    <t xml:space="preserve">annealed PLLA II</t>
  </si>
  <si>
    <t xml:space="preserve">annealed PLLA III</t>
  </si>
  <si>
    <t xml:space="preserve">annealed PLLA IV</t>
  </si>
  <si>
    <t xml:space="preserve">DL-Lactide</t>
  </si>
  <si>
    <t xml:space="preserve">O[C@@H](C)C(=O)O[C@H](C)C(=O)</t>
  </si>
  <si>
    <t xml:space="preserve">IM (140 C)</t>
  </si>
  <si>
    <t xml:space="preserve">PDLLA I</t>
  </si>
  <si>
    <t xml:space="preserve">PDLLA II</t>
  </si>
  <si>
    <t xml:space="preserve">PDLLA III</t>
  </si>
  <si>
    <t xml:space="preserve">L/D,L-Lactide (100/0)</t>
  </si>
  <si>
    <t xml:space="preserve">IM, annealed (130 C, 5 min)</t>
  </si>
  <si>
    <t xml:space="preserve">https://doi.org/10.1023/A:1020200822435</t>
  </si>
  <si>
    <t xml:space="preserve">Effects of processing conditions on properties of PLA copolymers</t>
  </si>
  <si>
    <t xml:space="preserve">L/D,L-Lactide (95/5)</t>
  </si>
  <si>
    <t xml:space="preserve">O[C@@H](C)C(=O)O[C@@H](C)C(=O), O[C@@H](C)C(=O)O[C@H](C)C(=O)</t>
  </si>
  <si>
    <t xml:space="preserve">791/ 42</t>
  </si>
  <si>
    <t xml:space="preserve">Extruded, biaxially oriented (85 C), strain crystallized</t>
  </si>
  <si>
    <t xml:space="preserve">Extruded, biaxially oriented (85 C), strain crystallized, heat set (110 C under tension for 10 min)</t>
  </si>
  <si>
    <t xml:space="preserve">L/D,L-Lactide (90/10)</t>
  </si>
  <si>
    <t xml:space="preserve">905/ 101</t>
  </si>
  <si>
    <t xml:space="preserve">IM, amorphous</t>
  </si>
  <si>
    <t xml:space="preserve">L/D,L-Lactide (80/20)</t>
  </si>
  <si>
    <t xml:space="preserve">1488/ 372</t>
  </si>
  <si>
    <t xml:space="preserve">914 ± 37.7</t>
  </si>
  <si>
    <t xml:space="preserve">67 ± 1.15</t>
  </si>
  <si>
    <t xml:space="preserve">11.3 ± 0.4</t>
  </si>
  <si>
    <t xml:space="preserve">ASTM method D-638</t>
  </si>
  <si>
    <t xml:space="preserve">IM/extrusion</t>
  </si>
  <si>
    <t xml:space="preserve">SEC-MALLS</t>
  </si>
  <si>
    <t xml:space="preserve">Cargill supplied Poly(D,L-Lactic acid); general purpose; 5% D-isomer</t>
  </si>
  <si>
    <t xml:space="preserve">1280 ± 109</t>
  </si>
  <si>
    <t xml:space="preserve">72.4 ± 0.83</t>
  </si>
  <si>
    <t xml:space="preserve">11.4 ± 1.3</t>
  </si>
  <si>
    <t xml:space="preserve">ASTM method D-639</t>
  </si>
  <si>
    <t xml:space="preserve">GPC</t>
  </si>
  <si>
    <t xml:space="preserve">Cargill supplied Poly(D,L-Lactic acid); IM grade; 3.6% D-isomer</t>
  </si>
  <si>
    <t xml:space="preserve">Compression moulding (140 C)</t>
  </si>
  <si>
    <t xml:space="preserve">https://doi.org/10.1023/A:1025084304766</t>
  </si>
  <si>
    <t xml:space="preserve">Paper includes copolymers of TMC and DL-lactide</t>
  </si>
  <si>
    <t xml:space="preserve">TMC</t>
  </si>
  <si>
    <t xml:space="preserve">ROP PC</t>
  </si>
  <si>
    <t xml:space="preserve">OCCCOC(=O)</t>
  </si>
  <si>
    <t xml:space="preserve">Virgin PLA pellets</t>
  </si>
  <si>
    <t xml:space="preserve">https://doi.org/10.1016/j.polymdegradstab.2009.11.045</t>
  </si>
  <si>
    <t xml:space="preserve">PLA-V (raw material)</t>
  </si>
  <si>
    <t xml:space="preserve">3700 ± 100</t>
  </si>
  <si>
    <t xml:space="preserve">4.0 ± 0.8</t>
  </si>
  <si>
    <t xml:space="preserve">65.6 ± 1.3</t>
  </si>
  <si>
    <t xml:space="preserve">IM (180,200,210 C profile)</t>
  </si>
  <si>
    <t xml:space="preserve">PLA-I (injection moulded)</t>
  </si>
  <si>
    <t xml:space="preserve">4100 ± 100</t>
  </si>
  <si>
    <t xml:space="preserve">2.5 ± 0.2</t>
  </si>
  <si>
    <t xml:space="preserve">75.4 ± 0.9</t>
  </si>
  <si>
    <t xml:space="preserve">IM (180,200,210 C profile), annealed (120 C, 6 h)</t>
  </si>
  <si>
    <t xml:space="preserve">PLA-IA (IM, annealed)</t>
  </si>
  <si>
    <t xml:space="preserve">3900 ± 100</t>
  </si>
  <si>
    <t xml:space="preserve">5.4 ± 0.6</t>
  </si>
  <si>
    <t xml:space="preserve">65.2 ± 0.9</t>
  </si>
  <si>
    <t xml:space="preserve">Extruded (145-195 C profile, rt = 3 min), IM (180,200,210 C profile)</t>
  </si>
  <si>
    <t xml:space="preserve">PLA-EI (Extruded, IM)</t>
  </si>
  <si>
    <t xml:space="preserve">3.3 ± 0.3</t>
  </si>
  <si>
    <t xml:space="preserve">77.0 ± 1.1</t>
  </si>
  <si>
    <t xml:space="preserve">Extruded (145-195 C profile, rt = 3 min), IM (180,200,210 C profile), annealed (120 C, 6 h)</t>
  </si>
  <si>
    <t xml:space="preserve">PLA-EIA (Extruded, IM, annealed)</t>
  </si>
  <si>
    <t xml:space="preserve">3427 ± 71</t>
  </si>
  <si>
    <t xml:space="preserve">61 ± 3</t>
  </si>
  <si>
    <t xml:space="preserve">Compression moulded</t>
  </si>
  <si>
    <t xml:space="preserve">http://dx.doi.org/10.1039/C2PY20859H</t>
  </si>
  <si>
    <t xml:space="preserve">Paper includes block polymers of TMC and L-lactide</t>
  </si>
  <si>
    <t xml:space="preserve">10 ± 1</t>
  </si>
  <si>
    <t xml:space="preserve">650 ± 77</t>
  </si>
  <si>
    <t xml:space="preserve">Compression moulded (190 C)</t>
  </si>
  <si>
    <t xml:space="preserve">https://doi.org/10.1016/j.polymertesting.2014.03.007</t>
  </si>
  <si>
    <t xml:space="preserve">Glycolide</t>
  </si>
  <si>
    <t xml:space="preserve">OCC(=O)OCC(=O)</t>
  </si>
  <si>
    <t xml:space="preserve">Compression moulded (too brittle for testing)</t>
  </si>
  <si>
    <t xml:space="preserve">https://doi.org/10.1016/0142-9612(91)90037-B</t>
  </si>
  <si>
    <t xml:space="preserve">ASTM D882-83</t>
  </si>
  <si>
    <t xml:space="preserve">Solvent cast/compresion moulded</t>
  </si>
  <si>
    <t xml:space="preserve">Absolute MW or GPC</t>
  </si>
  <si>
    <t xml:space="preserve">No film formation</t>
  </si>
  <si>
    <t xml:space="preserve">βBL</t>
  </si>
  <si>
    <t xml:space="preserve">OC(C)CC(=O)</t>
  </si>
  <si>
    <t xml:space="preserve">εCL</t>
  </si>
  <si>
    <t xml:space="preserve">OCCCCCC(=O)</t>
  </si>
  <si>
    <t xml:space="preserve">Compression moulded (40 C)</t>
  </si>
  <si>
    <r>
      <rPr>
        <sz val="11"/>
        <color rgb="FF000000"/>
        <rFont val="Calibri"/>
        <family val="2"/>
        <charset val="1"/>
      </rPr>
      <t xml:space="preserve">(</t>
    </r>
    <r>
      <rPr>
        <i val="true"/>
        <sz val="11"/>
        <color rgb="FF000000"/>
        <rFont val="Calibri"/>
        <family val="2"/>
        <charset val="1"/>
      </rPr>
      <t xml:space="preserve">R</t>
    </r>
    <r>
      <rPr>
        <sz val="11"/>
        <color rgb="FF000000"/>
        <rFont val="Calibri"/>
        <family val="2"/>
        <charset val="1"/>
      </rPr>
      <t xml:space="preserve">)-βBL ([i] = 1.00)</t>
    </r>
  </si>
  <si>
    <t xml:space="preserve">62 ± 5</t>
  </si>
  <si>
    <t xml:space="preserve">Solvent cast</t>
  </si>
  <si>
    <t xml:space="preserve">10 (Tm), 20 (Tg)</t>
  </si>
  <si>
    <t xml:space="preserve">https://doi.org/10.1021/ma00099a013</t>
  </si>
  <si>
    <r>
      <rPr>
        <sz val="11"/>
        <color rgb="FF000000"/>
        <rFont val="Calibri"/>
        <family val="2"/>
        <charset val="1"/>
      </rPr>
      <t xml:space="preserve">(</t>
    </r>
    <r>
      <rPr>
        <i val="true"/>
        <sz val="11"/>
        <color rgb="FF000000"/>
        <rFont val="Calibri"/>
        <family val="2"/>
        <charset val="1"/>
      </rPr>
      <t xml:space="preserve">R</t>
    </r>
    <r>
      <rPr>
        <sz val="11"/>
        <color rgb="FF000000"/>
        <rFont val="Calibri"/>
        <family val="2"/>
        <charset val="1"/>
      </rPr>
      <t xml:space="preserve">)-βBL, (</t>
    </r>
    <r>
      <rPr>
        <i val="true"/>
        <sz val="11"/>
        <color rgb="FF000000"/>
        <rFont val="Calibri"/>
        <family val="2"/>
        <charset val="1"/>
      </rPr>
      <t xml:space="preserve">R,S</t>
    </r>
    <r>
      <rPr>
        <sz val="11"/>
        <color rgb="FF000000"/>
        <rFont val="Calibri"/>
        <family val="2"/>
        <charset val="1"/>
      </rPr>
      <t xml:space="preserve">)-βBL ([i] = 0.92)</t>
    </r>
  </si>
  <si>
    <t xml:space="preserve">56 ± 5</t>
  </si>
  <si>
    <r>
      <rPr>
        <sz val="11"/>
        <color rgb="FF000000"/>
        <rFont val="Calibri"/>
        <family val="2"/>
        <charset val="1"/>
      </rPr>
      <t xml:space="preserve">(</t>
    </r>
    <r>
      <rPr>
        <i val="true"/>
        <sz val="11"/>
        <color rgb="FF000000"/>
        <rFont val="Calibri"/>
        <family val="2"/>
        <charset val="1"/>
      </rPr>
      <t xml:space="preserve">R</t>
    </r>
    <r>
      <rPr>
        <sz val="11"/>
        <color rgb="FF000000"/>
        <rFont val="Calibri"/>
        <family val="2"/>
        <charset val="1"/>
      </rPr>
      <t xml:space="preserve">)-βBL, (</t>
    </r>
    <r>
      <rPr>
        <i val="true"/>
        <sz val="11"/>
        <color rgb="FF000000"/>
        <rFont val="Calibri"/>
        <family val="2"/>
        <charset val="1"/>
      </rPr>
      <t xml:space="preserve">R,S</t>
    </r>
    <r>
      <rPr>
        <sz val="11"/>
        <color rgb="FF000000"/>
        <rFont val="Calibri"/>
        <family val="2"/>
        <charset val="1"/>
      </rPr>
      <t xml:space="preserve">)-βBL ([i] = 0.84)</t>
    </r>
  </si>
  <si>
    <t xml:space="preserve">49 ± 5</t>
  </si>
  <si>
    <r>
      <rPr>
        <sz val="11"/>
        <color rgb="FF000000"/>
        <rFont val="Calibri"/>
        <family val="2"/>
        <charset val="1"/>
      </rPr>
      <t xml:space="preserve">(</t>
    </r>
    <r>
      <rPr>
        <i val="true"/>
        <sz val="11"/>
        <color rgb="FF000000"/>
        <rFont val="Calibri"/>
        <family val="2"/>
        <charset val="1"/>
      </rPr>
      <t xml:space="preserve">R</t>
    </r>
    <r>
      <rPr>
        <sz val="11"/>
        <color rgb="FF000000"/>
        <rFont val="Calibri"/>
        <family val="2"/>
        <charset val="1"/>
      </rPr>
      <t xml:space="preserve">)-βBL, (</t>
    </r>
    <r>
      <rPr>
        <i val="true"/>
        <sz val="11"/>
        <color rgb="FF000000"/>
        <rFont val="Calibri"/>
        <family val="2"/>
        <charset val="1"/>
      </rPr>
      <t xml:space="preserve">R,S</t>
    </r>
    <r>
      <rPr>
        <sz val="11"/>
        <color rgb="FF000000"/>
        <rFont val="Calibri"/>
        <family val="2"/>
        <charset val="1"/>
      </rPr>
      <t xml:space="preserve">)-βBL ([i] = 0.76)</t>
    </r>
  </si>
  <si>
    <t xml:space="preserve">45 ± 5</t>
  </si>
  <si>
    <r>
      <rPr>
        <sz val="11"/>
        <color rgb="FF000000"/>
        <rFont val="Calibri"/>
        <family val="2"/>
        <charset val="1"/>
      </rPr>
      <t xml:space="preserve">(</t>
    </r>
    <r>
      <rPr>
        <i val="true"/>
        <sz val="11"/>
        <color rgb="FF000000"/>
        <rFont val="Calibri"/>
        <family val="2"/>
        <charset val="1"/>
      </rPr>
      <t xml:space="preserve">R</t>
    </r>
    <r>
      <rPr>
        <sz val="11"/>
        <color rgb="FF000000"/>
        <rFont val="Calibri"/>
        <family val="2"/>
        <charset val="1"/>
      </rPr>
      <t xml:space="preserve">)-βBL, (</t>
    </r>
    <r>
      <rPr>
        <i val="true"/>
        <sz val="11"/>
        <color rgb="FF000000"/>
        <rFont val="Calibri"/>
        <family val="2"/>
        <charset val="1"/>
      </rPr>
      <t xml:space="preserve">R,S</t>
    </r>
    <r>
      <rPr>
        <sz val="11"/>
        <color rgb="FF000000"/>
        <rFont val="Calibri"/>
        <family val="2"/>
        <charset val="1"/>
      </rPr>
      <t xml:space="preserve">)-βBL ([i] = 0.68)</t>
    </r>
  </si>
  <si>
    <t xml:space="preserve">40 ± 5</t>
  </si>
  <si>
    <r>
      <rPr>
        <sz val="11"/>
        <color rgb="FF000000"/>
        <rFont val="Calibri"/>
        <family val="2"/>
        <charset val="1"/>
      </rPr>
      <t xml:space="preserve">(</t>
    </r>
    <r>
      <rPr>
        <i val="true"/>
        <sz val="11"/>
        <color rgb="FF000000"/>
        <rFont val="Calibri"/>
        <family val="2"/>
        <charset val="1"/>
      </rPr>
      <t xml:space="preserve">R</t>
    </r>
    <r>
      <rPr>
        <sz val="11"/>
        <color rgb="FF000000"/>
        <rFont val="Calibri"/>
        <family val="2"/>
        <charset val="1"/>
      </rPr>
      <t xml:space="preserve">)-βBL, (</t>
    </r>
    <r>
      <rPr>
        <i val="true"/>
        <sz val="11"/>
        <color rgb="FF000000"/>
        <rFont val="Calibri"/>
        <family val="2"/>
        <charset val="1"/>
      </rPr>
      <t xml:space="preserve">R,S</t>
    </r>
    <r>
      <rPr>
        <sz val="11"/>
        <color rgb="FF000000"/>
        <rFont val="Calibri"/>
        <family val="2"/>
        <charset val="1"/>
      </rPr>
      <t xml:space="preserve">)-βBL ([i] = 0.46)</t>
    </r>
  </si>
  <si>
    <r>
      <rPr>
        <sz val="11"/>
        <color rgb="FF000000"/>
        <rFont val="Calibri"/>
        <family val="2"/>
        <charset val="1"/>
      </rPr>
      <t xml:space="preserve">(</t>
    </r>
    <r>
      <rPr>
        <i val="true"/>
        <sz val="11"/>
        <color rgb="FF000000"/>
        <rFont val="Calibri"/>
        <family val="2"/>
        <charset val="1"/>
      </rPr>
      <t xml:space="preserve">R</t>
    </r>
    <r>
      <rPr>
        <sz val="11"/>
        <color rgb="FF000000"/>
        <rFont val="Calibri"/>
        <family val="2"/>
        <charset val="1"/>
      </rPr>
      <t xml:space="preserve">)-βBL, (</t>
    </r>
    <r>
      <rPr>
        <i val="true"/>
        <sz val="11"/>
        <color rgb="FF000000"/>
        <rFont val="Calibri"/>
        <family val="2"/>
        <charset val="1"/>
      </rPr>
      <t xml:space="preserve">R,S</t>
    </r>
    <r>
      <rPr>
        <sz val="11"/>
        <color rgb="FF000000"/>
        <rFont val="Calibri"/>
        <family val="2"/>
        <charset val="1"/>
      </rPr>
      <t xml:space="preserve">)-βBL ([i] = 0.30)</t>
    </r>
  </si>
  <si>
    <t xml:space="preserve">52, 62</t>
  </si>
  <si>
    <t xml:space="preserve">26 ± 5</t>
  </si>
  <si>
    <t xml:space="preserve">https://doi.org/10.1021/ma00020a039</t>
  </si>
  <si>
    <r>
      <rPr>
        <sz val="11"/>
        <color rgb="FF000000"/>
        <rFont val="Calibri"/>
        <family val="2"/>
        <charset val="1"/>
      </rPr>
      <t xml:space="preserve">[(</t>
    </r>
    <r>
      <rPr>
        <i val="true"/>
        <sz val="11"/>
        <color rgb="FF000000"/>
        <rFont val="Calibri"/>
        <family val="2"/>
        <charset val="1"/>
      </rPr>
      <t xml:space="preserve">R</t>
    </r>
    <r>
      <rPr>
        <sz val="11"/>
        <color rgb="FF000000"/>
        <rFont val="Calibri"/>
        <family val="2"/>
        <charset val="1"/>
      </rPr>
      <t xml:space="preserve">)-βBL] : [(</t>
    </r>
    <r>
      <rPr>
        <i val="true"/>
        <sz val="11"/>
        <color rgb="FF000000"/>
        <rFont val="Calibri"/>
        <family val="2"/>
        <charset val="1"/>
      </rPr>
      <t xml:space="preserve">S</t>
    </r>
    <r>
      <rPr>
        <sz val="11"/>
        <color rgb="FF000000"/>
        <rFont val="Calibri"/>
        <family val="2"/>
        <charset val="1"/>
      </rPr>
      <t xml:space="preserve">)-βBL] = 8:92 ([i] = 0.85)</t>
    </r>
  </si>
  <si>
    <t xml:space="preserve">[(R)-βBL] : [(S)-βBL] = 21:79 ([i] = 0.71)</t>
  </si>
  <si>
    <t xml:space="preserve">[(R)-βBL] : [(S)-βBL] = 29:71 ([i] = 0.59)</t>
  </si>
  <si>
    <t xml:space="preserve">[(R)-βBL] : [(S)-βBL] = 50:50 ([i] = 0.53)</t>
  </si>
  <si>
    <t xml:space="preserve">[(R)-βBL] : [(S)-βBL] = 65:35 ([i] = 0.59)</t>
  </si>
  <si>
    <t xml:space="preserve">[(R)-βBL] : [(S)-βBL] = 79:21 ([i] = 0.68)</t>
  </si>
  <si>
    <t xml:space="preserve">https://doi.org/10.1021/ma101259k</t>
  </si>
  <si>
    <t xml:space="preserve">https://doi.org/10.1002/marc.201800558</t>
  </si>
  <si>
    <t xml:space="preserve">Cyclohexene oxide (CHO) / phenyl isocyanate (PhI)</t>
  </si>
  <si>
    <t xml:space="preserve">ROCOP PU</t>
  </si>
  <si>
    <t xml:space="preserve">OC1C(CCCC1)N(C2=CC=CC=C2)C(=O)</t>
  </si>
  <si>
    <t xml:space="preserve">https://doi.org/10.1021/jacs.0c03520</t>
  </si>
  <si>
    <t xml:space="preserve">Cyclohexene oxide (CHO) / p-methylphenyl isocyanate (pMPI)</t>
  </si>
  <si>
    <t xml:space="preserve">OC1C(CCCC1)N(C2=CC=C(C)C=C2)C(=O)</t>
  </si>
  <si>
    <t xml:space="preserve">Cyclohexene oxide (CHO) / m-methylphenyl isocyanate (mMPI)</t>
  </si>
  <si>
    <t xml:space="preserve">OC1C(CCCC1)N(C2=CC(C)=CC=C2)C(=O)</t>
  </si>
  <si>
    <t xml:space="preserve">Cyclohexene oxide (CHO) / p-trifluoromethylphenyl isocyanate (pCF3PI)</t>
  </si>
  <si>
    <t xml:space="preserve">OC1C(CCCC1)N(C2=CC=C(C(F)(F)F)C=C2)C(=O)</t>
  </si>
  <si>
    <t xml:space="preserve">Cyclohexene oxide (CHO) / p-fluorophenyl isocyanate (pFPI)</t>
  </si>
  <si>
    <t xml:space="preserve">OC1C(CCCC1)N(C2=CC=C(F)C=C2)C(=O)</t>
  </si>
  <si>
    <t xml:space="preserve">Cyclohexene oxide (CHO) / p-methoxyphenyl isocyanate (pMOPI)</t>
  </si>
  <si>
    <t xml:space="preserve">OC1C(CCCC1)N(C2=CC=C(OC)C=C2)C(=O)</t>
  </si>
  <si>
    <t xml:space="preserve">Cyclohexene oxide (CHO) / o-methylphenyl isocyanate (oMPI)</t>
  </si>
  <si>
    <t xml:space="preserve">OC1C(CCCC1)N(C2=C(C)C=CC=C2)C(=O)</t>
  </si>
  <si>
    <t xml:space="preserve">Propylene oxide (PO) / tosyl isocyanate (TSI)</t>
  </si>
  <si>
    <t xml:space="preserve">OC(C)CN(S(C1=CC=C(C)C=C1)(=O)=O)C(=O)</t>
  </si>
  <si>
    <t xml:space="preserve"> https://doi.org/10.1002/ange.202011902</t>
  </si>
  <si>
    <t xml:space="preserve">Octene oxide (OO) / tosyl isocyanate (TSI)</t>
  </si>
  <si>
    <t xml:space="preserve">OC(CCCCCC)CN(S(C1=CC=C(C)C=C1)(=O)=O)C(=O)</t>
  </si>
  <si>
    <t xml:space="preserve">Allyl glycidyl ether (AGE) / tosyl isocyanate (TSI)</t>
  </si>
  <si>
    <t xml:space="preserve">OC(COCC=C)CN(S(C1=CC=C(C)C=C1)(=O)=O)C(=O)</t>
  </si>
  <si>
    <t xml:space="preserve">DGA/ME3MO</t>
  </si>
  <si>
    <t xml:space="preserve">OC(=O)COCC(=O)OC(COCCOCCOCCOC)CO</t>
  </si>
  <si>
    <t xml:space="preserve">HFA/ME3MO</t>
  </si>
  <si>
    <t xml:space="preserve">OC(=O)C(F)(F)C(F)(F)C(F)(F)C(=O)OC(COCCOCCOCCOC)CO</t>
  </si>
  <si>
    <t xml:space="preserve">DGA/MGE-PEG5</t>
  </si>
  <si>
    <t xml:space="preserve">OC(=O)COCC(=O)OC(COCCOCCOCCOCCOCCOC)CO</t>
  </si>
  <si>
    <t xml:space="preserve">HFA/MGE-PEG5</t>
  </si>
  <si>
    <t xml:space="preserve">OC(=O)C(F)(F)C(F)(F)C(F)(F)C(=O)OC(COCCOCCOCCOCCOCCOC)CO</t>
  </si>
  <si>
    <t xml:space="preserve">DGA/MGE-PEG12</t>
  </si>
  <si>
    <t xml:space="preserve">OC(=O)COCC(=O)OC(COCCOCCOCCOCCOCCOCCOCCOCCOCCOCCOCCOCCOC)CO</t>
  </si>
  <si>
    <t xml:space="preserve">HFA/MGE-PEG12</t>
  </si>
  <si>
    <t xml:space="preserve">OC(=O)C(F)(F)C(F)(F)C(F)(F)C(=O)OC(COCCOCCOCCOCCOCCOCCOCCOCCOCCOCCOCCOCCOC)CO</t>
  </si>
  <si>
    <t xml:space="preserve">Unknown</t>
  </si>
  <si>
    <t xml:space="preserve">OC1C(CCCC1)OC(=O) , OC1C(CCC1)OC(=O)</t>
  </si>
  <si>
    <t xml:space="preserve">48/30</t>
  </si>
  <si>
    <t xml:space="preserve">96/60</t>
  </si>
  <si>
    <t xml:space="preserve">OC(=O)OC1C(CCC1)</t>
  </si>
  <si>
    <t xml:space="preserve">OC1C(CCCC1)OC(=O)C1=CC=CC=C1C(=O)</t>
  </si>
  <si>
    <t xml:space="preserve">OC(CCCC)CCCCC(=O)</t>
  </si>
  <si>
    <t xml:space="preserve">40/20</t>
  </si>
  <si>
    <t xml:space="preserve">40/30</t>
  </si>
  <si>
    <t xml:space="preserve">40/40</t>
  </si>
  <si>
    <t xml:space="preserve">40/50</t>
  </si>
  <si>
    <t xml:space="preserve">40/60</t>
  </si>
  <si>
    <t xml:space="preserve">40/70</t>
  </si>
  <si>
    <t xml:space="preserve">40/80</t>
  </si>
  <si>
    <t xml:space="preserve">40/100</t>
  </si>
  <si>
    <t xml:space="preserve">40/28</t>
  </si>
  <si>
    <t xml:space="preserve">40/29</t>
  </si>
  <si>
    <t xml:space="preserve">60/20</t>
  </si>
  <si>
    <t xml:space="preserve">60/30</t>
  </si>
  <si>
    <t xml:space="preserve">60/40</t>
  </si>
  <si>
    <t xml:space="preserve">60/50</t>
  </si>
  <si>
    <t xml:space="preserve">60/60</t>
  </si>
  <si>
    <t xml:space="preserve">60/70</t>
  </si>
  <si>
    <t xml:space="preserve">60/80</t>
  </si>
  <si>
    <t xml:space="preserve">60/100</t>
  </si>
  <si>
    <t xml:space="preserve">80/20</t>
  </si>
  <si>
    <t xml:space="preserve">80/30</t>
  </si>
  <si>
    <t xml:space="preserve">80/40</t>
  </si>
  <si>
    <t xml:space="preserve">80/50</t>
  </si>
  <si>
    <t xml:space="preserve">80/60</t>
  </si>
  <si>
    <t xml:space="preserve">80/70</t>
  </si>
  <si>
    <t xml:space="preserve">80/80</t>
  </si>
  <si>
    <t xml:space="preserve">80/100</t>
  </si>
  <si>
    <t xml:space="preserve">96/20</t>
  </si>
  <si>
    <t xml:space="preserve">96/30</t>
  </si>
  <si>
    <t xml:space="preserve">96/40</t>
  </si>
  <si>
    <t xml:space="preserve">96/50</t>
  </si>
  <si>
    <t xml:space="preserve">96/70</t>
  </si>
  <si>
    <t xml:space="preserve">96/80</t>
  </si>
  <si>
    <t xml:space="preserve">96/100</t>
  </si>
  <si>
    <t xml:space="preserve">A_block</t>
  </si>
  <si>
    <t xml:space="preserve">B_block</t>
  </si>
  <si>
    <t xml:space="preserve">Block Conf.</t>
  </si>
  <si>
    <r>
      <rPr>
        <b val="true"/>
        <sz val="14"/>
        <color rgb="FF000000"/>
        <rFont val="Calibri"/>
        <family val="2"/>
        <charset val="1"/>
      </rPr>
      <t xml:space="preserve">Overall</t>
    </r>
    <r>
      <rPr>
        <b val="true"/>
        <i val="true"/>
        <sz val="14"/>
        <color rgb="FF000000"/>
        <rFont val="Calibri"/>
        <family val="2"/>
        <charset val="1"/>
      </rPr>
      <t xml:space="preserve"> M</t>
    </r>
    <r>
      <rPr>
        <b val="true"/>
        <vertAlign val="subscript"/>
        <sz val="14"/>
        <color rgb="FF000000"/>
        <rFont val="Calibri"/>
        <family val="2"/>
        <charset val="1"/>
      </rPr>
      <t xml:space="preserve">n </t>
    </r>
    <r>
      <rPr>
        <b val="true"/>
        <sz val="14"/>
        <color rgb="FF000000"/>
        <rFont val="Calibri"/>
        <family val="2"/>
        <charset val="1"/>
      </rPr>
      <t xml:space="preserve">(kg/mol)</t>
    </r>
  </si>
  <si>
    <t xml:space="preserve">Block DP</t>
  </si>
  <si>
    <t xml:space="preserve">A_segment (wt%)</t>
  </si>
  <si>
    <t xml:space="preserve">Lower Tg</t>
  </si>
  <si>
    <t xml:space="preserve">Upper Tg</t>
  </si>
  <si>
    <t xml:space="preserve">Td5%</t>
  </si>
  <si>
    <t xml:space="preserve">Ey</t>
  </si>
  <si>
    <t xml:space="preserve">Ey (MPa)</t>
  </si>
  <si>
    <t xml:space="preserve">σbreak</t>
  </si>
  <si>
    <t xml:space="preserve">εbreak</t>
  </si>
  <si>
    <t xml:space="preserve">χ(T)</t>
  </si>
  <si>
    <t xml:space="preserve">χ (RT)</t>
  </si>
  <si>
    <t xml:space="preserve">Phase Morphology</t>
  </si>
  <si>
    <t xml:space="preserve">Domain spacing (nm)</t>
  </si>
  <si>
    <t xml:space="preserve">Order-disorder T</t>
  </si>
  <si>
    <t xml:space="preserve">D,L lactide/6-methyl-ε-caprolactone</t>
  </si>
  <si>
    <t xml:space="preserve">D,L lactide</t>
  </si>
  <si>
    <t xml:space="preserve">6mεCL</t>
  </si>
  <si>
    <t xml:space="preserve">ABA</t>
  </si>
  <si>
    <t xml:space="preserve">{O[C@@H](C)C(=O)O[C@H](C)C(=O)}{OC(C)CCCCC(=O)}{O[C@@H](C)C(=O)O[C@H](C)C(=O)}</t>
  </si>
  <si>
    <t xml:space="preserve">85:761:85</t>
  </si>
  <si>
    <t xml:space="preserve">1.87 ± 0.03</t>
  </si>
  <si>
    <t xml:space="preserve">10.2 ± 0.8</t>
  </si>
  <si>
    <t xml:space="preserve">1880 ±70</t>
  </si>
  <si>
    <t xml:space="preserve">61.2/T-0.1</t>
  </si>
  <si>
    <t xml:space="preserve">Cycl.</t>
  </si>
  <si>
    <t xml:space="preserve">https://doi.org/10.1021/ma201063t</t>
  </si>
  <si>
    <t xml:space="preserve">SP</t>
  </si>
  <si>
    <t xml:space="preserve">175:762:175</t>
  </si>
  <si>
    <t xml:space="preserve">31 ± 9</t>
  </si>
  <si>
    <t xml:space="preserve">14.2 ± 1.9</t>
  </si>
  <si>
    <t xml:space="preserve">1360 ± 120</t>
  </si>
  <si>
    <t xml:space="preserve">Sph.</t>
  </si>
  <si>
    <t xml:space="preserve">rac-PLA/menthide</t>
  </si>
  <si>
    <t xml:space="preserve">menthide</t>
  </si>
  <si>
    <t xml:space="preserve">{O[C@@H](C)C(=O)O[C@H](C)C(=O)}{O[C@H](C(C)C)CC[C@@H](C)CC(=O)}{O[C@@H](C)C(=O)O[C@H](C)C(=O)}</t>
  </si>
  <si>
    <t xml:space="preserve">53:194:53</t>
  </si>
  <si>
    <t xml:space="preserve">0.8±0.1</t>
  </si>
  <si>
    <t xml:space="preserve">3.8±0.2</t>
  </si>
  <si>
    <t xml:space="preserve">872±6</t>
  </si>
  <si>
    <t xml:space="preserve">364/T-0.5</t>
  </si>
  <si>
    <t xml:space="preserve">https://doi.org/10.1021/bm900721p</t>
  </si>
  <si>
    <t xml:space="preserve">81:189:81</t>
  </si>
  <si>
    <t xml:space="preserve">2.4±0.2</t>
  </si>
  <si>
    <t xml:space="preserve">3.7±0.7</t>
  </si>
  <si>
    <t xml:space="preserve">530±58</t>
  </si>
  <si>
    <t xml:space="preserve">L lactide/ menthide</t>
  </si>
  <si>
    <t xml:space="preserve">L lactide</t>
  </si>
  <si>
    <t xml:space="preserve">{O[C@@H](C)C(=O)O[C@@H](C)C(=O)}{O[C@H](C(C)C)CC[C@@H](C)CC(=O)}{O[C@@H](C)C(=O)O[C@@H](C)C(=O)}</t>
  </si>
  <si>
    <t xml:space="preserve">48:161:48</t>
  </si>
  <si>
    <t xml:space="preserve">143/150</t>
  </si>
  <si>
    <t xml:space="preserve">1.5±0.1</t>
  </si>
  <si>
    <t xml:space="preserve">13.6±1.4</t>
  </si>
  <si>
    <t xml:space="preserve">900±76</t>
  </si>
  <si>
    <t xml:space="preserve">D lactide/ menthide</t>
  </si>
  <si>
    <t xml:space="preserve">D lactide</t>
  </si>
  <si>
    <t xml:space="preserve">{O[C@H](C)C(=O)O[C@H](C)C(=O)}{O[C@H](C(C)C)CC[C@@H](C)CC(=O)}{O[C@H](C)C(=O)O[C@H](C)C(=O)}</t>
  </si>
  <si>
    <t xml:space="preserve">47:161:47</t>
  </si>
  <si>
    <t xml:space="preserve">149/154</t>
  </si>
  <si>
    <t xml:space="preserve">1.6±0.3</t>
  </si>
  <si>
    <t xml:space="preserve">12.6±0.4</t>
  </si>
  <si>
    <t xml:space="preserve">849±40</t>
  </si>
  <si>
    <t xml:space="preserve">78:193:78</t>
  </si>
  <si>
    <t xml:space="preserve">142/151</t>
  </si>
  <si>
    <t xml:space="preserve">5.4±0.9</t>
  </si>
  <si>
    <t xml:space="preserve">15.2±0.2</t>
  </si>
  <si>
    <t xml:space="preserve">703±111</t>
  </si>
  <si>
    <t xml:space="preserve">77:193:77</t>
  </si>
  <si>
    <t xml:space="preserve">151/160</t>
  </si>
  <si>
    <t xml:space="preserve">3.9±0.6</t>
  </si>
  <si>
    <t xml:space="preserve">12.3±0.5</t>
  </si>
  <si>
    <t xml:space="preserve">667±65</t>
  </si>
  <si>
    <t xml:space="preserve">L lactite/ menthide</t>
  </si>
  <si>
    <t xml:space="preserve">90:194:90</t>
  </si>
  <si>
    <t xml:space="preserve">26.8±2.1</t>
  </si>
  <si>
    <t xml:space="preserve">19.5±1.1</t>
  </si>
  <si>
    <t xml:space="preserve">765±40</t>
  </si>
  <si>
    <t xml:space="preserve">107:194:107</t>
  </si>
  <si>
    <t xml:space="preserve">25.0±3.8</t>
  </si>
  <si>
    <t xml:space="preserve">18.7±0.6</t>
  </si>
  <si>
    <t xml:space="preserve">731±98</t>
  </si>
  <si>
    <t xml:space="preserve">2-methyl-1,3-propane diol/ succinic acid/ L lactide</t>
  </si>
  <si>
    <t xml:space="preserve">SA/PD</t>
  </si>
  <si>
    <t xml:space="preserve">{O[C@@H](C)C(=O)O[C@@H](C)C(=O)}{OCC(C)COC(=O)CCC(=O)}{O[C@@H](C)C(=O)O[C@@H](C)C(=O)}</t>
  </si>
  <si>
    <t xml:space="preserve">46:61:46</t>
  </si>
  <si>
    <t xml:space="preserve">114.0±3.4</t>
  </si>
  <si>
    <t xml:space="preserve">https://doi.org/10.1016/j.polymdegradstab.2020.109353</t>
  </si>
  <si>
    <t xml:space="preserve">34:63:34</t>
  </si>
  <si>
    <t xml:space="preserve">84.6±3.1</t>
  </si>
  <si>
    <t xml:space="preserve">24:62:24</t>
  </si>
  <si>
    <t xml:space="preserve">71.05±10.9</t>
  </si>
  <si>
    <t xml:space="preserve">14:62:14</t>
  </si>
  <si>
    <t xml:space="preserve">2.8±0.8</t>
  </si>
  <si>
    <t xml:space="preserve">lactide/ 4-methyl-caprolactone</t>
  </si>
  <si>
    <t xml:space="preserve">4mεCL</t>
  </si>
  <si>
    <t xml:space="preserve">{O[C@@H](C)C(=O)O[C@@H](C)C(=O)}{OCCC(C)CCC(=O)}{O[C@@H](C)C(=O)O[C@@H](C)C(=O)}</t>
  </si>
  <si>
    <t xml:space="preserve">52:1053:52</t>
  </si>
  <si>
    <t xml:space="preserve">2.2±0.1</t>
  </si>
  <si>
    <t xml:space="preserve">7.8±0.5</t>
  </si>
  <si>
    <t xml:space="preserve">1190±60</t>
  </si>
  <si>
    <t xml:space="preserve">51.6±2.1/T -(0.07±0.01)</t>
  </si>
  <si>
    <t xml:space="preserve">https://doi.org/10.1021/acs.biomac.7b00283</t>
  </si>
  <si>
    <t xml:space="preserve">80:390:80</t>
  </si>
  <si>
    <t xml:space="preserve">13±10</t>
  </si>
  <si>
    <t xml:space="preserve">35±3</t>
  </si>
  <si>
    <t xml:space="preserve">895±20</t>
  </si>
  <si>
    <t xml:space="preserve">139:383:139</t>
  </si>
  <si>
    <t xml:space="preserve">18±10</t>
  </si>
  <si>
    <t xml:space="preserve">37±6</t>
  </si>
  <si>
    <t xml:space="preserve">786±90</t>
  </si>
  <si>
    <t xml:space="preserve">Lam</t>
  </si>
  <si>
    <t xml:space="preserve">D,L lactide/ 4-methyl-caprolactone</t>
  </si>
  <si>
    <t xml:space="preserve">{O[C@@H](C)C(=O)O[C@H](C)C(=O)}{OCCC(C)CCC(=O)}{O[C@@H](C)C(=O)O[C@H](C)C(=O)}</t>
  </si>
  <si>
    <t xml:space="preserve">62:593:62</t>
  </si>
  <si>
    <t xml:space="preserve">4.8±0.2</t>
  </si>
  <si>
    <t xml:space="preserve">24±2</t>
  </si>
  <si>
    <t xml:space="preserve">1029±20</t>
  </si>
  <si>
    <t xml:space="preserve">66:593:66</t>
  </si>
  <si>
    <t xml:space="preserve">3.6±0.1</t>
  </si>
  <si>
    <t xml:space="preserve">30±4</t>
  </si>
  <si>
    <t xml:space="preserve">988±30</t>
  </si>
  <si>
    <t xml:space="preserve">rac-PLA/ captrolactone/ ε-decalactone</t>
  </si>
  <si>
    <t xml:space="preserve">εCL/εDL</t>
  </si>
  <si>
    <t xml:space="preserve">{O[C@@H](C)C(=O)O[C@H](C)C(=O)}{OCCCCCC(=O), OC(CCCC)CCCCC(=O)}{O[C@@H](C)C(=O)O[C@H](C)C(=O)}</t>
  </si>
  <si>
    <t xml:space="preserve">73:502/151:73</t>
  </si>
  <si>
    <t xml:space="preserve">1.5±0.3</t>
  </si>
  <si>
    <t xml:space="preserve">9.9±0.6</t>
  </si>
  <si>
    <t xml:space="preserve">2100±100</t>
  </si>
  <si>
    <t xml:space="preserve">56.3±9.6/T-0.09±0.03</t>
  </si>
  <si>
    <t xml:space="preserve">https://doi.org/10.1039/C5PY00202H</t>
  </si>
  <si>
    <t xml:space="preserve">101:507/153:101</t>
  </si>
  <si>
    <t xml:space="preserve">2.0±0.3</t>
  </si>
  <si>
    <t xml:space="preserve">13.5±0.3</t>
  </si>
  <si>
    <t xml:space="preserve">1690±90</t>
  </si>
  <si>
    <t xml:space="preserve">166:502/151:166</t>
  </si>
  <si>
    <t xml:space="preserve">3.5±0.3</t>
  </si>
  <si>
    <t xml:space="preserve">18±4</t>
  </si>
  <si>
    <t xml:space="preserve">1200±100</t>
  </si>
  <si>
    <t xml:space="preserve">42:117/35:42</t>
  </si>
  <si>
    <t xml:space="preserve">1.1±0.1</t>
  </si>
  <si>
    <t xml:space="preserve">0.9±0.1</t>
  </si>
  <si>
    <t xml:space="preserve">610±20</t>
  </si>
  <si>
    <t xml:space="preserve">rac-PLA/ ε-decalactone</t>
  </si>
  <si>
    <t xml:space="preserve">εDL</t>
  </si>
  <si>
    <t xml:space="preserve">{O[C@@H](C)C(=O)O[C@H](C)C(=O)}{OC(CCCC)CCCCC(=O)}{O[C@@H](C)C(=O)O[C@H](C)C(=O)}</t>
  </si>
  <si>
    <t xml:space="preserve">18:59:18</t>
  </si>
  <si>
    <t xml:space="preserve">4.46 ± 0.19</t>
  </si>
  <si>
    <t xml:space="preserve">0.24 ± 0.01</t>
  </si>
  <si>
    <t xml:space="preserve">218 ± 9</t>
  </si>
  <si>
    <t xml:space="preserve">69.1 ± 9.2/T-0.072 ± 0.026</t>
  </si>
  <si>
    <t xml:space="preserve">https://doi.org/10.1021/sc500412a</t>
  </si>
  <si>
    <t xml:space="preserve">125:588:125</t>
  </si>
  <si>
    <t xml:space="preserve">1.02 ± 0.05</t>
  </si>
  <si>
    <t xml:space="preserve">4.5 ± 0.26</t>
  </si>
  <si>
    <t xml:space="preserve">1590 ± 160</t>
  </si>
  <si>
    <t xml:space="preserve">166:588:166</t>
  </si>
  <si>
    <t xml:space="preserve">1.09 ± 0.06</t>
  </si>
  <si>
    <t xml:space="preserve">9.4 ± 0.7</t>
  </si>
  <si>
    <t xml:space="preserve">1310 ± 44</t>
  </si>
  <si>
    <t xml:space="preserve">rac-PLA/ ε-decalactone (multiblock)</t>
  </si>
  <si>
    <t xml:space="preserve">144:1042:144</t>
  </si>
  <si>
    <t xml:space="preserve">0.64 ± 0.05</t>
  </si>
  <si>
    <t xml:space="preserve">4.25 ± 0.18</t>
  </si>
  <si>
    <t xml:space="preserve">1470 ± 140</t>
  </si>
  <si>
    <t xml:space="preserve">138:782:138</t>
  </si>
  <si>
    <t xml:space="preserve">0.88 ± 0.04</t>
  </si>
  <si>
    <t xml:space="preserve">5.09 ± 0.32</t>
  </si>
  <si>
    <t xml:space="preserve">1170 ± 97</t>
  </si>
  <si>
    <t xml:space="preserve">141:647:141</t>
  </si>
  <si>
    <t xml:space="preserve">1.80 ± 0.11</t>
  </si>
  <si>
    <t xml:space="preserve">5.60 ± 0.17 </t>
  </si>
  <si>
    <t xml:space="preserve">1307 ± 37</t>
  </si>
  <si>
    <t xml:space="preserve">122:481:122</t>
  </si>
  <si>
    <t xml:space="preserve">2.15 ± 0.05</t>
  </si>
  <si>
    <t xml:space="preserve">4.58 ± 0.08</t>
  </si>
  <si>
    <t xml:space="preserve">1124 ± 37</t>
  </si>
  <si>
    <t xml:space="preserve">L lactide/ βMδVL</t>
  </si>
  <si>
    <t xml:space="preserve">βMδVL</t>
  </si>
  <si>
    <t xml:space="preserve">{O[C@@H](C)C(=O)O[C@@H](C)C(=O)}{OCCC(C)CC(=O)}{O[C@@H](C)C(=O)O[C@@H](C)C(=O)}</t>
  </si>
  <si>
    <t xml:space="preserve">112:175:112</t>
  </si>
  <si>
    <t xml:space="preserve">229±54</t>
  </si>
  <si>
    <t xml:space="preserve">12.5±1.2</t>
  </si>
  <si>
    <t xml:space="preserve">350±80</t>
  </si>
  <si>
    <r>
      <rPr>
        <sz val="11"/>
        <color rgb="FF000000"/>
        <rFont val="Calibri"/>
        <family val="2"/>
        <charset val="1"/>
      </rPr>
      <t xml:space="preserve">37 ±</t>
    </r>
    <r>
      <rPr>
        <sz val="6.6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4/T-0.054 ± 0.009</t>
    </r>
  </si>
  <si>
    <t xml:space="preserve">https://doi.org/10.1073/pnas.1404596111</t>
  </si>
  <si>
    <t xml:space="preserve">49:209:49</t>
  </si>
  <si>
    <t xml:space="preserve">22±9</t>
  </si>
  <si>
    <t xml:space="preserve">8.32±0.61</t>
  </si>
  <si>
    <t xml:space="preserve">623±40</t>
  </si>
  <si>
    <t xml:space="preserve">66:175:66</t>
  </si>
  <si>
    <t xml:space="preserve">54±12</t>
  </si>
  <si>
    <t xml:space="preserve">1.65±0.91</t>
  </si>
  <si>
    <t xml:space="preserve">190±30</t>
  </si>
  <si>
    <t xml:space="preserve">ε-decalactone/ cyclohexene oxide/ phthalic anhydride</t>
  </si>
  <si>
    <t xml:space="preserve">CHO PA</t>
  </si>
  <si>
    <t xml:space="preserve">{OC1C(CCCC1)OC(=O)C1=CC=CC=C1C(=O)}{OC(CCCC)CCCCC(=O)}{OC1C(CCCC1)OC(=O)C1=CC=CC=C1C(=O)}</t>
  </si>
  <si>
    <t xml:space="preserve">32:159:32</t>
  </si>
  <si>
    <t xml:space="preserve">48 ± 6</t>
  </si>
  <si>
    <t xml:space="preserve">13.3  ± 4.2</t>
  </si>
  <si>
    <t xml:space="preserve">1110  ± 92</t>
  </si>
  <si>
    <t xml:space="preserve">98.8±2/T-0.198±0.004</t>
  </si>
  <si>
    <t xml:space="preserve">solvent cast from DCM</t>
  </si>
  <si>
    <t xml:space="preserve">https://doi.org/10.1039/D0SC00463D</t>
  </si>
  <si>
    <t xml:space="preserve">53:200:53</t>
  </si>
  <si>
    <t xml:space="preserve">226 ± 8 </t>
  </si>
  <si>
    <t xml:space="preserve">29.1  ± 4.4</t>
  </si>
  <si>
    <t xml:space="preserve">1097  ± 128</t>
  </si>
  <si>
    <t xml:space="preserve">57:206:57</t>
  </si>
  <si>
    <t xml:space="preserve">165 ±  21</t>
  </si>
  <si>
    <t xml:space="preserve">16.6  ± 0.9</t>
  </si>
  <si>
    <t xml:space="preserve">1060  ± 49</t>
  </si>
  <si>
    <t xml:space="preserve">69:270:69</t>
  </si>
  <si>
    <t xml:space="preserve">68 ± 7</t>
  </si>
  <si>
    <t xml:space="preserve">12.5 ± 1.2</t>
  </si>
  <si>
    <t xml:space="preserve">1362 ± 121</t>
  </si>
  <si>
    <t xml:space="preserve">81:382:81</t>
  </si>
  <si>
    <t xml:space="preserve">5.0±0.6</t>
  </si>
  <si>
    <t xml:space="preserve">16.5 ± 1.0</t>
  </si>
  <si>
    <t xml:space="preserve">1342 ± 43</t>
  </si>
  <si>
    <t xml:space="preserve">53:405:53</t>
  </si>
  <si>
    <t xml:space="preserve">5.0±0.7</t>
  </si>
  <si>
    <t xml:space="preserve">6.5±0.2</t>
  </si>
  <si>
    <t xml:space="preserve">1097±37</t>
  </si>
  <si>
    <t xml:space="preserve">41:399:41</t>
  </si>
  <si>
    <t xml:space="preserve">5.6±0.3</t>
  </si>
  <si>
    <t xml:space="preserve">1437±30</t>
  </si>
  <si>
    <t xml:space="preserve">41:546:41</t>
  </si>
  <si>
    <t xml:space="preserve">2.4±0.4</t>
  </si>
  <si>
    <t xml:space="preserve">4.0±0.2</t>
  </si>
  <si>
    <t xml:space="preserve">1593±41</t>
  </si>
  <si>
    <t xml:space="preserve">20:535:20</t>
  </si>
  <si>
    <t xml:space="preserve">1.4±0.3</t>
  </si>
  <si>
    <t xml:space="preserve">2.0±0.2</t>
  </si>
  <si>
    <t xml:space="preserve">1883±20</t>
  </si>
  <si>
    <t xml:space="preserve">menthide/ α-methylene-γ-butyrolactone</t>
  </si>
  <si>
    <t xml:space="preserve">αmγBL</t>
  </si>
  <si>
    <t xml:space="preserve">{C1(C(=O)OCC1)C}{O[C@H](C(C)C)CC[C@@H](C)CC(=O)}{C1(C(=O)OCC1)C}</t>
  </si>
  <si>
    <t xml:space="preserve">31:587:31</t>
  </si>
  <si>
    <t xml:space="preserve">0.74±0.02</t>
  </si>
  <si>
    <t xml:space="preserve">3.9±0.5</t>
  </si>
  <si>
    <t xml:space="preserve">https://doi.org/10.1021/bm3012852</t>
  </si>
  <si>
    <t xml:space="preserve">51:587:51</t>
  </si>
  <si>
    <t xml:space="preserve">1.51±0.09</t>
  </si>
  <si>
    <t xml:space="preserve">4.1±0.7</t>
  </si>
  <si>
    <t xml:space="preserve">91:582:91</t>
  </si>
  <si>
    <t xml:space="preserve">5.97±0.14</t>
  </si>
  <si>
    <t xml:space="preserve">10.6±1.0</t>
  </si>
  <si>
    <t xml:space="preserve">800±110</t>
  </si>
  <si>
    <t xml:space="preserve">132:583:132</t>
  </si>
  <si>
    <t xml:space="preserve">17.3±0.85</t>
  </si>
  <si>
    <t xml:space="preserve">13.0±2.1</t>
  </si>
  <si>
    <t xml:space="preserve">730±150</t>
  </si>
  <si>
    <t xml:space="preserve">d-lactide, caprolactone, valerolactone</t>
  </si>
  <si>
    <t xml:space="preserve">εCL/δVL</t>
  </si>
  <si>
    <t xml:space="preserve">{O[C@@H](C)C(=O)O[C@H](C)C(=O)}{OCCCCCC(=O), OCCCCC(=O)}{O[C@@H](C)C(=O)O[C@H](C)C(=O)}</t>
  </si>
  <si>
    <t xml:space="preserve">27:160/191:27</t>
  </si>
  <si>
    <t xml:space="preserve">https://doi.org/10.1021/acssuschemeng.5b00855</t>
  </si>
  <si>
    <t xml:space="preserve">53:195/222:53</t>
  </si>
  <si>
    <t xml:space="preserve">L-lactide, caprolactone, valerolactone</t>
  </si>
  <si>
    <t xml:space="preserve">{O[C@@H](C)C(=O)O[C@@H](C)C(=O)}{OCCCCCC(=O), OCCCCC(=O)}{O[C@@H](C)C(=O)O[C@@H](C)C(=O)}</t>
  </si>
  <si>
    <t xml:space="preserve">24:154/187:24</t>
  </si>
  <si>
    <t xml:space="preserve">21.7/ 151.9</t>
  </si>
  <si>
    <t xml:space="preserve">-10.0/106.1</t>
  </si>
  <si>
    <t xml:space="preserve">27:174/199:27</t>
  </si>
  <si>
    <t xml:space="preserve">20.7/156.1</t>
  </si>
  <si>
    <t xml:space="preserve">-10.4/103.4</t>
  </si>
  <si>
    <t xml:space="preserve">49:202/230:49</t>
  </si>
  <si>
    <t xml:space="preserve">18.1/165.2</t>
  </si>
  <si>
    <t xml:space="preserve">-16.9/91.1</t>
  </si>
  <si>
    <t xml:space="preserve">lactide/isoprene</t>
  </si>
  <si>
    <t xml:space="preserve">isoprene</t>
  </si>
  <si>
    <t xml:space="preserve">{O[C@@H](C)C(=O)O[C@H](C)C(=O)}{CC=C(C)C}{O[C@@H](C)C(=O)O[C@H](C)C(=O)}</t>
  </si>
  <si>
    <t xml:space="preserve">92:423:92</t>
  </si>
  <si>
    <t xml:space="preserve">660±20</t>
  </si>
  <si>
    <t xml:space="preserve">13.0±0.2</t>
  </si>
  <si>
    <t xml:space="preserve">133±2.6</t>
  </si>
  <si>
    <t xml:space="preserve">https://doi.org/10.1039/C9PY00654K</t>
  </si>
  <si>
    <t xml:space="preserve">92:704:92</t>
  </si>
  <si>
    <t xml:space="preserve">343±3</t>
  </si>
  <si>
    <t xml:space="preserve">10.8±0.2</t>
  </si>
  <si>
    <t xml:space="preserve">212±0.6</t>
  </si>
  <si>
    <t xml:space="preserve">92:1174:92</t>
  </si>
  <si>
    <t xml:space="preserve">7.5±0.5</t>
  </si>
  <si>
    <t xml:space="preserve">6.6±0.08</t>
  </si>
  <si>
    <t xml:space="preserve">335±5.5</t>
  </si>
  <si>
    <t xml:space="preserve">92:1431:92</t>
  </si>
  <si>
    <t xml:space="preserve">3.7±0.2</t>
  </si>
  <si>
    <t xml:space="preserve">3.6±0.08</t>
  </si>
  <si>
    <t xml:space="preserve">445±4.8</t>
  </si>
  <si>
    <t xml:space="preserve">PE-PTMC-PE</t>
  </si>
  <si>
    <t xml:space="preserve">vCHO PA</t>
  </si>
  <si>
    <t xml:space="preserve">{OC1C(CC(C=C)CC1)OC(=O)C1=CC=CC=C1C(=O)}{OCCCOC(=O)}{OC1C(CC(C=C)CC1)OC(=O)C1=CC=CC=C1C(=O)}</t>
  </si>
  <si>
    <t xml:space="preserve">40:764:40</t>
  </si>
  <si>
    <t xml:space="preserve">38.7 ± 1.6</t>
  </si>
  <si>
    <t xml:space="preserve">20.7 ± 1.0</t>
  </si>
  <si>
    <t xml:space="preserve">577 ± 16</t>
  </si>
  <si>
    <t xml:space="preserve">https://doi.org/10.1002/anie.202210748</t>
  </si>
  <si>
    <t xml:space="preserve">PE(COOH)-PTMC-PE(COOH)</t>
  </si>
  <si>
    <t xml:space="preserve">acid vCHO PA</t>
  </si>
  <si>
    <t xml:space="preserve">{OC1C(CC(CCSCCC(=O)O)CC1)OC(=O)C1=CC=CC=C1C(=O)}{OCCCOC(=O)}{OC1C(CC(CCSCCC(=O)O)CC1)OC(=O)C1=CC=CC=C1C(=O)}</t>
  </si>
  <si>
    <t xml:space="preserve">41.6 ± 0.7</t>
  </si>
  <si>
    <t xml:space="preserve">36.5 ± 2.8</t>
  </si>
  <si>
    <t xml:space="preserve">469 ± 16</t>
  </si>
  <si>
    <t xml:space="preserve">PE(COOZn/H)-PTMC-PE(COOZn/H)</t>
  </si>
  <si>
    <t xml:space="preserve">Zn acid vCHO PA</t>
  </si>
  <si>
    <t xml:space="preserve">{OC1C(CC(CCSCCC(=O)O)CC1)OC(=O)C1=CC=CC=C1C(=O), OC1C(CC(CCSCCC(=O)O[Zn])CC1)OC(=O)C1=CC=CC=C1C(=O)}{OCCCOC(=O)}{OC1C(CC(CCSCCC(=O)O)CC1)OC(=O)C1=CC=CC=C1C(=O), OC1C(CC(CCSCCC(=O)O[Zn])CC1)OC(=O)C1=CC=CC=C1C(=O)}</t>
  </si>
  <si>
    <t xml:space="preserve">36/4:764:36/4</t>
  </si>
  <si>
    <t xml:space="preserve">59.7 ± 8.6</t>
  </si>
  <si>
    <t xml:space="preserve">54.3 ± 0.4</t>
  </si>
  <si>
    <t xml:space="preserve">584 ± 68</t>
  </si>
  <si>
    <t xml:space="preserve">22:862:22</t>
  </si>
  <si>
    <t xml:space="preserve">4.6 ± 0.3</t>
  </si>
  <si>
    <t xml:space="preserve">10.7 ± 0.5</t>
  </si>
  <si>
    <t xml:space="preserve">791 ± 31</t>
  </si>
  <si>
    <t xml:space="preserve">5.7 ± 0.3</t>
  </si>
  <si>
    <t xml:space="preserve">21.0 ± 1.0</t>
  </si>
  <si>
    <t xml:space="preserve">755 ± 12</t>
  </si>
  <si>
    <t xml:space="preserve">20/2:862:20/2</t>
  </si>
  <si>
    <t xml:space="preserve">25.3 ±2.8</t>
  </si>
  <si>
    <t xml:space="preserve">48 ± 2</t>
  </si>
  <si>
    <t xml:space="preserve">950 ± 36</t>
  </si>
  <si>
    <t xml:space="preserve">44:1576:44</t>
  </si>
  <si>
    <t xml:space="preserve">7.1 ± 1.7</t>
  </si>
  <si>
    <t xml:space="preserve">25.9 ± 1.1</t>
  </si>
  <si>
    <t xml:space="preserve">822 ± 42</t>
  </si>
  <si>
    <t xml:space="preserve">8.6 ± 1.6</t>
  </si>
  <si>
    <t xml:space="preserve">39.3 ± 1.0</t>
  </si>
  <si>
    <t xml:space="preserve">812 ± 29</t>
  </si>
  <si>
    <t xml:space="preserve">6:87:6</t>
  </si>
  <si>
    <t xml:space="preserve">6.4 ± 1.0</t>
  </si>
  <si>
    <t xml:space="preserve">950 ± 100</t>
  </si>
  <si>
    <t xml:space="preserve">8.8 ± 0.6</t>
  </si>
  <si>
    <t xml:space="preserve">590 ± 35</t>
  </si>
  <si>
    <t xml:space="preserve">5:100:5</t>
  </si>
  <si>
    <t xml:space="preserve">2.0 ± 0.8</t>
  </si>
  <si>
    <t xml:space="preserve">355 ± 45</t>
  </si>
  <si>
    <t xml:space="preserve">0.8 ± 0.1</t>
  </si>
  <si>
    <t xml:space="preserve">180 ± 20</t>
  </si>
  <si>
    <t xml:space="preserve">27:824:27</t>
  </si>
  <si>
    <t xml:space="preserve">6.1 ± 0.2</t>
  </si>
  <si>
    <t xml:space="preserve">20.9 ± 8.8</t>
  </si>
  <si>
    <t xml:space="preserve">1034 ± 45</t>
  </si>
  <si>
    <t xml:space="preserve">10.9 ± 0.4</t>
  </si>
  <si>
    <t xml:space="preserve">38.3 ± 2.6</t>
  </si>
  <si>
    <t xml:space="preserve">847 ± 93</t>
  </si>
  <si>
    <t xml:space="preserve">PE(COONa)-PDL-PE(COONa)</t>
  </si>
  <si>
    <t xml:space="preserve">Na-ionomer acid vCHO PA</t>
  </si>
  <si>
    <t xml:space="preserve">{OC1C(CC(CCSCCC(=O)O[Na])CC1)OC(=O)C1=CC=CC=C1C(=O)}{OC(CCCC)CCCCC(=O)}{OC1C(CC(CCSCCC(=O)O[Na])CC1)OC(=O)C1=CC=CC=C1C(=O)}</t>
  </si>
  <si>
    <t xml:space="preserve">21:261:21</t>
  </si>
  <si>
    <t xml:space="preserve">9.2 ± 1.0</t>
  </si>
  <si>
    <t xml:space="preserve">18.5 ± 0.1</t>
  </si>
  <si>
    <t xml:space="preserve">1363 ± 5</t>
  </si>
  <si>
    <t xml:space="preserve">1-vinyl</t>
  </si>
  <si>
    <t xml:space="preserve">CO2 vCHO</t>
  </si>
  <si>
    <t xml:space="preserve">{OC1CCC(C=C)CC1OC(=O)}{OC(CCCC)CCCCC(=O)}{OC1CCC(C=C)CC1OC(=O)}</t>
  </si>
  <si>
    <t xml:space="preserve">87:420:87</t>
  </si>
  <si>
    <t xml:space="preserve">0.97 ± 0.05</t>
  </si>
  <si>
    <t xml:space="preserve">0.46 ± 0.02</t>
  </si>
  <si>
    <t xml:space="preserve">1373 ± 93</t>
  </si>
  <si>
    <t xml:space="preserve">PA/CHO/PTMC</t>
  </si>
  <si>
    <t xml:space="preserve">{OC1C(CCCC1)OC(=O)C1=CC=CC=C1C(=O)}{OCCCOC(=O)}{OC1C(CCCC1)OC(=O)C1=CC=CC=C1C(=O)}</t>
  </si>
  <si>
    <t xml:space="preserve">35:958:35</t>
  </si>
  <si>
    <t xml:space="preserve">9.8 ± 0.2</t>
  </si>
  <si>
    <t xml:space="preserve">12.6 ± 1.6</t>
  </si>
  <si>
    <t xml:space="preserve">847 ± 50</t>
  </si>
  <si>
    <t xml:space="preserve">This work</t>
  </si>
  <si>
    <t xml:space="preserve">PA/LO/PTMC</t>
  </si>
  <si>
    <t xml:space="preserve">LO PA</t>
  </si>
  <si>
    <t xml:space="preserve">{OC1(C)C(CC(C(C)=C)CC1)OC(=O)C1=CC=CC=C1C(=O)}{OCCCOC(=O)}{OC1(C)C(CC(C(C)=C)CC1)OC(=O)C1=CC=CC=C1C(=O)}</t>
  </si>
  <si>
    <t xml:space="preserve">42:1794:42</t>
  </si>
  <si>
    <t xml:space="preserve">7.2 ± 0.2</t>
  </si>
  <si>
    <t xml:space="preserve">17.8 ± 1.0</t>
  </si>
  <si>
    <t xml:space="preserve">1235 ± 16</t>
  </si>
  <si>
    <t xml:space="preserve">PA/acid LO/PTMC</t>
  </si>
  <si>
    <t xml:space="preserve">acid LO PA</t>
  </si>
  <si>
    <t xml:space="preserve">{OC1(C)C(CC(C(C)CSCCC(=O)O)CC1)OC(=O)C1=CC=CC=C1C(=O)}{OCCCOC(=O)}{OC1(C)C(CC(C(C)CSCCC(=O)O)CC1)OC(=O)C1=CC=CC=C1C(=O)}</t>
  </si>
  <si>
    <t xml:space="preserve">9.9 ± 0.2</t>
  </si>
  <si>
    <t xml:space="preserve">34.8 ± 1.3</t>
  </si>
  <si>
    <t xml:space="preserve">1248 ± 11</t>
  </si>
  <si>
    <t xml:space="preserve">PA/MO/PTMC</t>
  </si>
  <si>
    <t xml:space="preserve">MO PA</t>
  </si>
  <si>
    <t xml:space="preserve">{OC1C(C(C(C)C)CCC(C)1)OC(=O)C1=CC=CC=C1C(=O)}{OCCCOC(=O)}{OC1C(C(C(C)C)CCC(C)1)OC(=O)C1=CC=CC=C1C(=O)}</t>
  </si>
  <si>
    <t xml:space="preserve">49:1540:49</t>
  </si>
  <si>
    <t xml:space="preserve">3.6 ± 0.3</t>
  </si>
  <si>
    <t xml:space="preserve">747 ± 97</t>
  </si>
  <si>
    <t xml:space="preserve">PA/CHDO/PTMC</t>
  </si>
  <si>
    <t xml:space="preserve">CHDO PA</t>
  </si>
  <si>
    <t xml:space="preserve">{OC1C(CCC=C1)OC(=O)C1=CC=CC=C1C(=O)}{OCCCOC(=O)}{OC1C(CCC=C1)OC(=O)C1=CC=CC=C1C(=O)}</t>
  </si>
  <si>
    <t xml:space="preserve">48:1552:48</t>
  </si>
  <si>
    <t xml:space="preserve">5.47 ± 0.8</t>
  </si>
  <si>
    <t xml:space="preserve">2.88 ± 0.09</t>
  </si>
  <si>
    <t xml:space="preserve">496 ± 31</t>
  </si>
  <si>
    <t xml:space="preserve">PLA/TMC</t>
  </si>
  <si>
    <t xml:space="preserve">{O[C@@H](C)C(=O)O[C@H](C)C(=O)}{OCCC(C)CC(=O)}{O[C@@H](C)C(=O)O[C@H](C)C(=O)}</t>
  </si>
  <si>
    <t xml:space="preserve">43:160:43</t>
  </si>
  <si>
    <t xml:space="preserve">15.7 ±  2.4</t>
  </si>
  <si>
    <t xml:space="preserve">1.8 ±  0.1</t>
  </si>
  <si>
    <t xml:space="preserve">880 ± 50</t>
  </si>
  <si>
    <t xml:space="preserve">https://doi.org/10.1002/macp.200300184 </t>
  </si>
  <si>
    <t xml:space="preserve">GG</t>
  </si>
  <si>
    <t xml:space="preserve">L-Lactide/TMC</t>
  </si>
  <si>
    <t xml:space="preserve">{O[C@@H](C)C(=O)O[C@@H](C)C(=O)}{OCCCOC(=O)}{O[C@@H](C)C(=O)O[C@@H](C)C(=O)}</t>
  </si>
  <si>
    <t xml:space="preserve">6:167:6</t>
  </si>
  <si>
    <t xml:space="preserve">0.84 ±  0.03</t>
  </si>
  <si>
    <t xml:space="preserve">0.05 ±  0.01</t>
  </si>
  <si>
    <t xml:space="preserve">14:192:14</t>
  </si>
  <si>
    <t xml:space="preserve">20.7 ±  0.8</t>
  </si>
  <si>
    <t xml:space="preserve">1.4 ±  0.1</t>
  </si>
  <si>
    <t xml:space="preserve">120 ± 25</t>
  </si>
  <si>
    <t xml:space="preserve">39:150:39</t>
  </si>
  <si>
    <t xml:space="preserve">408 ±  11</t>
  </si>
  <si>
    <t xml:space="preserve">19.8 ±  1.8</t>
  </si>
  <si>
    <t xml:space="preserve">330 ± 30</t>
  </si>
  <si>
    <t xml:space="preserve">D-Lactide/TMC</t>
  </si>
  <si>
    <t xml:space="preserve">D-Lactide</t>
  </si>
  <si>
    <t xml:space="preserve">{O[C@H](C)C(=O)O[C@H](C)C(=O)}{OCCCOC(=O)}{O[C@H](C)C(=O)O[C@H](C)C(=O)}</t>
  </si>
  <si>
    <t xml:space="preserve">8:194:8</t>
  </si>
  <si>
    <t xml:space="preserve">3.28 ±  0.13</t>
  </si>
  <si>
    <t xml:space="preserve">1.31 ±  0.02</t>
  </si>
  <si>
    <t xml:space="preserve">40:143:40</t>
  </si>
  <si>
    <t xml:space="preserve">467 ±  27</t>
  </si>
  <si>
    <t xml:space="preserve">21.1 ±  1.9</t>
  </si>
  <si>
    <t xml:space="preserve">400 ± 50</t>
  </si>
  <si>
    <t xml:space="preserve">57:543:57</t>
  </si>
  <si>
    <t xml:space="preserve">140 ±  17</t>
  </si>
  <si>
    <t xml:space="preserve">4 ±  2</t>
  </si>
  <si>
    <t xml:space="preserve">600 ± 110</t>
  </si>
  <si>
    <t xml:space="preserve">PCHC-POC-PCHC</t>
  </si>
  <si>
    <t xml:space="preserve">CO2 CHO</t>
  </si>
  <si>
    <t xml:space="preserve">CO2 OO</t>
  </si>
  <si>
    <t xml:space="preserve">{OC(=O)OC1C(CCCC1)}{OC(=O)OC(CCCCCC)C}{OC(=O)OC1C(CCCC1)}</t>
  </si>
  <si>
    <t xml:space="preserve">236:1660:236</t>
  </si>
  <si>
    <t xml:space="preserve">1.43 ± 0.11</t>
  </si>
  <si>
    <t xml:space="preserve">2.04 ± 0.09</t>
  </si>
  <si>
    <t xml:space="preserve">1052 ± 71</t>
  </si>
  <si>
    <t xml:space="preserve">https://doi.org/10.1021/acs.macromol.0c01068</t>
  </si>
  <si>
    <t xml:space="preserve">281:1644:281</t>
  </si>
  <si>
    <t xml:space="preserve">2.43 ± 0.11</t>
  </si>
  <si>
    <t xml:space="preserve">2.76 ± 0.07</t>
  </si>
  <si>
    <t xml:space="preserve">331 ± 4</t>
  </si>
  <si>
    <t xml:space="preserve">327:1620:327</t>
  </si>
  <si>
    <t xml:space="preserve">2.50 ± 0.3</t>
  </si>
  <si>
    <t xml:space="preserve">3.24 ± 0.02</t>
  </si>
  <si>
    <t xml:space="preserve">454 ± 29</t>
  </si>
  <si>
    <t xml:space="preserve">PCHC-PACC-PCHC</t>
  </si>
  <si>
    <t xml:space="preserve">CO2 AGE</t>
  </si>
  <si>
    <t xml:space="preserve">{OC(=O)OC1C(CCCC1)}{OC(=O)OC(COCC=C)C}{OC(=O)OC1C(CCCC1)}</t>
  </si>
  <si>
    <t xml:space="preserve">25:155:25</t>
  </si>
  <si>
    <t xml:space="preserve">2.9 ± 0.3</t>
  </si>
  <si>
    <t xml:space="preserve">2.0 ± 0.1</t>
  </si>
  <si>
    <t xml:space="preserve">940 ± 10</t>
  </si>
  <si>
    <t xml:space="preserve">https://doi.org/10.1021/acssuschemeng.8b05084</t>
  </si>
  <si>
    <t xml:space="preserve">24:136:24</t>
  </si>
  <si>
    <t xml:space="preserve">8.6 ± 0.9</t>
  </si>
  <si>
    <t xml:space="preserve">5.1 ± 0.3</t>
  </si>
  <si>
    <t xml:space="preserve">490 ± 5</t>
  </si>
  <si>
    <t xml:space="preserve">31:126:31</t>
  </si>
  <si>
    <t xml:space="preserve">10.1 ± 0.1</t>
  </si>
  <si>
    <t xml:space="preserve">6.7 ± 0.1</t>
  </si>
  <si>
    <t xml:space="preserve">250 ± 10</t>
  </si>
  <si>
    <t xml:space="preserve">PCHC-PDL-PCHC</t>
  </si>
  <si>
    <t xml:space="preserve">{OC1C(CCCC1)OC(=O)}{OC(CCCC)CCCCC(=O)}{OC1C(CCCC1)OC(=O)}</t>
  </si>
  <si>
    <t xml:space="preserve">66:307:65</t>
  </si>
  <si>
    <t xml:space="preserve">3.9 ± 0.7</t>
  </si>
  <si>
    <t xml:space="preserve">1.4 ± 0.1</t>
  </si>
  <si>
    <t xml:space="preserve">1400 ± 69</t>
  </si>
  <si>
    <t xml:space="preserve">DSC/DMTA(upper)</t>
  </si>
  <si>
    <t xml:space="preserve">https://doi.org/10.1021/jacs.9b13106</t>
  </si>
  <si>
    <t xml:space="preserve">BG</t>
  </si>
  <si>
    <t xml:space="preserve">47:200:47</t>
  </si>
  <si>
    <t xml:space="preserve">3.0 ± 0.8</t>
  </si>
  <si>
    <t xml:space="preserve">0.85 ± 0.04</t>
  </si>
  <si>
    <t xml:space="preserve">1060 ± 54</t>
  </si>
  <si>
    <t xml:space="preserve">87:147:87</t>
  </si>
  <si>
    <t xml:space="preserve">110, 118</t>
  </si>
  <si>
    <t xml:space="preserve">238 ± 35</t>
  </si>
  <si>
    <t xml:space="preserve">20 ± 2</t>
  </si>
  <si>
    <t xml:space="preserve">900 ± 104</t>
  </si>
  <si>
    <t xml:space="preserve">PLImC-PDL-PLimC</t>
  </si>
  <si>
    <t xml:space="preserve">CO2 LO</t>
  </si>
  <si>
    <t xml:space="preserve">{OC1C(C)(CCC(C(=C)C)C1)OC(=O)}{OC(CCCC)CCCCC(=O)}{OC1C(C)(CCC(C(=C)C)C1)OC(=O)}</t>
  </si>
  <si>
    <t xml:space="preserve">133:196:133</t>
  </si>
  <si>
    <t xml:space="preserve">https://doi.org/10.1039/D0GC02295K</t>
  </si>
  <si>
    <t xml:space="preserve">63:147:63</t>
  </si>
  <si>
    <t xml:space="preserve">PLLA-PDL-PLLA</t>
  </si>
  <si>
    <t xml:space="preserve">ε-decalactone</t>
  </si>
  <si>
    <t xml:space="preserve">{O[C@@H](C)C(=O)O[C@@H](C)C(=O)}{OC(CCCC)CCCCC(=O)}{O[C@@H](C)C(=O)O[C@@H](C)C(=O)}</t>
  </si>
  <si>
    <t xml:space="preserve">10:100:10</t>
  </si>
  <si>
    <t xml:space="preserve">2.00 ± 0.2</t>
  </si>
  <si>
    <t xml:space="preserve">4.23 ± 0.2</t>
  </si>
  <si>
    <t xml:space="preserve">1420 ± 59</t>
  </si>
  <si>
    <t xml:space="preserve">https://doi.org/10.1021/acssuschemeng.5b00580</t>
  </si>
  <si>
    <t xml:space="preserve">20:100:20</t>
  </si>
  <si>
    <t xml:space="preserve">2.86 ± 0.3</t>
  </si>
  <si>
    <t xml:space="preserve">13.6 ± 0.5</t>
  </si>
  <si>
    <t xml:space="preserve">1212 ± 25</t>
  </si>
  <si>
    <t xml:space="preserve">PCHC-PDMS-PCHC</t>
  </si>
  <si>
    <t xml:space="preserve">PDMS</t>
  </si>
  <si>
    <t xml:space="preserve">{OC1C(CCCC1)OC(=O)}{O[Si](C)(C)O}{OC1C(CCCC1)OC(=O)}</t>
  </si>
  <si>
    <t xml:space="preserve">294:550:294</t>
  </si>
  <si>
    <t xml:space="preserve">117, 120</t>
  </si>
  <si>
    <t xml:space="preserve">1726 ± 152</t>
  </si>
  <si>
    <t xml:space="preserve">27.9 ± 1.2</t>
  </si>
  <si>
    <t xml:space="preserve">17.5 ± 6.5</t>
  </si>
  <si>
    <t xml:space="preserve">DMA(lower)/DSC</t>
  </si>
  <si>
    <t xml:space="preserve">417:550:417</t>
  </si>
  <si>
    <t xml:space="preserve">112, 120</t>
  </si>
  <si>
    <t xml:space="preserve">1977 ± 15.0 </t>
  </si>
  <si>
    <t xml:space="preserve">33.7 ± 0.6</t>
  </si>
  <si>
    <t xml:space="preserve">4.9 ± 2.3 </t>
  </si>
  <si>
    <t xml:space="preserve">503:550:503</t>
  </si>
  <si>
    <t xml:space="preserve">112, 122</t>
  </si>
  <si>
    <t xml:space="preserve">2041 ± 114</t>
  </si>
  <si>
    <t xml:space="preserve">37.1 ± 1.4</t>
  </si>
  <si>
    <t xml:space="preserve">5.6 ± 0.9</t>
  </si>
  <si>
    <t xml:space="preserve">PTPU-PPC-PTPU</t>
  </si>
  <si>
    <t xml:space="preserve">PO TSO</t>
  </si>
  <si>
    <t xml:space="preserve">CO2 PO </t>
  </si>
  <si>
    <t xml:space="preserve">{OC(C)CN(S(C1=CC=C(C)C=C1)(=O)=O)C(=O)}{OC(=O)O, OC(C)C}{OC(C)CN(S(C1=CC=C(C)C=C1)(=O)=O)C(=O)}</t>
  </si>
  <si>
    <t xml:space="preserve">160:804/201:160</t>
  </si>
  <si>
    <t xml:space="preserve">965 ± 88</t>
  </si>
  <si>
    <t xml:space="preserve">28.6 ± 0.4</t>
  </si>
  <si>
    <t xml:space="preserve">560 ± 12 </t>
  </si>
  <si>
    <t xml:space="preserve">https://doi.org/10.1021/acs.macromol.3c00190</t>
  </si>
  <si>
    <t xml:space="preserve">163:817/144:163</t>
  </si>
  <si>
    <t xml:space="preserve">1809 ± 108</t>
  </si>
  <si>
    <t xml:space="preserve">38.6 ± 1.6</t>
  </si>
  <si>
    <t xml:space="preserve">182 ± 9</t>
  </si>
  <si>
    <t xml:space="preserve">180:822/145:180</t>
  </si>
  <si>
    <t xml:space="preserve">2048 ± 41</t>
  </si>
  <si>
    <t xml:space="preserve">53.0 ± 0.7</t>
  </si>
  <si>
    <t xml:space="preserve">26 ± 6</t>
  </si>
  <si>
    <t xml:space="preserve">PvCHC-PDL-PvCHC</t>
  </si>
  <si>
    <t xml:space="preserve">{OC1C(CC(C=C)CC1)OC(=O)}{OC(CCCC)CCCCC(=O)}{OC1C(CC(C=C)CC1)OC(=O)}</t>
  </si>
  <si>
    <t xml:space="preserve">1 ±  0.1</t>
  </si>
  <si>
    <t xml:space="preserve">0.5 ±  0.02</t>
  </si>
  <si>
    <t xml:space="preserve">1373 ±  93</t>
  </si>
  <si>
    <t xml:space="preserve">HEX</t>
  </si>
  <si>
    <t xml:space="preserve">Solvent cast from THF, Hot pressed</t>
  </si>
  <si>
    <t xml:space="preserve">https://doi.org/10.1002/adma.202302825</t>
  </si>
  <si>
    <t xml:space="preserve">PC(COOH/Na)-PDL-PC(COOH/Na)</t>
  </si>
  <si>
    <t xml:space="preserve">Na Ionomer 10%</t>
  </si>
  <si>
    <t xml:space="preserve">{OC1C(CC(CC1)CCSCCC(O)=O)OC(=O), OC1C(CC(CC1)CCSCCC(=O)O[Na])OC(=O)}{OC(CCCC)CCCCC(=O)}{OC1C(CC(CC1)CCSCCC(O)=O)OC(=O), OC1C(CC(CC1)CCSCCC(=O)O[Na])OC(=O)}</t>
  </si>
  <si>
    <t xml:space="preserve">45/5:368:45/5</t>
  </si>
  <si>
    <t xml:space="preserve">18.8 ± 1.3</t>
  </si>
  <si>
    <t xml:space="preserve">6.4 ± 0.4</t>
  </si>
  <si>
    <t xml:space="preserve">610 ± 59</t>
  </si>
  <si>
    <t xml:space="preserve">DSC (lower), DMA (Upper)</t>
  </si>
  <si>
    <t xml:space="preserve">10, 3</t>
  </si>
  <si>
    <t xml:space="preserve">NMR</t>
  </si>
  <si>
    <t xml:space="preserve">https://doi.org/10.1002/adma.202302826</t>
  </si>
  <si>
    <t xml:space="preserve">PC(COOH/Mg)-PDL-PC(COOH/Mg)</t>
  </si>
  <si>
    <t xml:space="preserve">Mg Ionomer 10%</t>
  </si>
  <si>
    <t xml:space="preserve">{OC1C(CC(CC1)CCSCCC(O)=O)OC(=O), OC1C(CC(CC1)CCSCCC(=O)O[Mg])OC(=O)}{OC(CCCC)CCCCC(=O)}{OC1C(CC(CC1)CCSCCC(O)=O)OC(=O), OC1C(CC(CC1)CCSCCC(=O)O[Mg])OC(=O)}</t>
  </si>
  <si>
    <t xml:space="preserve">11.5 ± 0.4</t>
  </si>
  <si>
    <t xml:space="preserve">6.0 ± 0.3</t>
  </si>
  <si>
    <t xml:space="preserve">996 ± 62</t>
  </si>
  <si>
    <t xml:space="preserve">https://doi.org/10.1002/adma.202302827</t>
  </si>
  <si>
    <t xml:space="preserve">PC(COOH/Ca)-PDL-PC(COOH/Ca)</t>
  </si>
  <si>
    <t xml:space="preserve">Ca Ionomer 10%</t>
  </si>
  <si>
    <t xml:space="preserve">{OC1C(CC(CC1)CCSCCC(O)=O)OC(=O), OC1C(CC(CC1)CCSCCC(=O)O[Ca])OC(=O)}{OC(CCCC)CCCCC(=O)}{OC1C(CC(CC1)CCSCCC(O)=O)OC(=O), OC1C(CC(CC1)CCSCCC(=O)O[Ca])OC(=O)}</t>
  </si>
  <si>
    <t xml:space="preserve">13.2 ± 0.2</t>
  </si>
  <si>
    <t xml:space="preserve">5.2 ± 0.7</t>
  </si>
  <si>
    <t xml:space="preserve">790 ± 81</t>
  </si>
  <si>
    <t xml:space="preserve">https://doi.org/10.1002/adma.202302828</t>
  </si>
  <si>
    <t xml:space="preserve">PC(COOH/Zn)-PDL-PC(COOH/Zn)</t>
  </si>
  <si>
    <t xml:space="preserve">ZnIonomer 10%</t>
  </si>
  <si>
    <t xml:space="preserve">{OC1C(CC(CC1)CCSCCC(O)=O)OC(=O), OC1C(CC(CC1)CCSCCC(=O)O[Zn])OC(=O)}{OC(CCCC)CCCCC(=O)}{OC1C(CC(CC1)CCSCCC(O)=O)OC(=O), OC1C(CC(CC1)CCSCCC(=O)O[Zn])OC(=O)}</t>
  </si>
  <si>
    <t xml:space="preserve">11.8 ± 0.6</t>
  </si>
  <si>
    <t xml:space="preserve">6.2 ± 0.6</t>
  </si>
  <si>
    <t xml:space="preserve">1156 ± 87</t>
  </si>
  <si>
    <t xml:space="preserve">https://doi.org/10.1002/adma.202302829</t>
  </si>
  <si>
    <t xml:space="preserve">PC(COOH/Al)-PDL-PC(COOH/Al)</t>
  </si>
  <si>
    <t xml:space="preserve">Al Ionomer 10%</t>
  </si>
  <si>
    <t xml:space="preserve">{OC1C(CC(CC1)CCSCCC(O)=O)OC(=O), OC1C(CC(CC1)CCSCCC(=O)O[Al])OC(=O)}{OC(CCCC)CCCCC(=O)}{OC1C(CC(CC1)CCSCCC(O)=O)OC(=O), OC1C(CC(CC1)CCSCCC(=O)O[Al])OC(=O)}</t>
  </si>
  <si>
    <t xml:space="preserve">51.5 ± 3.2</t>
  </si>
  <si>
    <t xml:space="preserve">10.3 ± 0.3</t>
  </si>
  <si>
    <t xml:space="preserve">361 ± 21</t>
  </si>
  <si>
    <t xml:space="preserve">https://doi.org/10.1002/adma.202302830</t>
  </si>
  <si>
    <t xml:space="preserve">Al Ionomer 5%</t>
  </si>
  <si>
    <t xml:space="preserve">47/3:368:47/3</t>
  </si>
  <si>
    <t xml:space="preserve">21.5 ± 1.0</t>
  </si>
  <si>
    <t xml:space="preserve">9.6 ± 0.3</t>
  </si>
  <si>
    <t xml:space="preserve">462 ± 24</t>
  </si>
  <si>
    <t xml:space="preserve">https://doi.org/10.1002/adma.202302831</t>
  </si>
  <si>
    <t xml:space="preserve">Al Ionomer 1%</t>
  </si>
  <si>
    <t xml:space="preserve">49/1:368:47/1</t>
  </si>
  <si>
    <t xml:space="preserve">12.4 ± 3.0</t>
  </si>
  <si>
    <t xml:space="preserve">6.3 ± 0.4</t>
  </si>
  <si>
    <t xml:space="preserve">630 ± 57</t>
  </si>
  <si>
    <t xml:space="preserve">https://doi.org/10.1002/adma.202302832</t>
  </si>
  <si>
    <t xml:space="preserve">PMeMBL-PM-PMeMBL</t>
  </si>
  <si>
    <t xml:space="preserve">MeMBL</t>
  </si>
  <si>
    <r>
      <rPr>
        <sz val="11"/>
        <color rgb="FF000000"/>
        <rFont val="Calibri"/>
        <family val="2"/>
        <charset val="1"/>
      </rPr>
      <t xml:space="preserve">{CC1(CC(C)OC1=O)}</t>
    </r>
    <r>
      <rPr>
        <sz val="11"/>
        <color rgb="FF444444"/>
        <rFont val="Calibri"/>
        <family val="2"/>
        <charset val="1"/>
      </rPr>
      <t xml:space="preserve">{O[C@H](C(C)C)CC[C@@H](C)CC(=O)}</t>
    </r>
    <r>
      <rPr>
        <sz val="11"/>
        <color rgb="FF000000"/>
        <rFont val="Calibri"/>
        <family val="2"/>
        <charset val="1"/>
      </rPr>
      <t xml:space="preserve">{CC1(CC(C)OC1=O)}</t>
    </r>
  </si>
  <si>
    <t xml:space="preserve">0.53 ± 0.03</t>
  </si>
  <si>
    <t xml:space="preserve">2.2 ± 0.3</t>
  </si>
  <si>
    <t xml:space="preserve">https://doi.org/10.1021/acs.biomac.5b00754</t>
  </si>
  <si>
    <t xml:space="preserve">0.62 ± 0.05</t>
  </si>
  <si>
    <t xml:space="preserve">3.5 ± 0.2</t>
  </si>
  <si>
    <t xml:space="preserve">Monomer</t>
  </si>
  <si>
    <t xml:space="preserve">SMILES</t>
  </si>
  <si>
    <t xml:space="preserve">Molar_mass</t>
  </si>
  <si>
    <t xml:space="preserve">ChemDraw</t>
  </si>
  <si>
    <t xml:space="preserve">*O[C@@H](C)C(=O)O[C@H](C)C(=O)*</t>
  </si>
  <si>
    <t xml:space="preserve">ROP polyester</t>
  </si>
  <si>
    <t xml:space="preserve">*OC(C)CCCCC(=O)*</t>
  </si>
  <si>
    <t xml:space="preserve">*O[C@H](C(C)C)CC[C@@H](C)CC(=O)*</t>
  </si>
  <si>
    <t xml:space="preserve">*O[C@@H](C)C(=O)O[C@@H](C)C(=O)*</t>
  </si>
  <si>
    <t xml:space="preserve">*O[C@H](C)C(=O)O[C@H](C)C(=O)*</t>
  </si>
  <si>
    <t xml:space="preserve">*OCC(C)COC(=O)CCC(=O)*</t>
  </si>
  <si>
    <t xml:space="preserve">*OCCC(C)CCC(=O)*</t>
  </si>
  <si>
    <t xml:space="preserve">*OCCCCCC(=O)*</t>
  </si>
  <si>
    <t xml:space="preserve">*OC(CCCC)CCCCC(=O)*</t>
  </si>
  <si>
    <t xml:space="preserve">βBL (3HB)</t>
  </si>
  <si>
    <t xml:space="preserve">*OC(C)CC(=O)*</t>
  </si>
  <si>
    <t xml:space="preserve">3HV</t>
  </si>
  <si>
    <t xml:space="preserve">*OC(CC)CC(=O)*</t>
  </si>
  <si>
    <t xml:space="preserve">3HHx</t>
  </si>
  <si>
    <t xml:space="preserve">*OC(CCC)CC(=O)*</t>
  </si>
  <si>
    <t xml:space="preserve">4HB</t>
  </si>
  <si>
    <t xml:space="preserve">*OCCCC(=O)*</t>
  </si>
  <si>
    <t xml:space="preserve">5HV</t>
  </si>
  <si>
    <t xml:space="preserve">*OCCCCC(=O)*</t>
  </si>
  <si>
    <t xml:space="preserve">*OCCC(C)CC(=O)*</t>
  </si>
  <si>
    <t xml:space="preserve">CHO</t>
  </si>
  <si>
    <t xml:space="preserve">*OC1C(CCCC1)*</t>
  </si>
  <si>
    <t xml:space="preserve">ROP polyether</t>
  </si>
  <si>
    <t xml:space="preserve">*C1(C(=O)OCC1)C*</t>
  </si>
  <si>
    <t xml:space="preserve">δVL</t>
  </si>
  <si>
    <t xml:space="preserve">CC=C(C)C</t>
  </si>
  <si>
    <t xml:space="preserve">OCCCCCC(=O), OC(CCCC)CCCCC(=O)</t>
  </si>
  <si>
    <t xml:space="preserve">*OCCCOC(=O)*</t>
  </si>
  <si>
    <t xml:space="preserve">ROP polycarbonate</t>
  </si>
  <si>
    <t xml:space="preserve">LO </t>
  </si>
  <si>
    <t xml:space="preserve">*OC1(C)C(CC(C(C)=C)CC1)*</t>
  </si>
  <si>
    <t xml:space="preserve">MO</t>
  </si>
  <si>
    <t xml:space="preserve">*OC1C(C(C(C)C)CCC(C)1)*</t>
  </si>
  <si>
    <t xml:space="preserve">CHDO</t>
  </si>
  <si>
    <t xml:space="preserve">*OC1C(CCC=C1)*</t>
  </si>
  <si>
    <t xml:space="preserve">PA CHO</t>
  </si>
  <si>
    <t xml:space="preserve">*OC1C(CCCC1)OC(=O)C1=CC=CC=C1C(=O)*</t>
  </si>
  <si>
    <t xml:space="preserve">ROCOP polyester</t>
  </si>
  <si>
    <t xml:space="preserve">*OC1(C)C(CC(C(C)=C)CC1)OC(=O)C1=CC=CC=C1C(=O)*</t>
  </si>
  <si>
    <t xml:space="preserve">*OC1(C)C(CC(C(C)CSCCC(=O)O)CC1)OC(=O)C1=CC=CC=C1C(=O)*</t>
  </si>
  <si>
    <t xml:space="preserve">*OC1C(C(C(C)C)CCC(C)1)OC(=O)C1=CC=CC=C1C(=O)*</t>
  </si>
  <si>
    <t xml:space="preserve">*OC1C(CCC=C1)OC(=O)C1=CC=CC=C1C(=O)*</t>
  </si>
  <si>
    <t xml:space="preserve">*OC1C(CC(C=C)CC1)OC(=O)C1=CC=CC=C1C(=O)*</t>
  </si>
  <si>
    <t xml:space="preserve">*OC1C(CC(CCSCCC(=O)O)CC1)OC(=O)C1=CC=CC=C1C(=O)*</t>
  </si>
  <si>
    <t xml:space="preserve">Li acid vCHO PA</t>
  </si>
  <si>
    <t xml:space="preserve">*OC1C(CC(CCSCCC(=O)O[Li])CC1)OC(=O)C1=CC=CC=C1C(=O)*</t>
  </si>
  <si>
    <t xml:space="preserve">Na acid vCHO PA</t>
  </si>
  <si>
    <t xml:space="preserve">*OC1C(CC(CCSCCC(=O)O[Na])CC1)OC(=O)C1=CC=CC=C1C(=O)*</t>
  </si>
  <si>
    <t xml:space="preserve">*OC1C(CC(CCSCCC(=O)O[Zn])CC1)OC(=O)C1=CC=CC=C1C(=O)*</t>
  </si>
  <si>
    <t xml:space="preserve">TCA2 CHO</t>
  </si>
  <si>
    <t xml:space="preserve">*OC(=O)C(C1C=CC2CC1)C2C(=O)OC1C(CCCC1)*</t>
  </si>
  <si>
    <t xml:space="preserve">AGE/DTC</t>
  </si>
  <si>
    <t xml:space="preserve">*OCC(COCC=C)OC(=O)COCC(=O)*</t>
  </si>
  <si>
    <t xml:space="preserve">*C(=O)COCC(=O)OC(COCCOCCOCCOC)CO*</t>
  </si>
  <si>
    <t xml:space="preserve">*C(=O)C(F)(F)C(F)(F)C(F)(F)C(=O)OC(COCCOCCOCCOC)CO*</t>
  </si>
  <si>
    <t xml:space="preserve">*C(=O)COCC(=O)OC(COCCOCCOCCOCCOCCOC)CO*</t>
  </si>
  <si>
    <t xml:space="preserve">*C(=O)C(F)(F)C(F)(F)C(F)(F)C(=O)OC(COCCOCCOCCOCCOCCOC)CO*</t>
  </si>
  <si>
    <t xml:space="preserve">*C(=O)COCC(=O)OC(COCCOCCOCCOCCOCCOCCOCCOCCOCCOCCOCCOCCOC)CO*</t>
  </si>
  <si>
    <t xml:space="preserve">*C(=O)C(F)(F)C(F)(F)C(F)(F)C(=O)OC(COCCOCCOCCOCCOCCOCCOCCOCCOCCOCCOCCOCCOC)CO*</t>
  </si>
  <si>
    <t xml:space="preserve">DTC</t>
  </si>
  <si>
    <t xml:space="preserve">*C(=O)OCC(C)(C)CO*</t>
  </si>
  <si>
    <t xml:space="preserve">CHO CO2</t>
  </si>
  <si>
    <t xml:space="preserve">*OC1C(CCCC1)OC(=O)*</t>
  </si>
  <si>
    <t xml:space="preserve">ROCOP polycarbonate</t>
  </si>
  <si>
    <t xml:space="preserve">vCHO CO2</t>
  </si>
  <si>
    <t xml:space="preserve">*OC1C(CC(C=C)CC1)OC(=O)*</t>
  </si>
  <si>
    <t xml:space="preserve">Acid vCHO CO2</t>
  </si>
  <si>
    <t xml:space="preserve">*OC1C(CC(CC1)CCSCCC(O)=O)OC(=O)*</t>
  </si>
  <si>
    <t xml:space="preserve">Al Acid vCHO CO2</t>
  </si>
  <si>
    <t xml:space="preserve">*OC1C(CC(CC1)CCSCCC(O[Al])=O)OC(=O)*</t>
  </si>
  <si>
    <t xml:space="preserve">LO CO2</t>
  </si>
  <si>
    <t xml:space="preserve">*OC1C(C)(CCC(C(=C)C)C1)OC(=O)*</t>
  </si>
  <si>
    <t xml:space="preserve">OO CO2</t>
  </si>
  <si>
    <t xml:space="preserve">*OC(=O)OC(CCCCCC)C*</t>
  </si>
  <si>
    <t xml:space="preserve">*C(=O)OC(CCCCCC)CO*</t>
  </si>
  <si>
    <t xml:space="preserve">AGE CO2</t>
  </si>
  <si>
    <t xml:space="preserve">*OC(=O)OC(COCC=C)C*</t>
  </si>
  <si>
    <t xml:space="preserve">PO CO2</t>
  </si>
  <si>
    <t xml:space="preserve">*OC(=O)OC(C)C*</t>
  </si>
  <si>
    <t xml:space="preserve">*O[Si](C)(C)*</t>
  </si>
  <si>
    <t xml:space="preserve">ROP Polysiloxane</t>
  </si>
  <si>
    <t xml:space="preserve">PTPU</t>
  </si>
  <si>
    <t xml:space="preserve">*CCNCC(C)O(=O)*</t>
  </si>
  <si>
    <t xml:space="preserve">CPO CO2</t>
  </si>
  <si>
    <t xml:space="preserve">*OC(=O)C1CCCC1O*</t>
  </si>
  <si>
    <t xml:space="preserve">ROCOP Polycarbonate</t>
  </si>
  <si>
    <t xml:space="preserve">Indene Oxide CO2</t>
  </si>
  <si>
    <t xml:space="preserve">*OC(=O)C1C2=C(C=CC=C2)CC1O*</t>
  </si>
  <si>
    <t xml:space="preserve">Epichlorohydrin CO2</t>
  </si>
  <si>
    <t xml:space="preserve">*OC(=O)OC(CCl)C*</t>
  </si>
  <si>
    <t xml:space="preserve">Menthen Oxide CO2</t>
  </si>
  <si>
    <t xml:space="preserve">*C(=O)OC1C(C(C)(C))CCC(C)C1O*</t>
  </si>
  <si>
    <t xml:space="preserve">Ethylene oxide CO2</t>
  </si>
  <si>
    <t xml:space="preserve">*OC(=O)OCC*</t>
  </si>
  <si>
    <t xml:space="preserve">1, 2 butene oxide CO2</t>
  </si>
  <si>
    <t xml:space="preserve">*OC(=O)OCC(CC)*</t>
  </si>
  <si>
    <t xml:space="preserve">*OC(=O)OCC(CCCCCC)*</t>
  </si>
  <si>
    <t xml:space="preserve">*OC(=O)OCC(CCCC)*</t>
  </si>
  <si>
    <t xml:space="preserve">*OC(=O)OCC(CCCCCCCCCC)*</t>
  </si>
  <si>
    <t xml:space="preserve">*OC(=O)OC(C)(C)C*</t>
  </si>
  <si>
    <t xml:space="preserve">*OC(=O)OCC(C(C)(C)(C))*</t>
  </si>
  <si>
    <t xml:space="preserve">*OC(=O)OC(C1CCCCC1)C*</t>
  </si>
  <si>
    <t xml:space="preserve">*OC(=O)OC(C1=CC=CC=C1)C*</t>
  </si>
  <si>
    <t xml:space="preserve">*OC(=O)OC(CC1=CC=CC=C1)C*</t>
  </si>
  <si>
    <t xml:space="preserve">*OC(=O)OC(C(OCC1OC(C)(C)OC1))C*</t>
  </si>
  <si>
    <t xml:space="preserve">*OC(=O)OC(COC(C)OCC)C*</t>
  </si>
  <si>
    <t xml:space="preserve">*OC(=O)OC(COCC1=C([N+]([O-])=O)C=CC=C1)C*</t>
  </si>
  <si>
    <t xml:space="preserve">*OC(=O)OC(COCC#C)C*</t>
  </si>
  <si>
    <t xml:space="preserve">furfuryl glycidyl ether / CO2</t>
  </si>
  <si>
    <t xml:space="preserve">*OC(=O)OC(COCC1=CC=CO)C*</t>
  </si>
  <si>
    <t xml:space="preserve">PO/COS</t>
  </si>
  <si>
    <t xml:space="preserve">*CC(=O)SCC(C)O*</t>
  </si>
  <si>
    <t xml:space="preserve">ROCOP Polythiocarbonate</t>
  </si>
  <si>
    <t xml:space="preserve">cyclohexene oxide (CHO) / phenyl isocyanate (PhI)</t>
  </si>
  <si>
    <t xml:space="preserve">ROCOP Polyurethane</t>
  </si>
  <si>
    <t xml:space="preserve">cyclohexene oxide (CHO) / p-methylphenyl isocyanate (pMPI)</t>
  </si>
  <si>
    <t xml:space="preserve">cyclohexene oxide (CHO) / m-methylphenyl isocyanate (mMPI)</t>
  </si>
  <si>
    <t xml:space="preserve">cyclohexene oxide (CHO) / p-trifluoromethylphenyl isocyanate (pCF3PI)</t>
  </si>
  <si>
    <t xml:space="preserve">cyclohexene oxide (CHO) / p-fluorophenyl isocyanate (pFPI)</t>
  </si>
  <si>
    <t xml:space="preserve">cyclohexene oxide (CHO) / p-methoxyphenyl isocyanate (pMOPI)</t>
  </si>
  <si>
    <t xml:space="preserve">cyclohexene oxide (CHO) / o-methylphenyl isocyanate (oMPI)</t>
  </si>
  <si>
    <t xml:space="preserve">Propylene oxide (PO) / tosyl isocyanate (TSI) (PTPU)</t>
  </si>
  <si>
    <t xml:space="preserve">Monomer Abbrev.</t>
  </si>
  <si>
    <t xml:space="preserve">Monomer Name</t>
  </si>
  <si>
    <t xml:space="preserve">Bio-based (Y/N/Maybe)</t>
  </si>
  <si>
    <t xml:space="preserve">Class</t>
  </si>
  <si>
    <t xml:space="preserve">Homo (Y/N)</t>
  </si>
  <si>
    <t xml:space="preserve">O=C(O[C@@H]1C)[C@H](C)OC1=O</t>
  </si>
  <si>
    <t xml:space="preserve">Y</t>
  </si>
  <si>
    <t xml:space="preserve">cyclic ester</t>
  </si>
  <si>
    <t xml:space="preserve">O=C1OC(C)CCCC1</t>
  </si>
  <si>
    <t xml:space="preserve">O=C1O[C@H](C(C)C)CC[C@@H](C)C1</t>
  </si>
  <si>
    <t xml:space="preserve">O=C(O[C@H]1C)[C@H](C)OC1=O</t>
  </si>
  <si>
    <t xml:space="preserve">O=C(O[C@@H]1C)[C@@H](C)OC1=O</t>
  </si>
  <si>
    <t xml:space="preserve">GA</t>
  </si>
  <si>
    <t xml:space="preserve">O=C1OCC(=O)OC1</t>
  </si>
  <si>
    <t xml:space="preserve">O=C1OCCC(C)CC1</t>
  </si>
  <si>
    <t xml:space="preserve">caprolactone</t>
  </si>
  <si>
    <t xml:space="preserve">*O=C1OCCCCC1*</t>
  </si>
  <si>
    <t xml:space="preserve">decalactone</t>
  </si>
  <si>
    <t xml:space="preserve">O=C1OC(CCCC)CCCC1</t>
  </si>
  <si>
    <t xml:space="preserve">βmδVL</t>
  </si>
  <si>
    <t xml:space="preserve">O=C1OCCC(C)C1</t>
  </si>
  <si>
    <t xml:space="preserve">C=C1CCOC1=O</t>
  </si>
  <si>
    <t xml:space="preserve">valerolactone</t>
  </si>
  <si>
    <t xml:space="preserve">O=C1OCCCC1</t>
  </si>
  <si>
    <t xml:space="preserve">β-Butyrolactone</t>
  </si>
  <si>
    <t xml:space="preserve">O=C1OC(C)C1</t>
  </si>
  <si>
    <t xml:space="preserve">PDO</t>
  </si>
  <si>
    <t xml:space="preserve">1,4-dioxan-2-one</t>
  </si>
  <si>
    <t xml:space="preserve">O=C1OCCOC1</t>
  </si>
  <si>
    <t xml:space="preserve">cyclohexene oxide</t>
  </si>
  <si>
    <t xml:space="preserve">C12CCCCC1O2</t>
  </si>
  <si>
    <t xml:space="preserve">epoxide</t>
  </si>
  <si>
    <t xml:space="preserve">Limonene oxide</t>
  </si>
  <si>
    <t xml:space="preserve">C=C(C)C1CCC2(C)C(O2)C1</t>
  </si>
  <si>
    <t xml:space="preserve">methene oxide</t>
  </si>
  <si>
    <t xml:space="preserve">CC1CCC(C(C)C)C2C1O2</t>
  </si>
  <si>
    <t xml:space="preserve">1,3-cyclohexadiene oxide</t>
  </si>
  <si>
    <t xml:space="preserve">C12C=CCCC1O2</t>
  </si>
  <si>
    <t xml:space="preserve">vCHO</t>
  </si>
  <si>
    <t xml:space="preserve">4-vinyl cyclohexene oxide</t>
  </si>
  <si>
    <t xml:space="preserve">C=CC1CCC2C(O2)C1</t>
  </si>
  <si>
    <t xml:space="preserve">N</t>
  </si>
  <si>
    <t xml:space="preserve">PO</t>
  </si>
  <si>
    <t xml:space="preserve">Propylene oxide</t>
  </si>
  <si>
    <t xml:space="preserve">CC1CC1</t>
  </si>
  <si>
    <t xml:space="preserve">ME3MO</t>
  </si>
  <si>
    <t xml:space="preserve">2-[(2-(2-(2-meth-oxyethoxy)ethoxy)ethoxy)methyl]oxirane</t>
  </si>
  <si>
    <t xml:space="preserve">COCCOCCOCCOCC1CO1</t>
  </si>
  <si>
    <t xml:space="preserve">MGE-PEG5</t>
  </si>
  <si>
    <t xml:space="preserve">COCCOCCOCCOCCOCCOCC1CO1</t>
  </si>
  <si>
    <t xml:space="preserve">MGE-PEG12</t>
  </si>
  <si>
    <t xml:space="preserve">COCCOCCOCCOCCOCCOCCOCCOCCOCCOCCOCCOCCOCC1CO1</t>
  </si>
  <si>
    <t xml:space="preserve">PA</t>
  </si>
  <si>
    <t xml:space="preserve">Pthalic Anhydride</t>
  </si>
  <si>
    <t xml:space="preserve">O=C(C1=CC=CC=C12)OC2=O</t>
  </si>
  <si>
    <t xml:space="preserve">anhydride</t>
  </si>
  <si>
    <t xml:space="preserve">TCA2</t>
  </si>
  <si>
    <t xml:space="preserve">Tricyclic Anhydride 2</t>
  </si>
  <si>
    <t xml:space="preserve">O=C(C(C12)C3C=CC1CC3)OC2=O</t>
  </si>
  <si>
    <t xml:space="preserve">O=C1OCC(C)(C)CO1</t>
  </si>
  <si>
    <t xml:space="preserve">cyclic carbonate</t>
  </si>
  <si>
    <t xml:space="preserve">trimethylene carbonate</t>
  </si>
  <si>
    <t xml:space="preserve">O=C1OCCCO1</t>
  </si>
  <si>
    <t xml:space="preserve">CO2</t>
  </si>
  <si>
    <t xml:space="preserve">carbon dioxide</t>
  </si>
  <si>
    <t xml:space="preserve">O=C=O</t>
  </si>
  <si>
    <t xml:space="preserve">COS</t>
  </si>
  <si>
    <t xml:space="preserve">Carbonyl sulphide</t>
  </si>
  <si>
    <t xml:space="preserve">O=C=S</t>
  </si>
  <si>
    <t xml:space="preserve">HFA</t>
  </si>
  <si>
    <t xml:space="preserve">,2,3,3,4,4-hexafluoropentanedioic anhydride</t>
  </si>
  <si>
    <t xml:space="preserve">O=C(C(C(F)(F)C(F)(F)C1(F)F)=O)C1=O</t>
  </si>
  <si>
    <t xml:space="preserve">Polymer</t>
  </si>
  <si>
    <t xml:space="preserve">A wt%</t>
  </si>
  <si>
    <t xml:space="preserve">Tensile behaviour</t>
  </si>
  <si>
    <t xml:space="preserve">Tm</t>
  </si>
  <si>
    <t xml:space="preserve">Hardness (Shore A)</t>
  </si>
  <si>
    <t xml:space="preserve">Izod notched (kJ/m2)</t>
  </si>
  <si>
    <t xml:space="preserve">Izod unnotched (kJ/m2)</t>
  </si>
  <si>
    <t xml:space="preserve">Flex strength (MPa)</t>
  </si>
  <si>
    <t xml:space="preserve">Flex mod (MPa)</t>
  </si>
  <si>
    <t xml:space="preserve">High impact polystyrene (HIPS)</t>
  </si>
  <si>
    <t xml:space="preserve">Polystyrene</t>
  </si>
  <si>
    <t xml:space="preserve">A</t>
  </si>
  <si>
    <t xml:space="preserve">Plastic</t>
  </si>
  <si>
    <t xml:space="preserve">180-270</t>
  </si>
  <si>
    <t xml:space="preserve">1800-2280</t>
  </si>
  <si>
    <t xml:space="preserve">20-28</t>
  </si>
  <si>
    <t xml:space="preserve">10-55</t>
  </si>
  <si>
    <t xml:space="preserve">82-140</t>
  </si>
  <si>
    <t xml:space="preserve">25-43</t>
  </si>
  <si>
    <t xml:space="preserve">1900-2300</t>
  </si>
  <si>
    <t xml:space="preserve">https://www.polymerdatabase.com/Commercial%20Polymers/PS2.html</t>
  </si>
  <si>
    <t xml:space="preserve">General purpose polystyrene (GPPS)</t>
  </si>
  <si>
    <t xml:space="preserve">180-260</t>
  </si>
  <si>
    <t xml:space="preserve">3100-3170</t>
  </si>
  <si>
    <t xml:space="preserve">2-3</t>
  </si>
  <si>
    <t xml:space="preserve">16-21</t>
  </si>
  <si>
    <t xml:space="preserve">62-100</t>
  </si>
  <si>
    <t xml:space="preserve">2900-3480</t>
  </si>
  <si>
    <t xml:space="preserve">https://www.polymerdatabase.com/Commercial%20Polymers/PS.html</t>
  </si>
  <si>
    <t xml:space="preserve">SIS (KRATON D1161)</t>
  </si>
  <si>
    <t xml:space="preserve">Isoprene</t>
  </si>
  <si>
    <t xml:space="preserve">Elastic</t>
  </si>
  <si>
    <t xml:space="preserve">1300</t>
  </si>
  <si>
    <t xml:space="preserve">37</t>
  </si>
  <si>
    <t xml:space="preserve">SIS (KRATON D1163)</t>
  </si>
  <si>
    <t xml:space="preserve">SBS (KRATON D1101)</t>
  </si>
  <si>
    <t xml:space="preserve">Butadiene</t>
  </si>
  <si>
    <t xml:space="preserve">SBS (KRATON D1102)</t>
  </si>
  <si>
    <t xml:space="preserve">SBS (KRATON D1152)</t>
  </si>
  <si>
    <t xml:space="preserve">SBS (KRATON D1155)</t>
  </si>
  <si>
    <t xml:space="preserve">SBS (KRATON D1157)</t>
  </si>
  <si>
    <t xml:space="preserve">SBS (KRATON D1192)</t>
  </si>
  <si>
    <t xml:space="preserve">SEBS (KRATON G1650)</t>
  </si>
  <si>
    <t xml:space="preserve">Ethylene-Butylene</t>
  </si>
  <si>
    <t xml:space="preserve">SEBS (KRATON G1652)</t>
  </si>
  <si>
    <t xml:space="preserve">ABS (Acrylonitrile butadiene styrene)</t>
  </si>
  <si>
    <t xml:space="preserve">PTFE (Polytetrafluoroethylene)</t>
  </si>
  <si>
    <t xml:space="preserve">Thermoplastic</t>
  </si>
  <si>
    <t xml:space="preserve">Compound</t>
  </si>
  <si>
    <t xml:space="preserve">Structure</t>
  </si>
  <si>
    <t xml:space="preserve">Quantity</t>
  </si>
  <si>
    <t xml:space="preserve">Price (£)</t>
  </si>
  <si>
    <t xml:space="preserve">Purity</t>
  </si>
  <si>
    <t xml:space="preserve">Polymer options</t>
  </si>
  <si>
    <t xml:space="preserve">Catalyst</t>
  </si>
  <si>
    <t xml:space="preserve">25 g</t>
  </si>
  <si>
    <t xml:space="preserve">≥99</t>
  </si>
  <si>
    <t xml:space="preserve">PA/AGE</t>
  </si>
  <si>
    <t xml:space="preserve">PA/vHO</t>
  </si>
  <si>
    <t xml:space="preserve">PA/vCHO</t>
  </si>
  <si>
    <t xml:space="preserve">P1-tBu</t>
  </si>
  <si>
    <t xml:space="preserve">GA/AGE</t>
  </si>
  <si>
    <t xml:space="preserve">GA/vHO</t>
  </si>
  <si>
    <t xml:space="preserve">GA/vCHO</t>
  </si>
  <si>
    <t xml:space="preserve">AGE</t>
  </si>
  <si>
    <t xml:space="preserve">100 mL</t>
  </si>
  <si>
    <t xml:space="preserve">vHO</t>
  </si>
  <si>
    <t xml:space="preserve">250 mL</t>
  </si>
  <si>
    <t xml:space="preserve">25 mL</t>
  </si>
  <si>
    <t xml:space="preserve">≥97</t>
  </si>
  <si>
    <t xml:space="preserve">*CC(NCC(C)O)=O)*</t>
  </si>
  <si>
    <t xml:space="preserve">*CC(NCC(C)O)=O*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</si>
</sst>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0.0"/>
    <numFmt numFmtId="167" formatCode="dd/mm/yy"/>
    <numFmt numFmtId="168" formatCode="0.000"/>
    <numFmt numFmtId="169" formatCode="0.00"/>
    <numFmt numFmtId="170" formatCode="#,##0"/>
    <numFmt numFmtId="171" formatCode="[h]:mm:ss"/>
    <numFmt numFmtId="172" formatCode="hh:mm:ss"/>
    <numFmt numFmtId="173" formatCode="@"/>
  </numFmts>
  <fonts count="2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Calibri"/>
      <family val="2"/>
      <charset val="1"/>
    </font>
    <font>
      <b val="true"/>
      <i val="true"/>
      <sz val="9"/>
      <color rgb="FF000000"/>
      <name val="Calibri"/>
      <family val="2"/>
      <charset val="1"/>
    </font>
    <font>
      <b val="true"/>
      <vertAlign val="subscript"/>
      <sz val="9"/>
      <color rgb="FF000000"/>
      <name val="Calibri"/>
      <family val="2"/>
      <charset val="1"/>
    </font>
    <font>
      <b val="true"/>
      <sz val="9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444444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2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3"/>
      <color rgb="FF000000"/>
      <name val="Calibri"/>
      <family val="0"/>
      <charset val="1"/>
    </font>
    <font>
      <b val="true"/>
      <sz val="14"/>
      <color rgb="FF000000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  <font>
      <b val="true"/>
      <vertAlign val="subscript"/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sz val="6.6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1"/>
      <color rgb="FF00204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BFBFBF"/>
        <bgColor rgb="FFD0CECE"/>
      </patternFill>
    </fill>
    <fill>
      <patternFill patternType="solid">
        <fgColor rgb="FFFFF2CC"/>
        <bgColor rgb="FFFBE5D6"/>
      </patternFill>
    </fill>
    <fill>
      <patternFill patternType="solid">
        <fgColor rgb="FFDDEBF7"/>
        <bgColor rgb="FFDEEBF7"/>
      </patternFill>
    </fill>
    <fill>
      <patternFill patternType="solid">
        <fgColor rgb="FFDEEBF7"/>
        <bgColor rgb="FFDDEBF7"/>
      </patternFill>
    </fill>
    <fill>
      <patternFill patternType="solid">
        <fgColor rgb="FFFCE4D6"/>
        <bgColor rgb="FFFBE5D6"/>
      </patternFill>
    </fill>
    <fill>
      <patternFill patternType="solid">
        <fgColor rgb="FFFBE5D6"/>
        <bgColor rgb="FFFCE4D6"/>
      </patternFill>
    </fill>
    <fill>
      <patternFill patternType="solid">
        <fgColor rgb="FFE2F0D9"/>
        <bgColor rgb="FFE2EFDA"/>
      </patternFill>
    </fill>
    <fill>
      <patternFill patternType="solid">
        <fgColor rgb="FFE2EFDA"/>
        <bgColor rgb="FFE2F0D9"/>
      </patternFill>
    </fill>
    <fill>
      <patternFill patternType="solid">
        <fgColor rgb="FFFFFFFF"/>
        <bgColor rgb="FFF2F2F2"/>
      </patternFill>
    </fill>
    <fill>
      <patternFill patternType="solid">
        <fgColor rgb="FFEDEDED"/>
        <bgColor rgb="FFF2F2F2"/>
      </patternFill>
    </fill>
    <fill>
      <patternFill patternType="solid">
        <fgColor rgb="FFD9E1F2"/>
        <bgColor rgb="FFDAE3F3"/>
      </patternFill>
    </fill>
    <fill>
      <patternFill patternType="solid">
        <fgColor rgb="FFDAE3F3"/>
        <bgColor rgb="FFD9E1F2"/>
      </patternFill>
    </fill>
    <fill>
      <patternFill patternType="solid">
        <fgColor rgb="FFF2F2F2"/>
        <bgColor rgb="FFEDEDED"/>
      </patternFill>
    </fill>
    <fill>
      <patternFill patternType="solid">
        <fgColor rgb="FFF8CBAD"/>
        <bgColor rgb="FFFFCCCC"/>
      </patternFill>
    </fill>
    <fill>
      <patternFill patternType="solid">
        <fgColor rgb="FFF8E3FF"/>
        <bgColor rgb="FFF2E5FF"/>
      </patternFill>
    </fill>
    <fill>
      <patternFill patternType="solid">
        <fgColor rgb="FFFFBDBE"/>
        <bgColor rgb="FFFFCCCC"/>
      </patternFill>
    </fill>
    <fill>
      <patternFill patternType="solid">
        <fgColor rgb="FFFFCCCC"/>
        <bgColor rgb="FFF8CBAD"/>
      </patternFill>
    </fill>
    <fill>
      <patternFill patternType="solid">
        <fgColor rgb="FFD1B2E8"/>
        <bgColor rgb="FFBFBFBF"/>
      </patternFill>
    </fill>
    <fill>
      <patternFill patternType="solid">
        <fgColor rgb="FFC6E0B4"/>
        <bgColor rgb="FFD9D9D9"/>
      </patternFill>
    </fill>
    <fill>
      <patternFill patternType="solid">
        <fgColor rgb="FFFFE699"/>
        <bgColor rgb="FFFFF2CC"/>
      </patternFill>
    </fill>
    <fill>
      <patternFill patternType="solid">
        <fgColor rgb="FFD9D9D9"/>
        <bgColor rgb="FFD9E1F2"/>
      </patternFill>
    </fill>
    <fill>
      <patternFill patternType="solid">
        <fgColor rgb="FFED7D31"/>
        <bgColor rgb="FFAEAAAA"/>
      </patternFill>
    </fill>
    <fill>
      <patternFill patternType="solid">
        <fgColor rgb="FFBDD7EE"/>
        <bgColor rgb="FFD0CECE"/>
      </patternFill>
    </fill>
    <fill>
      <patternFill patternType="solid">
        <fgColor rgb="FFFFD966"/>
        <bgColor rgb="FFFFE699"/>
      </patternFill>
    </fill>
    <fill>
      <patternFill patternType="solid">
        <fgColor rgb="FFE7E6E6"/>
        <bgColor rgb="FFEDEDED"/>
      </patternFill>
    </fill>
    <fill>
      <patternFill patternType="solid">
        <fgColor rgb="FFF7EFFF"/>
        <bgColor rgb="FFF2F2F2"/>
      </patternFill>
    </fill>
    <fill>
      <patternFill patternType="solid">
        <fgColor rgb="FFF2E5FF"/>
        <bgColor rgb="FFF8E3FF"/>
      </patternFill>
    </fill>
  </fills>
  <borders count="36">
    <border diagonalUp="false" diagonalDown="false">
      <left/>
      <right/>
      <top/>
      <bottom/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/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/>
      <right style="thin">
        <color rgb="FFE7E6E6"/>
      </right>
      <top/>
      <bottom style="thin">
        <color rgb="FFE7E6E6"/>
      </bottom>
      <diagonal/>
    </border>
    <border diagonalUp="false" diagonalDown="false"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 diagonalUp="false" diagonalDown="false">
      <left style="thin">
        <color rgb="FFAEAAAA"/>
      </left>
      <right style="thin">
        <color rgb="FFAEAAAA"/>
      </right>
      <top/>
      <bottom style="thin">
        <color rgb="FFAEAAAA"/>
      </bottom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/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 diagonalUp="false" diagonalDown="false">
      <left/>
      <right style="thin">
        <color rgb="FFD0CECE"/>
      </right>
      <top/>
      <bottom style="thin">
        <color rgb="FFD0CECE"/>
      </bottom>
      <diagonal/>
    </border>
    <border diagonalUp="false" diagonalDown="false">
      <left style="thin">
        <color rgb="FFD0CECE"/>
      </left>
      <right style="thin">
        <color rgb="FFD0CECE"/>
      </right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/>
      <right style="thin">
        <color rgb="FFD0CECE"/>
      </right>
      <top/>
      <bottom/>
      <diagonal/>
    </border>
    <border diagonalUp="false" diagonalDown="false">
      <left style="thin">
        <color rgb="FFAEAAAA"/>
      </left>
      <right style="thin">
        <color rgb="FFAEAAAA"/>
      </right>
      <top/>
      <bottom/>
      <diagonal/>
    </border>
    <border diagonalUp="false" diagonalDown="false">
      <left/>
      <right style="thin">
        <color rgb="FFD0CECE"/>
      </right>
      <top style="thin">
        <color rgb="FFD0CECE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/>
      <top/>
      <bottom style="double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>
        <color rgb="FFE7E6E6"/>
      </right>
      <top style="medium"/>
      <bottom style="thin"/>
      <diagonal/>
    </border>
    <border diagonalUp="false" diagonalDown="false">
      <left/>
      <right style="thin">
        <color rgb="FFE7E6E6"/>
      </right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>
        <color rgb="FFE7E6E6"/>
      </right>
      <top/>
      <bottom style="thin">
        <color rgb="FFE7E6E6"/>
      </bottom>
      <diagonal/>
    </border>
    <border diagonalUp="false" diagonalDown="false">
      <left/>
      <right style="medium"/>
      <top/>
      <bottom style="thin">
        <color rgb="FFE7E6E6"/>
      </bottom>
      <diagonal/>
    </border>
    <border diagonalUp="false" diagonalDown="false">
      <left style="medium"/>
      <right style="thin">
        <color rgb="FFE7E6E6"/>
      </right>
      <top/>
      <bottom style="thin"/>
      <diagonal/>
    </border>
    <border diagonalUp="false" diagonalDown="false">
      <left/>
      <right style="thin">
        <color rgb="FFE7E6E6"/>
      </right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thin">
        <color rgb="FFE7E6E6"/>
      </right>
      <top/>
      <bottom/>
      <diagonal/>
    </border>
    <border diagonalUp="false" diagonalDown="false">
      <left style="medium"/>
      <right style="thin">
        <color rgb="FFE7E6E6"/>
      </right>
      <top/>
      <bottom style="medium"/>
      <diagonal/>
    </border>
    <border diagonalUp="false" diagonalDown="false">
      <left/>
      <right style="thin">
        <color rgb="FFE7E6E6"/>
      </right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11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1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9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6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6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9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6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7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1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16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13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8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6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1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1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4" borderId="1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1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18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8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8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7" borderId="2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8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18" fillId="5" borderId="1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8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8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8" borderId="1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19" borderId="0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8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9" borderId="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21" fillId="19" borderId="0" xfId="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4" fontId="8" fillId="19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1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9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9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8" fillId="19" borderId="1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8" fillId="3" borderId="1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8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1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9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8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8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2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1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1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2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2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3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2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2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2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22" fillId="22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2" fillId="22" borderId="2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2" fillId="2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8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3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8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6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6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6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8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8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BE5D6"/>
      <rgbColor rgb="FFFF00FF"/>
      <rgbColor rgb="FFF2F2F2"/>
      <rgbColor rgb="FF800000"/>
      <rgbColor rgb="FF008000"/>
      <rgbColor rgb="FF000080"/>
      <rgbColor rgb="FFEDEDED"/>
      <rgbColor rgb="FF800080"/>
      <rgbColor rgb="FF008080"/>
      <rgbColor rgb="FFBFBFBF"/>
      <rgbColor rgb="FFDAE3F3"/>
      <rgbColor rgb="FFD9D9D9"/>
      <rgbColor rgb="FF993366"/>
      <rgbColor rgb="FFFFF2CC"/>
      <rgbColor rgb="FFDDEBF7"/>
      <rgbColor rgb="FF660066"/>
      <rgbColor rgb="FFFFCCCC"/>
      <rgbColor rgb="FF0563C1"/>
      <rgbColor rgb="FFBDD7EE"/>
      <rgbColor rgb="FF000080"/>
      <rgbColor rgb="FFFF00FF"/>
      <rgbColor rgb="FFFCE4D6"/>
      <rgbColor rgb="FFF7EFFF"/>
      <rgbColor rgb="FF800080"/>
      <rgbColor rgb="FF800000"/>
      <rgbColor rgb="FF008080"/>
      <rgbColor rgb="FF0000FF"/>
      <rgbColor rgb="FFF8E3FF"/>
      <rgbColor rgb="FFDEEBF7"/>
      <rgbColor rgb="FFE2F0D9"/>
      <rgbColor rgb="FFFFE699"/>
      <rgbColor rgb="FFD0CECE"/>
      <rgbColor rgb="FFFFBDBE"/>
      <rgbColor rgb="FFD1B2E8"/>
      <rgbColor rgb="FFF8CBAD"/>
      <rgbColor rgb="FF3366FF"/>
      <rgbColor rgb="FFD9E1F2"/>
      <rgbColor rgb="FFC6E0B4"/>
      <rgbColor rgb="FFFFD966"/>
      <rgbColor rgb="FFE7E6E6"/>
      <rgbColor rgb="FFED7D31"/>
      <rgbColor rgb="FFF2E5FF"/>
      <rgbColor rgb="FFAEAAAA"/>
      <rgbColor rgb="FF002046"/>
      <rgbColor rgb="FFE2EFDA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21.wmf"/><Relationship Id="rId2" Type="http://schemas.openxmlformats.org/officeDocument/2006/relationships/image" Target="../media/image1122.wmf"/><Relationship Id="rId3" Type="http://schemas.openxmlformats.org/officeDocument/2006/relationships/image" Target="../media/image1123.wmf"/><Relationship Id="rId4" Type="http://schemas.openxmlformats.org/officeDocument/2006/relationships/image" Target="../media/image1124.wmf"/><Relationship Id="rId5" Type="http://schemas.openxmlformats.org/officeDocument/2006/relationships/image" Target="../media/image1125.wmf"/><Relationship Id="rId6" Type="http://schemas.openxmlformats.org/officeDocument/2006/relationships/image" Target="../media/image1126.wmf"/><Relationship Id="rId7" Type="http://schemas.openxmlformats.org/officeDocument/2006/relationships/image" Target="../media/image1127.wmf"/><Relationship Id="rId8" Type="http://schemas.openxmlformats.org/officeDocument/2006/relationships/image" Target="../media/image1128.wmf"/><Relationship Id="rId9" Type="http://schemas.openxmlformats.org/officeDocument/2006/relationships/image" Target="../media/image1129.wmf"/><Relationship Id="rId10" Type="http://schemas.openxmlformats.org/officeDocument/2006/relationships/image" Target="../media/image1130.wmf"/><Relationship Id="rId11" Type="http://schemas.openxmlformats.org/officeDocument/2006/relationships/image" Target="../media/image1131.wmf"/><Relationship Id="rId12" Type="http://schemas.openxmlformats.org/officeDocument/2006/relationships/image" Target="../media/image1132.wmf"/><Relationship Id="rId13" Type="http://schemas.openxmlformats.org/officeDocument/2006/relationships/image" Target="../media/image1133.wmf"/><Relationship Id="rId14" Type="http://schemas.openxmlformats.org/officeDocument/2006/relationships/image" Target="../media/image1134.wmf"/><Relationship Id="rId15" Type="http://schemas.openxmlformats.org/officeDocument/2006/relationships/image" Target="../media/image1135.wmf"/><Relationship Id="rId16" Type="http://schemas.openxmlformats.org/officeDocument/2006/relationships/image" Target="../media/image1136.wmf"/><Relationship Id="rId17" Type="http://schemas.openxmlformats.org/officeDocument/2006/relationships/image" Target="../media/image1137.wmf"/><Relationship Id="rId18" Type="http://schemas.openxmlformats.org/officeDocument/2006/relationships/image" Target="../media/image1138.wmf"/><Relationship Id="rId19" Type="http://schemas.openxmlformats.org/officeDocument/2006/relationships/image" Target="../media/image1139.wmf"/><Relationship Id="rId20" Type="http://schemas.openxmlformats.org/officeDocument/2006/relationships/image" Target="../media/image1140.wmf"/><Relationship Id="rId21" Type="http://schemas.openxmlformats.org/officeDocument/2006/relationships/image" Target="../media/image1141.wmf"/><Relationship Id="rId22" Type="http://schemas.openxmlformats.org/officeDocument/2006/relationships/image" Target="../media/image1142.wmf"/><Relationship Id="rId23" Type="http://schemas.openxmlformats.org/officeDocument/2006/relationships/image" Target="../media/image1143.wmf"/><Relationship Id="rId24" Type="http://schemas.openxmlformats.org/officeDocument/2006/relationships/image" Target="../media/image1144.wmf"/><Relationship Id="rId25" Type="http://schemas.openxmlformats.org/officeDocument/2006/relationships/image" Target="../media/image1145.wmf"/><Relationship Id="rId26" Type="http://schemas.openxmlformats.org/officeDocument/2006/relationships/image" Target="../media/image1146.wmf"/><Relationship Id="rId27" Type="http://schemas.openxmlformats.org/officeDocument/2006/relationships/image" Target="../media/image1147.wmf"/><Relationship Id="rId28" Type="http://schemas.openxmlformats.org/officeDocument/2006/relationships/image" Target="../media/image1148.wmf"/><Relationship Id="rId29" Type="http://schemas.openxmlformats.org/officeDocument/2006/relationships/image" Target="../media/image1149.wmf"/><Relationship Id="rId30" Type="http://schemas.openxmlformats.org/officeDocument/2006/relationships/image" Target="../media/image1150.wmf"/><Relationship Id="rId31" Type="http://schemas.openxmlformats.org/officeDocument/2006/relationships/image" Target="../media/image1151.wmf"/><Relationship Id="rId32" Type="http://schemas.openxmlformats.org/officeDocument/2006/relationships/image" Target="../media/image1152.wmf"/><Relationship Id="rId33" Type="http://schemas.openxmlformats.org/officeDocument/2006/relationships/image" Target="../media/image1153.wmf"/><Relationship Id="rId34" Type="http://schemas.openxmlformats.org/officeDocument/2006/relationships/image" Target="../media/image1154.wmf"/><Relationship Id="rId35" Type="http://schemas.openxmlformats.org/officeDocument/2006/relationships/image" Target="../media/image1155.wmf"/><Relationship Id="rId36" Type="http://schemas.openxmlformats.org/officeDocument/2006/relationships/image" Target="../media/image1156.wmf"/><Relationship Id="rId37" Type="http://schemas.openxmlformats.org/officeDocument/2006/relationships/image" Target="../media/image1157.wmf"/><Relationship Id="rId38" Type="http://schemas.openxmlformats.org/officeDocument/2006/relationships/image" Target="../media/image1158.wmf"/><Relationship Id="rId39" Type="http://schemas.openxmlformats.org/officeDocument/2006/relationships/image" Target="../media/image1159.wmf"/><Relationship Id="rId40" Type="http://schemas.openxmlformats.org/officeDocument/2006/relationships/image" Target="../media/image1160.wmf"/><Relationship Id="rId41" Type="http://schemas.openxmlformats.org/officeDocument/2006/relationships/image" Target="../media/image1161.wmf"/><Relationship Id="rId42" Type="http://schemas.openxmlformats.org/officeDocument/2006/relationships/image" Target="../media/image1162.wmf"/><Relationship Id="rId43" Type="http://schemas.openxmlformats.org/officeDocument/2006/relationships/image" Target="../media/image1163.wmf"/><Relationship Id="rId44" Type="http://schemas.openxmlformats.org/officeDocument/2006/relationships/image" Target="../media/image1164.wmf"/><Relationship Id="rId45" Type="http://schemas.openxmlformats.org/officeDocument/2006/relationships/image" Target="../media/image1165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166.wmf"/><Relationship Id="rId2" Type="http://schemas.openxmlformats.org/officeDocument/2006/relationships/image" Target="../media/image1167.wmf"/><Relationship Id="rId3" Type="http://schemas.openxmlformats.org/officeDocument/2006/relationships/image" Target="../media/image1168.wmf"/><Relationship Id="rId4" Type="http://schemas.openxmlformats.org/officeDocument/2006/relationships/image" Target="../media/image1169.wmf"/><Relationship Id="rId5" Type="http://schemas.openxmlformats.org/officeDocument/2006/relationships/image" Target="../media/image1170.wmf"/><Relationship Id="rId6" Type="http://schemas.openxmlformats.org/officeDocument/2006/relationships/image" Target="../media/image1171.wmf"/><Relationship Id="rId7" Type="http://schemas.openxmlformats.org/officeDocument/2006/relationships/image" Target="../media/image1172.wmf"/><Relationship Id="rId8" Type="http://schemas.openxmlformats.org/officeDocument/2006/relationships/image" Target="../media/image1173.wmf"/><Relationship Id="rId9" Type="http://schemas.openxmlformats.org/officeDocument/2006/relationships/image" Target="../media/image1174.wmf"/><Relationship Id="rId10" Type="http://schemas.openxmlformats.org/officeDocument/2006/relationships/image" Target="../media/image1175.wmf"/><Relationship Id="rId11" Type="http://schemas.openxmlformats.org/officeDocument/2006/relationships/image" Target="../media/image1176.wmf"/><Relationship Id="rId12" Type="http://schemas.openxmlformats.org/officeDocument/2006/relationships/image" Target="../media/image1177.wmf"/><Relationship Id="rId13" Type="http://schemas.openxmlformats.org/officeDocument/2006/relationships/image" Target="../media/image1178.wmf"/><Relationship Id="rId14" Type="http://schemas.openxmlformats.org/officeDocument/2006/relationships/image" Target="../media/image1179.wmf"/><Relationship Id="rId15" Type="http://schemas.openxmlformats.org/officeDocument/2006/relationships/image" Target="../media/image1180.wmf"/><Relationship Id="rId16" Type="http://schemas.openxmlformats.org/officeDocument/2006/relationships/image" Target="../media/image1181.wmf"/><Relationship Id="rId17" Type="http://schemas.openxmlformats.org/officeDocument/2006/relationships/image" Target="../media/image1182.wmf"/><Relationship Id="rId18" Type="http://schemas.openxmlformats.org/officeDocument/2006/relationships/image" Target="../media/image1183.wmf"/><Relationship Id="rId19" Type="http://schemas.openxmlformats.org/officeDocument/2006/relationships/image" Target="../media/image1184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85.png"/><Relationship Id="rId2" Type="http://schemas.openxmlformats.org/officeDocument/2006/relationships/image" Target="../media/image1186.png"/><Relationship Id="rId3" Type="http://schemas.openxmlformats.org/officeDocument/2006/relationships/image" Target="../media/image1187.png"/><Relationship Id="rId4" Type="http://schemas.openxmlformats.org/officeDocument/2006/relationships/image" Target="../media/image1188.png"/><Relationship Id="rId5" Type="http://schemas.openxmlformats.org/officeDocument/2006/relationships/image" Target="../media/image1189.png"/><Relationship Id="rId6" Type="http://schemas.openxmlformats.org/officeDocument/2006/relationships/image" Target="../media/image119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31680</xdr:colOff>
      <xdr:row>8</xdr:row>
      <xdr:rowOff>25560</xdr:rowOff>
    </xdr:from>
    <xdr:to>
      <xdr:col>4</xdr:col>
      <xdr:colOff>612720</xdr:colOff>
      <xdr:row>8</xdr:row>
      <xdr:rowOff>155520</xdr:rowOff>
    </xdr:to>
    <xdr:sp>
      <xdr:nvSpPr>
        <xdr:cNvPr id="0" name="CustomShape 1" hidden="1"/>
        <xdr:cNvSpPr/>
      </xdr:nvSpPr>
      <xdr:spPr>
        <a:xfrm>
          <a:off x="17119440" y="1924200"/>
          <a:ext cx="581040" cy="129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31680</xdr:colOff>
      <xdr:row>2</xdr:row>
      <xdr:rowOff>25560</xdr:rowOff>
    </xdr:from>
    <xdr:to>
      <xdr:col>4</xdr:col>
      <xdr:colOff>409320</xdr:colOff>
      <xdr:row>2</xdr:row>
      <xdr:rowOff>168480</xdr:rowOff>
    </xdr:to>
    <xdr:sp>
      <xdr:nvSpPr>
        <xdr:cNvPr id="1" name="CustomShape 1" hidden="1"/>
        <xdr:cNvSpPr/>
      </xdr:nvSpPr>
      <xdr:spPr>
        <a:xfrm>
          <a:off x="17119440" y="507960"/>
          <a:ext cx="377640" cy="142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31680</xdr:colOff>
      <xdr:row>3</xdr:row>
      <xdr:rowOff>19080</xdr:rowOff>
    </xdr:from>
    <xdr:to>
      <xdr:col>4</xdr:col>
      <xdr:colOff>365040</xdr:colOff>
      <xdr:row>3</xdr:row>
      <xdr:rowOff>218880</xdr:rowOff>
    </xdr:to>
    <xdr:sp>
      <xdr:nvSpPr>
        <xdr:cNvPr id="2" name="CustomShape 1" hidden="1"/>
        <xdr:cNvSpPr/>
      </xdr:nvSpPr>
      <xdr:spPr>
        <a:xfrm>
          <a:off x="17119440" y="691920"/>
          <a:ext cx="333360" cy="199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50760</xdr:colOff>
      <xdr:row>5</xdr:row>
      <xdr:rowOff>82440</xdr:rowOff>
    </xdr:from>
    <xdr:to>
      <xdr:col>4</xdr:col>
      <xdr:colOff>530280</xdr:colOff>
      <xdr:row>5</xdr:row>
      <xdr:rowOff>237960</xdr:rowOff>
    </xdr:to>
    <xdr:sp>
      <xdr:nvSpPr>
        <xdr:cNvPr id="3" name="CustomShape 1" hidden="1"/>
        <xdr:cNvSpPr/>
      </xdr:nvSpPr>
      <xdr:spPr>
        <a:xfrm>
          <a:off x="17138520" y="1244160"/>
          <a:ext cx="479520" cy="15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95400</xdr:colOff>
      <xdr:row>9</xdr:row>
      <xdr:rowOff>12600</xdr:rowOff>
    </xdr:from>
    <xdr:to>
      <xdr:col>4</xdr:col>
      <xdr:colOff>346320</xdr:colOff>
      <xdr:row>9</xdr:row>
      <xdr:rowOff>174600</xdr:rowOff>
    </xdr:to>
    <xdr:sp>
      <xdr:nvSpPr>
        <xdr:cNvPr id="4" name="CustomShape 1" hidden="1"/>
        <xdr:cNvSpPr/>
      </xdr:nvSpPr>
      <xdr:spPr>
        <a:xfrm>
          <a:off x="17183160" y="2107800"/>
          <a:ext cx="250920" cy="162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88920</xdr:colOff>
      <xdr:row>16</xdr:row>
      <xdr:rowOff>31680</xdr:rowOff>
    </xdr:from>
    <xdr:to>
      <xdr:col>4</xdr:col>
      <xdr:colOff>301680</xdr:colOff>
      <xdr:row>16</xdr:row>
      <xdr:rowOff>168120</xdr:rowOff>
    </xdr:to>
    <xdr:sp>
      <xdr:nvSpPr>
        <xdr:cNvPr id="5" name="CustomShape 1" hidden="1"/>
        <xdr:cNvSpPr/>
      </xdr:nvSpPr>
      <xdr:spPr>
        <a:xfrm>
          <a:off x="17176680" y="3460680"/>
          <a:ext cx="212760" cy="13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63360</xdr:colOff>
      <xdr:row>22</xdr:row>
      <xdr:rowOff>19080</xdr:rowOff>
    </xdr:from>
    <xdr:to>
      <xdr:col>4</xdr:col>
      <xdr:colOff>320400</xdr:colOff>
      <xdr:row>22</xdr:row>
      <xdr:rowOff>149040</xdr:rowOff>
    </xdr:to>
    <xdr:sp>
      <xdr:nvSpPr>
        <xdr:cNvPr id="6" name="CustomShape 1" hidden="1"/>
        <xdr:cNvSpPr/>
      </xdr:nvSpPr>
      <xdr:spPr>
        <a:xfrm>
          <a:off x="17151120" y="4619520"/>
          <a:ext cx="257040" cy="129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31680</xdr:colOff>
      <xdr:row>29</xdr:row>
      <xdr:rowOff>38160</xdr:rowOff>
    </xdr:from>
    <xdr:to>
      <xdr:col>4</xdr:col>
      <xdr:colOff>403200</xdr:colOff>
      <xdr:row>29</xdr:row>
      <xdr:rowOff>200160</xdr:rowOff>
    </xdr:to>
    <xdr:sp>
      <xdr:nvSpPr>
        <xdr:cNvPr id="7" name="CustomShape 1" hidden="1"/>
        <xdr:cNvSpPr/>
      </xdr:nvSpPr>
      <xdr:spPr>
        <a:xfrm>
          <a:off x="17119440" y="6019560"/>
          <a:ext cx="371520" cy="162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25560</xdr:colOff>
      <xdr:row>21</xdr:row>
      <xdr:rowOff>50760</xdr:rowOff>
    </xdr:from>
    <xdr:to>
      <xdr:col>4</xdr:col>
      <xdr:colOff>384120</xdr:colOff>
      <xdr:row>21</xdr:row>
      <xdr:rowOff>155520</xdr:rowOff>
    </xdr:to>
    <xdr:sp>
      <xdr:nvSpPr>
        <xdr:cNvPr id="8" name="CustomShape 1" hidden="1"/>
        <xdr:cNvSpPr/>
      </xdr:nvSpPr>
      <xdr:spPr>
        <a:xfrm>
          <a:off x="17113320" y="4451040"/>
          <a:ext cx="358560" cy="104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50760</xdr:colOff>
      <xdr:row>35</xdr:row>
      <xdr:rowOff>25560</xdr:rowOff>
    </xdr:from>
    <xdr:to>
      <xdr:col>4</xdr:col>
      <xdr:colOff>390600</xdr:colOff>
      <xdr:row>44</xdr:row>
      <xdr:rowOff>9720</xdr:rowOff>
    </xdr:to>
    <xdr:sp>
      <xdr:nvSpPr>
        <xdr:cNvPr id="9" name="CustomShape 1" hidden="1"/>
        <xdr:cNvSpPr/>
      </xdr:nvSpPr>
      <xdr:spPr>
        <a:xfrm>
          <a:off x="17138520" y="7340760"/>
          <a:ext cx="339840" cy="1771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0</xdr:colOff>
      <xdr:row>23</xdr:row>
      <xdr:rowOff>0</xdr:rowOff>
    </xdr:from>
    <xdr:to>
      <xdr:col>4</xdr:col>
      <xdr:colOff>295200</xdr:colOff>
      <xdr:row>23</xdr:row>
      <xdr:rowOff>181080</xdr:rowOff>
    </xdr:to>
    <xdr:sp>
      <xdr:nvSpPr>
        <xdr:cNvPr id="10" name="CustomShape 1" hidden="1"/>
        <xdr:cNvSpPr/>
      </xdr:nvSpPr>
      <xdr:spPr>
        <a:xfrm>
          <a:off x="17087760" y="4800600"/>
          <a:ext cx="295200" cy="181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19080</xdr:colOff>
      <xdr:row>24</xdr:row>
      <xdr:rowOff>19080</xdr:rowOff>
    </xdr:from>
    <xdr:to>
      <xdr:col>4</xdr:col>
      <xdr:colOff>257040</xdr:colOff>
      <xdr:row>24</xdr:row>
      <xdr:rowOff>174600</xdr:rowOff>
    </xdr:to>
    <xdr:sp>
      <xdr:nvSpPr>
        <xdr:cNvPr id="11" name="CustomShape 1" hidden="1"/>
        <xdr:cNvSpPr/>
      </xdr:nvSpPr>
      <xdr:spPr>
        <a:xfrm>
          <a:off x="17106840" y="5019480"/>
          <a:ext cx="237960" cy="15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25560</xdr:colOff>
      <xdr:row>1</xdr:row>
      <xdr:rowOff>38160</xdr:rowOff>
    </xdr:from>
    <xdr:to>
      <xdr:col>4</xdr:col>
      <xdr:colOff>403200</xdr:colOff>
      <xdr:row>1</xdr:row>
      <xdr:rowOff>206280</xdr:rowOff>
    </xdr:to>
    <xdr:sp>
      <xdr:nvSpPr>
        <xdr:cNvPr id="12" name="CustomShape 1" hidden="1"/>
        <xdr:cNvSpPr/>
      </xdr:nvSpPr>
      <xdr:spPr>
        <a:xfrm>
          <a:off x="17113320" y="279360"/>
          <a:ext cx="377640" cy="168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38160</xdr:colOff>
      <xdr:row>4</xdr:row>
      <xdr:rowOff>57240</xdr:rowOff>
    </xdr:from>
    <xdr:to>
      <xdr:col>4</xdr:col>
      <xdr:colOff>447840</xdr:colOff>
      <xdr:row>4</xdr:row>
      <xdr:rowOff>237960</xdr:rowOff>
    </xdr:to>
    <xdr:sp>
      <xdr:nvSpPr>
        <xdr:cNvPr id="13" name="CustomShape 1" hidden="1"/>
        <xdr:cNvSpPr/>
      </xdr:nvSpPr>
      <xdr:spPr>
        <a:xfrm>
          <a:off x="17125920" y="977760"/>
          <a:ext cx="409680" cy="180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25560</xdr:colOff>
      <xdr:row>7</xdr:row>
      <xdr:rowOff>38160</xdr:rowOff>
    </xdr:from>
    <xdr:to>
      <xdr:col>4</xdr:col>
      <xdr:colOff>473040</xdr:colOff>
      <xdr:row>7</xdr:row>
      <xdr:rowOff>206280</xdr:rowOff>
    </xdr:to>
    <xdr:sp>
      <xdr:nvSpPr>
        <xdr:cNvPr id="14" name="CustomShape 1" hidden="1"/>
        <xdr:cNvSpPr/>
      </xdr:nvSpPr>
      <xdr:spPr>
        <a:xfrm>
          <a:off x="17113320" y="1663560"/>
          <a:ext cx="447480" cy="168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165240</xdr:colOff>
      <xdr:row>44</xdr:row>
      <xdr:rowOff>31680</xdr:rowOff>
    </xdr:from>
    <xdr:to>
      <xdr:col>4</xdr:col>
      <xdr:colOff>403200</xdr:colOff>
      <xdr:row>45</xdr:row>
      <xdr:rowOff>2880</xdr:rowOff>
    </xdr:to>
    <xdr:sp>
      <xdr:nvSpPr>
        <xdr:cNvPr id="15" name="CustomShape 1" hidden="1"/>
        <xdr:cNvSpPr/>
      </xdr:nvSpPr>
      <xdr:spPr>
        <a:xfrm>
          <a:off x="17253000" y="9134280"/>
          <a:ext cx="237960" cy="180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120600</xdr:colOff>
      <xdr:row>48</xdr:row>
      <xdr:rowOff>31680</xdr:rowOff>
    </xdr:from>
    <xdr:to>
      <xdr:col>4</xdr:col>
      <xdr:colOff>434880</xdr:colOff>
      <xdr:row>49</xdr:row>
      <xdr:rowOff>15480</xdr:rowOff>
    </xdr:to>
    <xdr:sp>
      <xdr:nvSpPr>
        <xdr:cNvPr id="16" name="CustomShape 1" hidden="1"/>
        <xdr:cNvSpPr/>
      </xdr:nvSpPr>
      <xdr:spPr>
        <a:xfrm>
          <a:off x="17208360" y="9972360"/>
          <a:ext cx="314280" cy="18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63360</xdr:colOff>
      <xdr:row>28</xdr:row>
      <xdr:rowOff>6480</xdr:rowOff>
    </xdr:from>
    <xdr:to>
      <xdr:col>4</xdr:col>
      <xdr:colOff>282240</xdr:colOff>
      <xdr:row>28</xdr:row>
      <xdr:rowOff>193680</xdr:rowOff>
    </xdr:to>
    <xdr:sp>
      <xdr:nvSpPr>
        <xdr:cNvPr id="17" name="CustomShape 1" hidden="1"/>
        <xdr:cNvSpPr/>
      </xdr:nvSpPr>
      <xdr:spPr>
        <a:xfrm>
          <a:off x="17151120" y="5788080"/>
          <a:ext cx="218880" cy="187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50760</xdr:colOff>
      <xdr:row>27</xdr:row>
      <xdr:rowOff>19080</xdr:rowOff>
    </xdr:from>
    <xdr:to>
      <xdr:col>4</xdr:col>
      <xdr:colOff>320400</xdr:colOff>
      <xdr:row>27</xdr:row>
      <xdr:rowOff>162000</xdr:rowOff>
    </xdr:to>
    <xdr:sp>
      <xdr:nvSpPr>
        <xdr:cNvPr id="18" name="CustomShape 1" hidden="1"/>
        <xdr:cNvSpPr/>
      </xdr:nvSpPr>
      <xdr:spPr>
        <a:xfrm>
          <a:off x="17138520" y="5600520"/>
          <a:ext cx="269640" cy="142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57240</xdr:colOff>
      <xdr:row>26</xdr:row>
      <xdr:rowOff>0</xdr:rowOff>
    </xdr:from>
    <xdr:to>
      <xdr:col>4</xdr:col>
      <xdr:colOff>289080</xdr:colOff>
      <xdr:row>26</xdr:row>
      <xdr:rowOff>155520</xdr:rowOff>
    </xdr:to>
    <xdr:sp>
      <xdr:nvSpPr>
        <xdr:cNvPr id="19" name="CustomShape 1" hidden="1"/>
        <xdr:cNvSpPr/>
      </xdr:nvSpPr>
      <xdr:spPr>
        <a:xfrm>
          <a:off x="17145000" y="5391000"/>
          <a:ext cx="231840" cy="15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69840</xdr:colOff>
      <xdr:row>25</xdr:row>
      <xdr:rowOff>0</xdr:rowOff>
    </xdr:from>
    <xdr:to>
      <xdr:col>4</xdr:col>
      <xdr:colOff>244440</xdr:colOff>
      <xdr:row>25</xdr:row>
      <xdr:rowOff>168120</xdr:rowOff>
    </xdr:to>
    <xdr:sp>
      <xdr:nvSpPr>
        <xdr:cNvPr id="20" name="CustomShape 1" hidden="1"/>
        <xdr:cNvSpPr/>
      </xdr:nvSpPr>
      <xdr:spPr>
        <a:xfrm>
          <a:off x="17157600" y="5200560"/>
          <a:ext cx="174600" cy="168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82440</xdr:colOff>
      <xdr:row>30</xdr:row>
      <xdr:rowOff>12600</xdr:rowOff>
    </xdr:from>
    <xdr:to>
      <xdr:col>4</xdr:col>
      <xdr:colOff>282240</xdr:colOff>
      <xdr:row>30</xdr:row>
      <xdr:rowOff>193680</xdr:rowOff>
    </xdr:to>
    <xdr:sp>
      <xdr:nvSpPr>
        <xdr:cNvPr id="21" name="CustomShape 1" hidden="1"/>
        <xdr:cNvSpPr/>
      </xdr:nvSpPr>
      <xdr:spPr>
        <a:xfrm>
          <a:off x="17170200" y="6216480"/>
          <a:ext cx="199800" cy="181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50760</xdr:colOff>
      <xdr:row>18</xdr:row>
      <xdr:rowOff>6480</xdr:rowOff>
    </xdr:from>
    <xdr:to>
      <xdr:col>4</xdr:col>
      <xdr:colOff>600120</xdr:colOff>
      <xdr:row>18</xdr:row>
      <xdr:rowOff>168480</xdr:rowOff>
    </xdr:to>
    <xdr:sp>
      <xdr:nvSpPr>
        <xdr:cNvPr id="22" name="CustomShape 1" hidden="1"/>
        <xdr:cNvSpPr/>
      </xdr:nvSpPr>
      <xdr:spPr>
        <a:xfrm>
          <a:off x="17138520" y="3835440"/>
          <a:ext cx="549360" cy="162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28440</xdr:colOff>
      <xdr:row>8</xdr:row>
      <xdr:rowOff>28440</xdr:rowOff>
    </xdr:from>
    <xdr:to>
      <xdr:col>4</xdr:col>
      <xdr:colOff>615600</xdr:colOff>
      <xdr:row>8</xdr:row>
      <xdr:rowOff>158400</xdr:rowOff>
    </xdr:to>
    <xdr:pic>
      <xdr:nvPicPr>
        <xdr:cNvPr id="23" name="Picture 24" descr=""/>
        <xdr:cNvPicPr/>
      </xdr:nvPicPr>
      <xdr:blipFill>
        <a:blip r:embed="rId1"/>
        <a:stretch/>
      </xdr:blipFill>
      <xdr:spPr>
        <a:xfrm>
          <a:off x="17116200" y="1927080"/>
          <a:ext cx="587160" cy="129960"/>
        </a:xfrm>
        <a:prstGeom prst="rect">
          <a:avLst/>
        </a:prstGeom>
        <a:ln w="9360">
          <a:solidFill>
            <a:srgbClr val="000000"/>
          </a:solidFill>
          <a:miter/>
        </a:ln>
      </xdr:spPr>
    </xdr:pic>
    <xdr:clientData/>
  </xdr:twoCellAnchor>
  <xdr:twoCellAnchor editAs="twoCell">
    <xdr:from>
      <xdr:col>4</xdr:col>
      <xdr:colOff>28440</xdr:colOff>
      <xdr:row>2</xdr:row>
      <xdr:rowOff>28440</xdr:rowOff>
    </xdr:from>
    <xdr:to>
      <xdr:col>4</xdr:col>
      <xdr:colOff>406080</xdr:colOff>
      <xdr:row>2</xdr:row>
      <xdr:rowOff>168120</xdr:rowOff>
    </xdr:to>
    <xdr:pic>
      <xdr:nvPicPr>
        <xdr:cNvPr id="24" name="Picture 23" descr=""/>
        <xdr:cNvPicPr/>
      </xdr:nvPicPr>
      <xdr:blipFill>
        <a:blip r:embed="rId2"/>
        <a:stretch/>
      </xdr:blipFill>
      <xdr:spPr>
        <a:xfrm>
          <a:off x="17116200" y="510840"/>
          <a:ext cx="377640" cy="139680"/>
        </a:xfrm>
        <a:prstGeom prst="rect">
          <a:avLst/>
        </a:prstGeom>
        <a:ln w="9360">
          <a:solidFill>
            <a:srgbClr val="000000"/>
          </a:solidFill>
          <a:miter/>
        </a:ln>
      </xdr:spPr>
    </xdr:pic>
    <xdr:clientData/>
  </xdr:twoCellAnchor>
  <xdr:twoCellAnchor editAs="twoCell">
    <xdr:from>
      <xdr:col>4</xdr:col>
      <xdr:colOff>28440</xdr:colOff>
      <xdr:row>3</xdr:row>
      <xdr:rowOff>19080</xdr:rowOff>
    </xdr:from>
    <xdr:to>
      <xdr:col>4</xdr:col>
      <xdr:colOff>368280</xdr:colOff>
      <xdr:row>3</xdr:row>
      <xdr:rowOff>216000</xdr:rowOff>
    </xdr:to>
    <xdr:pic>
      <xdr:nvPicPr>
        <xdr:cNvPr id="25" name="Picture 22" descr=""/>
        <xdr:cNvPicPr/>
      </xdr:nvPicPr>
      <xdr:blipFill>
        <a:blip r:embed="rId3"/>
        <a:stretch/>
      </xdr:blipFill>
      <xdr:spPr>
        <a:xfrm>
          <a:off x="17116200" y="691920"/>
          <a:ext cx="339840" cy="196920"/>
        </a:xfrm>
        <a:prstGeom prst="rect">
          <a:avLst/>
        </a:prstGeom>
        <a:ln w="9360">
          <a:solidFill>
            <a:srgbClr val="000000"/>
          </a:solidFill>
          <a:miter/>
        </a:ln>
      </xdr:spPr>
    </xdr:pic>
    <xdr:clientData/>
  </xdr:twoCellAnchor>
  <xdr:twoCellAnchor editAs="twoCell">
    <xdr:from>
      <xdr:col>4</xdr:col>
      <xdr:colOff>47520</xdr:colOff>
      <xdr:row>5</xdr:row>
      <xdr:rowOff>85680</xdr:rowOff>
    </xdr:from>
    <xdr:to>
      <xdr:col>4</xdr:col>
      <xdr:colOff>529920</xdr:colOff>
      <xdr:row>5</xdr:row>
      <xdr:rowOff>234720</xdr:rowOff>
    </xdr:to>
    <xdr:pic>
      <xdr:nvPicPr>
        <xdr:cNvPr id="26" name="Picture 21" descr=""/>
        <xdr:cNvPicPr/>
      </xdr:nvPicPr>
      <xdr:blipFill>
        <a:blip r:embed="rId4"/>
        <a:stretch/>
      </xdr:blipFill>
      <xdr:spPr>
        <a:xfrm>
          <a:off x="17135280" y="1247400"/>
          <a:ext cx="482400" cy="149040"/>
        </a:xfrm>
        <a:prstGeom prst="rect">
          <a:avLst/>
        </a:prstGeom>
        <a:ln w="9360">
          <a:solidFill>
            <a:srgbClr val="000000"/>
          </a:solidFill>
          <a:miter/>
        </a:ln>
      </xdr:spPr>
    </xdr:pic>
    <xdr:clientData/>
  </xdr:twoCellAnchor>
  <xdr:twoCellAnchor editAs="twoCell">
    <xdr:from>
      <xdr:col>4</xdr:col>
      <xdr:colOff>95400</xdr:colOff>
      <xdr:row>9</xdr:row>
      <xdr:rowOff>9360</xdr:rowOff>
    </xdr:from>
    <xdr:to>
      <xdr:col>4</xdr:col>
      <xdr:colOff>349200</xdr:colOff>
      <xdr:row>9</xdr:row>
      <xdr:rowOff>177480</xdr:rowOff>
    </xdr:to>
    <xdr:pic>
      <xdr:nvPicPr>
        <xdr:cNvPr id="27" name="Picture 20" descr=""/>
        <xdr:cNvPicPr/>
      </xdr:nvPicPr>
      <xdr:blipFill>
        <a:blip r:embed="rId5"/>
        <a:stretch/>
      </xdr:blipFill>
      <xdr:spPr>
        <a:xfrm>
          <a:off x="17183160" y="2104560"/>
          <a:ext cx="253800" cy="168120"/>
        </a:xfrm>
        <a:prstGeom prst="rect">
          <a:avLst/>
        </a:prstGeom>
        <a:ln w="9360">
          <a:solidFill>
            <a:srgbClr val="000000"/>
          </a:solidFill>
          <a:miter/>
        </a:ln>
      </xdr:spPr>
    </xdr:pic>
    <xdr:clientData/>
  </xdr:twoCellAnchor>
  <xdr:twoCellAnchor editAs="twoCell">
    <xdr:from>
      <xdr:col>4</xdr:col>
      <xdr:colOff>85680</xdr:colOff>
      <xdr:row>16</xdr:row>
      <xdr:rowOff>28440</xdr:rowOff>
    </xdr:from>
    <xdr:to>
      <xdr:col>4</xdr:col>
      <xdr:colOff>301680</xdr:colOff>
      <xdr:row>16</xdr:row>
      <xdr:rowOff>168120</xdr:rowOff>
    </xdr:to>
    <xdr:pic>
      <xdr:nvPicPr>
        <xdr:cNvPr id="28" name="Picture 19" descr=""/>
        <xdr:cNvPicPr/>
      </xdr:nvPicPr>
      <xdr:blipFill>
        <a:blip r:embed="rId6"/>
        <a:stretch/>
      </xdr:blipFill>
      <xdr:spPr>
        <a:xfrm>
          <a:off x="17173440" y="3457440"/>
          <a:ext cx="216000" cy="139680"/>
        </a:xfrm>
        <a:prstGeom prst="rect">
          <a:avLst/>
        </a:prstGeom>
        <a:ln w="9360">
          <a:solidFill>
            <a:srgbClr val="000000"/>
          </a:solidFill>
          <a:miter/>
        </a:ln>
      </xdr:spPr>
    </xdr:pic>
    <xdr:clientData/>
  </xdr:twoCellAnchor>
  <xdr:twoCellAnchor editAs="twoCell">
    <xdr:from>
      <xdr:col>4</xdr:col>
      <xdr:colOff>66600</xdr:colOff>
      <xdr:row>22</xdr:row>
      <xdr:rowOff>19080</xdr:rowOff>
    </xdr:from>
    <xdr:to>
      <xdr:col>4</xdr:col>
      <xdr:colOff>320400</xdr:colOff>
      <xdr:row>22</xdr:row>
      <xdr:rowOff>149040</xdr:rowOff>
    </xdr:to>
    <xdr:pic>
      <xdr:nvPicPr>
        <xdr:cNvPr id="29" name="Picture 18" descr=""/>
        <xdr:cNvPicPr/>
      </xdr:nvPicPr>
      <xdr:blipFill>
        <a:blip r:embed="rId7"/>
        <a:stretch/>
      </xdr:blipFill>
      <xdr:spPr>
        <a:xfrm>
          <a:off x="17154360" y="4619520"/>
          <a:ext cx="253800" cy="129960"/>
        </a:xfrm>
        <a:prstGeom prst="rect">
          <a:avLst/>
        </a:prstGeom>
        <a:ln w="9360">
          <a:solidFill>
            <a:srgbClr val="000000"/>
          </a:solidFill>
          <a:miter/>
        </a:ln>
      </xdr:spPr>
    </xdr:pic>
    <xdr:clientData/>
  </xdr:twoCellAnchor>
  <xdr:twoCellAnchor editAs="twoCell">
    <xdr:from>
      <xdr:col>4</xdr:col>
      <xdr:colOff>28440</xdr:colOff>
      <xdr:row>29</xdr:row>
      <xdr:rowOff>38160</xdr:rowOff>
    </xdr:from>
    <xdr:to>
      <xdr:col>4</xdr:col>
      <xdr:colOff>406080</xdr:colOff>
      <xdr:row>29</xdr:row>
      <xdr:rowOff>196920</xdr:rowOff>
    </xdr:to>
    <xdr:pic>
      <xdr:nvPicPr>
        <xdr:cNvPr id="30" name="Picture 17" descr=""/>
        <xdr:cNvPicPr/>
      </xdr:nvPicPr>
      <xdr:blipFill>
        <a:blip r:embed="rId8"/>
        <a:stretch/>
      </xdr:blipFill>
      <xdr:spPr>
        <a:xfrm>
          <a:off x="17116200" y="6019560"/>
          <a:ext cx="377640" cy="158760"/>
        </a:xfrm>
        <a:prstGeom prst="rect">
          <a:avLst/>
        </a:prstGeom>
        <a:ln w="9360">
          <a:solidFill>
            <a:srgbClr val="000000"/>
          </a:solidFill>
          <a:miter/>
        </a:ln>
      </xdr:spPr>
    </xdr:pic>
    <xdr:clientData/>
  </xdr:twoCellAnchor>
  <xdr:twoCellAnchor editAs="twoCell">
    <xdr:from>
      <xdr:col>4</xdr:col>
      <xdr:colOff>28440</xdr:colOff>
      <xdr:row>21</xdr:row>
      <xdr:rowOff>47520</xdr:rowOff>
    </xdr:from>
    <xdr:to>
      <xdr:col>4</xdr:col>
      <xdr:colOff>387000</xdr:colOff>
      <xdr:row>21</xdr:row>
      <xdr:rowOff>158760</xdr:rowOff>
    </xdr:to>
    <xdr:pic>
      <xdr:nvPicPr>
        <xdr:cNvPr id="31" name="Picture 16" descr=""/>
        <xdr:cNvPicPr/>
      </xdr:nvPicPr>
      <xdr:blipFill>
        <a:blip r:embed="rId9"/>
        <a:stretch/>
      </xdr:blipFill>
      <xdr:spPr>
        <a:xfrm>
          <a:off x="17116200" y="4447800"/>
          <a:ext cx="358560" cy="111240"/>
        </a:xfrm>
        <a:prstGeom prst="rect">
          <a:avLst/>
        </a:prstGeom>
        <a:ln w="9360">
          <a:solidFill>
            <a:srgbClr val="000000"/>
          </a:solidFill>
          <a:miter/>
        </a:ln>
      </xdr:spPr>
    </xdr:pic>
    <xdr:clientData/>
  </xdr:twoCellAnchor>
  <xdr:twoCellAnchor editAs="twoCell">
    <xdr:from>
      <xdr:col>4</xdr:col>
      <xdr:colOff>0</xdr:colOff>
      <xdr:row>23</xdr:row>
      <xdr:rowOff>0</xdr:rowOff>
    </xdr:from>
    <xdr:to>
      <xdr:col>4</xdr:col>
      <xdr:colOff>291960</xdr:colOff>
      <xdr:row>23</xdr:row>
      <xdr:rowOff>177840</xdr:rowOff>
    </xdr:to>
    <xdr:pic>
      <xdr:nvPicPr>
        <xdr:cNvPr id="32" name="Picture 14" descr=""/>
        <xdr:cNvPicPr/>
      </xdr:nvPicPr>
      <xdr:blipFill>
        <a:blip r:embed="rId10"/>
        <a:stretch/>
      </xdr:blipFill>
      <xdr:spPr>
        <a:xfrm>
          <a:off x="17087760" y="4800600"/>
          <a:ext cx="291960" cy="177840"/>
        </a:xfrm>
        <a:prstGeom prst="rect">
          <a:avLst/>
        </a:prstGeom>
        <a:ln w="9360">
          <a:solidFill>
            <a:srgbClr val="000000"/>
          </a:solidFill>
          <a:miter/>
        </a:ln>
      </xdr:spPr>
    </xdr:pic>
    <xdr:clientData/>
  </xdr:twoCellAnchor>
  <xdr:twoCellAnchor editAs="twoCell">
    <xdr:from>
      <xdr:col>4</xdr:col>
      <xdr:colOff>19080</xdr:colOff>
      <xdr:row>24</xdr:row>
      <xdr:rowOff>19080</xdr:rowOff>
    </xdr:from>
    <xdr:to>
      <xdr:col>4</xdr:col>
      <xdr:colOff>253800</xdr:colOff>
      <xdr:row>24</xdr:row>
      <xdr:rowOff>177840</xdr:rowOff>
    </xdr:to>
    <xdr:pic>
      <xdr:nvPicPr>
        <xdr:cNvPr id="33" name="Picture 13" descr=""/>
        <xdr:cNvPicPr/>
      </xdr:nvPicPr>
      <xdr:blipFill>
        <a:blip r:embed="rId11"/>
        <a:stretch/>
      </xdr:blipFill>
      <xdr:spPr>
        <a:xfrm>
          <a:off x="17106840" y="5019480"/>
          <a:ext cx="234720" cy="158760"/>
        </a:xfrm>
        <a:prstGeom prst="rect">
          <a:avLst/>
        </a:prstGeom>
        <a:ln w="9360">
          <a:solidFill>
            <a:srgbClr val="000000"/>
          </a:solidFill>
          <a:miter/>
        </a:ln>
      </xdr:spPr>
    </xdr:pic>
    <xdr:clientData/>
  </xdr:twoCellAnchor>
  <xdr:twoCellAnchor editAs="twoCell">
    <xdr:from>
      <xdr:col>4</xdr:col>
      <xdr:colOff>28440</xdr:colOff>
      <xdr:row>1</xdr:row>
      <xdr:rowOff>38160</xdr:rowOff>
    </xdr:from>
    <xdr:to>
      <xdr:col>4</xdr:col>
      <xdr:colOff>406080</xdr:colOff>
      <xdr:row>1</xdr:row>
      <xdr:rowOff>206280</xdr:rowOff>
    </xdr:to>
    <xdr:pic>
      <xdr:nvPicPr>
        <xdr:cNvPr id="34" name="Picture 12" descr=""/>
        <xdr:cNvPicPr/>
      </xdr:nvPicPr>
      <xdr:blipFill>
        <a:blip r:embed="rId12"/>
        <a:stretch/>
      </xdr:blipFill>
      <xdr:spPr>
        <a:xfrm>
          <a:off x="17116200" y="279360"/>
          <a:ext cx="377640" cy="168120"/>
        </a:xfrm>
        <a:prstGeom prst="rect">
          <a:avLst/>
        </a:prstGeom>
        <a:ln w="9360">
          <a:solidFill>
            <a:srgbClr val="000000"/>
          </a:solidFill>
          <a:miter/>
        </a:ln>
      </xdr:spPr>
    </xdr:pic>
    <xdr:clientData/>
  </xdr:twoCellAnchor>
  <xdr:twoCellAnchor editAs="twoCell">
    <xdr:from>
      <xdr:col>4</xdr:col>
      <xdr:colOff>38160</xdr:colOff>
      <xdr:row>4</xdr:row>
      <xdr:rowOff>57240</xdr:rowOff>
    </xdr:from>
    <xdr:to>
      <xdr:col>4</xdr:col>
      <xdr:colOff>444600</xdr:colOff>
      <xdr:row>4</xdr:row>
      <xdr:rowOff>237960</xdr:rowOff>
    </xdr:to>
    <xdr:pic>
      <xdr:nvPicPr>
        <xdr:cNvPr id="35" name="Picture 11" descr=""/>
        <xdr:cNvPicPr/>
      </xdr:nvPicPr>
      <xdr:blipFill>
        <a:blip r:embed="rId13"/>
        <a:stretch/>
      </xdr:blipFill>
      <xdr:spPr>
        <a:xfrm>
          <a:off x="17125920" y="977760"/>
          <a:ext cx="406440" cy="180720"/>
        </a:xfrm>
        <a:prstGeom prst="rect">
          <a:avLst/>
        </a:prstGeom>
        <a:ln w="9360">
          <a:solidFill>
            <a:srgbClr val="000000"/>
          </a:solidFill>
          <a:miter/>
        </a:ln>
      </xdr:spPr>
    </xdr:pic>
    <xdr:clientData/>
  </xdr:twoCellAnchor>
  <xdr:twoCellAnchor editAs="twoCell">
    <xdr:from>
      <xdr:col>4</xdr:col>
      <xdr:colOff>28440</xdr:colOff>
      <xdr:row>7</xdr:row>
      <xdr:rowOff>38160</xdr:rowOff>
    </xdr:from>
    <xdr:to>
      <xdr:col>4</xdr:col>
      <xdr:colOff>473040</xdr:colOff>
      <xdr:row>7</xdr:row>
      <xdr:rowOff>206280</xdr:rowOff>
    </xdr:to>
    <xdr:pic>
      <xdr:nvPicPr>
        <xdr:cNvPr id="36" name="Picture 10" descr=""/>
        <xdr:cNvPicPr/>
      </xdr:nvPicPr>
      <xdr:blipFill>
        <a:blip r:embed="rId14"/>
        <a:stretch/>
      </xdr:blipFill>
      <xdr:spPr>
        <a:xfrm>
          <a:off x="17116200" y="1663560"/>
          <a:ext cx="444600" cy="168120"/>
        </a:xfrm>
        <a:prstGeom prst="rect">
          <a:avLst/>
        </a:prstGeom>
        <a:ln w="9360">
          <a:solidFill>
            <a:srgbClr val="000000"/>
          </a:solidFill>
          <a:miter/>
        </a:ln>
      </xdr:spPr>
    </xdr:pic>
    <xdr:clientData/>
  </xdr:twoCellAnchor>
  <xdr:twoCellAnchor editAs="oneCell">
    <xdr:from>
      <xdr:col>4</xdr:col>
      <xdr:colOff>162000</xdr:colOff>
      <xdr:row>44</xdr:row>
      <xdr:rowOff>28440</xdr:rowOff>
    </xdr:from>
    <xdr:to>
      <xdr:col>4</xdr:col>
      <xdr:colOff>406440</xdr:colOff>
      <xdr:row>45</xdr:row>
      <xdr:rowOff>6120</xdr:rowOff>
    </xdr:to>
    <xdr:pic>
      <xdr:nvPicPr>
        <xdr:cNvPr id="37" name="Picture 9" descr=""/>
        <xdr:cNvPicPr/>
      </xdr:nvPicPr>
      <xdr:blipFill>
        <a:blip r:embed="rId15"/>
        <a:stretch/>
      </xdr:blipFill>
      <xdr:spPr>
        <a:xfrm>
          <a:off x="17249760" y="9131040"/>
          <a:ext cx="244440" cy="187200"/>
        </a:xfrm>
        <a:prstGeom prst="rect">
          <a:avLst/>
        </a:prstGeom>
        <a:ln w="9360">
          <a:solidFill>
            <a:srgbClr val="000000"/>
          </a:solidFill>
          <a:miter/>
        </a:ln>
      </xdr:spPr>
    </xdr:pic>
    <xdr:clientData/>
  </xdr:twoCellAnchor>
  <xdr:twoCellAnchor editAs="twoCell">
    <xdr:from>
      <xdr:col>4</xdr:col>
      <xdr:colOff>123840</xdr:colOff>
      <xdr:row>48</xdr:row>
      <xdr:rowOff>28440</xdr:rowOff>
    </xdr:from>
    <xdr:to>
      <xdr:col>4</xdr:col>
      <xdr:colOff>434880</xdr:colOff>
      <xdr:row>49</xdr:row>
      <xdr:rowOff>12240</xdr:rowOff>
    </xdr:to>
    <xdr:pic>
      <xdr:nvPicPr>
        <xdr:cNvPr id="38" name="Picture 8" descr=""/>
        <xdr:cNvPicPr/>
      </xdr:nvPicPr>
      <xdr:blipFill>
        <a:blip r:embed="rId16"/>
        <a:stretch/>
      </xdr:blipFill>
      <xdr:spPr>
        <a:xfrm>
          <a:off x="17211600" y="9969120"/>
          <a:ext cx="311040" cy="187200"/>
        </a:xfrm>
        <a:prstGeom prst="rect">
          <a:avLst/>
        </a:prstGeom>
        <a:ln w="9360">
          <a:solidFill>
            <a:srgbClr val="000000"/>
          </a:solidFill>
          <a:miter/>
        </a:ln>
      </xdr:spPr>
    </xdr:pic>
    <xdr:clientData/>
  </xdr:twoCellAnchor>
  <xdr:twoCellAnchor editAs="twoCell">
    <xdr:from>
      <xdr:col>4</xdr:col>
      <xdr:colOff>66600</xdr:colOff>
      <xdr:row>28</xdr:row>
      <xdr:rowOff>9360</xdr:rowOff>
    </xdr:from>
    <xdr:to>
      <xdr:col>4</xdr:col>
      <xdr:colOff>282600</xdr:colOff>
      <xdr:row>28</xdr:row>
      <xdr:rowOff>196560</xdr:rowOff>
    </xdr:to>
    <xdr:pic>
      <xdr:nvPicPr>
        <xdr:cNvPr id="39" name="Picture 7" descr=""/>
        <xdr:cNvPicPr/>
      </xdr:nvPicPr>
      <xdr:blipFill>
        <a:blip r:embed="rId17"/>
        <a:stretch/>
      </xdr:blipFill>
      <xdr:spPr>
        <a:xfrm>
          <a:off x="17154360" y="5790960"/>
          <a:ext cx="216000" cy="187200"/>
        </a:xfrm>
        <a:prstGeom prst="rect">
          <a:avLst/>
        </a:prstGeom>
        <a:ln w="9360">
          <a:solidFill>
            <a:srgbClr val="000000"/>
          </a:solidFill>
          <a:miter/>
        </a:ln>
      </xdr:spPr>
    </xdr:pic>
    <xdr:clientData/>
  </xdr:twoCellAnchor>
  <xdr:twoCellAnchor editAs="twoCell">
    <xdr:from>
      <xdr:col>4</xdr:col>
      <xdr:colOff>47520</xdr:colOff>
      <xdr:row>27</xdr:row>
      <xdr:rowOff>19080</xdr:rowOff>
    </xdr:from>
    <xdr:to>
      <xdr:col>4</xdr:col>
      <xdr:colOff>320400</xdr:colOff>
      <xdr:row>27</xdr:row>
      <xdr:rowOff>158760</xdr:rowOff>
    </xdr:to>
    <xdr:pic>
      <xdr:nvPicPr>
        <xdr:cNvPr id="40" name="Picture 6" descr=""/>
        <xdr:cNvPicPr/>
      </xdr:nvPicPr>
      <xdr:blipFill>
        <a:blip r:embed="rId18"/>
        <a:stretch/>
      </xdr:blipFill>
      <xdr:spPr>
        <a:xfrm>
          <a:off x="17135280" y="5600520"/>
          <a:ext cx="272880" cy="139680"/>
        </a:xfrm>
        <a:prstGeom prst="rect">
          <a:avLst/>
        </a:prstGeom>
        <a:ln w="9360">
          <a:solidFill>
            <a:srgbClr val="000000"/>
          </a:solidFill>
          <a:miter/>
        </a:ln>
      </xdr:spPr>
    </xdr:pic>
    <xdr:clientData/>
  </xdr:twoCellAnchor>
  <xdr:twoCellAnchor editAs="twoCell">
    <xdr:from>
      <xdr:col>4</xdr:col>
      <xdr:colOff>57240</xdr:colOff>
      <xdr:row>26</xdr:row>
      <xdr:rowOff>0</xdr:rowOff>
    </xdr:from>
    <xdr:to>
      <xdr:col>4</xdr:col>
      <xdr:colOff>291960</xdr:colOff>
      <xdr:row>26</xdr:row>
      <xdr:rowOff>158760</xdr:rowOff>
    </xdr:to>
    <xdr:pic>
      <xdr:nvPicPr>
        <xdr:cNvPr id="41" name="Picture 5" descr=""/>
        <xdr:cNvPicPr/>
      </xdr:nvPicPr>
      <xdr:blipFill>
        <a:blip r:embed="rId19"/>
        <a:stretch/>
      </xdr:blipFill>
      <xdr:spPr>
        <a:xfrm>
          <a:off x="17145000" y="5391000"/>
          <a:ext cx="234720" cy="158760"/>
        </a:xfrm>
        <a:prstGeom prst="rect">
          <a:avLst/>
        </a:prstGeom>
        <a:ln w="9360">
          <a:solidFill>
            <a:srgbClr val="000000"/>
          </a:solidFill>
          <a:miter/>
        </a:ln>
      </xdr:spPr>
    </xdr:pic>
    <xdr:clientData/>
  </xdr:twoCellAnchor>
  <xdr:twoCellAnchor editAs="twoCell">
    <xdr:from>
      <xdr:col>4</xdr:col>
      <xdr:colOff>66600</xdr:colOff>
      <xdr:row>25</xdr:row>
      <xdr:rowOff>0</xdr:rowOff>
    </xdr:from>
    <xdr:to>
      <xdr:col>4</xdr:col>
      <xdr:colOff>244440</xdr:colOff>
      <xdr:row>25</xdr:row>
      <xdr:rowOff>168120</xdr:rowOff>
    </xdr:to>
    <xdr:pic>
      <xdr:nvPicPr>
        <xdr:cNvPr id="42" name="Picture 4" descr=""/>
        <xdr:cNvPicPr/>
      </xdr:nvPicPr>
      <xdr:blipFill>
        <a:blip r:embed="rId20"/>
        <a:stretch/>
      </xdr:blipFill>
      <xdr:spPr>
        <a:xfrm>
          <a:off x="17154360" y="5200560"/>
          <a:ext cx="177840" cy="168120"/>
        </a:xfrm>
        <a:prstGeom prst="rect">
          <a:avLst/>
        </a:prstGeom>
        <a:ln w="9360">
          <a:solidFill>
            <a:srgbClr val="000000"/>
          </a:solidFill>
          <a:miter/>
        </a:ln>
      </xdr:spPr>
    </xdr:pic>
    <xdr:clientData/>
  </xdr:twoCellAnchor>
  <xdr:twoCellAnchor editAs="twoCell">
    <xdr:from>
      <xdr:col>4</xdr:col>
      <xdr:colOff>85680</xdr:colOff>
      <xdr:row>30</xdr:row>
      <xdr:rowOff>9360</xdr:rowOff>
    </xdr:from>
    <xdr:to>
      <xdr:col>4</xdr:col>
      <xdr:colOff>282600</xdr:colOff>
      <xdr:row>30</xdr:row>
      <xdr:rowOff>196560</xdr:rowOff>
    </xdr:to>
    <xdr:pic>
      <xdr:nvPicPr>
        <xdr:cNvPr id="43" name="Picture 3" descr=""/>
        <xdr:cNvPicPr/>
      </xdr:nvPicPr>
      <xdr:blipFill>
        <a:blip r:embed="rId21"/>
        <a:stretch/>
      </xdr:blipFill>
      <xdr:spPr>
        <a:xfrm>
          <a:off x="17173440" y="6213240"/>
          <a:ext cx="196920" cy="187200"/>
        </a:xfrm>
        <a:prstGeom prst="rect">
          <a:avLst/>
        </a:prstGeom>
        <a:ln w="9360">
          <a:solidFill>
            <a:srgbClr val="000000"/>
          </a:solidFill>
          <a:miter/>
        </a:ln>
      </xdr:spPr>
    </xdr:pic>
    <xdr:clientData/>
  </xdr:twoCellAnchor>
  <xdr:twoCellAnchor editAs="twoCell">
    <xdr:from>
      <xdr:col>4</xdr:col>
      <xdr:colOff>47520</xdr:colOff>
      <xdr:row>18</xdr:row>
      <xdr:rowOff>9360</xdr:rowOff>
    </xdr:from>
    <xdr:to>
      <xdr:col>4</xdr:col>
      <xdr:colOff>596880</xdr:colOff>
      <xdr:row>18</xdr:row>
      <xdr:rowOff>168120</xdr:rowOff>
    </xdr:to>
    <xdr:pic>
      <xdr:nvPicPr>
        <xdr:cNvPr id="44" name="Picture 2" descr=""/>
        <xdr:cNvPicPr/>
      </xdr:nvPicPr>
      <xdr:blipFill>
        <a:blip r:embed="rId22"/>
        <a:stretch/>
      </xdr:blipFill>
      <xdr:spPr>
        <a:xfrm>
          <a:off x="17135280" y="3838320"/>
          <a:ext cx="549360" cy="158760"/>
        </a:xfrm>
        <a:prstGeom prst="rect">
          <a:avLst/>
        </a:prstGeom>
        <a:ln w="9360">
          <a:solidFill>
            <a:srgbClr val="000000"/>
          </a:solidFill>
          <a:miter/>
        </a:ln>
      </xdr:spPr>
    </xdr:pic>
    <xdr:clientData/>
  </xdr:twoCellAnchor>
  <xdr:twoCellAnchor editAs="absolute">
    <xdr:from>
      <xdr:col>4</xdr:col>
      <xdr:colOff>19080</xdr:colOff>
      <xdr:row>8</xdr:row>
      <xdr:rowOff>19080</xdr:rowOff>
    </xdr:from>
    <xdr:to>
      <xdr:col>4</xdr:col>
      <xdr:colOff>464040</xdr:colOff>
      <xdr:row>8</xdr:row>
      <xdr:rowOff>120960</xdr:rowOff>
    </xdr:to>
    <xdr:pic>
      <xdr:nvPicPr>
        <xdr:cNvPr id="45" name="Picture 3" descr=""/>
        <xdr:cNvPicPr/>
      </xdr:nvPicPr>
      <xdr:blipFill>
        <a:blip r:embed="rId23"/>
        <a:stretch/>
      </xdr:blipFill>
      <xdr:spPr>
        <a:xfrm>
          <a:off x="17106840" y="1917720"/>
          <a:ext cx="444960" cy="101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19080</xdr:colOff>
      <xdr:row>2</xdr:row>
      <xdr:rowOff>19080</xdr:rowOff>
    </xdr:from>
    <xdr:to>
      <xdr:col>4</xdr:col>
      <xdr:colOff>302040</xdr:colOff>
      <xdr:row>2</xdr:row>
      <xdr:rowOff>130680</xdr:rowOff>
    </xdr:to>
    <xdr:pic>
      <xdr:nvPicPr>
        <xdr:cNvPr id="46" name="Picture 4" descr=""/>
        <xdr:cNvPicPr/>
      </xdr:nvPicPr>
      <xdr:blipFill>
        <a:blip r:embed="rId24"/>
        <a:stretch/>
      </xdr:blipFill>
      <xdr:spPr>
        <a:xfrm>
          <a:off x="17106840" y="501480"/>
          <a:ext cx="282960" cy="111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19080</xdr:colOff>
      <xdr:row>3</xdr:row>
      <xdr:rowOff>19080</xdr:rowOff>
    </xdr:from>
    <xdr:to>
      <xdr:col>4</xdr:col>
      <xdr:colOff>273240</xdr:colOff>
      <xdr:row>3</xdr:row>
      <xdr:rowOff>159120</xdr:rowOff>
    </xdr:to>
    <xdr:pic>
      <xdr:nvPicPr>
        <xdr:cNvPr id="47" name="Picture 5" descr=""/>
        <xdr:cNvPicPr/>
      </xdr:nvPicPr>
      <xdr:blipFill>
        <a:blip r:embed="rId25"/>
        <a:stretch/>
      </xdr:blipFill>
      <xdr:spPr>
        <a:xfrm>
          <a:off x="17106840" y="691920"/>
          <a:ext cx="254160" cy="140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38160</xdr:colOff>
      <xdr:row>5</xdr:row>
      <xdr:rowOff>66600</xdr:rowOff>
    </xdr:from>
    <xdr:to>
      <xdr:col>4</xdr:col>
      <xdr:colOff>397440</xdr:colOff>
      <xdr:row>5</xdr:row>
      <xdr:rowOff>178200</xdr:rowOff>
    </xdr:to>
    <xdr:pic>
      <xdr:nvPicPr>
        <xdr:cNvPr id="48" name="Picture 6" descr=""/>
        <xdr:cNvPicPr/>
      </xdr:nvPicPr>
      <xdr:blipFill>
        <a:blip r:embed="rId26"/>
        <a:stretch/>
      </xdr:blipFill>
      <xdr:spPr>
        <a:xfrm>
          <a:off x="17125920" y="1228320"/>
          <a:ext cx="359280" cy="111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76320</xdr:colOff>
      <xdr:row>9</xdr:row>
      <xdr:rowOff>9360</xdr:rowOff>
    </xdr:from>
    <xdr:to>
      <xdr:col>4</xdr:col>
      <xdr:colOff>263880</xdr:colOff>
      <xdr:row>9</xdr:row>
      <xdr:rowOff>130320</xdr:rowOff>
    </xdr:to>
    <xdr:pic>
      <xdr:nvPicPr>
        <xdr:cNvPr id="49" name="Picture 7" descr=""/>
        <xdr:cNvPicPr/>
      </xdr:nvPicPr>
      <xdr:blipFill>
        <a:blip r:embed="rId27"/>
        <a:stretch/>
      </xdr:blipFill>
      <xdr:spPr>
        <a:xfrm>
          <a:off x="17164080" y="2104560"/>
          <a:ext cx="187560" cy="120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66600</xdr:colOff>
      <xdr:row>16</xdr:row>
      <xdr:rowOff>19080</xdr:rowOff>
    </xdr:from>
    <xdr:to>
      <xdr:col>4</xdr:col>
      <xdr:colOff>225720</xdr:colOff>
      <xdr:row>16</xdr:row>
      <xdr:rowOff>130680</xdr:rowOff>
    </xdr:to>
    <xdr:pic>
      <xdr:nvPicPr>
        <xdr:cNvPr id="50" name="Picture 8" descr=""/>
        <xdr:cNvPicPr/>
      </xdr:nvPicPr>
      <xdr:blipFill>
        <a:blip r:embed="rId28"/>
        <a:stretch/>
      </xdr:blipFill>
      <xdr:spPr>
        <a:xfrm>
          <a:off x="17154360" y="3448080"/>
          <a:ext cx="159120" cy="111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47520</xdr:colOff>
      <xdr:row>22</xdr:row>
      <xdr:rowOff>19080</xdr:rowOff>
    </xdr:from>
    <xdr:to>
      <xdr:col>4</xdr:col>
      <xdr:colOff>244800</xdr:colOff>
      <xdr:row>22</xdr:row>
      <xdr:rowOff>111600</xdr:rowOff>
    </xdr:to>
    <xdr:pic>
      <xdr:nvPicPr>
        <xdr:cNvPr id="51" name="Picture 9" descr=""/>
        <xdr:cNvPicPr/>
      </xdr:nvPicPr>
      <xdr:blipFill>
        <a:blip r:embed="rId29"/>
        <a:stretch/>
      </xdr:blipFill>
      <xdr:spPr>
        <a:xfrm>
          <a:off x="17135280" y="4619520"/>
          <a:ext cx="197280" cy="92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19080</xdr:colOff>
      <xdr:row>29</xdr:row>
      <xdr:rowOff>28440</xdr:rowOff>
    </xdr:from>
    <xdr:to>
      <xdr:col>4</xdr:col>
      <xdr:colOff>302040</xdr:colOff>
      <xdr:row>29</xdr:row>
      <xdr:rowOff>149400</xdr:rowOff>
    </xdr:to>
    <xdr:pic>
      <xdr:nvPicPr>
        <xdr:cNvPr id="52" name="Picture 10" descr=""/>
        <xdr:cNvPicPr/>
      </xdr:nvPicPr>
      <xdr:blipFill>
        <a:blip r:embed="rId30"/>
        <a:stretch/>
      </xdr:blipFill>
      <xdr:spPr>
        <a:xfrm>
          <a:off x="17106840" y="6009840"/>
          <a:ext cx="282960" cy="120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19080</xdr:colOff>
      <xdr:row>21</xdr:row>
      <xdr:rowOff>38160</xdr:rowOff>
    </xdr:from>
    <xdr:to>
      <xdr:col>4</xdr:col>
      <xdr:colOff>292320</xdr:colOff>
      <xdr:row>21</xdr:row>
      <xdr:rowOff>120960</xdr:rowOff>
    </xdr:to>
    <xdr:pic>
      <xdr:nvPicPr>
        <xdr:cNvPr id="53" name="Picture 12" descr=""/>
        <xdr:cNvPicPr/>
      </xdr:nvPicPr>
      <xdr:blipFill>
        <a:blip r:embed="rId31"/>
        <a:stretch/>
      </xdr:blipFill>
      <xdr:spPr>
        <a:xfrm>
          <a:off x="17106840" y="4438440"/>
          <a:ext cx="273240" cy="82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38160</xdr:colOff>
      <xdr:row>35</xdr:row>
      <xdr:rowOff>19080</xdr:rowOff>
    </xdr:from>
    <xdr:to>
      <xdr:col>4</xdr:col>
      <xdr:colOff>292320</xdr:colOff>
      <xdr:row>36</xdr:row>
      <xdr:rowOff>6840</xdr:rowOff>
    </xdr:to>
    <xdr:pic>
      <xdr:nvPicPr>
        <xdr:cNvPr id="54" name="Picture 14" descr=""/>
        <xdr:cNvPicPr/>
      </xdr:nvPicPr>
      <xdr:blipFill>
        <a:blip r:embed="rId32"/>
        <a:stretch/>
      </xdr:blipFill>
      <xdr:spPr>
        <a:xfrm>
          <a:off x="17125920" y="7334280"/>
          <a:ext cx="254160" cy="184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0</xdr:colOff>
      <xdr:row>23</xdr:row>
      <xdr:rowOff>0</xdr:rowOff>
    </xdr:from>
    <xdr:to>
      <xdr:col>4</xdr:col>
      <xdr:colOff>216360</xdr:colOff>
      <xdr:row>23</xdr:row>
      <xdr:rowOff>130320</xdr:rowOff>
    </xdr:to>
    <xdr:pic>
      <xdr:nvPicPr>
        <xdr:cNvPr id="55" name="Picture 15" descr=""/>
        <xdr:cNvPicPr/>
      </xdr:nvPicPr>
      <xdr:blipFill>
        <a:blip r:embed="rId33"/>
        <a:stretch/>
      </xdr:blipFill>
      <xdr:spPr>
        <a:xfrm>
          <a:off x="17087760" y="4800600"/>
          <a:ext cx="216360" cy="130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19080</xdr:colOff>
      <xdr:row>24</xdr:row>
      <xdr:rowOff>19080</xdr:rowOff>
    </xdr:from>
    <xdr:to>
      <xdr:col>4</xdr:col>
      <xdr:colOff>187560</xdr:colOff>
      <xdr:row>24</xdr:row>
      <xdr:rowOff>130680</xdr:rowOff>
    </xdr:to>
    <xdr:pic>
      <xdr:nvPicPr>
        <xdr:cNvPr id="56" name="Picture 16" descr=""/>
        <xdr:cNvPicPr/>
      </xdr:nvPicPr>
      <xdr:blipFill>
        <a:blip r:embed="rId34"/>
        <a:stretch/>
      </xdr:blipFill>
      <xdr:spPr>
        <a:xfrm>
          <a:off x="17106840" y="5019480"/>
          <a:ext cx="168480" cy="111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19080</xdr:colOff>
      <xdr:row>1</xdr:row>
      <xdr:rowOff>28440</xdr:rowOff>
    </xdr:from>
    <xdr:to>
      <xdr:col>4</xdr:col>
      <xdr:colOff>302040</xdr:colOff>
      <xdr:row>1</xdr:row>
      <xdr:rowOff>158760</xdr:rowOff>
    </xdr:to>
    <xdr:pic>
      <xdr:nvPicPr>
        <xdr:cNvPr id="57" name="Picture 17" descr=""/>
        <xdr:cNvPicPr/>
      </xdr:nvPicPr>
      <xdr:blipFill>
        <a:blip r:embed="rId35"/>
        <a:stretch/>
      </xdr:blipFill>
      <xdr:spPr>
        <a:xfrm>
          <a:off x="17106840" y="269640"/>
          <a:ext cx="282960" cy="130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28440</xdr:colOff>
      <xdr:row>4</xdr:row>
      <xdr:rowOff>47520</xdr:rowOff>
    </xdr:from>
    <xdr:to>
      <xdr:col>4</xdr:col>
      <xdr:colOff>330480</xdr:colOff>
      <xdr:row>4</xdr:row>
      <xdr:rowOff>238320</xdr:rowOff>
    </xdr:to>
    <xdr:pic>
      <xdr:nvPicPr>
        <xdr:cNvPr id="58" name="Picture 18" descr=""/>
        <xdr:cNvPicPr/>
      </xdr:nvPicPr>
      <xdr:blipFill>
        <a:blip r:embed="rId36"/>
        <a:stretch/>
      </xdr:blipFill>
      <xdr:spPr>
        <a:xfrm>
          <a:off x="17116200" y="968040"/>
          <a:ext cx="302040" cy="190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19080</xdr:colOff>
      <xdr:row>7</xdr:row>
      <xdr:rowOff>28440</xdr:rowOff>
    </xdr:from>
    <xdr:to>
      <xdr:col>4</xdr:col>
      <xdr:colOff>359280</xdr:colOff>
      <xdr:row>7</xdr:row>
      <xdr:rowOff>158760</xdr:rowOff>
    </xdr:to>
    <xdr:pic>
      <xdr:nvPicPr>
        <xdr:cNvPr id="59" name="Picture 19" descr=""/>
        <xdr:cNvPicPr/>
      </xdr:nvPicPr>
      <xdr:blipFill>
        <a:blip r:embed="rId37"/>
        <a:stretch/>
      </xdr:blipFill>
      <xdr:spPr>
        <a:xfrm>
          <a:off x="17106840" y="1653840"/>
          <a:ext cx="340200" cy="130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123840</xdr:colOff>
      <xdr:row>44</xdr:row>
      <xdr:rowOff>19080</xdr:rowOff>
    </xdr:from>
    <xdr:to>
      <xdr:col>4</xdr:col>
      <xdr:colOff>302040</xdr:colOff>
      <xdr:row>45</xdr:row>
      <xdr:rowOff>6840</xdr:rowOff>
    </xdr:to>
    <xdr:pic>
      <xdr:nvPicPr>
        <xdr:cNvPr id="60" name="Picture 20" descr=""/>
        <xdr:cNvPicPr/>
      </xdr:nvPicPr>
      <xdr:blipFill>
        <a:blip r:embed="rId38"/>
        <a:stretch/>
      </xdr:blipFill>
      <xdr:spPr>
        <a:xfrm>
          <a:off x="17211600" y="9121680"/>
          <a:ext cx="178200" cy="197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95400</xdr:colOff>
      <xdr:row>48</xdr:row>
      <xdr:rowOff>19080</xdr:rowOff>
    </xdr:from>
    <xdr:to>
      <xdr:col>4</xdr:col>
      <xdr:colOff>330840</xdr:colOff>
      <xdr:row>48</xdr:row>
      <xdr:rowOff>159120</xdr:rowOff>
    </xdr:to>
    <xdr:pic>
      <xdr:nvPicPr>
        <xdr:cNvPr id="61" name="Picture 22" descr=""/>
        <xdr:cNvPicPr/>
      </xdr:nvPicPr>
      <xdr:blipFill>
        <a:blip r:embed="rId39"/>
        <a:stretch/>
      </xdr:blipFill>
      <xdr:spPr>
        <a:xfrm>
          <a:off x="17183160" y="9959760"/>
          <a:ext cx="235440" cy="140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47520</xdr:colOff>
      <xdr:row>28</xdr:row>
      <xdr:rowOff>9360</xdr:rowOff>
    </xdr:from>
    <xdr:to>
      <xdr:col>4</xdr:col>
      <xdr:colOff>216000</xdr:colOff>
      <xdr:row>28</xdr:row>
      <xdr:rowOff>149400</xdr:rowOff>
    </xdr:to>
    <xdr:pic>
      <xdr:nvPicPr>
        <xdr:cNvPr id="62" name="Picture 25" descr=""/>
        <xdr:cNvPicPr/>
      </xdr:nvPicPr>
      <xdr:blipFill>
        <a:blip r:embed="rId40"/>
        <a:stretch/>
      </xdr:blipFill>
      <xdr:spPr>
        <a:xfrm>
          <a:off x="17135280" y="5790960"/>
          <a:ext cx="168480" cy="140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38160</xdr:colOff>
      <xdr:row>27</xdr:row>
      <xdr:rowOff>19080</xdr:rowOff>
    </xdr:from>
    <xdr:to>
      <xdr:col>4</xdr:col>
      <xdr:colOff>244800</xdr:colOff>
      <xdr:row>27</xdr:row>
      <xdr:rowOff>120960</xdr:rowOff>
    </xdr:to>
    <xdr:pic>
      <xdr:nvPicPr>
        <xdr:cNvPr id="63" name="Picture 26" descr=""/>
        <xdr:cNvPicPr/>
      </xdr:nvPicPr>
      <xdr:blipFill>
        <a:blip r:embed="rId41"/>
        <a:stretch/>
      </xdr:blipFill>
      <xdr:spPr>
        <a:xfrm>
          <a:off x="17125920" y="5600520"/>
          <a:ext cx="206640" cy="101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47520</xdr:colOff>
      <xdr:row>26</xdr:row>
      <xdr:rowOff>0</xdr:rowOff>
    </xdr:from>
    <xdr:to>
      <xdr:col>4</xdr:col>
      <xdr:colOff>216000</xdr:colOff>
      <xdr:row>26</xdr:row>
      <xdr:rowOff>120960</xdr:rowOff>
    </xdr:to>
    <xdr:pic>
      <xdr:nvPicPr>
        <xdr:cNvPr id="64" name="Picture 28" descr=""/>
        <xdr:cNvPicPr/>
      </xdr:nvPicPr>
      <xdr:blipFill>
        <a:blip r:embed="rId42"/>
        <a:stretch/>
      </xdr:blipFill>
      <xdr:spPr>
        <a:xfrm>
          <a:off x="17135280" y="5391000"/>
          <a:ext cx="168480" cy="120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47520</xdr:colOff>
      <xdr:row>25</xdr:row>
      <xdr:rowOff>0</xdr:rowOff>
    </xdr:from>
    <xdr:to>
      <xdr:col>4</xdr:col>
      <xdr:colOff>187560</xdr:colOff>
      <xdr:row>25</xdr:row>
      <xdr:rowOff>130320</xdr:rowOff>
    </xdr:to>
    <xdr:pic>
      <xdr:nvPicPr>
        <xdr:cNvPr id="65" name="Picture 29" descr=""/>
        <xdr:cNvPicPr/>
      </xdr:nvPicPr>
      <xdr:blipFill>
        <a:blip r:embed="rId43"/>
        <a:stretch/>
      </xdr:blipFill>
      <xdr:spPr>
        <a:xfrm>
          <a:off x="17135280" y="5200560"/>
          <a:ext cx="140040" cy="130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66600</xdr:colOff>
      <xdr:row>30</xdr:row>
      <xdr:rowOff>9360</xdr:rowOff>
    </xdr:from>
    <xdr:to>
      <xdr:col>4</xdr:col>
      <xdr:colOff>216000</xdr:colOff>
      <xdr:row>30</xdr:row>
      <xdr:rowOff>149400</xdr:rowOff>
    </xdr:to>
    <xdr:pic>
      <xdr:nvPicPr>
        <xdr:cNvPr id="66" name="Picture 30" descr=""/>
        <xdr:cNvPicPr/>
      </xdr:nvPicPr>
      <xdr:blipFill>
        <a:blip r:embed="rId44"/>
        <a:stretch/>
      </xdr:blipFill>
      <xdr:spPr>
        <a:xfrm>
          <a:off x="17154360" y="6213240"/>
          <a:ext cx="149400" cy="140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38160</xdr:colOff>
      <xdr:row>18</xdr:row>
      <xdr:rowOff>9360</xdr:rowOff>
    </xdr:from>
    <xdr:to>
      <xdr:col>4</xdr:col>
      <xdr:colOff>444960</xdr:colOff>
      <xdr:row>18</xdr:row>
      <xdr:rowOff>130320</xdr:rowOff>
    </xdr:to>
    <xdr:pic>
      <xdr:nvPicPr>
        <xdr:cNvPr id="67" name="Picture 31" descr=""/>
        <xdr:cNvPicPr/>
      </xdr:nvPicPr>
      <xdr:blipFill>
        <a:blip r:embed="rId45"/>
        <a:stretch/>
      </xdr:blipFill>
      <xdr:spPr>
        <a:xfrm>
          <a:off x="17125920" y="3838320"/>
          <a:ext cx="406800" cy="120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31680</xdr:colOff>
      <xdr:row>24</xdr:row>
      <xdr:rowOff>25560</xdr:rowOff>
    </xdr:from>
    <xdr:to>
      <xdr:col>7</xdr:col>
      <xdr:colOff>212760</xdr:colOff>
      <xdr:row>25</xdr:row>
      <xdr:rowOff>16200</xdr:rowOff>
    </xdr:to>
    <xdr:sp>
      <xdr:nvSpPr>
        <xdr:cNvPr id="68" name="CustomShape 1" hidden="1"/>
        <xdr:cNvSpPr/>
      </xdr:nvSpPr>
      <xdr:spPr>
        <a:xfrm>
          <a:off x="16156800" y="5035680"/>
          <a:ext cx="181080" cy="193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57240</xdr:colOff>
      <xdr:row>25</xdr:row>
      <xdr:rowOff>19080</xdr:rowOff>
    </xdr:from>
    <xdr:to>
      <xdr:col>7</xdr:col>
      <xdr:colOff>244440</xdr:colOff>
      <xdr:row>25</xdr:row>
      <xdr:rowOff>212760</xdr:rowOff>
    </xdr:to>
    <xdr:sp>
      <xdr:nvSpPr>
        <xdr:cNvPr id="69" name="CustomShape 1" hidden="1"/>
        <xdr:cNvSpPr/>
      </xdr:nvSpPr>
      <xdr:spPr>
        <a:xfrm>
          <a:off x="16182360" y="5232240"/>
          <a:ext cx="187200" cy="193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108000</xdr:colOff>
      <xdr:row>10</xdr:row>
      <xdr:rowOff>12600</xdr:rowOff>
    </xdr:from>
    <xdr:to>
      <xdr:col>7</xdr:col>
      <xdr:colOff>237960</xdr:colOff>
      <xdr:row>10</xdr:row>
      <xdr:rowOff>168120</xdr:rowOff>
    </xdr:to>
    <xdr:sp>
      <xdr:nvSpPr>
        <xdr:cNvPr id="70" name="CustomShape 1" hidden="1"/>
        <xdr:cNvSpPr/>
      </xdr:nvSpPr>
      <xdr:spPr>
        <a:xfrm>
          <a:off x="16233120" y="2234880"/>
          <a:ext cx="129960" cy="15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63360</xdr:colOff>
      <xdr:row>8</xdr:row>
      <xdr:rowOff>57240</xdr:rowOff>
    </xdr:from>
    <xdr:to>
      <xdr:col>7</xdr:col>
      <xdr:colOff>168120</xdr:colOff>
      <xdr:row>8</xdr:row>
      <xdr:rowOff>206280</xdr:rowOff>
    </xdr:to>
    <xdr:sp>
      <xdr:nvSpPr>
        <xdr:cNvPr id="71" name="CustomShape 1" hidden="1"/>
        <xdr:cNvSpPr/>
      </xdr:nvSpPr>
      <xdr:spPr>
        <a:xfrm>
          <a:off x="16188480" y="1854000"/>
          <a:ext cx="104760" cy="14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88920</xdr:colOff>
      <xdr:row>7</xdr:row>
      <xdr:rowOff>25560</xdr:rowOff>
    </xdr:from>
    <xdr:to>
      <xdr:col>7</xdr:col>
      <xdr:colOff>162000</xdr:colOff>
      <xdr:row>7</xdr:row>
      <xdr:rowOff>162000</xdr:rowOff>
    </xdr:to>
    <xdr:sp>
      <xdr:nvSpPr>
        <xdr:cNvPr id="72" name="CustomShape 1" hidden="1"/>
        <xdr:cNvSpPr/>
      </xdr:nvSpPr>
      <xdr:spPr>
        <a:xfrm>
          <a:off x="16214040" y="1619280"/>
          <a:ext cx="73080" cy="13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82440</xdr:colOff>
      <xdr:row>9</xdr:row>
      <xdr:rowOff>0</xdr:rowOff>
    </xdr:from>
    <xdr:to>
      <xdr:col>7</xdr:col>
      <xdr:colOff>225360</xdr:colOff>
      <xdr:row>9</xdr:row>
      <xdr:rowOff>142920</xdr:rowOff>
    </xdr:to>
    <xdr:sp>
      <xdr:nvSpPr>
        <xdr:cNvPr id="73" name="CustomShape 1" hidden="1"/>
        <xdr:cNvSpPr/>
      </xdr:nvSpPr>
      <xdr:spPr>
        <a:xfrm>
          <a:off x="16207560" y="2019240"/>
          <a:ext cx="142920" cy="142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114480</xdr:colOff>
      <xdr:row>26</xdr:row>
      <xdr:rowOff>152280</xdr:rowOff>
    </xdr:from>
    <xdr:to>
      <xdr:col>7</xdr:col>
      <xdr:colOff>250920</xdr:colOff>
      <xdr:row>28</xdr:row>
      <xdr:rowOff>174600</xdr:rowOff>
    </xdr:to>
    <xdr:sp>
      <xdr:nvSpPr>
        <xdr:cNvPr id="74" name="CustomShape 1" hidden="1"/>
        <xdr:cNvSpPr/>
      </xdr:nvSpPr>
      <xdr:spPr>
        <a:xfrm>
          <a:off x="16239600" y="5581440"/>
          <a:ext cx="136440" cy="415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25560</xdr:colOff>
      <xdr:row>4</xdr:row>
      <xdr:rowOff>25560</xdr:rowOff>
    </xdr:from>
    <xdr:to>
      <xdr:col>7</xdr:col>
      <xdr:colOff>168480</xdr:colOff>
      <xdr:row>5</xdr:row>
      <xdr:rowOff>22320</xdr:rowOff>
    </xdr:to>
    <xdr:sp>
      <xdr:nvSpPr>
        <xdr:cNvPr id="75" name="CustomShape 1" hidden="1"/>
        <xdr:cNvSpPr/>
      </xdr:nvSpPr>
      <xdr:spPr>
        <a:xfrm>
          <a:off x="16150680" y="1009800"/>
          <a:ext cx="142920" cy="199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50760</xdr:colOff>
      <xdr:row>1</xdr:row>
      <xdr:rowOff>19080</xdr:rowOff>
    </xdr:from>
    <xdr:to>
      <xdr:col>7</xdr:col>
      <xdr:colOff>162000</xdr:colOff>
      <xdr:row>1</xdr:row>
      <xdr:rowOff>162000</xdr:rowOff>
    </xdr:to>
    <xdr:sp>
      <xdr:nvSpPr>
        <xdr:cNvPr id="76" name="CustomShape 1" hidden="1"/>
        <xdr:cNvSpPr/>
      </xdr:nvSpPr>
      <xdr:spPr>
        <a:xfrm>
          <a:off x="16175880" y="380880"/>
          <a:ext cx="111240" cy="142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196920</xdr:colOff>
      <xdr:row>5</xdr:row>
      <xdr:rowOff>12600</xdr:rowOff>
    </xdr:from>
    <xdr:to>
      <xdr:col>7</xdr:col>
      <xdr:colOff>314280</xdr:colOff>
      <xdr:row>5</xdr:row>
      <xdr:rowOff>161640</xdr:rowOff>
    </xdr:to>
    <xdr:sp>
      <xdr:nvSpPr>
        <xdr:cNvPr id="77" name="CustomShape 1" hidden="1"/>
        <xdr:cNvSpPr/>
      </xdr:nvSpPr>
      <xdr:spPr>
        <a:xfrm>
          <a:off x="16322040" y="1199880"/>
          <a:ext cx="117360" cy="149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82440</xdr:colOff>
      <xdr:row>2</xdr:row>
      <xdr:rowOff>19080</xdr:rowOff>
    </xdr:from>
    <xdr:to>
      <xdr:col>7</xdr:col>
      <xdr:colOff>225360</xdr:colOff>
      <xdr:row>2</xdr:row>
      <xdr:rowOff>174600</xdr:rowOff>
    </xdr:to>
    <xdr:sp>
      <xdr:nvSpPr>
        <xdr:cNvPr id="78" name="CustomShape 1" hidden="1"/>
        <xdr:cNvSpPr/>
      </xdr:nvSpPr>
      <xdr:spPr>
        <a:xfrm>
          <a:off x="16207560" y="596880"/>
          <a:ext cx="142920" cy="15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171360</xdr:colOff>
      <xdr:row>3</xdr:row>
      <xdr:rowOff>44280</xdr:rowOff>
    </xdr:from>
    <xdr:to>
      <xdr:col>7</xdr:col>
      <xdr:colOff>307800</xdr:colOff>
      <xdr:row>3</xdr:row>
      <xdr:rowOff>155520</xdr:rowOff>
    </xdr:to>
    <xdr:sp>
      <xdr:nvSpPr>
        <xdr:cNvPr id="79" name="CustomShape 1" hidden="1"/>
        <xdr:cNvSpPr/>
      </xdr:nvSpPr>
      <xdr:spPr>
        <a:xfrm>
          <a:off x="16296480" y="825120"/>
          <a:ext cx="136440" cy="111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101520</xdr:colOff>
      <xdr:row>12</xdr:row>
      <xdr:rowOff>0</xdr:rowOff>
    </xdr:from>
    <xdr:to>
      <xdr:col>7</xdr:col>
      <xdr:colOff>206280</xdr:colOff>
      <xdr:row>12</xdr:row>
      <xdr:rowOff>174600</xdr:rowOff>
    </xdr:to>
    <xdr:sp>
      <xdr:nvSpPr>
        <xdr:cNvPr id="80" name="CustomShape 1" hidden="1"/>
        <xdr:cNvSpPr/>
      </xdr:nvSpPr>
      <xdr:spPr>
        <a:xfrm>
          <a:off x="16226640" y="2612880"/>
          <a:ext cx="104760" cy="1746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291960</xdr:colOff>
      <xdr:row>11</xdr:row>
      <xdr:rowOff>6480</xdr:rowOff>
    </xdr:from>
    <xdr:to>
      <xdr:col>7</xdr:col>
      <xdr:colOff>453960</xdr:colOff>
      <xdr:row>11</xdr:row>
      <xdr:rowOff>174600</xdr:rowOff>
    </xdr:to>
    <xdr:sp>
      <xdr:nvSpPr>
        <xdr:cNvPr id="81" name="CustomShape 1" hidden="1"/>
        <xdr:cNvSpPr/>
      </xdr:nvSpPr>
      <xdr:spPr>
        <a:xfrm>
          <a:off x="16417080" y="2428920"/>
          <a:ext cx="162000" cy="168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406440</xdr:colOff>
      <xdr:row>15</xdr:row>
      <xdr:rowOff>44280</xdr:rowOff>
    </xdr:from>
    <xdr:to>
      <xdr:col>7</xdr:col>
      <xdr:colOff>498600</xdr:colOff>
      <xdr:row>15</xdr:row>
      <xdr:rowOff>161640</xdr:rowOff>
    </xdr:to>
    <xdr:sp>
      <xdr:nvSpPr>
        <xdr:cNvPr id="82" name="CustomShape 1" hidden="1"/>
        <xdr:cNvSpPr/>
      </xdr:nvSpPr>
      <xdr:spPr>
        <a:xfrm>
          <a:off x="16531560" y="3254040"/>
          <a:ext cx="92160" cy="117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425520</xdr:colOff>
      <xdr:row>16</xdr:row>
      <xdr:rowOff>19080</xdr:rowOff>
    </xdr:from>
    <xdr:to>
      <xdr:col>7</xdr:col>
      <xdr:colOff>511200</xdr:colOff>
      <xdr:row>16</xdr:row>
      <xdr:rowOff>142920</xdr:rowOff>
    </xdr:to>
    <xdr:sp>
      <xdr:nvSpPr>
        <xdr:cNvPr id="83" name="CustomShape 1" hidden="1"/>
        <xdr:cNvSpPr/>
      </xdr:nvSpPr>
      <xdr:spPr>
        <a:xfrm>
          <a:off x="16550640" y="3429000"/>
          <a:ext cx="85680" cy="123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317520</xdr:colOff>
      <xdr:row>17</xdr:row>
      <xdr:rowOff>25560</xdr:rowOff>
    </xdr:from>
    <xdr:to>
      <xdr:col>7</xdr:col>
      <xdr:colOff>555480</xdr:colOff>
      <xdr:row>18</xdr:row>
      <xdr:rowOff>3240</xdr:rowOff>
    </xdr:to>
    <xdr:sp>
      <xdr:nvSpPr>
        <xdr:cNvPr id="84" name="CustomShape 1" hidden="1"/>
        <xdr:cNvSpPr/>
      </xdr:nvSpPr>
      <xdr:spPr>
        <a:xfrm>
          <a:off x="16442640" y="3638520"/>
          <a:ext cx="237960" cy="180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380880</xdr:colOff>
      <xdr:row>19</xdr:row>
      <xdr:rowOff>38160</xdr:rowOff>
    </xdr:from>
    <xdr:to>
      <xdr:col>7</xdr:col>
      <xdr:colOff>492120</xdr:colOff>
      <xdr:row>19</xdr:row>
      <xdr:rowOff>174600</xdr:rowOff>
    </xdr:to>
    <xdr:sp>
      <xdr:nvSpPr>
        <xdr:cNvPr id="85" name="CustomShape 1" hidden="1"/>
        <xdr:cNvSpPr/>
      </xdr:nvSpPr>
      <xdr:spPr>
        <a:xfrm>
          <a:off x="16506000" y="4057560"/>
          <a:ext cx="111240" cy="136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431640</xdr:colOff>
      <xdr:row>18</xdr:row>
      <xdr:rowOff>63360</xdr:rowOff>
    </xdr:from>
    <xdr:to>
      <xdr:col>7</xdr:col>
      <xdr:colOff>523800</xdr:colOff>
      <xdr:row>18</xdr:row>
      <xdr:rowOff>180720</xdr:rowOff>
    </xdr:to>
    <xdr:sp>
      <xdr:nvSpPr>
        <xdr:cNvPr id="86" name="CustomShape 1" hidden="1"/>
        <xdr:cNvSpPr/>
      </xdr:nvSpPr>
      <xdr:spPr>
        <a:xfrm>
          <a:off x="16556760" y="3879360"/>
          <a:ext cx="92160" cy="117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19080</xdr:colOff>
      <xdr:row>24</xdr:row>
      <xdr:rowOff>19080</xdr:rowOff>
    </xdr:from>
    <xdr:to>
      <xdr:col>7</xdr:col>
      <xdr:colOff>159120</xdr:colOff>
      <xdr:row>24</xdr:row>
      <xdr:rowOff>159120</xdr:rowOff>
    </xdr:to>
    <xdr:pic>
      <xdr:nvPicPr>
        <xdr:cNvPr id="87" name="Picture 1" descr=""/>
        <xdr:cNvPicPr/>
      </xdr:nvPicPr>
      <xdr:blipFill>
        <a:blip r:embed="rId1"/>
        <a:stretch/>
      </xdr:blipFill>
      <xdr:spPr>
        <a:xfrm>
          <a:off x="16144200" y="5029200"/>
          <a:ext cx="140040" cy="140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47520</xdr:colOff>
      <xdr:row>25</xdr:row>
      <xdr:rowOff>19080</xdr:rowOff>
    </xdr:from>
    <xdr:to>
      <xdr:col>7</xdr:col>
      <xdr:colOff>187560</xdr:colOff>
      <xdr:row>25</xdr:row>
      <xdr:rowOff>213120</xdr:rowOff>
    </xdr:to>
    <xdr:pic>
      <xdr:nvPicPr>
        <xdr:cNvPr id="88" name="Picture 2" descr=""/>
        <xdr:cNvPicPr/>
      </xdr:nvPicPr>
      <xdr:blipFill>
        <a:blip r:embed="rId2"/>
        <a:stretch/>
      </xdr:blipFill>
      <xdr:spPr>
        <a:xfrm>
          <a:off x="16172640" y="5232240"/>
          <a:ext cx="140040" cy="194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76320</xdr:colOff>
      <xdr:row>10</xdr:row>
      <xdr:rowOff>9360</xdr:rowOff>
    </xdr:from>
    <xdr:to>
      <xdr:col>7</xdr:col>
      <xdr:colOff>178200</xdr:colOff>
      <xdr:row>10</xdr:row>
      <xdr:rowOff>130320</xdr:rowOff>
    </xdr:to>
    <xdr:pic>
      <xdr:nvPicPr>
        <xdr:cNvPr id="89" name="Picture 4" descr=""/>
        <xdr:cNvPicPr/>
      </xdr:nvPicPr>
      <xdr:blipFill>
        <a:blip r:embed="rId3"/>
        <a:stretch/>
      </xdr:blipFill>
      <xdr:spPr>
        <a:xfrm>
          <a:off x="16201440" y="2231640"/>
          <a:ext cx="101880" cy="120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47520</xdr:colOff>
      <xdr:row>8</xdr:row>
      <xdr:rowOff>47520</xdr:rowOff>
    </xdr:from>
    <xdr:to>
      <xdr:col>7</xdr:col>
      <xdr:colOff>130320</xdr:colOff>
      <xdr:row>8</xdr:row>
      <xdr:rowOff>159120</xdr:rowOff>
    </xdr:to>
    <xdr:pic>
      <xdr:nvPicPr>
        <xdr:cNvPr id="90" name="Picture 5" descr=""/>
        <xdr:cNvPicPr/>
      </xdr:nvPicPr>
      <xdr:blipFill>
        <a:blip r:embed="rId4"/>
        <a:stretch/>
      </xdr:blipFill>
      <xdr:spPr>
        <a:xfrm>
          <a:off x="16172640" y="1844280"/>
          <a:ext cx="82800" cy="111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66600</xdr:colOff>
      <xdr:row>7</xdr:row>
      <xdr:rowOff>19080</xdr:rowOff>
    </xdr:from>
    <xdr:to>
      <xdr:col>7</xdr:col>
      <xdr:colOff>120960</xdr:colOff>
      <xdr:row>7</xdr:row>
      <xdr:rowOff>120960</xdr:rowOff>
    </xdr:to>
    <xdr:pic>
      <xdr:nvPicPr>
        <xdr:cNvPr id="91" name="Picture 6" descr=""/>
        <xdr:cNvPicPr/>
      </xdr:nvPicPr>
      <xdr:blipFill>
        <a:blip r:embed="rId5"/>
        <a:stretch/>
      </xdr:blipFill>
      <xdr:spPr>
        <a:xfrm>
          <a:off x="16191720" y="1612800"/>
          <a:ext cx="54360" cy="101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66600</xdr:colOff>
      <xdr:row>9</xdr:row>
      <xdr:rowOff>0</xdr:rowOff>
    </xdr:from>
    <xdr:to>
      <xdr:col>7</xdr:col>
      <xdr:colOff>168480</xdr:colOff>
      <xdr:row>9</xdr:row>
      <xdr:rowOff>101880</xdr:rowOff>
    </xdr:to>
    <xdr:pic>
      <xdr:nvPicPr>
        <xdr:cNvPr id="92" name="Picture 7" descr=""/>
        <xdr:cNvPicPr/>
      </xdr:nvPicPr>
      <xdr:blipFill>
        <a:blip r:embed="rId6"/>
        <a:stretch/>
      </xdr:blipFill>
      <xdr:spPr>
        <a:xfrm>
          <a:off x="16191720" y="2019240"/>
          <a:ext cx="101880" cy="101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85680</xdr:colOff>
      <xdr:row>26</xdr:row>
      <xdr:rowOff>114480</xdr:rowOff>
    </xdr:from>
    <xdr:to>
      <xdr:col>7</xdr:col>
      <xdr:colOff>187560</xdr:colOff>
      <xdr:row>27</xdr:row>
      <xdr:rowOff>130680</xdr:rowOff>
    </xdr:to>
    <xdr:pic>
      <xdr:nvPicPr>
        <xdr:cNvPr id="93" name="Picture 8" descr=""/>
        <xdr:cNvPicPr/>
      </xdr:nvPicPr>
      <xdr:blipFill>
        <a:blip r:embed="rId7"/>
        <a:stretch/>
      </xdr:blipFill>
      <xdr:spPr>
        <a:xfrm>
          <a:off x="16210800" y="5543640"/>
          <a:ext cx="101880" cy="219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19080</xdr:colOff>
      <xdr:row>4</xdr:row>
      <xdr:rowOff>19080</xdr:rowOff>
    </xdr:from>
    <xdr:to>
      <xdr:col>7</xdr:col>
      <xdr:colOff>130680</xdr:colOff>
      <xdr:row>5</xdr:row>
      <xdr:rowOff>16200</xdr:rowOff>
    </xdr:to>
    <xdr:pic>
      <xdr:nvPicPr>
        <xdr:cNvPr id="94" name="Picture 10" descr=""/>
        <xdr:cNvPicPr/>
      </xdr:nvPicPr>
      <xdr:blipFill>
        <a:blip r:embed="rId8"/>
        <a:stretch/>
      </xdr:blipFill>
      <xdr:spPr>
        <a:xfrm>
          <a:off x="16144200" y="1003320"/>
          <a:ext cx="111600" cy="200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38160</xdr:colOff>
      <xdr:row>1</xdr:row>
      <xdr:rowOff>19080</xdr:rowOff>
    </xdr:from>
    <xdr:to>
      <xdr:col>7</xdr:col>
      <xdr:colOff>120960</xdr:colOff>
      <xdr:row>1</xdr:row>
      <xdr:rowOff>120960</xdr:rowOff>
    </xdr:to>
    <xdr:pic>
      <xdr:nvPicPr>
        <xdr:cNvPr id="95" name="Picture 11" descr=""/>
        <xdr:cNvPicPr/>
      </xdr:nvPicPr>
      <xdr:blipFill>
        <a:blip r:embed="rId9"/>
        <a:stretch/>
      </xdr:blipFill>
      <xdr:spPr>
        <a:xfrm>
          <a:off x="16163280" y="380880"/>
          <a:ext cx="82800" cy="101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152280</xdr:colOff>
      <xdr:row>5</xdr:row>
      <xdr:rowOff>9360</xdr:rowOff>
    </xdr:from>
    <xdr:to>
      <xdr:col>7</xdr:col>
      <xdr:colOff>235080</xdr:colOff>
      <xdr:row>5</xdr:row>
      <xdr:rowOff>120960</xdr:rowOff>
    </xdr:to>
    <xdr:pic>
      <xdr:nvPicPr>
        <xdr:cNvPr id="96" name="Picture 13" descr=""/>
        <xdr:cNvPicPr/>
      </xdr:nvPicPr>
      <xdr:blipFill>
        <a:blip r:embed="rId10"/>
        <a:stretch/>
      </xdr:blipFill>
      <xdr:spPr>
        <a:xfrm>
          <a:off x="16277400" y="1196640"/>
          <a:ext cx="82800" cy="111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66600</xdr:colOff>
      <xdr:row>2</xdr:row>
      <xdr:rowOff>19080</xdr:rowOff>
    </xdr:from>
    <xdr:to>
      <xdr:col>7</xdr:col>
      <xdr:colOff>168480</xdr:colOff>
      <xdr:row>2</xdr:row>
      <xdr:rowOff>130680</xdr:rowOff>
    </xdr:to>
    <xdr:pic>
      <xdr:nvPicPr>
        <xdr:cNvPr id="97" name="Picture 14" descr=""/>
        <xdr:cNvPicPr/>
      </xdr:nvPicPr>
      <xdr:blipFill>
        <a:blip r:embed="rId11"/>
        <a:stretch/>
      </xdr:blipFill>
      <xdr:spPr>
        <a:xfrm>
          <a:off x="16191720" y="596880"/>
          <a:ext cx="101880" cy="111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133200</xdr:colOff>
      <xdr:row>3</xdr:row>
      <xdr:rowOff>38160</xdr:rowOff>
    </xdr:from>
    <xdr:to>
      <xdr:col>7</xdr:col>
      <xdr:colOff>235080</xdr:colOff>
      <xdr:row>3</xdr:row>
      <xdr:rowOff>120960</xdr:rowOff>
    </xdr:to>
    <xdr:pic>
      <xdr:nvPicPr>
        <xdr:cNvPr id="98" name="Picture 15" descr=""/>
        <xdr:cNvPicPr/>
      </xdr:nvPicPr>
      <xdr:blipFill>
        <a:blip r:embed="rId12"/>
        <a:stretch/>
      </xdr:blipFill>
      <xdr:spPr>
        <a:xfrm>
          <a:off x="16258320" y="819000"/>
          <a:ext cx="101880" cy="82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76320</xdr:colOff>
      <xdr:row>12</xdr:row>
      <xdr:rowOff>0</xdr:rowOff>
    </xdr:from>
    <xdr:to>
      <xdr:col>7</xdr:col>
      <xdr:colOff>159120</xdr:colOff>
      <xdr:row>12</xdr:row>
      <xdr:rowOff>130320</xdr:rowOff>
    </xdr:to>
    <xdr:pic>
      <xdr:nvPicPr>
        <xdr:cNvPr id="99" name="Picture 16" descr=""/>
        <xdr:cNvPicPr/>
      </xdr:nvPicPr>
      <xdr:blipFill>
        <a:blip r:embed="rId13"/>
        <a:stretch/>
      </xdr:blipFill>
      <xdr:spPr>
        <a:xfrm>
          <a:off x="16201440" y="2612880"/>
          <a:ext cx="82800" cy="130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219240</xdr:colOff>
      <xdr:row>11</xdr:row>
      <xdr:rowOff>9360</xdr:rowOff>
    </xdr:from>
    <xdr:to>
      <xdr:col>7</xdr:col>
      <xdr:colOff>340200</xdr:colOff>
      <xdr:row>11</xdr:row>
      <xdr:rowOff>130320</xdr:rowOff>
    </xdr:to>
    <xdr:pic>
      <xdr:nvPicPr>
        <xdr:cNvPr id="100" name="Picture 17" descr=""/>
        <xdr:cNvPicPr/>
      </xdr:nvPicPr>
      <xdr:blipFill>
        <a:blip r:embed="rId14"/>
        <a:stretch/>
      </xdr:blipFill>
      <xdr:spPr>
        <a:xfrm>
          <a:off x="16344360" y="2431800"/>
          <a:ext cx="120960" cy="120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304920</xdr:colOff>
      <xdr:row>15</xdr:row>
      <xdr:rowOff>38160</xdr:rowOff>
    </xdr:from>
    <xdr:to>
      <xdr:col>7</xdr:col>
      <xdr:colOff>378360</xdr:colOff>
      <xdr:row>15</xdr:row>
      <xdr:rowOff>120960</xdr:rowOff>
    </xdr:to>
    <xdr:pic>
      <xdr:nvPicPr>
        <xdr:cNvPr id="101" name="Picture 18" descr=""/>
        <xdr:cNvPicPr/>
      </xdr:nvPicPr>
      <xdr:blipFill>
        <a:blip r:embed="rId15"/>
        <a:stretch/>
      </xdr:blipFill>
      <xdr:spPr>
        <a:xfrm>
          <a:off x="16430040" y="3247920"/>
          <a:ext cx="73440" cy="82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324000</xdr:colOff>
      <xdr:row>16</xdr:row>
      <xdr:rowOff>19080</xdr:rowOff>
    </xdr:from>
    <xdr:to>
      <xdr:col>7</xdr:col>
      <xdr:colOff>387720</xdr:colOff>
      <xdr:row>16</xdr:row>
      <xdr:rowOff>101880</xdr:rowOff>
    </xdr:to>
    <xdr:pic>
      <xdr:nvPicPr>
        <xdr:cNvPr id="102" name="Picture 20" descr=""/>
        <xdr:cNvPicPr/>
      </xdr:nvPicPr>
      <xdr:blipFill>
        <a:blip r:embed="rId16"/>
        <a:stretch/>
      </xdr:blipFill>
      <xdr:spPr>
        <a:xfrm>
          <a:off x="16449120" y="3429000"/>
          <a:ext cx="63720" cy="82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238320</xdr:colOff>
      <xdr:row>17</xdr:row>
      <xdr:rowOff>19080</xdr:rowOff>
    </xdr:from>
    <xdr:to>
      <xdr:col>7</xdr:col>
      <xdr:colOff>416520</xdr:colOff>
      <xdr:row>18</xdr:row>
      <xdr:rowOff>6840</xdr:rowOff>
    </xdr:to>
    <xdr:pic>
      <xdr:nvPicPr>
        <xdr:cNvPr id="103" name="Picture 25" descr=""/>
        <xdr:cNvPicPr/>
      </xdr:nvPicPr>
      <xdr:blipFill>
        <a:blip r:embed="rId17"/>
        <a:stretch/>
      </xdr:blipFill>
      <xdr:spPr>
        <a:xfrm>
          <a:off x="16363440" y="3632040"/>
          <a:ext cx="178200" cy="190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285840</xdr:colOff>
      <xdr:row>19</xdr:row>
      <xdr:rowOff>28440</xdr:rowOff>
    </xdr:from>
    <xdr:to>
      <xdr:col>7</xdr:col>
      <xdr:colOff>368640</xdr:colOff>
      <xdr:row>19</xdr:row>
      <xdr:rowOff>130320</xdr:rowOff>
    </xdr:to>
    <xdr:pic>
      <xdr:nvPicPr>
        <xdr:cNvPr id="104" name="Picture 26" descr=""/>
        <xdr:cNvPicPr/>
      </xdr:nvPicPr>
      <xdr:blipFill>
        <a:blip r:embed="rId18"/>
        <a:stretch/>
      </xdr:blipFill>
      <xdr:spPr>
        <a:xfrm>
          <a:off x="16410960" y="4047840"/>
          <a:ext cx="82800" cy="101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324000</xdr:colOff>
      <xdr:row>18</xdr:row>
      <xdr:rowOff>47520</xdr:rowOff>
    </xdr:from>
    <xdr:to>
      <xdr:col>7</xdr:col>
      <xdr:colOff>387720</xdr:colOff>
      <xdr:row>18</xdr:row>
      <xdr:rowOff>130320</xdr:rowOff>
    </xdr:to>
    <xdr:pic>
      <xdr:nvPicPr>
        <xdr:cNvPr id="105" name="Picture 27" descr=""/>
        <xdr:cNvPicPr/>
      </xdr:nvPicPr>
      <xdr:blipFill>
        <a:blip r:embed="rId19"/>
        <a:stretch/>
      </xdr:blipFill>
      <xdr:spPr>
        <a:xfrm>
          <a:off x="16449120" y="3863520"/>
          <a:ext cx="63720" cy="8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190440</xdr:colOff>
      <xdr:row>2</xdr:row>
      <xdr:rowOff>28440</xdr:rowOff>
    </xdr:from>
    <xdr:to>
      <xdr:col>1</xdr:col>
      <xdr:colOff>825480</xdr:colOff>
      <xdr:row>2</xdr:row>
      <xdr:rowOff>739440</xdr:rowOff>
    </xdr:to>
    <xdr:pic>
      <xdr:nvPicPr>
        <xdr:cNvPr id="106" name="Picture 2" descr=""/>
        <xdr:cNvPicPr/>
      </xdr:nvPicPr>
      <xdr:blipFill>
        <a:blip r:embed="rId1"/>
        <a:stretch/>
      </xdr:blipFill>
      <xdr:spPr>
        <a:xfrm>
          <a:off x="1582920" y="533160"/>
          <a:ext cx="635040" cy="711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104760</xdr:colOff>
      <xdr:row>3</xdr:row>
      <xdr:rowOff>142920</xdr:rowOff>
    </xdr:from>
    <xdr:to>
      <xdr:col>1</xdr:col>
      <xdr:colOff>939600</xdr:colOff>
      <xdr:row>3</xdr:row>
      <xdr:rowOff>644400</xdr:rowOff>
    </xdr:to>
    <xdr:pic>
      <xdr:nvPicPr>
        <xdr:cNvPr id="107" name="Picture 3" descr=""/>
        <xdr:cNvPicPr/>
      </xdr:nvPicPr>
      <xdr:blipFill>
        <a:blip r:embed="rId2"/>
        <a:stretch/>
      </xdr:blipFill>
      <xdr:spPr>
        <a:xfrm>
          <a:off x="1497240" y="1409400"/>
          <a:ext cx="834840" cy="501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19080</xdr:colOff>
      <xdr:row>4</xdr:row>
      <xdr:rowOff>200160</xdr:rowOff>
    </xdr:from>
    <xdr:to>
      <xdr:col>1</xdr:col>
      <xdr:colOff>987480</xdr:colOff>
      <xdr:row>4</xdr:row>
      <xdr:rowOff>501840</xdr:rowOff>
    </xdr:to>
    <xdr:pic>
      <xdr:nvPicPr>
        <xdr:cNvPr id="108" name="Picture 4" descr=""/>
        <xdr:cNvPicPr/>
      </xdr:nvPicPr>
      <xdr:blipFill>
        <a:blip r:embed="rId3"/>
        <a:stretch/>
      </xdr:blipFill>
      <xdr:spPr>
        <a:xfrm>
          <a:off x="1411560" y="2228760"/>
          <a:ext cx="968400" cy="301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47520</xdr:colOff>
      <xdr:row>5</xdr:row>
      <xdr:rowOff>152280</xdr:rowOff>
    </xdr:from>
    <xdr:to>
      <xdr:col>1</xdr:col>
      <xdr:colOff>996840</xdr:colOff>
      <xdr:row>5</xdr:row>
      <xdr:rowOff>529920</xdr:rowOff>
    </xdr:to>
    <xdr:pic>
      <xdr:nvPicPr>
        <xdr:cNvPr id="109" name="Picture 5" descr=""/>
        <xdr:cNvPicPr/>
      </xdr:nvPicPr>
      <xdr:blipFill>
        <a:blip r:embed="rId4"/>
        <a:stretch/>
      </xdr:blipFill>
      <xdr:spPr>
        <a:xfrm>
          <a:off x="1440000" y="2943000"/>
          <a:ext cx="949320" cy="377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19080</xdr:colOff>
      <xdr:row>6</xdr:row>
      <xdr:rowOff>123840</xdr:rowOff>
    </xdr:from>
    <xdr:to>
      <xdr:col>1</xdr:col>
      <xdr:colOff>1015920</xdr:colOff>
      <xdr:row>6</xdr:row>
      <xdr:rowOff>587160</xdr:rowOff>
    </xdr:to>
    <xdr:pic>
      <xdr:nvPicPr>
        <xdr:cNvPr id="110" name="Picture 6" descr=""/>
        <xdr:cNvPicPr/>
      </xdr:nvPicPr>
      <xdr:blipFill>
        <a:blip r:embed="rId5"/>
        <a:stretch/>
      </xdr:blipFill>
      <xdr:spPr>
        <a:xfrm>
          <a:off x="1411560" y="3676320"/>
          <a:ext cx="996840" cy="46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905040</xdr:colOff>
      <xdr:row>7</xdr:row>
      <xdr:rowOff>38160</xdr:rowOff>
    </xdr:from>
    <xdr:to>
      <xdr:col>2</xdr:col>
      <xdr:colOff>711360</xdr:colOff>
      <xdr:row>7</xdr:row>
      <xdr:rowOff>615960</xdr:rowOff>
    </xdr:to>
    <xdr:pic>
      <xdr:nvPicPr>
        <xdr:cNvPr id="111" name="Picture 7" descr=""/>
        <xdr:cNvPicPr/>
      </xdr:nvPicPr>
      <xdr:blipFill>
        <a:blip r:embed="rId6"/>
        <a:stretch/>
      </xdr:blipFill>
      <xdr:spPr>
        <a:xfrm>
          <a:off x="2297520" y="4352760"/>
          <a:ext cx="1198800" cy="577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pubs.acs.org/doi/10.1021/ma5023742" TargetMode="External"/><Relationship Id="rId3" Type="http://schemas.openxmlformats.org/officeDocument/2006/relationships/hyperlink" Target="https://doi.org/10.1002/adfm.201704302" TargetMode="External"/><Relationship Id="rId4" Type="http://schemas.openxmlformats.org/officeDocument/2006/relationships/hyperlink" Target="https://doi.org/10.1002/adfm.201704302" TargetMode="External"/><Relationship Id="rId5" Type="http://schemas.openxmlformats.org/officeDocument/2006/relationships/hyperlink" Target="https://doi.org/10.1021/ma301205g" TargetMode="External"/><Relationship Id="rId6" Type="http://schemas.openxmlformats.org/officeDocument/2006/relationships/hyperlink" Target="https://doi.org/10.1021/ma301205g" TargetMode="External"/><Relationship Id="rId7" Type="http://schemas.openxmlformats.org/officeDocument/2006/relationships/hyperlink" Target="https://doi.org/10.1021/ma301205g" TargetMode="External"/><Relationship Id="rId8" Type="http://schemas.openxmlformats.org/officeDocument/2006/relationships/hyperlink" Target="https://doi.org/10.1021/ma301205g" TargetMode="External"/><Relationship Id="rId9" Type="http://schemas.openxmlformats.org/officeDocument/2006/relationships/hyperlink" Target="https://doi.org/10.1021/ma301205g" TargetMode="External"/><Relationship Id="rId10" Type="http://schemas.openxmlformats.org/officeDocument/2006/relationships/hyperlink" Target="https://doi.org/10.1021/ma301205g" TargetMode="External"/><Relationship Id="rId11" Type="http://schemas.openxmlformats.org/officeDocument/2006/relationships/hyperlink" Target="https://doi.org/10.1021/ma301205g" TargetMode="External"/><Relationship Id="rId12" Type="http://schemas.openxmlformats.org/officeDocument/2006/relationships/hyperlink" Target="https://doi.org/10.1021/ma301205g" TargetMode="External"/><Relationship Id="rId13" Type="http://schemas.openxmlformats.org/officeDocument/2006/relationships/hyperlink" Target="https://doi.org/10.1021/ma301205g" TargetMode="External"/><Relationship Id="rId14" Type="http://schemas.openxmlformats.org/officeDocument/2006/relationships/hyperlink" Target="https://doi.org/10.1021/ma301205g" TargetMode="External"/><Relationship Id="rId15" Type="http://schemas.openxmlformats.org/officeDocument/2006/relationships/hyperlink" Target="https://doi.org/10.1021/acssuschemeng.0c04335" TargetMode="External"/><Relationship Id="rId16" Type="http://schemas.openxmlformats.org/officeDocument/2006/relationships/hyperlink" Target="https://doi.org/10.1021/acssuschemeng.0c04335" TargetMode="External"/><Relationship Id="rId17" Type="http://schemas.openxmlformats.org/officeDocument/2006/relationships/hyperlink" Target="https://doi.org/10.1021/acssuschemeng.0c04335" TargetMode="External"/><Relationship Id="rId18" Type="http://schemas.openxmlformats.org/officeDocument/2006/relationships/hyperlink" Target="https://doi.org/10.1021/acssuschemeng.0c04335" TargetMode="External"/><Relationship Id="rId19" Type="http://schemas.openxmlformats.org/officeDocument/2006/relationships/hyperlink" Target="https://doi.org/10.1021/ma4013779" TargetMode="External"/><Relationship Id="rId20" Type="http://schemas.openxmlformats.org/officeDocument/2006/relationships/hyperlink" Target="https://doi.org/10.1021/ma4013779" TargetMode="External"/><Relationship Id="rId21" Type="http://schemas.openxmlformats.org/officeDocument/2006/relationships/hyperlink" Target="https://doi.org/10.1021/ma4013779" TargetMode="External"/><Relationship Id="rId22" Type="http://schemas.openxmlformats.org/officeDocument/2006/relationships/hyperlink" Target="https://doi.org/10.1021/ma4013779" TargetMode="External"/><Relationship Id="rId23" Type="http://schemas.openxmlformats.org/officeDocument/2006/relationships/hyperlink" Target="https://doi.org/10.1021/ma4013779" TargetMode="External"/><Relationship Id="rId24" Type="http://schemas.openxmlformats.org/officeDocument/2006/relationships/hyperlink" Target="https://doi.org/10.1021/ma4013779" TargetMode="External"/><Relationship Id="rId25" Type="http://schemas.openxmlformats.org/officeDocument/2006/relationships/hyperlink" Target="https://doi.org/10.1021/ma4013779" TargetMode="External"/><Relationship Id="rId26" Type="http://schemas.openxmlformats.org/officeDocument/2006/relationships/hyperlink" Target="https://doi.org/10.1021/ma4013779" TargetMode="External"/><Relationship Id="rId27" Type="http://schemas.openxmlformats.org/officeDocument/2006/relationships/hyperlink" Target="https://doi.org/10.1021/ma4013779" TargetMode="External"/><Relationship Id="rId28" Type="http://schemas.openxmlformats.org/officeDocument/2006/relationships/hyperlink" Target="https://doi.org/10.1021/ja307976c" TargetMode="External"/><Relationship Id="rId29" Type="http://schemas.openxmlformats.org/officeDocument/2006/relationships/hyperlink" Target="https://doi.org/10.1021/ja206425j" TargetMode="External"/><Relationship Id="rId30" Type="http://schemas.openxmlformats.org/officeDocument/2006/relationships/hyperlink" Target="https://doi.org/10.1021/ja206425j" TargetMode="External"/><Relationship Id="rId31" Type="http://schemas.openxmlformats.org/officeDocument/2006/relationships/hyperlink" Target="https://doi.org/10.1021/ja206425j" TargetMode="External"/><Relationship Id="rId32" Type="http://schemas.openxmlformats.org/officeDocument/2006/relationships/hyperlink" Target="https://doi.org/10.1021/ja206425j" TargetMode="External"/><Relationship Id="rId33" Type="http://schemas.openxmlformats.org/officeDocument/2006/relationships/hyperlink" Target="https://doi.org/10.1021/jacs.0c12425" TargetMode="External"/><Relationship Id="rId34" Type="http://schemas.openxmlformats.org/officeDocument/2006/relationships/hyperlink" Target="https://doi.org/10.1021/jacs.0c12425" TargetMode="External"/><Relationship Id="rId35" Type="http://schemas.openxmlformats.org/officeDocument/2006/relationships/hyperlink" Target="https://doi.org/10.1002/anie.202210243" TargetMode="External"/><Relationship Id="rId36" Type="http://schemas.openxmlformats.org/officeDocument/2006/relationships/hyperlink" Target="https://doi.org/10.1002/anie.202210243" TargetMode="External"/><Relationship Id="rId37" Type="http://schemas.openxmlformats.org/officeDocument/2006/relationships/hyperlink" Target="https://doi.org/10.1002/anie.202210243" TargetMode="External"/><Relationship Id="rId38" Type="http://schemas.openxmlformats.org/officeDocument/2006/relationships/hyperlink" Target="https://doi.org/10.1039/D2SC02752F" TargetMode="External"/><Relationship Id="rId39" Type="http://schemas.openxmlformats.org/officeDocument/2006/relationships/hyperlink" Target="https://doi.org/10.1039/D2SC02752F" TargetMode="External"/><Relationship Id="rId40" Type="http://schemas.openxmlformats.org/officeDocument/2006/relationships/hyperlink" Target="https://doi.org/10.1039/D2SC02752F" TargetMode="External"/><Relationship Id="rId41" Type="http://schemas.openxmlformats.org/officeDocument/2006/relationships/hyperlink" Target="https://doi.org/10.1039/D2SC02752F" TargetMode="External"/><Relationship Id="rId42" Type="http://schemas.openxmlformats.org/officeDocument/2006/relationships/hyperlink" Target="https://doi.org/10.1039/C9SC03756J" TargetMode="External"/><Relationship Id="rId43" Type="http://schemas.openxmlformats.org/officeDocument/2006/relationships/hyperlink" Target="https://doi.org/10.1039/C4PY00748D" TargetMode="External"/><Relationship Id="rId44" Type="http://schemas.openxmlformats.org/officeDocument/2006/relationships/hyperlink" Target="https://doi.org/10.1039/C4PY00748D" TargetMode="External"/><Relationship Id="rId45" Type="http://schemas.openxmlformats.org/officeDocument/2006/relationships/hyperlink" Target="https://doi.org/10.1039/C2PY20026K" TargetMode="External"/><Relationship Id="rId46" Type="http://schemas.openxmlformats.org/officeDocument/2006/relationships/hyperlink" Target="https://doi.org/10.1021/ma2026385" TargetMode="External"/><Relationship Id="rId47" Type="http://schemas.openxmlformats.org/officeDocument/2006/relationships/hyperlink" Target="https://doi.org/10.1021/ma2026385" TargetMode="External"/><Relationship Id="rId48" Type="http://schemas.openxmlformats.org/officeDocument/2006/relationships/hyperlink" Target="https://doi.org/10.1021/ma2026385" TargetMode="External"/><Relationship Id="rId49" Type="http://schemas.openxmlformats.org/officeDocument/2006/relationships/hyperlink" Target="https://doi.org/10.1021/ma2026385" TargetMode="External"/><Relationship Id="rId50" Type="http://schemas.openxmlformats.org/officeDocument/2006/relationships/hyperlink" Target="https://doi.org/10.1021/ma2026385" TargetMode="External"/><Relationship Id="rId51" Type="http://schemas.openxmlformats.org/officeDocument/2006/relationships/hyperlink" Target="https://doi.org/10.1021/ma2026385" TargetMode="External"/><Relationship Id="rId52" Type="http://schemas.openxmlformats.org/officeDocument/2006/relationships/hyperlink" Target="https://doi.org/10.1021/ja203520p" TargetMode="External"/><Relationship Id="rId53" Type="http://schemas.openxmlformats.org/officeDocument/2006/relationships/hyperlink" Target="https://doi.org/10.1021/ja203520p" TargetMode="External"/><Relationship Id="rId54" Type="http://schemas.openxmlformats.org/officeDocument/2006/relationships/hyperlink" Target="https://doi.org/10.1021/ja203520p" TargetMode="External"/><Relationship Id="rId55" Type="http://schemas.openxmlformats.org/officeDocument/2006/relationships/hyperlink" Target="https://doi.org/10.1021/ja203520p" TargetMode="External"/><Relationship Id="rId56" Type="http://schemas.openxmlformats.org/officeDocument/2006/relationships/hyperlink" Target="https://doi.org/10.1021/ja203520p" TargetMode="External"/><Relationship Id="rId57" Type="http://schemas.openxmlformats.org/officeDocument/2006/relationships/hyperlink" Target="https://doi.org/10.1021/ja203520p" TargetMode="External"/><Relationship Id="rId58" Type="http://schemas.openxmlformats.org/officeDocument/2006/relationships/hyperlink" Target="https://doi.org/10.1021/ja203520p" TargetMode="External"/><Relationship Id="rId59" Type="http://schemas.openxmlformats.org/officeDocument/2006/relationships/hyperlink" Target="https://doi.org/10.1021/ja203520p" TargetMode="External"/><Relationship Id="rId60" Type="http://schemas.openxmlformats.org/officeDocument/2006/relationships/hyperlink" Target="https://doi.org/10.1021/ja203520p" TargetMode="External"/><Relationship Id="rId61" Type="http://schemas.openxmlformats.org/officeDocument/2006/relationships/hyperlink" Target="https://doi.org/10.1021/ja203520p" TargetMode="External"/><Relationship Id="rId62" Type="http://schemas.openxmlformats.org/officeDocument/2006/relationships/hyperlink" Target="https://doi.org/10.1021/ja203520p" TargetMode="External"/><Relationship Id="rId63" Type="http://schemas.openxmlformats.org/officeDocument/2006/relationships/hyperlink" Target="https://doi.org/10.1021/ja203520p" TargetMode="External"/><Relationship Id="rId64" Type="http://schemas.openxmlformats.org/officeDocument/2006/relationships/hyperlink" Target="https://doi.org/10.1021/ja203520p" TargetMode="External"/><Relationship Id="rId65" Type="http://schemas.openxmlformats.org/officeDocument/2006/relationships/hyperlink" Target="https://doi.org/10.1021/ja203520p" TargetMode="External"/><Relationship Id="rId66" Type="http://schemas.openxmlformats.org/officeDocument/2006/relationships/hyperlink" Target="https://doi.org/10.3390/polym11071222" TargetMode="External"/><Relationship Id="rId67" Type="http://schemas.openxmlformats.org/officeDocument/2006/relationships/hyperlink" Target="https://doi.org/10.3390/polym11071222" TargetMode="External"/><Relationship Id="rId68" Type="http://schemas.openxmlformats.org/officeDocument/2006/relationships/hyperlink" Target="https://doi.org/10.3390/polym11071222" TargetMode="External"/><Relationship Id="rId69" Type="http://schemas.openxmlformats.org/officeDocument/2006/relationships/hyperlink" Target="https://doi.org/10.3390/polym11071222" TargetMode="External"/><Relationship Id="rId70" Type="http://schemas.openxmlformats.org/officeDocument/2006/relationships/hyperlink" Target="https://doi.org/10.3390/polym11071222" TargetMode="External"/><Relationship Id="rId71" Type="http://schemas.openxmlformats.org/officeDocument/2006/relationships/hyperlink" Target="https://doi.org/10.3390/polym11071222" TargetMode="External"/><Relationship Id="rId72" Type="http://schemas.openxmlformats.org/officeDocument/2006/relationships/hyperlink" Target="https://doi.org/10.3390/polym11071222" TargetMode="External"/><Relationship Id="rId73" Type="http://schemas.openxmlformats.org/officeDocument/2006/relationships/hyperlink" Target="https://doi.org/10.3390/polym11071222" TargetMode="External"/><Relationship Id="rId74" Type="http://schemas.openxmlformats.org/officeDocument/2006/relationships/hyperlink" Target="https://doi.org/10.3390/polym11071222" TargetMode="External"/><Relationship Id="rId75" Type="http://schemas.openxmlformats.org/officeDocument/2006/relationships/hyperlink" Target="https://doi.org/10.3390/polym11071222" TargetMode="External"/><Relationship Id="rId76" Type="http://schemas.openxmlformats.org/officeDocument/2006/relationships/hyperlink" Target="https://doi.org/10.3390/polym11071222" TargetMode="External"/><Relationship Id="rId77" Type="http://schemas.openxmlformats.org/officeDocument/2006/relationships/hyperlink" Target="https://doi.org/10.3390/polym11071222" TargetMode="External"/><Relationship Id="rId78" Type="http://schemas.openxmlformats.org/officeDocument/2006/relationships/hyperlink" Target="https://doi.org/10.3390/polym11071222" TargetMode="External"/><Relationship Id="rId79" Type="http://schemas.openxmlformats.org/officeDocument/2006/relationships/hyperlink" Target="https://doi.org/10.3390/polym11071222" TargetMode="External"/><Relationship Id="rId80" Type="http://schemas.openxmlformats.org/officeDocument/2006/relationships/hyperlink" Target="https://doi.org/10.3390/polym11071222" TargetMode="External"/><Relationship Id="rId81" Type="http://schemas.openxmlformats.org/officeDocument/2006/relationships/hyperlink" Target="https://doi.org/10.3390/polym11071222" TargetMode="External"/><Relationship Id="rId82" Type="http://schemas.openxmlformats.org/officeDocument/2006/relationships/hyperlink" Target="https://doi.org/10.3390/polym11071222" TargetMode="External"/><Relationship Id="rId83" Type="http://schemas.openxmlformats.org/officeDocument/2006/relationships/hyperlink" Target="https://doi.org/10.3390/polym11071222" TargetMode="External"/><Relationship Id="rId84" Type="http://schemas.openxmlformats.org/officeDocument/2006/relationships/hyperlink" Target="https://doi.org/10.3390/polym11071222" TargetMode="External"/><Relationship Id="rId85" Type="http://schemas.openxmlformats.org/officeDocument/2006/relationships/hyperlink" Target="https://doi.org/10.3390/polym11071222" TargetMode="External"/><Relationship Id="rId86" Type="http://schemas.openxmlformats.org/officeDocument/2006/relationships/hyperlink" Target="https://doi.org/10.3390/polym11071222" TargetMode="External"/><Relationship Id="rId87" Type="http://schemas.openxmlformats.org/officeDocument/2006/relationships/hyperlink" Target="https://doi.org/10.3390/polym11071222" TargetMode="External"/><Relationship Id="rId88" Type="http://schemas.openxmlformats.org/officeDocument/2006/relationships/hyperlink" Target="https://doi.org/10.3390/polym11071222" TargetMode="External"/><Relationship Id="rId89" Type="http://schemas.openxmlformats.org/officeDocument/2006/relationships/hyperlink" Target="https://doi.org/10.3390/polym11071222" TargetMode="External"/><Relationship Id="rId90" Type="http://schemas.openxmlformats.org/officeDocument/2006/relationships/hyperlink" Target="https://doi.org/10.3390/polym11071222" TargetMode="External"/><Relationship Id="rId91" Type="http://schemas.openxmlformats.org/officeDocument/2006/relationships/hyperlink" Target="https://doi.org/10.3390/polym11071222" TargetMode="External"/><Relationship Id="rId92" Type="http://schemas.openxmlformats.org/officeDocument/2006/relationships/hyperlink" Target="https://doi.org/10.3390/polym11071222" TargetMode="External"/><Relationship Id="rId93" Type="http://schemas.openxmlformats.org/officeDocument/2006/relationships/hyperlink" Target="https://doi.org/10.3390/polym11071222" TargetMode="External"/><Relationship Id="rId94" Type="http://schemas.openxmlformats.org/officeDocument/2006/relationships/hyperlink" Target="https://doi.org/10.3390/polym11071222" TargetMode="External"/><Relationship Id="rId95" Type="http://schemas.openxmlformats.org/officeDocument/2006/relationships/hyperlink" Target="https://doi.org/10.3390/polym11071222" TargetMode="External"/><Relationship Id="rId96" Type="http://schemas.openxmlformats.org/officeDocument/2006/relationships/hyperlink" Target="https://doi.org/10.3390/polym11071222" TargetMode="External"/><Relationship Id="rId97" Type="http://schemas.openxmlformats.org/officeDocument/2006/relationships/hyperlink" Target="https://doi.org/10.3390/polym11071222" TargetMode="External"/><Relationship Id="rId98" Type="http://schemas.openxmlformats.org/officeDocument/2006/relationships/hyperlink" Target="https://doi.org/10.3390/polym11071222" TargetMode="External"/><Relationship Id="rId99" Type="http://schemas.openxmlformats.org/officeDocument/2006/relationships/hyperlink" Target="https://doi.org/10.3390/polym11071222" TargetMode="External"/><Relationship Id="rId100" Type="http://schemas.openxmlformats.org/officeDocument/2006/relationships/hyperlink" Target="https://doi.org/10.3390/polym11071222" TargetMode="External"/><Relationship Id="rId101" Type="http://schemas.openxmlformats.org/officeDocument/2006/relationships/hyperlink" Target="https://doi.org/10.3390/polym11071222" TargetMode="External"/><Relationship Id="rId102" Type="http://schemas.openxmlformats.org/officeDocument/2006/relationships/hyperlink" Target="https://doi.org/10.3390/polym11071222" TargetMode="External"/><Relationship Id="rId103" Type="http://schemas.openxmlformats.org/officeDocument/2006/relationships/hyperlink" Target="https://doi.org/10.3390/polym11071222" TargetMode="External"/><Relationship Id="rId104" Type="http://schemas.openxmlformats.org/officeDocument/2006/relationships/hyperlink" Target="https://doi.org/10.1021/acs.macromol.7b00862" TargetMode="External"/><Relationship Id="rId105" Type="http://schemas.openxmlformats.org/officeDocument/2006/relationships/hyperlink" Target="https://doi.org/10.1021/acs.macromol.7b00862" TargetMode="External"/><Relationship Id="rId106" Type="http://schemas.openxmlformats.org/officeDocument/2006/relationships/hyperlink" Target="https://doi.org/10.1021/acs.macromol.7b00862" TargetMode="External"/><Relationship Id="rId107" Type="http://schemas.openxmlformats.org/officeDocument/2006/relationships/hyperlink" Target="https://doi.org/10.1021/acs.macromol.7b00862" TargetMode="External"/><Relationship Id="rId108" Type="http://schemas.openxmlformats.org/officeDocument/2006/relationships/hyperlink" Target="https://doi.org/10.1021/acs.macromol.7b00862" TargetMode="External"/><Relationship Id="rId109" Type="http://schemas.openxmlformats.org/officeDocument/2006/relationships/hyperlink" Target="https://doi.org/10.1021/acs.macromol.7b00862" TargetMode="External"/><Relationship Id="rId110" Type="http://schemas.openxmlformats.org/officeDocument/2006/relationships/hyperlink" Target="https://doi.org/10.1021/acs.macromol.7b00862" TargetMode="External"/><Relationship Id="rId111" Type="http://schemas.openxmlformats.org/officeDocument/2006/relationships/hyperlink" Target="https://doi.org/10.1021/acs.macromol.7b00862" TargetMode="External"/><Relationship Id="rId112" Type="http://schemas.openxmlformats.org/officeDocument/2006/relationships/hyperlink" Target="https://doi.org/10.1021/acs.macromol.7b00862" TargetMode="External"/><Relationship Id="rId113" Type="http://schemas.openxmlformats.org/officeDocument/2006/relationships/hyperlink" Target="https://doi.org/10.1021/acs.macromol.7b00862" TargetMode="External"/><Relationship Id="rId114" Type="http://schemas.openxmlformats.org/officeDocument/2006/relationships/hyperlink" Target="https://doi.org/10.1021/acs.macromol.7b00862" TargetMode="External"/><Relationship Id="rId115" Type="http://schemas.openxmlformats.org/officeDocument/2006/relationships/hyperlink" Target="https://doi.org/10.1021/acs.macromol.7b00862" TargetMode="External"/><Relationship Id="rId116" Type="http://schemas.openxmlformats.org/officeDocument/2006/relationships/hyperlink" Target="https://doi.org/10.1021/acs.macromol.7b00862" TargetMode="External"/><Relationship Id="rId117" Type="http://schemas.openxmlformats.org/officeDocument/2006/relationships/hyperlink" Target="https://doi.org/10.1021/acs.macromol.7b00862" TargetMode="External"/><Relationship Id="rId118" Type="http://schemas.openxmlformats.org/officeDocument/2006/relationships/hyperlink" Target="https://doi.org/10.1021/acs.macromol.7b00862" TargetMode="External"/><Relationship Id="rId119" Type="http://schemas.openxmlformats.org/officeDocument/2006/relationships/hyperlink" Target="https://doi.org/10.1021/acs.macromol.7b00862" TargetMode="External"/><Relationship Id="rId120" Type="http://schemas.openxmlformats.org/officeDocument/2006/relationships/hyperlink" Target="https://doi.org/10.1021/acs.macromol.7b00862" TargetMode="External"/><Relationship Id="rId121" Type="http://schemas.openxmlformats.org/officeDocument/2006/relationships/hyperlink" Target="https://doi.org/10.1021/acs.macromol.7b00862" TargetMode="External"/><Relationship Id="rId122" Type="http://schemas.openxmlformats.org/officeDocument/2006/relationships/hyperlink" Target="https://doi.org/10.1021/acs.macromol.7b00862" TargetMode="External"/><Relationship Id="rId123" Type="http://schemas.openxmlformats.org/officeDocument/2006/relationships/hyperlink" Target="https://doi.org/10.1021/acs.macromol.7b00862" TargetMode="External"/><Relationship Id="rId124" Type="http://schemas.openxmlformats.org/officeDocument/2006/relationships/hyperlink" Target="https://doi.org/10.1021/acs.macromol.7b00862" TargetMode="External"/><Relationship Id="rId125" Type="http://schemas.openxmlformats.org/officeDocument/2006/relationships/hyperlink" Target="https://doi.org/10.1021/acs.macromol.7b00862" TargetMode="External"/><Relationship Id="rId126" Type="http://schemas.openxmlformats.org/officeDocument/2006/relationships/hyperlink" Target="https://doi.org/10.1021/acs.macromol.7b00862" TargetMode="External"/><Relationship Id="rId127" Type="http://schemas.openxmlformats.org/officeDocument/2006/relationships/hyperlink" Target="https://doi.org/10.1021/acs.macromol.7b00862" TargetMode="External"/><Relationship Id="rId128" Type="http://schemas.openxmlformats.org/officeDocument/2006/relationships/hyperlink" Target="https://doi.org/10.1021/acs.macromol.7b00862" TargetMode="External"/><Relationship Id="rId129" Type="http://schemas.openxmlformats.org/officeDocument/2006/relationships/hyperlink" Target="https://doi.org/10.1021/acs.macromol.7b00862" TargetMode="External"/><Relationship Id="rId130" Type="http://schemas.openxmlformats.org/officeDocument/2006/relationships/hyperlink" Target="https://doi.org/10.1021/acs.macromol.7b00862" TargetMode="External"/><Relationship Id="rId131" Type="http://schemas.openxmlformats.org/officeDocument/2006/relationships/hyperlink" Target="https://doi.org/10.1002/app.47200" TargetMode="External"/><Relationship Id="rId132" Type="http://schemas.openxmlformats.org/officeDocument/2006/relationships/hyperlink" Target="https://doi.org/10.1021/acs.organomet.0c00016" TargetMode="External"/><Relationship Id="rId133" Type="http://schemas.openxmlformats.org/officeDocument/2006/relationships/hyperlink" Target="https://doi.org/10.1002/(SICI)1097-4628(19960103)59:1%3C37::AID-APP6%3E3.0.CO;2-N" TargetMode="External"/><Relationship Id="rId134" Type="http://schemas.openxmlformats.org/officeDocument/2006/relationships/hyperlink" Target="https://doi.org/10.1002/(SICI)1097-4628(19960103)59:1%3C37::AID-APP6%3E3.0.CO;2-N" TargetMode="External"/><Relationship Id="rId135" Type="http://schemas.openxmlformats.org/officeDocument/2006/relationships/hyperlink" Target="https://doi.org/10.1002/(SICI)1097-4628(19960103)59:1%3C37::AID-APP6%3E3.0.CO;2-N" TargetMode="External"/><Relationship Id="rId136" Type="http://schemas.openxmlformats.org/officeDocument/2006/relationships/hyperlink" Target="https://doi.org/10.1002/(SICI)1097-4628(19960103)59:1%3C37::AID-APP6%3E3.0.CO;2-N" TargetMode="External"/><Relationship Id="rId137" Type="http://schemas.openxmlformats.org/officeDocument/2006/relationships/hyperlink" Target="https://doi.org/10.1002/(SICI)1097-4628(19960103)59:1%3C37::AID-APP6%3E3.0.CO;2-N" TargetMode="External"/><Relationship Id="rId138" Type="http://schemas.openxmlformats.org/officeDocument/2006/relationships/hyperlink" Target="https://doi.org/10.1002/(SICI)1097-4628(19960103)59:1%3C37::AID-APP6%3E3.0.CO;2-N" TargetMode="External"/><Relationship Id="rId139" Type="http://schemas.openxmlformats.org/officeDocument/2006/relationships/hyperlink" Target="https://doi.org/10.1002/(SICI)1097-4628(19960103)59:1%3C37::AID-APP6%3E3.0.CO;2-N" TargetMode="External"/><Relationship Id="rId140" Type="http://schemas.openxmlformats.org/officeDocument/2006/relationships/hyperlink" Target="https://doi.org/10.1002/(SICI)1097-4628(19960103)59:1%3C37::AID-APP6%3E3.0.CO;2-N" TargetMode="External"/><Relationship Id="rId141" Type="http://schemas.openxmlformats.org/officeDocument/2006/relationships/hyperlink" Target="https://doi.org/10.1002/(SICI)1097-4628(19960103)59:1%3C37::AID-APP6%3E3.0.CO;2-N" TargetMode="External"/><Relationship Id="rId142" Type="http://schemas.openxmlformats.org/officeDocument/2006/relationships/hyperlink" Target="https://doi.org/10.1002/(SICI)1097-4628(19960103)59:1%3C37::AID-APP6%3E3.0.CO;2-N" TargetMode="External"/><Relationship Id="rId143" Type="http://schemas.openxmlformats.org/officeDocument/2006/relationships/hyperlink" Target="https://doi.org/10.1002/(SICI)1097-4628(19960103)59:1%3C37::AID-APP6%3E3.0.CO;2-N" TargetMode="External"/><Relationship Id="rId144" Type="http://schemas.openxmlformats.org/officeDocument/2006/relationships/hyperlink" Target="https://doi.org/10.1023/A:1020200822435" TargetMode="External"/><Relationship Id="rId145" Type="http://schemas.openxmlformats.org/officeDocument/2006/relationships/hyperlink" Target="https://doi.org/10.1023/A:1020200822435" TargetMode="External"/><Relationship Id="rId146" Type="http://schemas.openxmlformats.org/officeDocument/2006/relationships/hyperlink" Target="https://doi.org/10.1023/A:1020200822435" TargetMode="External"/><Relationship Id="rId147" Type="http://schemas.openxmlformats.org/officeDocument/2006/relationships/hyperlink" Target="https://doi.org/10.1023/A:1020200822435" TargetMode="External"/><Relationship Id="rId148" Type="http://schemas.openxmlformats.org/officeDocument/2006/relationships/hyperlink" Target="https://doi.org/10.1023/A:1020200822435" TargetMode="External"/><Relationship Id="rId149" Type="http://schemas.openxmlformats.org/officeDocument/2006/relationships/hyperlink" Target="https://doi.org/10.1023/A:1020200822435" TargetMode="External"/><Relationship Id="rId150" Type="http://schemas.openxmlformats.org/officeDocument/2006/relationships/hyperlink" Target="https://doi.org/10.1023/A:1020200822435" TargetMode="External"/><Relationship Id="rId151" Type="http://schemas.openxmlformats.org/officeDocument/2006/relationships/hyperlink" Target="https://doi.org/10.1023/A:1020200822435" TargetMode="External"/><Relationship Id="rId152" Type="http://schemas.openxmlformats.org/officeDocument/2006/relationships/hyperlink" Target="https://doi.org/10.1023/A:1020200822435" TargetMode="External"/><Relationship Id="rId153" Type="http://schemas.openxmlformats.org/officeDocument/2006/relationships/hyperlink" Target="https://doi.org/10.1023/A:1020200822435" TargetMode="External"/><Relationship Id="rId154" Type="http://schemas.openxmlformats.org/officeDocument/2006/relationships/hyperlink" Target="https://doi.org/10.1023/A:1025084304766" TargetMode="External"/><Relationship Id="rId155" Type="http://schemas.openxmlformats.org/officeDocument/2006/relationships/hyperlink" Target="https://doi.org/10.1023/A:1025084304766" TargetMode="External"/><Relationship Id="rId156" Type="http://schemas.openxmlformats.org/officeDocument/2006/relationships/hyperlink" Target="https://doi.org/10.1016/j.polymdegradstab.2009.11.045" TargetMode="External"/><Relationship Id="rId157" Type="http://schemas.openxmlformats.org/officeDocument/2006/relationships/hyperlink" Target="https://doi.org/10.1016/j.polymdegradstab.2009.11.045" TargetMode="External"/><Relationship Id="rId158" Type="http://schemas.openxmlformats.org/officeDocument/2006/relationships/hyperlink" Target="https://doi.org/10.1016/j.polymdegradstab.2009.11.045" TargetMode="External"/><Relationship Id="rId159" Type="http://schemas.openxmlformats.org/officeDocument/2006/relationships/hyperlink" Target="https://doi.org/10.1016/j.polymdegradstab.2009.11.045" TargetMode="External"/><Relationship Id="rId160" Type="http://schemas.openxmlformats.org/officeDocument/2006/relationships/hyperlink" Target="https://doi.org/10.1016/j.polymdegradstab.2009.11.045" TargetMode="External"/><Relationship Id="rId161" Type="http://schemas.openxmlformats.org/officeDocument/2006/relationships/hyperlink" Target="http://dx.doi.org/10.1039/C2PY20859H" TargetMode="External"/><Relationship Id="rId162" Type="http://schemas.openxmlformats.org/officeDocument/2006/relationships/hyperlink" Target="http://dx.doi.org/10.1039/C2PY20859H" TargetMode="External"/><Relationship Id="rId163" Type="http://schemas.openxmlformats.org/officeDocument/2006/relationships/hyperlink" Target="https://doi.org/10.1016/j.polymertesting.2014.03.007" TargetMode="External"/><Relationship Id="rId164" Type="http://schemas.openxmlformats.org/officeDocument/2006/relationships/hyperlink" Target="https://doi.org/10.1016/j.polymertesting.2014.03.007" TargetMode="External"/><Relationship Id="rId165" Type="http://schemas.openxmlformats.org/officeDocument/2006/relationships/hyperlink" Target="https://doi.org/10.1016/0142-9612(91)90037-B" TargetMode="External"/><Relationship Id="rId166" Type="http://schemas.openxmlformats.org/officeDocument/2006/relationships/hyperlink" Target="https://doi.org/10.1016/0142-9612(91)90037-B" TargetMode="External"/><Relationship Id="rId167" Type="http://schemas.openxmlformats.org/officeDocument/2006/relationships/hyperlink" Target="https://doi.org/10.1016/0142-9612(91)90037-B" TargetMode="External"/><Relationship Id="rId168" Type="http://schemas.openxmlformats.org/officeDocument/2006/relationships/hyperlink" Target="https://doi.org/10.1016/0142-9612(91)90037-B" TargetMode="External"/><Relationship Id="rId169" Type="http://schemas.openxmlformats.org/officeDocument/2006/relationships/hyperlink" Target="https://doi.org/10.1016/0142-9612(91)90037-B" TargetMode="External"/><Relationship Id="rId170" Type="http://schemas.openxmlformats.org/officeDocument/2006/relationships/hyperlink" Target="https://doi.org/10.1016/0142-9612(91)90037-B" TargetMode="External"/><Relationship Id="rId171" Type="http://schemas.openxmlformats.org/officeDocument/2006/relationships/hyperlink" Target="https://doi.org/10.1016/0142-9612(91)90037-B" TargetMode="External"/><Relationship Id="rId172" Type="http://schemas.openxmlformats.org/officeDocument/2006/relationships/hyperlink" Target="https://doi.org/10.1016/0142-9612(91)90037-B" TargetMode="External"/><Relationship Id="rId173" Type="http://schemas.openxmlformats.org/officeDocument/2006/relationships/hyperlink" Target="https://doi.org/10.1016/0142-9612(91)90037-B" TargetMode="External"/><Relationship Id="rId174" Type="http://schemas.openxmlformats.org/officeDocument/2006/relationships/hyperlink" Target="https://doi.org/10.1016/0142-9612(91)90037-B" TargetMode="External"/><Relationship Id="rId175" Type="http://schemas.openxmlformats.org/officeDocument/2006/relationships/hyperlink" Target="https://doi.org/10.1016/0142-9612(91)90037-B" TargetMode="External"/><Relationship Id="rId176" Type="http://schemas.openxmlformats.org/officeDocument/2006/relationships/hyperlink" Target="https://doi.org/10.1016/0142-9612(91)90037-B" TargetMode="External"/><Relationship Id="rId177" Type="http://schemas.openxmlformats.org/officeDocument/2006/relationships/hyperlink" Target="https://doi.org/10.1021/ma00099a013" TargetMode="External"/><Relationship Id="rId178" Type="http://schemas.openxmlformats.org/officeDocument/2006/relationships/hyperlink" Target="https://doi.org/10.1021/ma00099a013" TargetMode="External"/><Relationship Id="rId179" Type="http://schemas.openxmlformats.org/officeDocument/2006/relationships/hyperlink" Target="https://doi.org/10.1021/ma00099a013" TargetMode="External"/><Relationship Id="rId180" Type="http://schemas.openxmlformats.org/officeDocument/2006/relationships/hyperlink" Target="https://doi.org/10.1021/ma00099a013" TargetMode="External"/><Relationship Id="rId181" Type="http://schemas.openxmlformats.org/officeDocument/2006/relationships/hyperlink" Target="https://doi.org/10.1021/ma00099a013" TargetMode="External"/><Relationship Id="rId182" Type="http://schemas.openxmlformats.org/officeDocument/2006/relationships/hyperlink" Target="https://doi.org/10.1021/ma00099a013" TargetMode="External"/><Relationship Id="rId183" Type="http://schemas.openxmlformats.org/officeDocument/2006/relationships/hyperlink" Target="https://doi.org/10.1021/ma00099a013" TargetMode="External"/><Relationship Id="rId184" Type="http://schemas.openxmlformats.org/officeDocument/2006/relationships/hyperlink" Target="https://doi.org/10.1021/ma00020a039" TargetMode="External"/><Relationship Id="rId185" Type="http://schemas.openxmlformats.org/officeDocument/2006/relationships/hyperlink" Target="https://doi.org/10.1021/ma00020a039" TargetMode="External"/><Relationship Id="rId186" Type="http://schemas.openxmlformats.org/officeDocument/2006/relationships/hyperlink" Target="https://doi.org/10.1021/ma00020a039" TargetMode="External"/><Relationship Id="rId187" Type="http://schemas.openxmlformats.org/officeDocument/2006/relationships/hyperlink" Target="https://doi.org/10.1021/ma00020a039" TargetMode="External"/><Relationship Id="rId188" Type="http://schemas.openxmlformats.org/officeDocument/2006/relationships/hyperlink" Target="https://doi.org/10.1021/ma00020a039" TargetMode="External"/><Relationship Id="rId189" Type="http://schemas.openxmlformats.org/officeDocument/2006/relationships/hyperlink" Target="https://doi.org/10.1021/ma00020a039" TargetMode="External"/><Relationship Id="rId190" Type="http://schemas.openxmlformats.org/officeDocument/2006/relationships/hyperlink" Target="https://doi.org/10.1021/ma00020a039" TargetMode="External"/><Relationship Id="rId191" Type="http://schemas.openxmlformats.org/officeDocument/2006/relationships/hyperlink" Target="https://doi.org/10.1021/ma101259k" TargetMode="External"/><Relationship Id="rId192" Type="http://schemas.openxmlformats.org/officeDocument/2006/relationships/hyperlink" Target="https://doi.org/10.1021/ma101259k" TargetMode="External"/><Relationship Id="rId193" Type="http://schemas.openxmlformats.org/officeDocument/2006/relationships/hyperlink" Target="https://doi.org/10.1021/ma101259k" TargetMode="External"/><Relationship Id="rId194" Type="http://schemas.openxmlformats.org/officeDocument/2006/relationships/hyperlink" Target="https://doi.org/10.1021/ma101259k" TargetMode="External"/><Relationship Id="rId195" Type="http://schemas.openxmlformats.org/officeDocument/2006/relationships/hyperlink" Target="https://doi.org/10.1021/ma101259k" TargetMode="External"/><Relationship Id="rId196" Type="http://schemas.openxmlformats.org/officeDocument/2006/relationships/hyperlink" Target="https://doi.org/10.1021/ma101259k" TargetMode="External"/><Relationship Id="rId197" Type="http://schemas.openxmlformats.org/officeDocument/2006/relationships/hyperlink" Target="https://doi.org/10.1021/ma101259k" TargetMode="External"/><Relationship Id="rId198" Type="http://schemas.openxmlformats.org/officeDocument/2006/relationships/hyperlink" Target="https://doi.org/10.1021/ma101259k" TargetMode="External"/><Relationship Id="rId199" Type="http://schemas.openxmlformats.org/officeDocument/2006/relationships/hyperlink" Target="https://doi.org/10.1021/ma101259k" TargetMode="External"/><Relationship Id="rId200" Type="http://schemas.openxmlformats.org/officeDocument/2006/relationships/hyperlink" Target="https://doi.org/10.1021/ma101259k" TargetMode="External"/><Relationship Id="rId201" Type="http://schemas.openxmlformats.org/officeDocument/2006/relationships/hyperlink" Target="https://doi.org/10.1021/ma101259k" TargetMode="External"/><Relationship Id="rId202" Type="http://schemas.openxmlformats.org/officeDocument/2006/relationships/hyperlink" Target="https://doi.org/10.1002/marc.201800558" TargetMode="External"/><Relationship Id="rId203" Type="http://schemas.openxmlformats.org/officeDocument/2006/relationships/hyperlink" Target="https://doi.org/10.1021/jacs.0c03520" TargetMode="External"/><Relationship Id="rId204" Type="http://schemas.openxmlformats.org/officeDocument/2006/relationships/hyperlink" Target="https://doi.org/10.1021/jacs.0c03520" TargetMode="External"/><Relationship Id="rId205" Type="http://schemas.openxmlformats.org/officeDocument/2006/relationships/hyperlink" Target="https://doi.org/10.1021/jacs.0c03520" TargetMode="External"/><Relationship Id="rId206" Type="http://schemas.openxmlformats.org/officeDocument/2006/relationships/hyperlink" Target="https://doi.org/10.1021/jacs.0c03520" TargetMode="External"/><Relationship Id="rId207" Type="http://schemas.openxmlformats.org/officeDocument/2006/relationships/hyperlink" Target="https://doi.org/10.1021/jacs.0c03520" TargetMode="External"/><Relationship Id="rId208" Type="http://schemas.openxmlformats.org/officeDocument/2006/relationships/hyperlink" Target="https://doi.org/10.1021/jacs.0c03520" TargetMode="External"/><Relationship Id="rId209" Type="http://schemas.openxmlformats.org/officeDocument/2006/relationships/hyperlink" Target="https://doi.org/10.1021/jacs.0c03520" TargetMode="External"/><Relationship Id="rId210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doi.org/10.1021/ma201063t" TargetMode="External"/><Relationship Id="rId3" Type="http://schemas.openxmlformats.org/officeDocument/2006/relationships/hyperlink" Target="https://doi.org/10.1021/ma201063t" TargetMode="External"/><Relationship Id="rId4" Type="http://schemas.openxmlformats.org/officeDocument/2006/relationships/hyperlink" Target="https://doi.org/10.1021/bm900721p" TargetMode="External"/><Relationship Id="rId5" Type="http://schemas.openxmlformats.org/officeDocument/2006/relationships/hyperlink" Target="https://doi.org/10.1021/bm900721p" TargetMode="External"/><Relationship Id="rId6" Type="http://schemas.openxmlformats.org/officeDocument/2006/relationships/hyperlink" Target="https://doi.org/10.1021/bm900721p" TargetMode="External"/><Relationship Id="rId7" Type="http://schemas.openxmlformats.org/officeDocument/2006/relationships/hyperlink" Target="https://doi.org/10.1021/bm900721p" TargetMode="External"/><Relationship Id="rId8" Type="http://schemas.openxmlformats.org/officeDocument/2006/relationships/hyperlink" Target="https://doi.org/10.1021/bm900721p" TargetMode="External"/><Relationship Id="rId9" Type="http://schemas.openxmlformats.org/officeDocument/2006/relationships/hyperlink" Target="https://doi.org/10.1021/bm900721p" TargetMode="External"/><Relationship Id="rId10" Type="http://schemas.openxmlformats.org/officeDocument/2006/relationships/hyperlink" Target="https://doi.org/10.1021/bm900721p" TargetMode="External"/><Relationship Id="rId11" Type="http://schemas.openxmlformats.org/officeDocument/2006/relationships/hyperlink" Target="https://doi.org/10.1021/bm900721p" TargetMode="External"/><Relationship Id="rId12" Type="http://schemas.openxmlformats.org/officeDocument/2006/relationships/hyperlink" Target="https://doi.org/10.1016/j.polymdegradstab.2020.109353" TargetMode="External"/><Relationship Id="rId13" Type="http://schemas.openxmlformats.org/officeDocument/2006/relationships/hyperlink" Target="https://doi.org/10.1016/j.polymdegradstab.2020.109353" TargetMode="External"/><Relationship Id="rId14" Type="http://schemas.openxmlformats.org/officeDocument/2006/relationships/hyperlink" Target="https://doi.org/10.1016/j.polymdegradstab.2020.109353" TargetMode="External"/><Relationship Id="rId15" Type="http://schemas.openxmlformats.org/officeDocument/2006/relationships/hyperlink" Target="https://doi.org/10.1016/j.polymdegradstab.2020.109353" TargetMode="External"/><Relationship Id="rId16" Type="http://schemas.openxmlformats.org/officeDocument/2006/relationships/hyperlink" Target="https://doi.org/10.1021/acs.biomac.7b00283" TargetMode="External"/><Relationship Id="rId17" Type="http://schemas.openxmlformats.org/officeDocument/2006/relationships/hyperlink" Target="https://doi.org/10.1021/acs.biomac.7b00283" TargetMode="External"/><Relationship Id="rId18" Type="http://schemas.openxmlformats.org/officeDocument/2006/relationships/hyperlink" Target="https://doi.org/10.1021/acs.biomac.7b00283" TargetMode="External"/><Relationship Id="rId19" Type="http://schemas.openxmlformats.org/officeDocument/2006/relationships/hyperlink" Target="https://doi.org/10.1021/acs.biomac.7b00283" TargetMode="External"/><Relationship Id="rId20" Type="http://schemas.openxmlformats.org/officeDocument/2006/relationships/hyperlink" Target="https://doi.org/10.1021/acs.biomac.7b00283" TargetMode="External"/><Relationship Id="rId21" Type="http://schemas.openxmlformats.org/officeDocument/2006/relationships/hyperlink" Target="https://doi.org/10.1039/C5PY00202H" TargetMode="External"/><Relationship Id="rId22" Type="http://schemas.openxmlformats.org/officeDocument/2006/relationships/hyperlink" Target="https://doi.org/10.1039/C5PY00202H" TargetMode="External"/><Relationship Id="rId23" Type="http://schemas.openxmlformats.org/officeDocument/2006/relationships/hyperlink" Target="https://doi.org/10.1039/C5PY00202H" TargetMode="External"/><Relationship Id="rId24" Type="http://schemas.openxmlformats.org/officeDocument/2006/relationships/hyperlink" Target="https://doi.org/10.1039/C5PY00202H" TargetMode="External"/><Relationship Id="rId25" Type="http://schemas.openxmlformats.org/officeDocument/2006/relationships/hyperlink" Target="https://doi.org/10.1021/sc500412a" TargetMode="External"/><Relationship Id="rId26" Type="http://schemas.openxmlformats.org/officeDocument/2006/relationships/hyperlink" Target="https://doi.org/10.1021/sc500412a" TargetMode="External"/><Relationship Id="rId27" Type="http://schemas.openxmlformats.org/officeDocument/2006/relationships/hyperlink" Target="https://doi.org/10.1021/sc500412a" TargetMode="External"/><Relationship Id="rId28" Type="http://schemas.openxmlformats.org/officeDocument/2006/relationships/hyperlink" Target="https://doi.org/10.1021/sc500412a" TargetMode="External"/><Relationship Id="rId29" Type="http://schemas.openxmlformats.org/officeDocument/2006/relationships/hyperlink" Target="https://doi.org/10.1021/sc500412a" TargetMode="External"/><Relationship Id="rId30" Type="http://schemas.openxmlformats.org/officeDocument/2006/relationships/hyperlink" Target="https://doi.org/10.1021/sc500412a" TargetMode="External"/><Relationship Id="rId31" Type="http://schemas.openxmlformats.org/officeDocument/2006/relationships/hyperlink" Target="https://doi.org/10.1021/sc500412a" TargetMode="External"/><Relationship Id="rId32" Type="http://schemas.openxmlformats.org/officeDocument/2006/relationships/hyperlink" Target="https://doi.org/10.1073/pnas.1404596111" TargetMode="External"/><Relationship Id="rId33" Type="http://schemas.openxmlformats.org/officeDocument/2006/relationships/hyperlink" Target="https://doi.org/10.1073/pnas.1404596111" TargetMode="External"/><Relationship Id="rId34" Type="http://schemas.openxmlformats.org/officeDocument/2006/relationships/hyperlink" Target="https://doi.org/10.1073/pnas.1404596111" TargetMode="External"/><Relationship Id="rId35" Type="http://schemas.openxmlformats.org/officeDocument/2006/relationships/hyperlink" Target="https://doi.org/10.1039/D0SC00463D" TargetMode="External"/><Relationship Id="rId36" Type="http://schemas.openxmlformats.org/officeDocument/2006/relationships/hyperlink" Target="https://doi.org/10.1039/D0SC00463D" TargetMode="External"/><Relationship Id="rId37" Type="http://schemas.openxmlformats.org/officeDocument/2006/relationships/hyperlink" Target="https://doi.org/10.1039/D0SC00463D" TargetMode="External"/><Relationship Id="rId38" Type="http://schemas.openxmlformats.org/officeDocument/2006/relationships/hyperlink" Target="https://doi.org/10.1039/D0SC00463D" TargetMode="External"/><Relationship Id="rId39" Type="http://schemas.openxmlformats.org/officeDocument/2006/relationships/hyperlink" Target="https://doi.org/10.1039/D0SC00463D" TargetMode="External"/><Relationship Id="rId40" Type="http://schemas.openxmlformats.org/officeDocument/2006/relationships/hyperlink" Target="https://doi.org/10.1039/D0SC00463D" TargetMode="External"/><Relationship Id="rId41" Type="http://schemas.openxmlformats.org/officeDocument/2006/relationships/hyperlink" Target="https://doi.org/10.1039/D0SC00463D" TargetMode="External"/><Relationship Id="rId42" Type="http://schemas.openxmlformats.org/officeDocument/2006/relationships/hyperlink" Target="https://doi.org/10.1039/D0SC00463D" TargetMode="External"/><Relationship Id="rId43" Type="http://schemas.openxmlformats.org/officeDocument/2006/relationships/hyperlink" Target="https://doi.org/10.1039/D0SC00463D" TargetMode="External"/><Relationship Id="rId44" Type="http://schemas.openxmlformats.org/officeDocument/2006/relationships/hyperlink" Target="https://doi.org/10.1021/bm3012852" TargetMode="External"/><Relationship Id="rId45" Type="http://schemas.openxmlformats.org/officeDocument/2006/relationships/hyperlink" Target="https://doi.org/10.1021/bm3012852" TargetMode="External"/><Relationship Id="rId46" Type="http://schemas.openxmlformats.org/officeDocument/2006/relationships/hyperlink" Target="https://doi.org/10.1021/bm3012852" TargetMode="External"/><Relationship Id="rId47" Type="http://schemas.openxmlformats.org/officeDocument/2006/relationships/hyperlink" Target="https://doi.org/10.1021/bm3012852" TargetMode="External"/><Relationship Id="rId48" Type="http://schemas.openxmlformats.org/officeDocument/2006/relationships/hyperlink" Target="https://doi.org/10.1021/acssuschemeng.5b00855" TargetMode="External"/><Relationship Id="rId49" Type="http://schemas.openxmlformats.org/officeDocument/2006/relationships/hyperlink" Target="https://doi.org/10.1021/acssuschemeng.5b00855" TargetMode="External"/><Relationship Id="rId50" Type="http://schemas.openxmlformats.org/officeDocument/2006/relationships/hyperlink" Target="https://doi.org/10.1021/acssuschemeng.5b00855" TargetMode="External"/><Relationship Id="rId51" Type="http://schemas.openxmlformats.org/officeDocument/2006/relationships/hyperlink" Target="https://doi.org/10.1021/acssuschemeng.5b00855" TargetMode="External"/><Relationship Id="rId52" Type="http://schemas.openxmlformats.org/officeDocument/2006/relationships/hyperlink" Target="https://doi.org/10.1021/acssuschemeng.5b00855" TargetMode="External"/><Relationship Id="rId53" Type="http://schemas.openxmlformats.org/officeDocument/2006/relationships/hyperlink" Target="https://doi.org/10.1039/C9PY00654K" TargetMode="External"/><Relationship Id="rId54" Type="http://schemas.openxmlformats.org/officeDocument/2006/relationships/hyperlink" Target="https://doi.org/10.1039/C9PY00654K" TargetMode="External"/><Relationship Id="rId55" Type="http://schemas.openxmlformats.org/officeDocument/2006/relationships/hyperlink" Target="https://doi.org/10.1039/C9PY00654K" TargetMode="External"/><Relationship Id="rId56" Type="http://schemas.openxmlformats.org/officeDocument/2006/relationships/hyperlink" Target="https://doi.org/10.1039/C9PY00654K" TargetMode="External"/><Relationship Id="rId57" Type="http://schemas.openxmlformats.org/officeDocument/2006/relationships/hyperlink" Target="https://doi.org/10.1002/anie.202210748" TargetMode="External"/><Relationship Id="rId58" Type="http://schemas.openxmlformats.org/officeDocument/2006/relationships/hyperlink" Target="https://doi.org/10.1002/anie.202210748" TargetMode="External"/><Relationship Id="rId59" Type="http://schemas.openxmlformats.org/officeDocument/2006/relationships/hyperlink" Target="https://doi.org/10.1002/anie.202210748" TargetMode="External"/><Relationship Id="rId60" Type="http://schemas.openxmlformats.org/officeDocument/2006/relationships/hyperlink" Target="https://doi.org/10.1002/anie.202210748" TargetMode="External"/><Relationship Id="rId61" Type="http://schemas.openxmlformats.org/officeDocument/2006/relationships/hyperlink" Target="https://doi.org/10.1002/anie.202210748" TargetMode="External"/><Relationship Id="rId62" Type="http://schemas.openxmlformats.org/officeDocument/2006/relationships/hyperlink" Target="https://doi.org/10.1002/anie.202210748" TargetMode="External"/><Relationship Id="rId63" Type="http://schemas.openxmlformats.org/officeDocument/2006/relationships/hyperlink" Target="https://doi.org/10.1002/anie.202210748" TargetMode="External"/><Relationship Id="rId64" Type="http://schemas.openxmlformats.org/officeDocument/2006/relationships/hyperlink" Target="https://doi.org/10.1002/anie.202210748" TargetMode="External"/><Relationship Id="rId65" Type="http://schemas.openxmlformats.org/officeDocument/2006/relationships/hyperlink" Target="https://doi.org/10.1002/anie.202210748" TargetMode="External"/><Relationship Id="rId66" Type="http://schemas.openxmlformats.org/officeDocument/2006/relationships/hyperlink" Target="https://doi.org/10.1002/anie.202210748" TargetMode="External"/><Relationship Id="rId67" Type="http://schemas.openxmlformats.org/officeDocument/2006/relationships/hyperlink" Target="https://doi.org/10.1002/anie.202210748" TargetMode="External"/><Relationship Id="rId68" Type="http://schemas.openxmlformats.org/officeDocument/2006/relationships/hyperlink" Target="https://doi.org/10.1002/anie.202210748" TargetMode="External"/><Relationship Id="rId69" Type="http://schemas.openxmlformats.org/officeDocument/2006/relationships/hyperlink" Target="https://doi.org/10.1002/macp.200300184" TargetMode="External"/><Relationship Id="rId70" Type="http://schemas.openxmlformats.org/officeDocument/2006/relationships/hyperlink" Target="https://doi.org/10.1002/macp.200300184" TargetMode="External"/><Relationship Id="rId71" Type="http://schemas.openxmlformats.org/officeDocument/2006/relationships/hyperlink" Target="https://doi.org/10.1002/macp.200300184" TargetMode="External"/><Relationship Id="rId72" Type="http://schemas.openxmlformats.org/officeDocument/2006/relationships/hyperlink" Target="https://doi.org/10.1002/macp.200300184" TargetMode="External"/><Relationship Id="rId73" Type="http://schemas.openxmlformats.org/officeDocument/2006/relationships/hyperlink" Target="https://doi.org/10.1002/macp.200300184" TargetMode="External"/><Relationship Id="rId74" Type="http://schemas.openxmlformats.org/officeDocument/2006/relationships/hyperlink" Target="https://doi.org/10.1002/macp.200300184" TargetMode="External"/><Relationship Id="rId75" Type="http://schemas.openxmlformats.org/officeDocument/2006/relationships/hyperlink" Target="https://doi.org/10.1002/macp.200300184" TargetMode="External"/><Relationship Id="rId76" Type="http://schemas.openxmlformats.org/officeDocument/2006/relationships/hyperlink" Target="https://doi.org/10.1021/jacs.9b13106" TargetMode="External"/><Relationship Id="rId77" Type="http://schemas.openxmlformats.org/officeDocument/2006/relationships/hyperlink" Target="https://doi.org/10.1021/jacs.9b13106" TargetMode="External"/><Relationship Id="rId78" Type="http://schemas.openxmlformats.org/officeDocument/2006/relationships/hyperlink" Target="https://doi.org/10.1021/jacs.9b13106" TargetMode="External"/><Relationship Id="rId79" Type="http://schemas.openxmlformats.org/officeDocument/2006/relationships/hyperlink" Target="https://doi.org/10.1039/D0GC02295K" TargetMode="External"/><Relationship Id="rId80" Type="http://schemas.openxmlformats.org/officeDocument/2006/relationships/hyperlink" Target="https://doi.org/10.1039/D0GC02295K" TargetMode="External"/><Relationship Id="rId81" Type="http://schemas.openxmlformats.org/officeDocument/2006/relationships/hyperlink" Target="https://doi.org/10.1021/acssuschemeng.5b00580" TargetMode="External"/><Relationship Id="rId82" Type="http://schemas.openxmlformats.org/officeDocument/2006/relationships/hyperlink" Target="https://doi.org/10.1021/acssuschemeng.5b00580" TargetMode="External"/><Relationship Id="rId83" Type="http://schemas.openxmlformats.org/officeDocument/2006/relationships/hyperlink" Target="https://doi.org/10.1021/acs.macromol.2c02433" TargetMode="External"/><Relationship Id="rId84" Type="http://schemas.openxmlformats.org/officeDocument/2006/relationships/hyperlink" Target="https://doi.org/10.1021/acs.macromol.2c02433" TargetMode="External"/><Relationship Id="rId85" Type="http://schemas.openxmlformats.org/officeDocument/2006/relationships/hyperlink" Target="https://doi.org/10.1021/acs.macromol.2c02433" TargetMode="External"/><Relationship Id="rId86" Type="http://schemas.openxmlformats.org/officeDocument/2006/relationships/hyperlink" Target="https://doi.org/10.1021/acs.macromol.3c00190" TargetMode="External"/><Relationship Id="rId87" Type="http://schemas.openxmlformats.org/officeDocument/2006/relationships/hyperlink" Target="https://doi.org/10.1021/acs.macromol.3c00190" TargetMode="External"/><Relationship Id="rId88" Type="http://schemas.openxmlformats.org/officeDocument/2006/relationships/hyperlink" Target="https://doi.org/10.1021/acs.macromol.3c00190" TargetMode="External"/><Relationship Id="rId89" Type="http://schemas.openxmlformats.org/officeDocument/2006/relationships/hyperlink" Target="https://doi.org/10.1002/adma.202302825" TargetMode="External"/><Relationship Id="rId90" Type="http://schemas.openxmlformats.org/officeDocument/2006/relationships/hyperlink" Target="https://doi.org/10.1002/adma.202302825" TargetMode="External"/><Relationship Id="rId91" Type="http://schemas.openxmlformats.org/officeDocument/2006/relationships/hyperlink" Target="https://doi.org/10.1002/adma.202302825" TargetMode="External"/><Relationship Id="rId92" Type="http://schemas.openxmlformats.org/officeDocument/2006/relationships/hyperlink" Target="https://doi.org/10.1002/adma.202302825" TargetMode="External"/><Relationship Id="rId93" Type="http://schemas.openxmlformats.org/officeDocument/2006/relationships/hyperlink" Target="https://doi.org/10.1002/adma.202302825" TargetMode="External"/><Relationship Id="rId94" Type="http://schemas.openxmlformats.org/officeDocument/2006/relationships/hyperlink" Target="https://doi.org/10.1002/adma.202302825" TargetMode="External"/><Relationship Id="rId95" Type="http://schemas.openxmlformats.org/officeDocument/2006/relationships/hyperlink" Target="https://doi.org/10.1002/adma.202302825" TargetMode="External"/><Relationship Id="rId96" Type="http://schemas.openxmlformats.org/officeDocument/2006/relationships/hyperlink" Target="https://doi.org/10.1002/adma.202302825" TargetMode="External"/><Relationship Id="rId97" Type="http://schemas.openxmlformats.org/officeDocument/2006/relationships/hyperlink" Target="https://doi.org/10.1021/acs.biomac.5b00754" TargetMode="External"/><Relationship Id="rId98" Type="http://schemas.openxmlformats.org/officeDocument/2006/relationships/hyperlink" Target="https://doi.org/10.1021/acs.biomac.5b00754" TargetMode="External"/><Relationship Id="rId99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https://www.polymerdatabase.com/Commercial%20Polymers/PS2.html" TargetMode="External"/><Relationship Id="rId3" Type="http://schemas.openxmlformats.org/officeDocument/2006/relationships/hyperlink" Target="https://www.polymerdatabase.com/Commercial%20Polymers/PS.html" TargetMode="External"/><Relationship Id="rId4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C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383" activePane="bottomLeft" state="frozen"/>
      <selection pane="topLeft" activeCell="C1" activeCellId="0" sqref="C1"/>
      <selection pane="bottomLeft" activeCell="C405" activeCellId="0" sqref="C405"/>
    </sheetView>
  </sheetViews>
  <sheetFormatPr defaultColWidth="9.171875" defaultRowHeight="15" zeroHeight="false" outlineLevelRow="0" outlineLevelCol="0"/>
  <cols>
    <col collapsed="false" customWidth="true" hidden="false" outlineLevel="0" max="1" min="1" style="1" width="75.17"/>
    <col collapsed="false" customWidth="true" hidden="false" outlineLevel="0" max="2" min="2" style="2" width="10.83"/>
    <col collapsed="false" customWidth="true" hidden="false" outlineLevel="0" max="3" min="3" style="1" width="107.17"/>
    <col collapsed="false" customWidth="false" hidden="false" outlineLevel="0" max="4" min="4" style="2" width="9.17"/>
    <col collapsed="false" customWidth="true" hidden="false" outlineLevel="0" max="5" min="5" style="2" width="10.51"/>
    <col collapsed="false" customWidth="false" hidden="false" outlineLevel="0" max="12" min="6" style="2" width="9.17"/>
    <col collapsed="false" customWidth="true" hidden="false" outlineLevel="0" max="14" min="13" style="2" width="10.66"/>
    <col collapsed="false" customWidth="true" hidden="false" outlineLevel="0" max="16" min="15" style="2" width="9.66"/>
    <col collapsed="false" customWidth="false" hidden="false" outlineLevel="0" max="17" min="17" style="2" width="9.17"/>
    <col collapsed="false" customWidth="true" hidden="false" outlineLevel="0" max="18" min="18" style="2" width="26.17"/>
    <col collapsed="false" customWidth="true" hidden="false" outlineLevel="0" max="19" min="19" style="2" width="31.33"/>
    <col collapsed="false" customWidth="true" hidden="false" outlineLevel="0" max="20" min="20" style="2" width="15.83"/>
    <col collapsed="false" customWidth="false" hidden="false" outlineLevel="0" max="23" min="21" style="2" width="9.17"/>
    <col collapsed="false" customWidth="true" hidden="false" outlineLevel="0" max="24" min="24" style="2" width="11"/>
    <col collapsed="false" customWidth="true" hidden="false" outlineLevel="0" max="25" min="25" style="2" width="17.17"/>
    <col collapsed="false" customWidth="false" hidden="false" outlineLevel="0" max="26" min="26" style="2" width="9.17"/>
    <col collapsed="false" customWidth="true" hidden="false" outlineLevel="0" max="27" min="27" style="2" width="15.66"/>
    <col collapsed="false" customWidth="true" hidden="false" outlineLevel="0" max="28" min="28" style="2" width="44.83"/>
    <col collapsed="false" customWidth="true" hidden="false" outlineLevel="0" max="29" min="29" style="2" width="11.51"/>
    <col collapsed="false" customWidth="false" hidden="false" outlineLevel="0" max="1024" min="30" style="2" width="9.17"/>
  </cols>
  <sheetData>
    <row r="1" s="4" customFormat="true" ht="36" hidden="false" customHeight="tru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6" t="s">
        <v>29</v>
      </c>
      <c r="AE1" s="7" t="s">
        <v>30</v>
      </c>
      <c r="AF1" s="7" t="s">
        <v>31</v>
      </c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</row>
    <row r="2" s="10" customFormat="true" ht="16.5" hidden="false" customHeight="true" outlineLevel="0" collapsed="false">
      <c r="A2" s="8" t="s">
        <v>32</v>
      </c>
      <c r="B2" s="8" t="s">
        <v>33</v>
      </c>
      <c r="C2" s="8" t="s">
        <v>34</v>
      </c>
      <c r="D2" s="9" t="n">
        <v>42</v>
      </c>
      <c r="E2" s="9" t="n">
        <v>295</v>
      </c>
      <c r="F2" s="9" t="n">
        <v>6</v>
      </c>
      <c r="G2" s="9" t="n">
        <v>115</v>
      </c>
      <c r="H2" s="8" t="n">
        <v>1</v>
      </c>
      <c r="M2" s="8" t="n">
        <v>3700</v>
      </c>
      <c r="N2" s="8" t="n">
        <v>44</v>
      </c>
      <c r="O2" s="8" t="n">
        <v>2.3</v>
      </c>
      <c r="P2" s="8" t="n">
        <v>45</v>
      </c>
      <c r="R2" s="8" t="n">
        <v>5</v>
      </c>
      <c r="S2" s="8" t="s">
        <v>35</v>
      </c>
      <c r="X2" s="8" t="s">
        <v>36</v>
      </c>
      <c r="Y2" s="8" t="n">
        <v>10</v>
      </c>
      <c r="Z2" s="8" t="s">
        <v>37</v>
      </c>
      <c r="AA2" s="8" t="n">
        <v>15</v>
      </c>
      <c r="AB2" s="8" t="s">
        <v>38</v>
      </c>
      <c r="AC2" s="8" t="s">
        <v>39</v>
      </c>
    </row>
    <row r="3" s="11" customFormat="true" ht="15.75" hidden="false" customHeight="true" outlineLevel="0" collapsed="false">
      <c r="A3" s="8" t="s">
        <v>32</v>
      </c>
      <c r="B3" s="8" t="s">
        <v>33</v>
      </c>
      <c r="C3" s="8" t="s">
        <v>34</v>
      </c>
      <c r="D3" s="9" t="n">
        <v>121.6</v>
      </c>
      <c r="E3" s="9" t="n">
        <v>740</v>
      </c>
      <c r="F3" s="9" t="n">
        <v>1.09</v>
      </c>
      <c r="G3" s="9" t="s">
        <v>40</v>
      </c>
      <c r="H3" s="8" t="n">
        <v>1</v>
      </c>
      <c r="M3" s="8" t="n">
        <v>2.16</v>
      </c>
      <c r="N3" s="8" t="n">
        <v>40</v>
      </c>
      <c r="O3" s="8" t="n">
        <v>3.3</v>
      </c>
      <c r="R3" s="8" t="n">
        <v>10</v>
      </c>
      <c r="S3" s="8" t="s">
        <v>41</v>
      </c>
      <c r="T3" s="8" t="n">
        <v>2.16</v>
      </c>
      <c r="V3" s="8" t="n">
        <v>453</v>
      </c>
      <c r="X3" s="8" t="s">
        <v>42</v>
      </c>
      <c r="Y3" s="8" t="n">
        <v>20</v>
      </c>
      <c r="Z3" s="8" t="s">
        <v>37</v>
      </c>
      <c r="AA3" s="8" t="n">
        <v>56</v>
      </c>
      <c r="AB3" s="8" t="s">
        <v>43</v>
      </c>
      <c r="AC3" s="8" t="s">
        <v>39</v>
      </c>
      <c r="AF3" s="8" t="s">
        <v>44</v>
      </c>
    </row>
    <row r="4" s="11" customFormat="true" ht="15.75" hidden="false" customHeight="true" outlineLevel="0" collapsed="false">
      <c r="A4" s="12" t="s">
        <v>45</v>
      </c>
      <c r="B4" s="13" t="s">
        <v>33</v>
      </c>
      <c r="C4" s="14" t="s">
        <v>46</v>
      </c>
      <c r="D4" s="15" t="n">
        <v>124.5</v>
      </c>
      <c r="E4" s="16" t="n">
        <f aca="false">(D4*1000)/142.15</f>
        <v>875.835385156525</v>
      </c>
      <c r="F4" s="15" t="n">
        <v>1.06</v>
      </c>
      <c r="G4" s="15" t="s">
        <v>47</v>
      </c>
      <c r="H4" s="11" t="n">
        <v>1</v>
      </c>
      <c r="I4" s="15"/>
      <c r="J4" s="15"/>
      <c r="K4" s="15"/>
      <c r="L4" s="15"/>
      <c r="M4" s="15" t="n">
        <v>1.33</v>
      </c>
      <c r="N4" s="15" t="n">
        <v>52.2</v>
      </c>
      <c r="O4" s="15" t="n">
        <v>4.9</v>
      </c>
      <c r="P4" s="15"/>
      <c r="Q4" s="15"/>
      <c r="R4" s="11" t="n">
        <v>10</v>
      </c>
      <c r="S4" s="11" t="s">
        <v>48</v>
      </c>
      <c r="T4" s="15" t="n">
        <v>1.33</v>
      </c>
      <c r="U4" s="15"/>
      <c r="V4" s="15" t="n">
        <v>459</v>
      </c>
      <c r="W4" s="15"/>
      <c r="X4" s="11" t="s">
        <v>42</v>
      </c>
      <c r="Y4" s="15" t="n">
        <v>20</v>
      </c>
      <c r="Z4" s="15" t="s">
        <v>49</v>
      </c>
      <c r="AA4" s="11" t="s">
        <v>50</v>
      </c>
      <c r="AB4" s="11" t="s">
        <v>43</v>
      </c>
      <c r="AC4" s="15" t="s">
        <v>39</v>
      </c>
      <c r="AD4" s="15"/>
      <c r="AE4" s="15"/>
      <c r="AF4" s="15"/>
    </row>
    <row r="5" s="11" customFormat="true" ht="15.75" hidden="false" customHeight="true" outlineLevel="0" collapsed="false">
      <c r="A5" s="8" t="s">
        <v>51</v>
      </c>
      <c r="B5" s="8" t="s">
        <v>33</v>
      </c>
      <c r="C5" s="8" t="s">
        <v>52</v>
      </c>
      <c r="D5" s="9" t="n">
        <v>114.4</v>
      </c>
      <c r="E5" s="9" t="n">
        <v>893</v>
      </c>
      <c r="F5" s="9" t="n">
        <v>1.06</v>
      </c>
      <c r="G5" s="9" t="s">
        <v>40</v>
      </c>
      <c r="H5" s="8" t="n">
        <v>1</v>
      </c>
      <c r="M5" s="8" t="n">
        <v>1.7</v>
      </c>
      <c r="N5" s="8" t="n">
        <v>58.5</v>
      </c>
      <c r="O5" s="8" t="n">
        <v>7.1</v>
      </c>
      <c r="R5" s="8" t="n">
        <v>10</v>
      </c>
      <c r="S5" s="8" t="s">
        <v>41</v>
      </c>
      <c r="T5" s="8" t="n">
        <v>1.7</v>
      </c>
      <c r="V5" s="8" t="n">
        <v>453</v>
      </c>
      <c r="Y5" s="8" t="n">
        <v>20</v>
      </c>
      <c r="Z5" s="8" t="s">
        <v>53</v>
      </c>
      <c r="AA5" s="8" t="s">
        <v>54</v>
      </c>
      <c r="AB5" s="8" t="s">
        <v>43</v>
      </c>
      <c r="AC5" s="8" t="s">
        <v>39</v>
      </c>
    </row>
    <row r="6" s="24" customFormat="true" ht="15.75" hidden="false" customHeight="true" outlineLevel="0" collapsed="false">
      <c r="A6" s="17" t="s">
        <v>55</v>
      </c>
      <c r="B6" s="18" t="s">
        <v>56</v>
      </c>
      <c r="C6" s="19" t="s">
        <v>57</v>
      </c>
      <c r="D6" s="20" t="n">
        <v>53.4</v>
      </c>
      <c r="E6" s="21" t="n">
        <f aca="false">(D6*1000)/196.23</f>
        <v>272.129643785354</v>
      </c>
      <c r="F6" s="20" t="n">
        <v>1.1</v>
      </c>
      <c r="G6" s="20" t="n">
        <v>130</v>
      </c>
      <c r="H6" s="20" t="n">
        <v>1</v>
      </c>
      <c r="I6" s="20"/>
      <c r="J6" s="20"/>
      <c r="K6" s="20"/>
      <c r="L6" s="20"/>
      <c r="M6" s="20" t="n">
        <v>0.95</v>
      </c>
      <c r="N6" s="20"/>
      <c r="O6" s="20"/>
      <c r="P6" s="20"/>
      <c r="Q6" s="20"/>
      <c r="R6" s="20" t="n">
        <v>5</v>
      </c>
      <c r="S6" s="22" t="s">
        <v>58</v>
      </c>
      <c r="T6" s="20"/>
      <c r="U6" s="20"/>
      <c r="V6" s="20"/>
      <c r="W6" s="20"/>
      <c r="X6" s="20" t="s">
        <v>42</v>
      </c>
      <c r="Y6" s="20" t="n">
        <v>10</v>
      </c>
      <c r="Z6" s="23" t="s">
        <v>37</v>
      </c>
      <c r="AA6" s="20"/>
      <c r="AB6" s="22" t="s">
        <v>59</v>
      </c>
      <c r="AC6" s="20"/>
      <c r="AD6" s="20"/>
      <c r="AE6" s="20"/>
      <c r="AF6" s="20"/>
    </row>
    <row r="7" s="31" customFormat="true" ht="15.75" hidden="false" customHeight="true" outlineLevel="0" collapsed="false">
      <c r="A7" s="25" t="s">
        <v>60</v>
      </c>
      <c r="B7" s="26" t="s">
        <v>33</v>
      </c>
      <c r="C7" s="27" t="s">
        <v>61</v>
      </c>
      <c r="D7" s="28" t="n">
        <v>0.9</v>
      </c>
      <c r="E7" s="29" t="n">
        <f aca="false">(D7*1000)/89.07</f>
        <v>10.1044122600202</v>
      </c>
      <c r="F7" s="28" t="n">
        <v>2.3</v>
      </c>
      <c r="G7" s="28" t="n">
        <v>-1</v>
      </c>
      <c r="H7" s="30" t="n">
        <v>0</v>
      </c>
      <c r="I7" s="26" t="s">
        <v>62</v>
      </c>
      <c r="J7" s="26" t="s">
        <v>62</v>
      </c>
      <c r="K7" s="26"/>
      <c r="L7" s="26" t="s">
        <v>62</v>
      </c>
      <c r="M7" s="26" t="s">
        <v>62</v>
      </c>
      <c r="N7" s="26" t="s">
        <v>62</v>
      </c>
      <c r="O7" s="26" t="s">
        <v>62</v>
      </c>
      <c r="P7" s="26" t="s">
        <v>62</v>
      </c>
      <c r="Q7" s="26" t="s">
        <v>62</v>
      </c>
      <c r="R7" s="26" t="s">
        <v>62</v>
      </c>
      <c r="S7" s="26" t="s">
        <v>62</v>
      </c>
      <c r="T7" s="26" t="s">
        <v>62</v>
      </c>
      <c r="U7" s="26" t="s">
        <v>62</v>
      </c>
      <c r="V7" s="26" t="s">
        <v>62</v>
      </c>
      <c r="W7" s="26" t="s">
        <v>62</v>
      </c>
      <c r="X7" s="26" t="s">
        <v>36</v>
      </c>
      <c r="Y7" s="26" t="n">
        <v>10</v>
      </c>
      <c r="Z7" s="26" t="s">
        <v>37</v>
      </c>
      <c r="AA7" s="26" t="s">
        <v>62</v>
      </c>
      <c r="AB7" s="26" t="s">
        <v>63</v>
      </c>
      <c r="AC7" s="26" t="s">
        <v>39</v>
      </c>
      <c r="AD7" s="26" t="s">
        <v>62</v>
      </c>
      <c r="AE7" s="26" t="s">
        <v>62</v>
      </c>
      <c r="AF7" s="26" t="s">
        <v>62</v>
      </c>
    </row>
    <row r="8" s="39" customFormat="true" ht="15.75" hidden="false" customHeight="true" outlineLevel="0" collapsed="false">
      <c r="A8" s="32" t="s">
        <v>64</v>
      </c>
      <c r="B8" s="33" t="s">
        <v>33</v>
      </c>
      <c r="C8" s="34" t="s">
        <v>65</v>
      </c>
      <c r="D8" s="35" t="n">
        <v>21.2</v>
      </c>
      <c r="E8" s="36" t="n">
        <f aca="false">(D8*1000)/102.08</f>
        <v>207.680250783699</v>
      </c>
      <c r="F8" s="35" t="n">
        <v>2.4</v>
      </c>
      <c r="G8" s="35" t="n">
        <v>14</v>
      </c>
      <c r="H8" s="37" t="n">
        <v>0</v>
      </c>
      <c r="I8" s="33" t="s">
        <v>62</v>
      </c>
      <c r="J8" s="33" t="s">
        <v>62</v>
      </c>
      <c r="K8" s="33"/>
      <c r="L8" s="33" t="s">
        <v>62</v>
      </c>
      <c r="M8" s="33" t="s">
        <v>62</v>
      </c>
      <c r="N8" s="33" t="s">
        <v>62</v>
      </c>
      <c r="O8" s="33" t="s">
        <v>62</v>
      </c>
      <c r="P8" s="33" t="s">
        <v>62</v>
      </c>
      <c r="Q8" s="33" t="s">
        <v>62</v>
      </c>
      <c r="R8" s="33" t="s">
        <v>62</v>
      </c>
      <c r="S8" s="33" t="s">
        <v>62</v>
      </c>
      <c r="T8" s="33" t="s">
        <v>62</v>
      </c>
      <c r="U8" s="33" t="s">
        <v>62</v>
      </c>
      <c r="V8" s="33" t="s">
        <v>62</v>
      </c>
      <c r="W8" s="33" t="s">
        <v>62</v>
      </c>
      <c r="X8" s="33" t="s">
        <v>36</v>
      </c>
      <c r="Y8" s="33" t="n">
        <v>10</v>
      </c>
      <c r="Z8" s="33" t="s">
        <v>37</v>
      </c>
      <c r="AA8" s="33" t="s">
        <v>62</v>
      </c>
      <c r="AB8" s="38" t="s">
        <v>63</v>
      </c>
      <c r="AC8" s="33" t="s">
        <v>39</v>
      </c>
      <c r="AD8" s="33" t="s">
        <v>62</v>
      </c>
      <c r="AE8" s="33" t="s">
        <v>62</v>
      </c>
      <c r="AF8" s="33" t="s">
        <v>62</v>
      </c>
    </row>
    <row r="9" s="39" customFormat="true" ht="15.75" hidden="false" customHeight="true" outlineLevel="0" collapsed="false">
      <c r="A9" s="32" t="s">
        <v>66</v>
      </c>
      <c r="B9" s="33" t="s">
        <v>56</v>
      </c>
      <c r="C9" s="40" t="s">
        <v>67</v>
      </c>
      <c r="D9" s="35" t="n">
        <v>24.6</v>
      </c>
      <c r="E9" s="36" t="n">
        <f aca="false">(D9*1000)/117.12</f>
        <v>210.040983606557</v>
      </c>
      <c r="F9" s="35" t="n">
        <v>4.6</v>
      </c>
      <c r="G9" s="35" t="n">
        <v>6</v>
      </c>
      <c r="H9" s="37" t="n">
        <v>0</v>
      </c>
      <c r="I9" s="33" t="s">
        <v>62</v>
      </c>
      <c r="J9" s="33" t="s">
        <v>62</v>
      </c>
      <c r="K9" s="33"/>
      <c r="L9" s="33" t="s">
        <v>62</v>
      </c>
      <c r="M9" s="33" t="s">
        <v>62</v>
      </c>
      <c r="N9" s="33" t="s">
        <v>62</v>
      </c>
      <c r="O9" s="33" t="s">
        <v>62</v>
      </c>
      <c r="P9" s="33" t="s">
        <v>62</v>
      </c>
      <c r="Q9" s="33" t="s">
        <v>62</v>
      </c>
      <c r="R9" s="33" t="s">
        <v>62</v>
      </c>
      <c r="S9" s="33" t="s">
        <v>62</v>
      </c>
      <c r="T9" s="33" t="s">
        <v>62</v>
      </c>
      <c r="U9" s="33" t="s">
        <v>62</v>
      </c>
      <c r="V9" s="33" t="s">
        <v>62</v>
      </c>
      <c r="W9" s="33" t="s">
        <v>62</v>
      </c>
      <c r="X9" s="33" t="s">
        <v>36</v>
      </c>
      <c r="Y9" s="33" t="n">
        <v>10</v>
      </c>
      <c r="Z9" s="33" t="s">
        <v>37</v>
      </c>
      <c r="AA9" s="33" t="s">
        <v>62</v>
      </c>
      <c r="AB9" s="33" t="s">
        <v>63</v>
      </c>
      <c r="AC9" s="33" t="s">
        <v>39</v>
      </c>
      <c r="AD9" s="33" t="s">
        <v>62</v>
      </c>
      <c r="AE9" s="33" t="s">
        <v>62</v>
      </c>
      <c r="AF9" s="33" t="s">
        <v>62</v>
      </c>
    </row>
    <row r="10" s="39" customFormat="true" ht="15.75" hidden="false" customHeight="true" outlineLevel="0" collapsed="false">
      <c r="A10" s="8" t="s">
        <v>68</v>
      </c>
      <c r="B10" s="8" t="s">
        <v>33</v>
      </c>
      <c r="C10" s="8" t="s">
        <v>69</v>
      </c>
      <c r="D10" s="9" t="n">
        <v>19.2</v>
      </c>
      <c r="E10" s="9" t="n">
        <v>132.2</v>
      </c>
      <c r="F10" s="9" t="n">
        <v>5</v>
      </c>
      <c r="G10" s="9" t="n">
        <v>-18</v>
      </c>
      <c r="H10" s="8" t="n">
        <v>0</v>
      </c>
      <c r="I10" s="8"/>
      <c r="J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 t="s">
        <v>36</v>
      </c>
      <c r="Y10" s="8" t="n">
        <v>10</v>
      </c>
      <c r="Z10" s="8" t="s">
        <v>37</v>
      </c>
      <c r="AA10" s="8"/>
      <c r="AB10" s="8" t="s">
        <v>63</v>
      </c>
      <c r="AC10" s="8" t="s">
        <v>39</v>
      </c>
      <c r="AD10" s="8"/>
      <c r="AE10" s="8"/>
      <c r="AF10" s="8"/>
    </row>
    <row r="11" s="39" customFormat="true" ht="15.75" hidden="false" customHeight="true" outlineLevel="0" collapsed="false">
      <c r="A11" s="41" t="s">
        <v>70</v>
      </c>
      <c r="B11" s="42" t="s">
        <v>56</v>
      </c>
      <c r="C11" s="27" t="s">
        <v>71</v>
      </c>
      <c r="D11" s="35" t="n">
        <v>48.7</v>
      </c>
      <c r="E11" s="36" t="n">
        <f aca="false">(D11*1000)/173.23</f>
        <v>281.129134676442</v>
      </c>
      <c r="F11" s="35" t="n">
        <v>4</v>
      </c>
      <c r="G11" s="35" t="n">
        <v>-27</v>
      </c>
      <c r="H11" s="37" t="n">
        <v>0</v>
      </c>
      <c r="I11" s="33" t="s">
        <v>62</v>
      </c>
      <c r="J11" s="33" t="s">
        <v>62</v>
      </c>
      <c r="K11" s="33"/>
      <c r="L11" s="33" t="s">
        <v>62</v>
      </c>
      <c r="M11" s="33" t="s">
        <v>62</v>
      </c>
      <c r="N11" s="33" t="s">
        <v>62</v>
      </c>
      <c r="O11" s="33" t="s">
        <v>62</v>
      </c>
      <c r="P11" s="33" t="s">
        <v>62</v>
      </c>
      <c r="Q11" s="33" t="s">
        <v>62</v>
      </c>
      <c r="R11" s="33" t="s">
        <v>62</v>
      </c>
      <c r="S11" s="33" t="s">
        <v>62</v>
      </c>
      <c r="T11" s="33" t="s">
        <v>62</v>
      </c>
      <c r="U11" s="33" t="s">
        <v>62</v>
      </c>
      <c r="V11" s="33" t="s">
        <v>62</v>
      </c>
      <c r="W11" s="33" t="s">
        <v>62</v>
      </c>
      <c r="X11" s="33" t="s">
        <v>36</v>
      </c>
      <c r="Y11" s="33" t="n">
        <v>10</v>
      </c>
      <c r="Z11" s="33" t="s">
        <v>37</v>
      </c>
      <c r="AA11" s="33" t="s">
        <v>62</v>
      </c>
      <c r="AB11" s="33" t="s">
        <v>63</v>
      </c>
      <c r="AC11" s="33" t="s">
        <v>39</v>
      </c>
      <c r="AD11" s="33" t="s">
        <v>62</v>
      </c>
      <c r="AE11" s="33" t="s">
        <v>62</v>
      </c>
      <c r="AF11" s="33" t="s">
        <v>62</v>
      </c>
    </row>
    <row r="12" s="39" customFormat="true" ht="15.75" hidden="false" customHeight="true" outlineLevel="0" collapsed="false">
      <c r="A12" s="43" t="s">
        <v>72</v>
      </c>
      <c r="B12" s="33" t="s">
        <v>56</v>
      </c>
      <c r="C12" s="27" t="s">
        <v>73</v>
      </c>
      <c r="D12" s="35" t="n">
        <v>93.2</v>
      </c>
      <c r="E12" s="36" t="n">
        <f aca="false">(D12*1000)/201.29</f>
        <v>463.013562521735</v>
      </c>
      <c r="F12" s="35" t="n">
        <v>4.5</v>
      </c>
      <c r="G12" s="35" t="n">
        <v>-38</v>
      </c>
      <c r="H12" s="37" t="n">
        <v>0</v>
      </c>
      <c r="I12" s="33" t="s">
        <v>62</v>
      </c>
      <c r="J12" s="33" t="s">
        <v>62</v>
      </c>
      <c r="K12" s="33"/>
      <c r="L12" s="33" t="s">
        <v>62</v>
      </c>
      <c r="M12" s="33" t="s">
        <v>62</v>
      </c>
      <c r="N12" s="33" t="s">
        <v>62</v>
      </c>
      <c r="O12" s="33" t="s">
        <v>62</v>
      </c>
      <c r="P12" s="33" t="s">
        <v>62</v>
      </c>
      <c r="Q12" s="33" t="s">
        <v>62</v>
      </c>
      <c r="R12" s="33" t="s">
        <v>62</v>
      </c>
      <c r="S12" s="33" t="s">
        <v>62</v>
      </c>
      <c r="T12" s="33" t="s">
        <v>62</v>
      </c>
      <c r="U12" s="33" t="s">
        <v>62</v>
      </c>
      <c r="V12" s="33" t="s">
        <v>62</v>
      </c>
      <c r="W12" s="33" t="s">
        <v>62</v>
      </c>
      <c r="X12" s="33" t="s">
        <v>36</v>
      </c>
      <c r="Y12" s="33" t="n">
        <v>10</v>
      </c>
      <c r="Z12" s="33" t="s">
        <v>37</v>
      </c>
      <c r="AA12" s="33" t="s">
        <v>62</v>
      </c>
      <c r="AB12" s="33" t="s">
        <v>63</v>
      </c>
      <c r="AC12" s="33" t="s">
        <v>39</v>
      </c>
      <c r="AD12" s="33" t="s">
        <v>62</v>
      </c>
      <c r="AE12" s="33" t="s">
        <v>62</v>
      </c>
      <c r="AF12" s="33" t="s">
        <v>62</v>
      </c>
    </row>
    <row r="13" s="39" customFormat="true" ht="15.75" hidden="false" customHeight="true" outlineLevel="0" collapsed="false">
      <c r="A13" s="32" t="s">
        <v>74</v>
      </c>
      <c r="B13" s="33" t="s">
        <v>56</v>
      </c>
      <c r="C13" s="27" t="s">
        <v>75</v>
      </c>
      <c r="D13" s="35" t="n">
        <v>6.6</v>
      </c>
      <c r="E13" s="36" t="n">
        <f aca="false">(D13*1000)/117.12</f>
        <v>56.3524590163934</v>
      </c>
      <c r="F13" s="35" t="n">
        <v>2</v>
      </c>
      <c r="G13" s="35" t="n">
        <v>35</v>
      </c>
      <c r="H13" s="37" t="n">
        <v>1</v>
      </c>
      <c r="I13" s="33" t="s">
        <v>62</v>
      </c>
      <c r="J13" s="33" t="s">
        <v>62</v>
      </c>
      <c r="K13" s="33"/>
      <c r="L13" s="33" t="s">
        <v>62</v>
      </c>
      <c r="M13" s="33" t="s">
        <v>62</v>
      </c>
      <c r="N13" s="33" t="s">
        <v>62</v>
      </c>
      <c r="O13" s="33" t="s">
        <v>62</v>
      </c>
      <c r="P13" s="33" t="s">
        <v>62</v>
      </c>
      <c r="Q13" s="33" t="s">
        <v>62</v>
      </c>
      <c r="R13" s="33" t="s">
        <v>62</v>
      </c>
      <c r="S13" s="33" t="s">
        <v>62</v>
      </c>
      <c r="T13" s="33" t="s">
        <v>62</v>
      </c>
      <c r="U13" s="33" t="s">
        <v>62</v>
      </c>
      <c r="V13" s="33" t="s">
        <v>62</v>
      </c>
      <c r="W13" s="33" t="s">
        <v>62</v>
      </c>
      <c r="X13" s="33" t="s">
        <v>36</v>
      </c>
      <c r="Y13" s="33" t="n">
        <v>10</v>
      </c>
      <c r="Z13" s="33" t="s">
        <v>37</v>
      </c>
      <c r="AA13" s="33" t="s">
        <v>62</v>
      </c>
      <c r="AB13" s="33" t="s">
        <v>63</v>
      </c>
      <c r="AC13" s="33" t="s">
        <v>39</v>
      </c>
      <c r="AD13" s="33" t="s">
        <v>62</v>
      </c>
      <c r="AE13" s="33" t="s">
        <v>62</v>
      </c>
      <c r="AF13" s="33" t="s">
        <v>62</v>
      </c>
    </row>
    <row r="14" s="39" customFormat="true" ht="15.75" hidden="false" customHeight="true" outlineLevel="0" collapsed="false">
      <c r="A14" s="32" t="s">
        <v>76</v>
      </c>
      <c r="B14" s="33" t="s">
        <v>56</v>
      </c>
      <c r="C14" s="27" t="s">
        <v>77</v>
      </c>
      <c r="D14" s="35" t="n">
        <v>44.6</v>
      </c>
      <c r="E14" s="36" t="n">
        <f aca="false">(D14*1000)/145.18</f>
        <v>307.204849152776</v>
      </c>
      <c r="F14" s="35" t="n">
        <v>2.5</v>
      </c>
      <c r="G14" s="35" t="n">
        <v>53</v>
      </c>
      <c r="H14" s="37" t="n">
        <v>1</v>
      </c>
      <c r="I14" s="33" t="s">
        <v>62</v>
      </c>
      <c r="J14" s="33" t="s">
        <v>62</v>
      </c>
      <c r="K14" s="33"/>
      <c r="L14" s="33" t="s">
        <v>62</v>
      </c>
      <c r="M14" s="33" t="s">
        <v>62</v>
      </c>
      <c r="N14" s="33" t="s">
        <v>62</v>
      </c>
      <c r="O14" s="33" t="s">
        <v>62</v>
      </c>
      <c r="P14" s="33" t="s">
        <v>62</v>
      </c>
      <c r="Q14" s="33" t="s">
        <v>62</v>
      </c>
      <c r="R14" s="33" t="s">
        <v>62</v>
      </c>
      <c r="S14" s="33" t="s">
        <v>62</v>
      </c>
      <c r="T14" s="33" t="s">
        <v>62</v>
      </c>
      <c r="U14" s="33" t="s">
        <v>62</v>
      </c>
      <c r="V14" s="33" t="s">
        <v>62</v>
      </c>
      <c r="W14" s="33" t="s">
        <v>62</v>
      </c>
      <c r="X14" s="33" t="s">
        <v>36</v>
      </c>
      <c r="Y14" s="33" t="n">
        <v>10</v>
      </c>
      <c r="Z14" s="33" t="s">
        <v>37</v>
      </c>
      <c r="AA14" s="33" t="s">
        <v>62</v>
      </c>
      <c r="AB14" s="33" t="s">
        <v>63</v>
      </c>
      <c r="AC14" s="33" t="s">
        <v>39</v>
      </c>
      <c r="AD14" s="33" t="s">
        <v>62</v>
      </c>
      <c r="AE14" s="33" t="s">
        <v>62</v>
      </c>
      <c r="AF14" s="33" t="s">
        <v>62</v>
      </c>
    </row>
    <row r="15" s="39" customFormat="true" ht="15.75" hidden="false" customHeight="true" outlineLevel="0" collapsed="false">
      <c r="A15" s="32" t="s">
        <v>78</v>
      </c>
      <c r="B15" s="33" t="s">
        <v>56</v>
      </c>
      <c r="C15" s="27" t="s">
        <v>79</v>
      </c>
      <c r="D15" s="35" t="n">
        <v>20</v>
      </c>
      <c r="E15" s="36" t="n">
        <f aca="false">(D15*1000)/171.22</f>
        <v>116.808784020558</v>
      </c>
      <c r="F15" s="35" t="n">
        <v>2.9</v>
      </c>
      <c r="G15" s="35" t="n">
        <v>84</v>
      </c>
      <c r="H15" s="37" t="n">
        <v>1</v>
      </c>
      <c r="I15" s="33" t="s">
        <v>62</v>
      </c>
      <c r="J15" s="33" t="s">
        <v>62</v>
      </c>
      <c r="K15" s="33"/>
      <c r="L15" s="33" t="s">
        <v>62</v>
      </c>
      <c r="M15" s="33" t="s">
        <v>62</v>
      </c>
      <c r="N15" s="33" t="s">
        <v>62</v>
      </c>
      <c r="O15" s="33" t="s">
        <v>62</v>
      </c>
      <c r="P15" s="33" t="s">
        <v>62</v>
      </c>
      <c r="Q15" s="33" t="s">
        <v>62</v>
      </c>
      <c r="R15" s="33" t="s">
        <v>62</v>
      </c>
      <c r="S15" s="33" t="s">
        <v>62</v>
      </c>
      <c r="T15" s="33" t="s">
        <v>62</v>
      </c>
      <c r="U15" s="33" t="s">
        <v>62</v>
      </c>
      <c r="V15" s="33" t="s">
        <v>62</v>
      </c>
      <c r="W15" s="33" t="s">
        <v>62</v>
      </c>
      <c r="X15" s="33" t="s">
        <v>36</v>
      </c>
      <c r="Y15" s="33" t="n">
        <v>10</v>
      </c>
      <c r="Z15" s="33" t="s">
        <v>37</v>
      </c>
      <c r="AA15" s="33" t="s">
        <v>62</v>
      </c>
      <c r="AB15" s="33" t="s">
        <v>63</v>
      </c>
      <c r="AC15" s="33" t="s">
        <v>39</v>
      </c>
      <c r="AD15" s="33" t="s">
        <v>62</v>
      </c>
      <c r="AE15" s="33" t="s">
        <v>62</v>
      </c>
      <c r="AF15" s="33" t="s">
        <v>62</v>
      </c>
    </row>
    <row r="16" s="39" customFormat="true" ht="15.75" hidden="false" customHeight="true" outlineLevel="0" collapsed="false">
      <c r="A16" s="41" t="s">
        <v>80</v>
      </c>
      <c r="B16" s="42" t="s">
        <v>56</v>
      </c>
      <c r="C16" s="27" t="s">
        <v>81</v>
      </c>
      <c r="D16" s="35" t="n">
        <v>12.7</v>
      </c>
      <c r="E16" s="36" t="n">
        <f aca="false">(D16*1000)/165.17</f>
        <v>76.8904764787794</v>
      </c>
      <c r="F16" s="35" t="n">
        <v>3</v>
      </c>
      <c r="G16" s="35" t="n">
        <v>76</v>
      </c>
      <c r="H16" s="37" t="n">
        <v>1</v>
      </c>
      <c r="I16" s="33" t="s">
        <v>62</v>
      </c>
      <c r="J16" s="33" t="s">
        <v>62</v>
      </c>
      <c r="K16" s="33"/>
      <c r="L16" s="33" t="s">
        <v>62</v>
      </c>
      <c r="M16" s="33" t="s">
        <v>62</v>
      </c>
      <c r="N16" s="33" t="s">
        <v>62</v>
      </c>
      <c r="O16" s="33" t="s">
        <v>62</v>
      </c>
      <c r="P16" s="33" t="s">
        <v>62</v>
      </c>
      <c r="Q16" s="33" t="s">
        <v>62</v>
      </c>
      <c r="R16" s="33" t="s">
        <v>62</v>
      </c>
      <c r="S16" s="33" t="s">
        <v>62</v>
      </c>
      <c r="T16" s="33" t="s">
        <v>62</v>
      </c>
      <c r="U16" s="33" t="s">
        <v>62</v>
      </c>
      <c r="V16" s="33" t="s">
        <v>62</v>
      </c>
      <c r="W16" s="33" t="s">
        <v>62</v>
      </c>
      <c r="X16" s="33" t="s">
        <v>36</v>
      </c>
      <c r="Y16" s="33" t="n">
        <v>10</v>
      </c>
      <c r="Z16" s="33" t="s">
        <v>37</v>
      </c>
      <c r="AA16" s="33" t="s">
        <v>62</v>
      </c>
      <c r="AB16" s="33" t="s">
        <v>63</v>
      </c>
      <c r="AC16" s="33" t="s">
        <v>39</v>
      </c>
      <c r="AD16" s="33" t="s">
        <v>62</v>
      </c>
      <c r="AE16" s="33" t="s">
        <v>62</v>
      </c>
      <c r="AF16" s="33" t="s">
        <v>62</v>
      </c>
    </row>
    <row r="17" s="39" customFormat="true" ht="15.75" hidden="false" customHeight="true" outlineLevel="0" collapsed="false">
      <c r="A17" s="41" t="s">
        <v>82</v>
      </c>
      <c r="B17" s="42" t="s">
        <v>56</v>
      </c>
      <c r="C17" s="27" t="s">
        <v>83</v>
      </c>
      <c r="D17" s="35" t="n">
        <v>16.1</v>
      </c>
      <c r="E17" s="36" t="n">
        <f aca="false">(D17*1000)/179.2</f>
        <v>89.84375</v>
      </c>
      <c r="F17" s="35" t="n">
        <v>3.9</v>
      </c>
      <c r="G17" s="35" t="n">
        <v>78</v>
      </c>
      <c r="H17" s="37" t="n">
        <v>1</v>
      </c>
      <c r="I17" s="33" t="s">
        <v>62</v>
      </c>
      <c r="J17" s="33" t="s">
        <v>62</v>
      </c>
      <c r="K17" s="33"/>
      <c r="L17" s="33" t="s">
        <v>62</v>
      </c>
      <c r="M17" s="33" t="s">
        <v>62</v>
      </c>
      <c r="N17" s="33" t="s">
        <v>62</v>
      </c>
      <c r="O17" s="33" t="s">
        <v>62</v>
      </c>
      <c r="P17" s="33" t="s">
        <v>62</v>
      </c>
      <c r="Q17" s="33" t="s">
        <v>62</v>
      </c>
      <c r="R17" s="33" t="s">
        <v>62</v>
      </c>
      <c r="S17" s="33" t="s">
        <v>62</v>
      </c>
      <c r="T17" s="33" t="s">
        <v>62</v>
      </c>
      <c r="U17" s="33" t="s">
        <v>62</v>
      </c>
      <c r="V17" s="33" t="s">
        <v>62</v>
      </c>
      <c r="W17" s="33" t="s">
        <v>62</v>
      </c>
      <c r="X17" s="33" t="s">
        <v>36</v>
      </c>
      <c r="Y17" s="33" t="n">
        <v>10</v>
      </c>
      <c r="Z17" s="33" t="s">
        <v>37</v>
      </c>
      <c r="AA17" s="33" t="s">
        <v>62</v>
      </c>
      <c r="AB17" s="33" t="s">
        <v>63</v>
      </c>
      <c r="AC17" s="33" t="s">
        <v>39</v>
      </c>
      <c r="AD17" s="33" t="s">
        <v>62</v>
      </c>
      <c r="AE17" s="33" t="s">
        <v>62</v>
      </c>
      <c r="AF17" s="33" t="s">
        <v>62</v>
      </c>
    </row>
    <row r="18" s="39" customFormat="true" ht="15.75" hidden="false" customHeight="true" outlineLevel="0" collapsed="false">
      <c r="A18" s="44" t="s">
        <v>55</v>
      </c>
      <c r="B18" s="45" t="s">
        <v>56</v>
      </c>
      <c r="C18" s="46" t="s">
        <v>57</v>
      </c>
      <c r="D18" s="47" t="n">
        <v>10.8</v>
      </c>
      <c r="E18" s="48" t="n">
        <f aca="false">(D18*1000)/196.23</f>
        <v>55.0374560464761</v>
      </c>
      <c r="F18" s="47" t="n">
        <v>1.12</v>
      </c>
      <c r="G18" s="47" t="n">
        <v>111</v>
      </c>
      <c r="H18" s="49" t="n">
        <v>1</v>
      </c>
      <c r="I18" s="45" t="s">
        <v>62</v>
      </c>
      <c r="J18" s="45" t="s">
        <v>62</v>
      </c>
      <c r="K18" s="45"/>
      <c r="L18" s="45" t="s">
        <v>62</v>
      </c>
      <c r="M18" s="45" t="s">
        <v>62</v>
      </c>
      <c r="N18" s="45" t="s">
        <v>62</v>
      </c>
      <c r="O18" s="45" t="s">
        <v>62</v>
      </c>
      <c r="P18" s="45" t="s">
        <v>62</v>
      </c>
      <c r="Q18" s="45" t="s">
        <v>62</v>
      </c>
      <c r="R18" s="45" t="s">
        <v>62</v>
      </c>
      <c r="S18" s="45" t="s">
        <v>62</v>
      </c>
      <c r="T18" s="45" t="s">
        <v>62</v>
      </c>
      <c r="U18" s="45" t="s">
        <v>62</v>
      </c>
      <c r="V18" s="45" t="s">
        <v>62</v>
      </c>
      <c r="W18" s="45" t="s">
        <v>62</v>
      </c>
      <c r="X18" s="45" t="s">
        <v>36</v>
      </c>
      <c r="Y18" s="45" t="n">
        <v>10</v>
      </c>
      <c r="Z18" s="45" t="s">
        <v>37</v>
      </c>
      <c r="AA18" s="45" t="s">
        <v>62</v>
      </c>
      <c r="AB18" s="45" t="s">
        <v>84</v>
      </c>
      <c r="AC18" s="45" t="s">
        <v>39</v>
      </c>
      <c r="AD18" s="45" t="s">
        <v>62</v>
      </c>
      <c r="AE18" s="45" t="s">
        <v>62</v>
      </c>
      <c r="AF18" s="45" t="s">
        <v>85</v>
      </c>
    </row>
    <row r="19" s="52" customFormat="true" ht="15.75" hidden="false" customHeight="true" outlineLevel="0" collapsed="false">
      <c r="A19" s="44" t="s">
        <v>86</v>
      </c>
      <c r="B19" s="45" t="s">
        <v>33</v>
      </c>
      <c r="C19" s="50" t="s">
        <v>87</v>
      </c>
      <c r="D19" s="51" t="n">
        <v>24.8</v>
      </c>
      <c r="E19" s="48" t="n">
        <f aca="false">(D19*1000)/233.24</f>
        <v>106.328245583948</v>
      </c>
      <c r="F19" s="47" t="n">
        <v>2.5</v>
      </c>
      <c r="G19" s="47" t="n">
        <v>-15</v>
      </c>
      <c r="H19" s="49" t="n">
        <v>0</v>
      </c>
      <c r="I19" s="45" t="s">
        <v>62</v>
      </c>
      <c r="J19" s="45" t="s">
        <v>62</v>
      </c>
      <c r="K19" s="45"/>
      <c r="L19" s="45" t="s">
        <v>62</v>
      </c>
      <c r="M19" s="45" t="s">
        <v>62</v>
      </c>
      <c r="N19" s="45" t="s">
        <v>62</v>
      </c>
      <c r="O19" s="45" t="s">
        <v>62</v>
      </c>
      <c r="P19" s="45" t="s">
        <v>62</v>
      </c>
      <c r="Q19" s="45" t="s">
        <v>62</v>
      </c>
      <c r="R19" s="45" t="s">
        <v>62</v>
      </c>
      <c r="S19" s="45" t="s">
        <v>62</v>
      </c>
      <c r="T19" s="45" t="s">
        <v>62</v>
      </c>
      <c r="U19" s="45" t="s">
        <v>62</v>
      </c>
      <c r="V19" s="45" t="s">
        <v>62</v>
      </c>
      <c r="W19" s="45" t="s">
        <v>62</v>
      </c>
      <c r="X19" s="45" t="s">
        <v>62</v>
      </c>
      <c r="Y19" s="45" t="s">
        <v>62</v>
      </c>
      <c r="Z19" s="45" t="s">
        <v>62</v>
      </c>
      <c r="AA19" s="45" t="s">
        <v>62</v>
      </c>
      <c r="AB19" s="45" t="s">
        <v>84</v>
      </c>
      <c r="AC19" s="45" t="s">
        <v>39</v>
      </c>
      <c r="AD19" s="45" t="s">
        <v>62</v>
      </c>
      <c r="AE19" s="45" t="s">
        <v>62</v>
      </c>
      <c r="AF19" s="45" t="s">
        <v>85</v>
      </c>
    </row>
    <row r="20" s="52" customFormat="true" ht="15.75" hidden="false" customHeight="true" outlineLevel="0" collapsed="false">
      <c r="A20" s="53" t="s">
        <v>88</v>
      </c>
      <c r="B20" s="45" t="s">
        <v>33</v>
      </c>
      <c r="C20" s="50" t="s">
        <v>89</v>
      </c>
      <c r="D20" s="51" t="n">
        <v>17</v>
      </c>
      <c r="E20" s="48" t="n">
        <f aca="false">(D20*1000)/191.2</f>
        <v>88.9121338912134</v>
      </c>
      <c r="F20" s="47" t="n">
        <v>1.5</v>
      </c>
      <c r="G20" s="47" t="n">
        <v>-18</v>
      </c>
      <c r="H20" s="49" t="n">
        <v>0</v>
      </c>
      <c r="I20" s="45" t="s">
        <v>62</v>
      </c>
      <c r="J20" s="45" t="s">
        <v>62</v>
      </c>
      <c r="K20" s="45"/>
      <c r="L20" s="45" t="s">
        <v>62</v>
      </c>
      <c r="M20" s="45" t="s">
        <v>62</v>
      </c>
      <c r="N20" s="45" t="s">
        <v>62</v>
      </c>
      <c r="O20" s="45" t="s">
        <v>62</v>
      </c>
      <c r="P20" s="45" t="s">
        <v>62</v>
      </c>
      <c r="Q20" s="45" t="s">
        <v>62</v>
      </c>
      <c r="R20" s="45" t="s">
        <v>62</v>
      </c>
      <c r="S20" s="45" t="s">
        <v>62</v>
      </c>
      <c r="T20" s="45" t="s">
        <v>62</v>
      </c>
      <c r="U20" s="45" t="s">
        <v>62</v>
      </c>
      <c r="V20" s="45" t="s">
        <v>62</v>
      </c>
      <c r="W20" s="45" t="s">
        <v>62</v>
      </c>
      <c r="X20" s="45" t="s">
        <v>62</v>
      </c>
      <c r="Y20" s="45" t="s">
        <v>62</v>
      </c>
      <c r="Z20" s="45" t="s">
        <v>62</v>
      </c>
      <c r="AA20" s="45" t="s">
        <v>62</v>
      </c>
      <c r="AB20" s="54" t="s">
        <v>84</v>
      </c>
      <c r="AC20" s="45" t="s">
        <v>39</v>
      </c>
      <c r="AD20" s="45" t="s">
        <v>62</v>
      </c>
      <c r="AE20" s="45" t="s">
        <v>62</v>
      </c>
      <c r="AF20" s="45" t="s">
        <v>85</v>
      </c>
    </row>
    <row r="21" s="52" customFormat="true" ht="15.75" hidden="false" customHeight="true" outlineLevel="0" collapsed="false">
      <c r="A21" s="53" t="s">
        <v>90</v>
      </c>
      <c r="B21" s="45" t="s">
        <v>33</v>
      </c>
      <c r="C21" s="45" t="s">
        <v>91</v>
      </c>
      <c r="D21" s="51" t="n">
        <v>21.1</v>
      </c>
      <c r="E21" s="48" t="n">
        <f aca="false">(D21*1000)/254.2</f>
        <v>83.0055074744296</v>
      </c>
      <c r="F21" s="47" t="n">
        <v>1.24</v>
      </c>
      <c r="G21" s="47" t="n">
        <v>-22</v>
      </c>
      <c r="H21" s="49" t="n">
        <v>0</v>
      </c>
      <c r="I21" s="45" t="s">
        <v>62</v>
      </c>
      <c r="J21" s="45" t="s">
        <v>62</v>
      </c>
      <c r="K21" s="45"/>
      <c r="L21" s="45" t="s">
        <v>62</v>
      </c>
      <c r="M21" s="45" t="s">
        <v>62</v>
      </c>
      <c r="N21" s="45" t="s">
        <v>62</v>
      </c>
      <c r="O21" s="45" t="s">
        <v>62</v>
      </c>
      <c r="P21" s="45" t="s">
        <v>62</v>
      </c>
      <c r="Q21" s="45" t="s">
        <v>62</v>
      </c>
      <c r="R21" s="45" t="s">
        <v>62</v>
      </c>
      <c r="S21" s="45" t="s">
        <v>62</v>
      </c>
      <c r="T21" s="45" t="s">
        <v>62</v>
      </c>
      <c r="U21" s="45" t="s">
        <v>62</v>
      </c>
      <c r="V21" s="45" t="s">
        <v>62</v>
      </c>
      <c r="W21" s="45" t="s">
        <v>62</v>
      </c>
      <c r="X21" s="45" t="s">
        <v>62</v>
      </c>
      <c r="Y21" s="45" t="s">
        <v>62</v>
      </c>
      <c r="Z21" s="45" t="s">
        <v>62</v>
      </c>
      <c r="AA21" s="45" t="s">
        <v>62</v>
      </c>
      <c r="AB21" s="45" t="s">
        <v>84</v>
      </c>
      <c r="AC21" s="45" t="s">
        <v>39</v>
      </c>
      <c r="AD21" s="45" t="s">
        <v>62</v>
      </c>
      <c r="AE21" s="45" t="s">
        <v>62</v>
      </c>
      <c r="AF21" s="45" t="s">
        <v>85</v>
      </c>
    </row>
    <row r="22" s="52" customFormat="true" ht="15.75" hidden="false" customHeight="true" outlineLevel="0" collapsed="false">
      <c r="A22" s="53" t="s">
        <v>92</v>
      </c>
      <c r="B22" s="45" t="s">
        <v>33</v>
      </c>
      <c r="C22" s="50" t="s">
        <v>93</v>
      </c>
      <c r="D22" s="51" t="n">
        <v>7.9</v>
      </c>
      <c r="E22" s="48" t="n">
        <f aca="false">(D22*1000)/157.15</f>
        <v>50.2704422526249</v>
      </c>
      <c r="F22" s="47" t="n">
        <v>2.3</v>
      </c>
      <c r="G22" s="47" t="n">
        <v>-10</v>
      </c>
      <c r="H22" s="49" t="n">
        <v>0</v>
      </c>
      <c r="I22" s="45" t="s">
        <v>62</v>
      </c>
      <c r="J22" s="45" t="s">
        <v>62</v>
      </c>
      <c r="K22" s="45"/>
      <c r="L22" s="45" t="s">
        <v>62</v>
      </c>
      <c r="M22" s="45" t="s">
        <v>62</v>
      </c>
      <c r="N22" s="45" t="s">
        <v>62</v>
      </c>
      <c r="O22" s="45" t="s">
        <v>62</v>
      </c>
      <c r="P22" s="45" t="s">
        <v>62</v>
      </c>
      <c r="Q22" s="45" t="s">
        <v>62</v>
      </c>
      <c r="R22" s="45" t="s">
        <v>62</v>
      </c>
      <c r="S22" s="45" t="s">
        <v>62</v>
      </c>
      <c r="T22" s="45" t="s">
        <v>62</v>
      </c>
      <c r="U22" s="45" t="s">
        <v>62</v>
      </c>
      <c r="V22" s="45" t="s">
        <v>62</v>
      </c>
      <c r="W22" s="45" t="s">
        <v>62</v>
      </c>
      <c r="X22" s="45" t="s">
        <v>62</v>
      </c>
      <c r="Y22" s="45" t="s">
        <v>62</v>
      </c>
      <c r="Z22" s="45" t="s">
        <v>62</v>
      </c>
      <c r="AA22" s="45" t="s">
        <v>62</v>
      </c>
      <c r="AB22" s="54" t="s">
        <v>84</v>
      </c>
      <c r="AC22" s="45" t="s">
        <v>39</v>
      </c>
      <c r="AD22" s="45" t="s">
        <v>62</v>
      </c>
      <c r="AE22" s="45" t="s">
        <v>62</v>
      </c>
      <c r="AF22" s="45" t="s">
        <v>85</v>
      </c>
    </row>
    <row r="23" s="56" customFormat="true" ht="15.75" hidden="false" customHeight="true" outlineLevel="0" collapsed="false">
      <c r="A23" s="55" t="s">
        <v>64</v>
      </c>
      <c r="B23" s="56" t="s">
        <v>33</v>
      </c>
      <c r="C23" s="34" t="s">
        <v>65</v>
      </c>
      <c r="D23" s="56" t="n">
        <v>36</v>
      </c>
      <c r="E23" s="36" t="n">
        <f aca="false">(D23*1000)/102.08</f>
        <v>352.664576802508</v>
      </c>
      <c r="F23" s="56" t="n">
        <v>1.14</v>
      </c>
      <c r="G23" s="56" t="n">
        <v>41.5</v>
      </c>
      <c r="H23" s="56" t="n">
        <v>0</v>
      </c>
      <c r="X23" s="56" t="s">
        <v>36</v>
      </c>
      <c r="Y23" s="56" t="n">
        <v>10</v>
      </c>
      <c r="Z23" s="56" t="s">
        <v>37</v>
      </c>
      <c r="AB23" s="57" t="s">
        <v>94</v>
      </c>
      <c r="AC23" s="56" t="s">
        <v>39</v>
      </c>
      <c r="AF23" s="56" t="s">
        <v>95</v>
      </c>
    </row>
    <row r="24" s="56" customFormat="true" ht="15.75" hidden="false" customHeight="true" outlineLevel="0" collapsed="false">
      <c r="A24" s="55" t="s">
        <v>64</v>
      </c>
      <c r="B24" s="56" t="s">
        <v>33</v>
      </c>
      <c r="C24" s="34" t="s">
        <v>65</v>
      </c>
      <c r="D24" s="56" t="n">
        <v>33</v>
      </c>
      <c r="E24" s="36" t="n">
        <f aca="false">(D24*1000)/102.08</f>
        <v>323.275862068966</v>
      </c>
      <c r="F24" s="56" t="n">
        <v>1.38</v>
      </c>
      <c r="G24" s="56" t="n">
        <v>40.7</v>
      </c>
      <c r="H24" s="56" t="n">
        <v>0</v>
      </c>
      <c r="X24" s="56" t="s">
        <v>36</v>
      </c>
      <c r="Y24" s="56" t="n">
        <v>10</v>
      </c>
      <c r="Z24" s="56" t="s">
        <v>37</v>
      </c>
      <c r="AB24" s="57" t="s">
        <v>94</v>
      </c>
      <c r="AC24" s="56" t="s">
        <v>39</v>
      </c>
      <c r="AF24" s="56" t="s">
        <v>95</v>
      </c>
    </row>
    <row r="25" s="56" customFormat="true" ht="15.75" hidden="false" customHeight="true" outlineLevel="0" collapsed="false">
      <c r="A25" s="55" t="s">
        <v>64</v>
      </c>
      <c r="B25" s="56" t="s">
        <v>33</v>
      </c>
      <c r="C25" s="34" t="s">
        <v>65</v>
      </c>
      <c r="D25" s="56" t="n">
        <v>39</v>
      </c>
      <c r="E25" s="36" t="n">
        <f aca="false">(D25*1000)/102.08</f>
        <v>382.05329153605</v>
      </c>
      <c r="F25" s="56" t="n">
        <v>1.17</v>
      </c>
      <c r="G25" s="56" t="n">
        <v>40.7</v>
      </c>
      <c r="H25" s="56" t="n">
        <v>0</v>
      </c>
      <c r="X25" s="56" t="s">
        <v>36</v>
      </c>
      <c r="Y25" s="56" t="n">
        <v>10</v>
      </c>
      <c r="Z25" s="56" t="s">
        <v>37</v>
      </c>
      <c r="AB25" s="57" t="s">
        <v>94</v>
      </c>
      <c r="AC25" s="56" t="s">
        <v>39</v>
      </c>
      <c r="AF25" s="56" t="s">
        <v>95</v>
      </c>
    </row>
    <row r="26" s="56" customFormat="true" ht="15.75" hidden="false" customHeight="true" outlineLevel="0" collapsed="false">
      <c r="A26" s="55" t="s">
        <v>64</v>
      </c>
      <c r="B26" s="56" t="s">
        <v>33</v>
      </c>
      <c r="C26" s="34" t="s">
        <v>65</v>
      </c>
      <c r="D26" s="56" t="n">
        <v>45</v>
      </c>
      <c r="E26" s="36" t="n">
        <f aca="false">(D26*1000)/102.08</f>
        <v>440.830721003135</v>
      </c>
      <c r="F26" s="56" t="n">
        <v>1.23</v>
      </c>
      <c r="G26" s="56" t="n">
        <v>39.4</v>
      </c>
      <c r="H26" s="56" t="n">
        <v>0</v>
      </c>
      <c r="X26" s="56" t="s">
        <v>36</v>
      </c>
      <c r="Y26" s="56" t="n">
        <v>10</v>
      </c>
      <c r="Z26" s="56" t="s">
        <v>37</v>
      </c>
      <c r="AB26" s="57" t="s">
        <v>94</v>
      </c>
      <c r="AC26" s="56" t="s">
        <v>39</v>
      </c>
      <c r="AF26" s="56" t="s">
        <v>95</v>
      </c>
    </row>
    <row r="27" s="56" customFormat="true" ht="15.75" hidden="false" customHeight="true" outlineLevel="0" collapsed="false">
      <c r="A27" s="55" t="s">
        <v>64</v>
      </c>
      <c r="B27" s="56" t="s">
        <v>33</v>
      </c>
      <c r="C27" s="34" t="s">
        <v>65</v>
      </c>
      <c r="D27" s="56" t="n">
        <v>38</v>
      </c>
      <c r="E27" s="36" t="n">
        <f aca="false">(D27*1000)/102.08</f>
        <v>372.257053291536</v>
      </c>
      <c r="F27" s="56" t="n">
        <v>1.16</v>
      </c>
      <c r="G27" s="56" t="n">
        <v>41.4</v>
      </c>
      <c r="H27" s="56" t="n">
        <v>0</v>
      </c>
      <c r="X27" s="56" t="s">
        <v>36</v>
      </c>
      <c r="Y27" s="56" t="n">
        <v>10</v>
      </c>
      <c r="Z27" s="56" t="s">
        <v>37</v>
      </c>
      <c r="AB27" s="57" t="s">
        <v>94</v>
      </c>
      <c r="AC27" s="56" t="s">
        <v>39</v>
      </c>
      <c r="AF27" s="56" t="s">
        <v>95</v>
      </c>
    </row>
    <row r="28" s="56" customFormat="true" ht="15" hidden="false" customHeight="false" outlineLevel="0" collapsed="false">
      <c r="A28" s="55" t="s">
        <v>64</v>
      </c>
      <c r="B28" s="56" t="s">
        <v>33</v>
      </c>
      <c r="C28" s="34" t="s">
        <v>65</v>
      </c>
      <c r="D28" s="56" t="n">
        <v>52.5</v>
      </c>
      <c r="E28" s="36" t="n">
        <f aca="false">(D28*1000)/102.08</f>
        <v>514.302507836991</v>
      </c>
      <c r="F28" s="56" t="n">
        <v>1.26</v>
      </c>
      <c r="G28" s="56" t="n">
        <v>40.8</v>
      </c>
      <c r="H28" s="56" t="n">
        <v>0</v>
      </c>
      <c r="X28" s="56" t="s">
        <v>36</v>
      </c>
      <c r="Y28" s="56" t="n">
        <v>10</v>
      </c>
      <c r="Z28" s="56" t="s">
        <v>37</v>
      </c>
      <c r="AB28" s="57" t="s">
        <v>94</v>
      </c>
      <c r="AC28" s="56" t="s">
        <v>39</v>
      </c>
      <c r="AF28" s="56" t="s">
        <v>95</v>
      </c>
    </row>
    <row r="29" s="56" customFormat="true" ht="15" hidden="false" customHeight="false" outlineLevel="0" collapsed="false">
      <c r="A29" s="55" t="s">
        <v>64</v>
      </c>
      <c r="B29" s="56" t="s">
        <v>33</v>
      </c>
      <c r="C29" s="34" t="s">
        <v>65</v>
      </c>
      <c r="D29" s="56" t="n">
        <v>27.5</v>
      </c>
      <c r="E29" s="36" t="n">
        <f aca="false">(D29*1000)/102.08</f>
        <v>269.396551724138</v>
      </c>
      <c r="F29" s="56" t="n">
        <v>1.13</v>
      </c>
      <c r="G29" s="56" t="n">
        <v>39.6</v>
      </c>
      <c r="H29" s="56" t="n">
        <v>0</v>
      </c>
      <c r="X29" s="56" t="s">
        <v>36</v>
      </c>
      <c r="Y29" s="56" t="n">
        <v>10</v>
      </c>
      <c r="Z29" s="56" t="s">
        <v>37</v>
      </c>
      <c r="AB29" s="57" t="s">
        <v>94</v>
      </c>
      <c r="AC29" s="56" t="s">
        <v>39</v>
      </c>
      <c r="AF29" s="56" t="s">
        <v>95</v>
      </c>
    </row>
    <row r="30" s="56" customFormat="true" ht="15" hidden="false" customHeight="false" outlineLevel="0" collapsed="false">
      <c r="A30" s="55" t="s">
        <v>64</v>
      </c>
      <c r="B30" s="56" t="s">
        <v>33</v>
      </c>
      <c r="C30" s="34" t="s">
        <v>65</v>
      </c>
      <c r="D30" s="56" t="n">
        <v>43</v>
      </c>
      <c r="E30" s="36" t="n">
        <f aca="false">(D30*1000)/102.08</f>
        <v>421.238244514107</v>
      </c>
      <c r="F30" s="56" t="n">
        <v>1.23</v>
      </c>
      <c r="G30" s="56" t="n">
        <v>40.6</v>
      </c>
      <c r="H30" s="56" t="n">
        <v>0</v>
      </c>
      <c r="X30" s="56" t="s">
        <v>36</v>
      </c>
      <c r="Y30" s="56" t="n">
        <v>10</v>
      </c>
      <c r="Z30" s="56" t="s">
        <v>37</v>
      </c>
      <c r="AB30" s="57" t="s">
        <v>94</v>
      </c>
      <c r="AC30" s="56" t="s">
        <v>39</v>
      </c>
      <c r="AF30" s="56" t="s">
        <v>95</v>
      </c>
    </row>
    <row r="31" s="56" customFormat="true" ht="15" hidden="false" customHeight="false" outlineLevel="0" collapsed="false">
      <c r="A31" s="55" t="s">
        <v>64</v>
      </c>
      <c r="B31" s="56" t="s">
        <v>33</v>
      </c>
      <c r="C31" s="34" t="s">
        <v>65</v>
      </c>
      <c r="D31" s="56" t="n">
        <v>38</v>
      </c>
      <c r="E31" s="36" t="n">
        <f aca="false">(D31*1000)/102.08</f>
        <v>372.257053291536</v>
      </c>
      <c r="F31" s="56" t="n">
        <v>1.17</v>
      </c>
      <c r="G31" s="56" t="n">
        <v>40.6</v>
      </c>
      <c r="H31" s="56" t="n">
        <v>0</v>
      </c>
      <c r="X31" s="56" t="s">
        <v>36</v>
      </c>
      <c r="Y31" s="56" t="n">
        <v>10</v>
      </c>
      <c r="Z31" s="56" t="s">
        <v>37</v>
      </c>
      <c r="AB31" s="57" t="s">
        <v>94</v>
      </c>
      <c r="AC31" s="56" t="s">
        <v>39</v>
      </c>
      <c r="AF31" s="56" t="s">
        <v>95</v>
      </c>
    </row>
    <row r="32" s="56" customFormat="true" ht="15" hidden="false" customHeight="false" outlineLevel="0" collapsed="false">
      <c r="A32" s="55" t="s">
        <v>64</v>
      </c>
      <c r="B32" s="56" t="s">
        <v>33</v>
      </c>
      <c r="C32" s="34" t="s">
        <v>65</v>
      </c>
      <c r="D32" s="58" t="n">
        <v>34.5</v>
      </c>
      <c r="E32" s="36" t="n">
        <f aca="false">(D32*1000)/102.08</f>
        <v>337.970219435737</v>
      </c>
      <c r="F32" s="56" t="n">
        <v>1.23</v>
      </c>
      <c r="G32" s="56" t="n">
        <v>38.4</v>
      </c>
      <c r="H32" s="56" t="n">
        <v>0</v>
      </c>
      <c r="X32" s="56" t="s">
        <v>36</v>
      </c>
      <c r="Y32" s="56" t="n">
        <v>10</v>
      </c>
      <c r="Z32" s="56" t="s">
        <v>37</v>
      </c>
      <c r="AB32" s="57" t="s">
        <v>96</v>
      </c>
      <c r="AC32" s="56" t="s">
        <v>97</v>
      </c>
      <c r="AF32" s="56" t="s">
        <v>95</v>
      </c>
    </row>
    <row r="33" s="10" customFormat="true" ht="15" hidden="false" customHeight="false" outlineLevel="0" collapsed="false">
      <c r="A33" s="8" t="s">
        <v>32</v>
      </c>
      <c r="B33" s="8" t="s">
        <v>33</v>
      </c>
      <c r="C33" s="8" t="s">
        <v>34</v>
      </c>
      <c r="D33" s="9" t="n">
        <v>149</v>
      </c>
      <c r="E33" s="9" t="n">
        <v>1048.188533</v>
      </c>
      <c r="F33" s="9" t="n">
        <v>1.47</v>
      </c>
      <c r="G33" s="9" t="n">
        <v>117</v>
      </c>
      <c r="H33" s="8" t="n">
        <v>1</v>
      </c>
      <c r="X33" s="8" t="s">
        <v>36</v>
      </c>
      <c r="Y33" s="8" t="n">
        <v>5</v>
      </c>
      <c r="Z33" s="8" t="s">
        <v>37</v>
      </c>
      <c r="AB33" s="8" t="s">
        <v>98</v>
      </c>
      <c r="AC33" s="8" t="s">
        <v>39</v>
      </c>
    </row>
    <row r="34" s="10" customFormat="true" ht="15" hidden="false" customHeight="false" outlineLevel="0" collapsed="false">
      <c r="A34" s="8" t="s">
        <v>51</v>
      </c>
      <c r="B34" s="8" t="s">
        <v>33</v>
      </c>
      <c r="C34" s="8" t="s">
        <v>99</v>
      </c>
      <c r="D34" s="9" t="n">
        <v>202</v>
      </c>
      <c r="E34" s="9" t="n">
        <v>1576.5</v>
      </c>
      <c r="F34" s="9" t="n">
        <v>1.37</v>
      </c>
      <c r="G34" s="9" t="n">
        <v>91</v>
      </c>
      <c r="H34" s="8" t="n">
        <v>1</v>
      </c>
      <c r="X34" s="8" t="s">
        <v>36</v>
      </c>
      <c r="Y34" s="8" t="n">
        <v>5</v>
      </c>
      <c r="Z34" s="8" t="s">
        <v>37</v>
      </c>
      <c r="AB34" s="8" t="s">
        <v>98</v>
      </c>
      <c r="AC34" s="8" t="s">
        <v>39</v>
      </c>
    </row>
    <row r="35" s="60" customFormat="true" ht="15" hidden="false" customHeight="false" outlineLevel="0" collapsed="false">
      <c r="A35" s="59" t="s">
        <v>100</v>
      </c>
      <c r="B35" s="60" t="s">
        <v>33</v>
      </c>
      <c r="C35" s="59" t="s">
        <v>101</v>
      </c>
      <c r="D35" s="61" t="n">
        <v>7.4</v>
      </c>
      <c r="E35" s="62" t="n">
        <f aca="false">(D35*1000)/199.37</f>
        <v>37.1169182926218</v>
      </c>
      <c r="F35" s="60" t="n">
        <v>1.23</v>
      </c>
      <c r="G35" s="60" t="n">
        <v>131</v>
      </c>
      <c r="H35" s="60" t="n">
        <v>1</v>
      </c>
      <c r="X35" s="60" t="s">
        <v>36</v>
      </c>
      <c r="Y35" s="60" t="n">
        <v>10</v>
      </c>
      <c r="Z35" s="60" t="s">
        <v>37</v>
      </c>
      <c r="AB35" s="63" t="s">
        <v>102</v>
      </c>
      <c r="AC35" s="60" t="s">
        <v>39</v>
      </c>
    </row>
    <row r="36" s="60" customFormat="true" ht="15" hidden="false" customHeight="false" outlineLevel="0" collapsed="false">
      <c r="A36" s="59" t="s">
        <v>100</v>
      </c>
      <c r="B36" s="60" t="s">
        <v>33</v>
      </c>
      <c r="C36" s="59" t="s">
        <v>101</v>
      </c>
      <c r="D36" s="61" t="n">
        <v>14.8</v>
      </c>
      <c r="E36" s="62" t="n">
        <f aca="false">(D36*1000)/199.37</f>
        <v>74.2338365852435</v>
      </c>
      <c r="F36" s="60" t="n">
        <v>1.18</v>
      </c>
      <c r="G36" s="60" t="n">
        <v>140</v>
      </c>
      <c r="H36" s="60" t="n">
        <v>1</v>
      </c>
      <c r="X36" s="60" t="s">
        <v>36</v>
      </c>
      <c r="Y36" s="60" t="n">
        <v>10</v>
      </c>
      <c r="Z36" s="60" t="s">
        <v>37</v>
      </c>
      <c r="AB36" s="63" t="s">
        <v>102</v>
      </c>
      <c r="AC36" s="60" t="s">
        <v>39</v>
      </c>
    </row>
    <row r="37" s="60" customFormat="true" ht="15" hidden="false" customHeight="false" outlineLevel="0" collapsed="false">
      <c r="A37" s="59" t="s">
        <v>100</v>
      </c>
      <c r="B37" s="60" t="s">
        <v>33</v>
      </c>
      <c r="C37" s="59" t="s">
        <v>101</v>
      </c>
      <c r="D37" s="61" t="n">
        <v>17.5</v>
      </c>
      <c r="E37" s="62" t="n">
        <f aca="false">(D37*1000)/199.37</f>
        <v>87.7764959622812</v>
      </c>
      <c r="F37" s="60" t="n">
        <v>1.11</v>
      </c>
      <c r="G37" s="60" t="n">
        <v>137</v>
      </c>
      <c r="H37" s="60" t="n">
        <v>1</v>
      </c>
      <c r="X37" s="60" t="s">
        <v>36</v>
      </c>
      <c r="Y37" s="60" t="n">
        <v>10</v>
      </c>
      <c r="Z37" s="60" t="s">
        <v>37</v>
      </c>
      <c r="AB37" s="63" t="s">
        <v>102</v>
      </c>
      <c r="AC37" s="60" t="s">
        <v>39</v>
      </c>
    </row>
    <row r="38" s="60" customFormat="true" ht="15" hidden="false" customHeight="false" outlineLevel="0" collapsed="false">
      <c r="A38" s="59" t="s">
        <v>100</v>
      </c>
      <c r="B38" s="60" t="s">
        <v>33</v>
      </c>
      <c r="C38" s="59" t="s">
        <v>101</v>
      </c>
      <c r="D38" s="61" t="n">
        <v>23.1</v>
      </c>
      <c r="E38" s="62" t="n">
        <f aca="false">(D38*1000)/199.37</f>
        <v>115.864974670211</v>
      </c>
      <c r="F38" s="60" t="n">
        <v>1.11</v>
      </c>
      <c r="G38" s="60" t="n">
        <v>144</v>
      </c>
      <c r="H38" s="60" t="n">
        <v>1</v>
      </c>
      <c r="X38" s="60" t="s">
        <v>36</v>
      </c>
      <c r="Y38" s="60" t="n">
        <v>10</v>
      </c>
      <c r="Z38" s="60" t="s">
        <v>37</v>
      </c>
      <c r="AB38" s="63" t="s">
        <v>102</v>
      </c>
      <c r="AC38" s="60" t="s">
        <v>39</v>
      </c>
    </row>
    <row r="39" s="65" customFormat="true" ht="15" hidden="false" customHeight="false" outlineLevel="0" collapsed="false">
      <c r="A39" s="64" t="s">
        <v>103</v>
      </c>
      <c r="B39" s="65" t="s">
        <v>33</v>
      </c>
      <c r="C39" s="66" t="s">
        <v>104</v>
      </c>
      <c r="D39" s="65" t="n">
        <v>3.5</v>
      </c>
      <c r="E39" s="67" t="n">
        <f aca="false">(D39*1000)/176.17</f>
        <v>19.8671737526253</v>
      </c>
      <c r="F39" s="65" t="n">
        <v>1.3</v>
      </c>
      <c r="G39" s="65" t="n">
        <v>109</v>
      </c>
      <c r="H39" s="65" t="n">
        <v>1</v>
      </c>
      <c r="X39" s="65" t="s">
        <v>36</v>
      </c>
      <c r="Y39" s="65" t="n">
        <v>5</v>
      </c>
      <c r="Z39" s="65" t="s">
        <v>37</v>
      </c>
      <c r="AB39" s="68" t="s">
        <v>105</v>
      </c>
      <c r="AC39" s="65" t="s">
        <v>39</v>
      </c>
      <c r="AE39" s="65" t="s">
        <v>106</v>
      </c>
    </row>
    <row r="40" s="65" customFormat="true" ht="15" hidden="false" customHeight="false" outlineLevel="0" collapsed="false">
      <c r="A40" s="64" t="s">
        <v>103</v>
      </c>
      <c r="B40" s="65" t="s">
        <v>33</v>
      </c>
      <c r="C40" s="66" t="s">
        <v>104</v>
      </c>
      <c r="D40" s="65" t="n">
        <v>4.3</v>
      </c>
      <c r="E40" s="67" t="n">
        <f aca="false">(D40*1000)/176.17</f>
        <v>24.4082420389397</v>
      </c>
      <c r="F40" s="65" t="n">
        <v>1.1</v>
      </c>
      <c r="G40" s="65" t="n">
        <v>123</v>
      </c>
      <c r="H40" s="65" t="n">
        <v>1</v>
      </c>
      <c r="X40" s="65" t="s">
        <v>36</v>
      </c>
      <c r="Y40" s="65" t="n">
        <v>5</v>
      </c>
      <c r="Z40" s="65" t="s">
        <v>37</v>
      </c>
      <c r="AB40" s="65" t="s">
        <v>105</v>
      </c>
      <c r="AC40" s="65" t="s">
        <v>39</v>
      </c>
      <c r="AE40" s="65" t="s">
        <v>106</v>
      </c>
    </row>
    <row r="41" s="65" customFormat="true" ht="15" hidden="false" customHeight="false" outlineLevel="0" collapsed="false">
      <c r="A41" s="64" t="s">
        <v>103</v>
      </c>
      <c r="B41" s="65" t="s">
        <v>33</v>
      </c>
      <c r="C41" s="66" t="s">
        <v>104</v>
      </c>
      <c r="D41" s="65" t="n">
        <v>6.4</v>
      </c>
      <c r="E41" s="67" t="n">
        <f aca="false">(D41*1000)/176.17</f>
        <v>36.3285462905148</v>
      </c>
      <c r="F41" s="65" t="n">
        <v>1.15</v>
      </c>
      <c r="G41" s="65" t="n">
        <v>131</v>
      </c>
      <c r="H41" s="65" t="n">
        <v>1</v>
      </c>
      <c r="X41" s="65" t="s">
        <v>36</v>
      </c>
      <c r="Y41" s="65" t="n">
        <v>5</v>
      </c>
      <c r="Z41" s="65" t="s">
        <v>37</v>
      </c>
      <c r="AB41" s="68" t="s">
        <v>105</v>
      </c>
      <c r="AC41" s="65" t="s">
        <v>39</v>
      </c>
      <c r="AE41" s="65" t="s">
        <v>106</v>
      </c>
    </row>
    <row r="42" s="65" customFormat="true" ht="15" hidden="false" customHeight="false" outlineLevel="0" collapsed="false">
      <c r="A42" s="64" t="s">
        <v>103</v>
      </c>
      <c r="B42" s="65" t="s">
        <v>33</v>
      </c>
      <c r="C42" s="66" t="s">
        <v>104</v>
      </c>
      <c r="D42" s="65" t="n">
        <v>6.1</v>
      </c>
      <c r="E42" s="67" t="n">
        <f aca="false">(D42*1000)/176.17</f>
        <v>34.625645683147</v>
      </c>
      <c r="F42" s="65" t="n">
        <v>1.06</v>
      </c>
      <c r="G42" s="65" t="n">
        <v>126</v>
      </c>
      <c r="H42" s="65" t="n">
        <v>1</v>
      </c>
      <c r="X42" s="65" t="s">
        <v>36</v>
      </c>
      <c r="Y42" s="65" t="n">
        <v>5</v>
      </c>
      <c r="Z42" s="65" t="s">
        <v>37</v>
      </c>
      <c r="AB42" s="68" t="s">
        <v>105</v>
      </c>
      <c r="AC42" s="65" t="s">
        <v>39</v>
      </c>
      <c r="AE42" s="65" t="s">
        <v>106</v>
      </c>
    </row>
    <row r="43" s="65" customFormat="true" ht="15" hidden="false" customHeight="false" outlineLevel="0" collapsed="false">
      <c r="A43" s="64" t="s">
        <v>103</v>
      </c>
      <c r="B43" s="65" t="s">
        <v>33</v>
      </c>
      <c r="C43" s="66" t="s">
        <v>104</v>
      </c>
      <c r="D43" s="65" t="n">
        <v>4.4</v>
      </c>
      <c r="E43" s="67" t="n">
        <f aca="false">(D43*1000)/176.17</f>
        <v>24.975875574729</v>
      </c>
      <c r="F43" s="65" t="n">
        <v>1.07</v>
      </c>
      <c r="G43" s="65" t="n">
        <v>122</v>
      </c>
      <c r="H43" s="65" t="n">
        <v>1</v>
      </c>
      <c r="X43" s="65" t="s">
        <v>36</v>
      </c>
      <c r="Y43" s="65" t="n">
        <v>5</v>
      </c>
      <c r="Z43" s="65" t="s">
        <v>37</v>
      </c>
      <c r="AB43" s="68" t="s">
        <v>105</v>
      </c>
      <c r="AC43" s="65" t="s">
        <v>39</v>
      </c>
      <c r="AE43" s="65" t="s">
        <v>106</v>
      </c>
    </row>
    <row r="44" s="65" customFormat="true" ht="15" hidden="false" customHeight="false" outlineLevel="0" collapsed="false">
      <c r="A44" s="64" t="s">
        <v>103</v>
      </c>
      <c r="B44" s="65" t="s">
        <v>33</v>
      </c>
      <c r="C44" s="66" t="s">
        <v>104</v>
      </c>
      <c r="D44" s="65" t="n">
        <v>6.7</v>
      </c>
      <c r="E44" s="67" t="n">
        <f aca="false">(D44*1000)/176.17</f>
        <v>38.0314468978827</v>
      </c>
      <c r="F44" s="65" t="n">
        <v>1.04</v>
      </c>
      <c r="G44" s="65" t="n">
        <v>133</v>
      </c>
      <c r="H44" s="65" t="n">
        <v>1</v>
      </c>
      <c r="X44" s="65" t="s">
        <v>36</v>
      </c>
      <c r="Y44" s="65" t="n">
        <v>5</v>
      </c>
      <c r="Z44" s="65" t="s">
        <v>37</v>
      </c>
      <c r="AB44" s="68" t="s">
        <v>105</v>
      </c>
      <c r="AC44" s="65" t="s">
        <v>39</v>
      </c>
      <c r="AE44" s="65" t="s">
        <v>106</v>
      </c>
    </row>
    <row r="45" s="65" customFormat="true" ht="15" hidden="false" customHeight="false" outlineLevel="0" collapsed="false">
      <c r="A45" s="64" t="s">
        <v>103</v>
      </c>
      <c r="B45" s="65" t="s">
        <v>33</v>
      </c>
      <c r="C45" s="66" t="s">
        <v>104</v>
      </c>
      <c r="D45" s="65" t="n">
        <v>9.7</v>
      </c>
      <c r="E45" s="67" t="n">
        <f aca="false">(D45*1000)/176.17</f>
        <v>55.0604529715616</v>
      </c>
      <c r="F45" s="65" t="n">
        <v>1.12</v>
      </c>
      <c r="G45" s="65" t="n">
        <v>138</v>
      </c>
      <c r="H45" s="65" t="n">
        <v>1</v>
      </c>
      <c r="X45" s="65" t="s">
        <v>36</v>
      </c>
      <c r="Y45" s="65" t="n">
        <v>5</v>
      </c>
      <c r="Z45" s="65" t="s">
        <v>37</v>
      </c>
      <c r="AB45" s="68" t="s">
        <v>105</v>
      </c>
      <c r="AC45" s="65" t="s">
        <v>39</v>
      </c>
      <c r="AE45" s="65" t="s">
        <v>106</v>
      </c>
    </row>
    <row r="46" s="65" customFormat="true" ht="15" hidden="false" customHeight="false" outlineLevel="0" collapsed="false">
      <c r="A46" s="64" t="s">
        <v>103</v>
      </c>
      <c r="B46" s="65" t="s">
        <v>33</v>
      </c>
      <c r="C46" s="66" t="s">
        <v>104</v>
      </c>
      <c r="D46" s="65" t="n">
        <v>9.7</v>
      </c>
      <c r="E46" s="67" t="n">
        <f aca="false">(D46*1000)/176.17</f>
        <v>55.0604529715616</v>
      </c>
      <c r="F46" s="65" t="n">
        <v>1.09</v>
      </c>
      <c r="G46" s="65" t="n">
        <v>136</v>
      </c>
      <c r="H46" s="65" t="n">
        <v>1</v>
      </c>
      <c r="X46" s="65" t="s">
        <v>36</v>
      </c>
      <c r="Y46" s="65" t="n">
        <v>5</v>
      </c>
      <c r="Z46" s="65" t="s">
        <v>37</v>
      </c>
      <c r="AB46" s="68" t="s">
        <v>105</v>
      </c>
      <c r="AC46" s="65" t="s">
        <v>39</v>
      </c>
      <c r="AE46" s="65" t="s">
        <v>106</v>
      </c>
    </row>
    <row r="47" s="65" customFormat="true" ht="15" hidden="false" customHeight="false" outlineLevel="0" collapsed="false">
      <c r="A47" s="64" t="s">
        <v>103</v>
      </c>
      <c r="B47" s="65" t="s">
        <v>33</v>
      </c>
      <c r="C47" s="66" t="s">
        <v>104</v>
      </c>
      <c r="D47" s="65" t="n">
        <v>3.9</v>
      </c>
      <c r="E47" s="67" t="n">
        <f aca="false">(D47*1000)/176.17</f>
        <v>22.1377078957825</v>
      </c>
      <c r="F47" s="65" t="n">
        <v>1.09</v>
      </c>
      <c r="G47" s="65" t="n">
        <v>124</v>
      </c>
      <c r="H47" s="65" t="n">
        <v>1</v>
      </c>
      <c r="X47" s="65" t="s">
        <v>36</v>
      </c>
      <c r="Y47" s="65" t="n">
        <v>5</v>
      </c>
      <c r="Z47" s="65" t="s">
        <v>37</v>
      </c>
      <c r="AB47" s="68" t="s">
        <v>105</v>
      </c>
      <c r="AC47" s="65" t="s">
        <v>39</v>
      </c>
      <c r="AE47" s="65" t="s">
        <v>106</v>
      </c>
    </row>
    <row r="48" s="65" customFormat="true" ht="15" hidden="false" customHeight="false" outlineLevel="0" collapsed="false">
      <c r="A48" s="64" t="s">
        <v>103</v>
      </c>
      <c r="B48" s="65" t="s">
        <v>33</v>
      </c>
      <c r="C48" s="66" t="s">
        <v>104</v>
      </c>
      <c r="D48" s="65" t="n">
        <v>6</v>
      </c>
      <c r="E48" s="67" t="n">
        <f aca="false">(D48*1000)/176.17</f>
        <v>34.0580121473577</v>
      </c>
      <c r="F48" s="65" t="n">
        <v>1.19</v>
      </c>
      <c r="G48" s="65" t="n">
        <v>129</v>
      </c>
      <c r="H48" s="65" t="n">
        <v>1</v>
      </c>
      <c r="X48" s="65" t="s">
        <v>36</v>
      </c>
      <c r="Y48" s="65" t="n">
        <v>5</v>
      </c>
      <c r="Z48" s="65" t="s">
        <v>37</v>
      </c>
      <c r="AB48" s="68" t="s">
        <v>105</v>
      </c>
      <c r="AC48" s="65" t="s">
        <v>39</v>
      </c>
      <c r="AE48" s="65" t="s">
        <v>106</v>
      </c>
    </row>
    <row r="49" s="24" customFormat="true" ht="15" hidden="false" customHeight="false" outlineLevel="0" collapsed="false">
      <c r="A49" s="69" t="s">
        <v>80</v>
      </c>
      <c r="B49" s="24" t="s">
        <v>56</v>
      </c>
      <c r="C49" s="70" t="s">
        <v>81</v>
      </c>
      <c r="D49" s="24" t="n">
        <v>7.9</v>
      </c>
      <c r="E49" s="71" t="n">
        <f aca="false">(D49*1000)/165.17</f>
        <v>47.8295089907368</v>
      </c>
      <c r="F49" s="24" t="n">
        <v>1.12</v>
      </c>
      <c r="G49" s="24" t="n">
        <v>80</v>
      </c>
      <c r="H49" s="24" t="n">
        <v>1</v>
      </c>
      <c r="X49" s="24" t="s">
        <v>36</v>
      </c>
      <c r="Y49" s="24" t="n">
        <v>10</v>
      </c>
      <c r="Z49" s="24" t="s">
        <v>107</v>
      </c>
      <c r="AB49" s="72" t="s">
        <v>108</v>
      </c>
      <c r="AC49" s="24" t="s">
        <v>97</v>
      </c>
      <c r="AE49" s="24" t="s">
        <v>109</v>
      </c>
    </row>
    <row r="50" s="56" customFormat="true" ht="15" hidden="false" customHeight="false" outlineLevel="0" collapsed="false">
      <c r="A50" s="55" t="s">
        <v>110</v>
      </c>
      <c r="B50" s="56" t="s">
        <v>33</v>
      </c>
      <c r="C50" s="73" t="s">
        <v>111</v>
      </c>
      <c r="D50" s="56" t="n">
        <v>8.6</v>
      </c>
      <c r="E50" s="56" t="n">
        <f aca="false">(D50*1000)/137.54</f>
        <v>62.5272647956958</v>
      </c>
      <c r="F50" s="56" t="n">
        <v>1.1</v>
      </c>
      <c r="G50" s="56" t="n">
        <v>27</v>
      </c>
      <c r="H50" s="56" t="n">
        <v>0</v>
      </c>
      <c r="X50" s="56" t="s">
        <v>36</v>
      </c>
      <c r="Z50" s="56" t="s">
        <v>49</v>
      </c>
      <c r="AB50" s="57" t="s">
        <v>112</v>
      </c>
      <c r="AC50" s="56" t="s">
        <v>97</v>
      </c>
      <c r="AE50" s="56" t="s">
        <v>113</v>
      </c>
    </row>
    <row r="51" s="56" customFormat="true" ht="15" hidden="false" customHeight="false" outlineLevel="0" collapsed="false">
      <c r="A51" s="55" t="s">
        <v>110</v>
      </c>
      <c r="B51" s="56" t="s">
        <v>33</v>
      </c>
      <c r="C51" s="73" t="s">
        <v>111</v>
      </c>
      <c r="D51" s="56" t="n">
        <v>22.3</v>
      </c>
      <c r="E51" s="56" t="n">
        <f aca="false">(D51*1000)/137.54</f>
        <v>162.134651737676</v>
      </c>
      <c r="F51" s="56" t="n">
        <v>1.12</v>
      </c>
      <c r="G51" s="56" t="n">
        <v>31</v>
      </c>
      <c r="H51" s="56" t="n">
        <v>0</v>
      </c>
      <c r="X51" s="56" t="s">
        <v>36</v>
      </c>
      <c r="Z51" s="56" t="s">
        <v>49</v>
      </c>
      <c r="AB51" s="57" t="s">
        <v>112</v>
      </c>
      <c r="AC51" s="56" t="s">
        <v>97</v>
      </c>
      <c r="AE51" s="56" t="s">
        <v>113</v>
      </c>
    </row>
    <row r="52" s="56" customFormat="true" ht="15" hidden="false" customHeight="false" outlineLevel="0" collapsed="false">
      <c r="A52" s="55" t="s">
        <v>110</v>
      </c>
      <c r="B52" s="56" t="s">
        <v>33</v>
      </c>
      <c r="C52" s="73" t="s">
        <v>111</v>
      </c>
      <c r="D52" s="56" t="n">
        <v>7.9</v>
      </c>
      <c r="E52" s="56" t="n">
        <f aca="false">(D52*1000)/137.54</f>
        <v>57.4378362658136</v>
      </c>
      <c r="F52" s="56" t="n">
        <v>1.09</v>
      </c>
      <c r="G52" s="56" t="n">
        <v>27</v>
      </c>
      <c r="H52" s="56" t="n">
        <v>0</v>
      </c>
      <c r="X52" s="56" t="s">
        <v>36</v>
      </c>
      <c r="Z52" s="56" t="s">
        <v>49</v>
      </c>
      <c r="AB52" s="57" t="s">
        <v>112</v>
      </c>
      <c r="AC52" s="56" t="s">
        <v>97</v>
      </c>
      <c r="AE52" s="56" t="s">
        <v>113</v>
      </c>
    </row>
    <row r="53" s="56" customFormat="true" ht="15" hidden="false" customHeight="false" outlineLevel="0" collapsed="false">
      <c r="A53" s="55" t="s">
        <v>110</v>
      </c>
      <c r="B53" s="56" t="s">
        <v>33</v>
      </c>
      <c r="C53" s="73" t="s">
        <v>111</v>
      </c>
      <c r="D53" s="56" t="n">
        <v>25.9</v>
      </c>
      <c r="E53" s="56" t="n">
        <f aca="false">(D53*1000)/137.54</f>
        <v>188.308855605642</v>
      </c>
      <c r="F53" s="56" t="n">
        <v>1.07</v>
      </c>
      <c r="G53" s="56" t="n">
        <v>31</v>
      </c>
      <c r="H53" s="56" t="n">
        <v>0</v>
      </c>
      <c r="X53" s="56" t="s">
        <v>36</v>
      </c>
      <c r="Z53" s="56" t="s">
        <v>49</v>
      </c>
      <c r="AB53" s="57" t="s">
        <v>112</v>
      </c>
      <c r="AC53" s="56" t="s">
        <v>97</v>
      </c>
      <c r="AE53" s="56" t="s">
        <v>113</v>
      </c>
    </row>
    <row r="54" s="74" customFormat="true" ht="15" hidden="false" customHeight="false" outlineLevel="0" collapsed="false">
      <c r="A54" s="8" t="s">
        <v>32</v>
      </c>
      <c r="B54" s="8" t="s">
        <v>33</v>
      </c>
      <c r="C54" s="8" t="s">
        <v>34</v>
      </c>
      <c r="D54" s="9" t="n">
        <v>12.9</v>
      </c>
      <c r="E54" s="9" t="n">
        <v>90.74920858</v>
      </c>
      <c r="F54" s="9" t="n">
        <v>1.08</v>
      </c>
      <c r="G54" s="9" t="n">
        <v>122</v>
      </c>
      <c r="H54" s="8" t="n">
        <v>1</v>
      </c>
      <c r="I54" s="8" t="n">
        <v>207</v>
      </c>
      <c r="K54" s="8" t="n">
        <v>3.92</v>
      </c>
      <c r="S54" s="8" t="s">
        <v>114</v>
      </c>
      <c r="X54" s="8" t="s">
        <v>36</v>
      </c>
      <c r="Z54" s="8" t="s">
        <v>37</v>
      </c>
      <c r="AB54" s="8" t="s">
        <v>115</v>
      </c>
      <c r="AC54" s="8" t="s">
        <v>39</v>
      </c>
      <c r="AE54" s="8" t="s">
        <v>116</v>
      </c>
    </row>
    <row r="55" s="74" customFormat="true" ht="15" hidden="false" customHeight="false" outlineLevel="0" collapsed="false">
      <c r="A55" s="8" t="s">
        <v>32</v>
      </c>
      <c r="B55" s="8" t="s">
        <v>33</v>
      </c>
      <c r="C55" s="8" t="s">
        <v>34</v>
      </c>
      <c r="D55" s="9" t="n">
        <v>9.2</v>
      </c>
      <c r="E55" s="9" t="n">
        <v>64.72036581</v>
      </c>
      <c r="F55" s="9" t="n">
        <v>1.14</v>
      </c>
      <c r="G55" s="75"/>
      <c r="H55" s="8" t="n">
        <v>1</v>
      </c>
      <c r="K55" s="8" t="n">
        <v>22.5</v>
      </c>
      <c r="L55" s="8" t="n">
        <v>216</v>
      </c>
      <c r="S55" s="8" t="s">
        <v>114</v>
      </c>
      <c r="X55" s="8" t="s">
        <v>36</v>
      </c>
      <c r="Z55" s="8" t="s">
        <v>37</v>
      </c>
      <c r="AB55" s="8" t="s">
        <v>115</v>
      </c>
      <c r="AC55" s="8" t="s">
        <v>39</v>
      </c>
      <c r="AE55" s="8" t="s">
        <v>117</v>
      </c>
    </row>
    <row r="56" s="10" customFormat="true" ht="15" hidden="false" customHeight="false" outlineLevel="0" collapsed="false">
      <c r="A56" s="76" t="s">
        <v>110</v>
      </c>
      <c r="B56" s="10" t="s">
        <v>33</v>
      </c>
      <c r="C56" s="77" t="s">
        <v>111</v>
      </c>
      <c r="D56" s="10" t="n">
        <v>15.4</v>
      </c>
      <c r="E56" s="10" t="n">
        <f aca="false">(D56*1000)/137.54</f>
        <v>111.967427657409</v>
      </c>
      <c r="F56" s="10" t="n">
        <v>1.28</v>
      </c>
      <c r="G56" s="10" t="n">
        <v>42.7</v>
      </c>
      <c r="H56" s="10" t="n">
        <v>0</v>
      </c>
      <c r="X56" s="10" t="s">
        <v>36</v>
      </c>
      <c r="Z56" s="10" t="s">
        <v>37</v>
      </c>
      <c r="AB56" s="78" t="s">
        <v>118</v>
      </c>
      <c r="AC56" s="10" t="s">
        <v>97</v>
      </c>
    </row>
    <row r="57" s="10" customFormat="true" ht="15" hidden="false" customHeight="false" outlineLevel="0" collapsed="false">
      <c r="A57" s="76" t="s">
        <v>110</v>
      </c>
      <c r="B57" s="10" t="s">
        <v>33</v>
      </c>
      <c r="C57" s="77" t="s">
        <v>111</v>
      </c>
      <c r="D57" s="10" t="n">
        <v>36.5</v>
      </c>
      <c r="E57" s="10" t="n">
        <f aca="false">(D57*1000)/137.54</f>
        <v>265.37734477243</v>
      </c>
      <c r="F57" s="10" t="n">
        <v>1.22</v>
      </c>
      <c r="G57" s="10" t="n">
        <v>45.5</v>
      </c>
      <c r="H57" s="10" t="n">
        <v>0</v>
      </c>
      <c r="X57" s="10" t="s">
        <v>36</v>
      </c>
      <c r="Z57" s="10" t="s">
        <v>49</v>
      </c>
      <c r="AB57" s="78" t="s">
        <v>118</v>
      </c>
      <c r="AC57" s="10" t="s">
        <v>97</v>
      </c>
      <c r="AF57" s="10" t="s">
        <v>119</v>
      </c>
    </row>
    <row r="58" s="11" customFormat="true" ht="15" hidden="false" customHeight="false" outlineLevel="0" collapsed="false">
      <c r="A58" s="12" t="s">
        <v>51</v>
      </c>
      <c r="B58" s="11" t="s">
        <v>33</v>
      </c>
      <c r="C58" s="79" t="s">
        <v>52</v>
      </c>
      <c r="D58" s="11" t="n">
        <v>19.4</v>
      </c>
      <c r="E58" s="80" t="n">
        <f aca="false">64/2</f>
        <v>32</v>
      </c>
      <c r="F58" s="11" t="n">
        <v>1.11</v>
      </c>
      <c r="G58" s="11" t="n">
        <v>70.2</v>
      </c>
      <c r="H58" s="11" t="n">
        <v>1</v>
      </c>
      <c r="N58" s="11" t="n">
        <v>20</v>
      </c>
      <c r="O58" s="11" t="n">
        <v>34</v>
      </c>
      <c r="R58" s="11" t="n">
        <v>100</v>
      </c>
      <c r="S58" s="11" t="s">
        <v>120</v>
      </c>
      <c r="X58" s="11" t="s">
        <v>36</v>
      </c>
      <c r="Z58" s="11" t="s">
        <v>37</v>
      </c>
      <c r="AB58" s="81" t="s">
        <v>121</v>
      </c>
      <c r="AC58" s="11" t="s">
        <v>97</v>
      </c>
      <c r="AF58" s="11" t="s">
        <v>119</v>
      </c>
    </row>
    <row r="59" s="11" customFormat="true" ht="15" hidden="false" customHeight="false" outlineLevel="0" collapsed="false">
      <c r="A59" s="12" t="s">
        <v>51</v>
      </c>
      <c r="B59" s="11" t="s">
        <v>33</v>
      </c>
      <c r="C59" s="79" t="s">
        <v>52</v>
      </c>
      <c r="D59" s="11" t="n">
        <v>19.4</v>
      </c>
      <c r="E59" s="80" t="n">
        <v>64</v>
      </c>
      <c r="F59" s="11" t="n">
        <v>1.11</v>
      </c>
      <c r="G59" s="11" t="n">
        <v>70.2</v>
      </c>
      <c r="H59" s="11" t="n">
        <v>1</v>
      </c>
      <c r="N59" s="11" t="n">
        <v>20</v>
      </c>
      <c r="O59" s="11" t="n">
        <v>34</v>
      </c>
      <c r="R59" s="11" t="n">
        <v>100</v>
      </c>
      <c r="S59" s="11" t="s">
        <v>120</v>
      </c>
      <c r="X59" s="11" t="s">
        <v>36</v>
      </c>
      <c r="Z59" s="11" t="s">
        <v>37</v>
      </c>
      <c r="AB59" s="81" t="s">
        <v>121</v>
      </c>
      <c r="AC59" s="11" t="s">
        <v>97</v>
      </c>
      <c r="AF59" s="11" t="s">
        <v>119</v>
      </c>
    </row>
    <row r="60" s="11" customFormat="true" ht="15" hidden="false" customHeight="false" outlineLevel="0" collapsed="false">
      <c r="A60" s="12" t="s">
        <v>51</v>
      </c>
      <c r="B60" s="11" t="s">
        <v>33</v>
      </c>
      <c r="C60" s="79" t="s">
        <v>52</v>
      </c>
      <c r="D60" s="11" t="n">
        <v>19.4</v>
      </c>
      <c r="E60" s="80" t="n">
        <f aca="false">(D60*1000)/128.13</f>
        <v>151.408725513151</v>
      </c>
      <c r="F60" s="11" t="n">
        <v>1.11</v>
      </c>
      <c r="G60" s="11" t="n">
        <v>70.2</v>
      </c>
      <c r="H60" s="11" t="n">
        <v>1</v>
      </c>
      <c r="N60" s="11" t="n">
        <v>20</v>
      </c>
      <c r="O60" s="11" t="n">
        <v>34</v>
      </c>
      <c r="R60" s="11" t="n">
        <v>100</v>
      </c>
      <c r="S60" s="11" t="s">
        <v>120</v>
      </c>
      <c r="X60" s="11" t="s">
        <v>36</v>
      </c>
      <c r="Z60" s="11" t="s">
        <v>37</v>
      </c>
      <c r="AB60" s="81" t="s">
        <v>121</v>
      </c>
      <c r="AC60" s="11" t="s">
        <v>97</v>
      </c>
      <c r="AF60" s="11" t="s">
        <v>119</v>
      </c>
    </row>
    <row r="61" s="11" customFormat="true" ht="15" hidden="false" customHeight="false" outlineLevel="0" collapsed="false">
      <c r="A61" s="8" t="s">
        <v>32</v>
      </c>
      <c r="B61" s="8" t="s">
        <v>33</v>
      </c>
      <c r="C61" s="8" t="s">
        <v>34</v>
      </c>
      <c r="D61" s="9" t="n">
        <v>17</v>
      </c>
      <c r="E61" s="9" t="n">
        <v>119.5919803</v>
      </c>
      <c r="F61" s="75"/>
      <c r="G61" s="9" t="n">
        <v>120</v>
      </c>
      <c r="H61" s="8" t="n">
        <v>1</v>
      </c>
      <c r="N61" s="8" t="n">
        <v>30</v>
      </c>
      <c r="O61" s="8" t="n">
        <v>5</v>
      </c>
      <c r="R61" s="8" t="n">
        <v>100</v>
      </c>
      <c r="S61" s="8" t="s">
        <v>120</v>
      </c>
      <c r="X61" s="8" t="s">
        <v>36</v>
      </c>
      <c r="Z61" s="8" t="s">
        <v>37</v>
      </c>
      <c r="AB61" s="8" t="s">
        <v>121</v>
      </c>
      <c r="AC61" s="8" t="s">
        <v>39</v>
      </c>
    </row>
    <row r="62" s="56" customFormat="true" ht="15" hidden="false" customHeight="false" outlineLevel="0" collapsed="false">
      <c r="A62" s="8" t="s">
        <v>32</v>
      </c>
      <c r="B62" s="8" t="s">
        <v>33</v>
      </c>
      <c r="C62" s="8" t="s">
        <v>34</v>
      </c>
      <c r="D62" s="9" t="n">
        <v>130</v>
      </c>
      <c r="E62" s="9" t="n">
        <v>914.5269082</v>
      </c>
      <c r="F62" s="9" t="n">
        <v>1.3</v>
      </c>
      <c r="G62" s="75"/>
      <c r="H62" s="8" t="n">
        <v>1</v>
      </c>
      <c r="I62" s="8" t="n">
        <v>248</v>
      </c>
      <c r="X62" s="8" t="s">
        <v>36</v>
      </c>
      <c r="Y62" s="8" t="n">
        <v>10</v>
      </c>
      <c r="Z62" s="8" t="s">
        <v>37</v>
      </c>
      <c r="AB62" s="8" t="s">
        <v>122</v>
      </c>
      <c r="AC62" s="8" t="s">
        <v>39</v>
      </c>
      <c r="AE62" s="8" t="s">
        <v>123</v>
      </c>
      <c r="AF62" s="8" t="s">
        <v>124</v>
      </c>
    </row>
    <row r="63" s="56" customFormat="true" ht="15" hidden="false" customHeight="false" outlineLevel="0" collapsed="false">
      <c r="A63" s="8" t="s">
        <v>32</v>
      </c>
      <c r="B63" s="8" t="s">
        <v>33</v>
      </c>
      <c r="C63" s="8" t="s">
        <v>34</v>
      </c>
      <c r="D63" s="9" t="n">
        <v>35</v>
      </c>
      <c r="E63" s="9" t="n">
        <v>246.218783</v>
      </c>
      <c r="F63" s="9" t="n">
        <v>1.3</v>
      </c>
      <c r="G63" s="9" t="n">
        <v>132</v>
      </c>
      <c r="H63" s="8" t="n">
        <v>1</v>
      </c>
      <c r="I63" s="8" t="n">
        <v>250</v>
      </c>
      <c r="L63" s="8" t="n">
        <v>175</v>
      </c>
      <c r="X63" s="8" t="s">
        <v>36</v>
      </c>
      <c r="Y63" s="8" t="n">
        <v>10</v>
      </c>
      <c r="Z63" s="8" t="s">
        <v>37</v>
      </c>
      <c r="AB63" s="8" t="s">
        <v>122</v>
      </c>
      <c r="AC63" s="8" t="s">
        <v>39</v>
      </c>
      <c r="AE63" s="8" t="s">
        <v>125</v>
      </c>
      <c r="AF63" s="8" t="s">
        <v>126</v>
      </c>
    </row>
    <row r="64" s="56" customFormat="true" ht="15" hidden="false" customHeight="false" outlineLevel="0" collapsed="false">
      <c r="A64" s="8" t="s">
        <v>32</v>
      </c>
      <c r="B64" s="8" t="s">
        <v>33</v>
      </c>
      <c r="C64" s="8" t="s">
        <v>34</v>
      </c>
      <c r="D64" s="9" t="n">
        <v>45</v>
      </c>
      <c r="E64" s="9" t="n">
        <v>316.5670067</v>
      </c>
      <c r="F64" s="9" t="n">
        <v>1.2</v>
      </c>
      <c r="G64" s="9" t="n">
        <v>125</v>
      </c>
      <c r="H64" s="8" t="n">
        <v>1</v>
      </c>
      <c r="I64" s="8" t="n">
        <v>250</v>
      </c>
      <c r="L64" s="8" t="n">
        <v>185</v>
      </c>
      <c r="X64" s="8" t="s">
        <v>36</v>
      </c>
      <c r="Y64" s="8" t="n">
        <v>10</v>
      </c>
      <c r="Z64" s="8" t="s">
        <v>37</v>
      </c>
      <c r="AB64" s="8" t="s">
        <v>122</v>
      </c>
      <c r="AC64" s="8" t="s">
        <v>39</v>
      </c>
      <c r="AE64" s="8" t="s">
        <v>127</v>
      </c>
      <c r="AF64" s="8" t="s">
        <v>126</v>
      </c>
    </row>
    <row r="65" s="56" customFormat="true" ht="15" hidden="false" customHeight="false" outlineLevel="0" collapsed="false">
      <c r="A65" s="8" t="s">
        <v>32</v>
      </c>
      <c r="B65" s="8" t="s">
        <v>33</v>
      </c>
      <c r="C65" s="8" t="s">
        <v>34</v>
      </c>
      <c r="D65" s="9" t="n">
        <v>34</v>
      </c>
      <c r="E65" s="9" t="n">
        <v>239.1839606</v>
      </c>
      <c r="F65" s="9" t="n">
        <v>1.3</v>
      </c>
      <c r="G65" s="9" t="n">
        <v>125</v>
      </c>
      <c r="H65" s="8" t="n">
        <v>1</v>
      </c>
      <c r="I65" s="8" t="n">
        <v>258</v>
      </c>
      <c r="L65" s="8" t="n">
        <v>170</v>
      </c>
      <c r="X65" s="8" t="s">
        <v>36</v>
      </c>
      <c r="Y65" s="8" t="n">
        <v>10</v>
      </c>
      <c r="Z65" s="8" t="s">
        <v>37</v>
      </c>
      <c r="AB65" s="8" t="s">
        <v>122</v>
      </c>
      <c r="AC65" s="8" t="s">
        <v>39</v>
      </c>
      <c r="AE65" s="8" t="s">
        <v>128</v>
      </c>
      <c r="AF65" s="8" t="s">
        <v>126</v>
      </c>
    </row>
    <row r="66" s="56" customFormat="true" ht="15" hidden="false" customHeight="false" outlineLevel="0" collapsed="false">
      <c r="A66" s="8" t="s">
        <v>32</v>
      </c>
      <c r="B66" s="8" t="s">
        <v>33</v>
      </c>
      <c r="C66" s="8" t="s">
        <v>34</v>
      </c>
      <c r="D66" s="9" t="n">
        <v>11</v>
      </c>
      <c r="E66" s="9" t="n">
        <v>77.38304608</v>
      </c>
      <c r="F66" s="9" t="n">
        <v>1.3</v>
      </c>
      <c r="G66" s="75"/>
      <c r="H66" s="8" t="n">
        <v>1</v>
      </c>
      <c r="I66" s="8" t="n">
        <v>266</v>
      </c>
      <c r="X66" s="8" t="s">
        <v>36</v>
      </c>
      <c r="Y66" s="8" t="n">
        <v>10</v>
      </c>
      <c r="Z66" s="8" t="s">
        <v>37</v>
      </c>
      <c r="AB66" s="8" t="s">
        <v>122</v>
      </c>
      <c r="AC66" s="8" t="s">
        <v>39</v>
      </c>
      <c r="AE66" s="8" t="s">
        <v>129</v>
      </c>
      <c r="AF66" s="8" t="s">
        <v>126</v>
      </c>
    </row>
    <row r="67" s="56" customFormat="true" ht="15" hidden="false" customHeight="false" outlineLevel="0" collapsed="false">
      <c r="A67" s="8" t="s">
        <v>32</v>
      </c>
      <c r="B67" s="8" t="s">
        <v>33</v>
      </c>
      <c r="C67" s="8" t="s">
        <v>34</v>
      </c>
      <c r="D67" s="9" t="n">
        <v>44</v>
      </c>
      <c r="E67" s="9" t="n">
        <v>309.5321843</v>
      </c>
      <c r="F67" s="9" t="n">
        <v>1.2</v>
      </c>
      <c r="G67" s="75"/>
      <c r="H67" s="8" t="n">
        <v>1</v>
      </c>
      <c r="I67" s="8" t="n">
        <v>230</v>
      </c>
      <c r="S67" s="8" t="s">
        <v>130</v>
      </c>
      <c r="X67" s="8" t="s">
        <v>36</v>
      </c>
      <c r="Y67" s="8" t="n">
        <v>10</v>
      </c>
      <c r="Z67" s="8" t="s">
        <v>37</v>
      </c>
      <c r="AB67" s="8" t="s">
        <v>122</v>
      </c>
      <c r="AC67" s="8" t="s">
        <v>39</v>
      </c>
      <c r="AE67" s="8" t="s">
        <v>131</v>
      </c>
      <c r="AF67" s="8" t="s">
        <v>126</v>
      </c>
    </row>
    <row r="68" s="11" customFormat="true" ht="15" hidden="false" customHeight="false" outlineLevel="0" collapsed="false">
      <c r="A68" s="82" t="s">
        <v>132</v>
      </c>
      <c r="B68" s="13" t="s">
        <v>133</v>
      </c>
      <c r="C68" s="82" t="s">
        <v>134</v>
      </c>
      <c r="D68" s="13" t="n">
        <v>23.5</v>
      </c>
      <c r="E68" s="13" t="n">
        <v>86</v>
      </c>
      <c r="F68" s="13" t="n">
        <v>1.06</v>
      </c>
      <c r="G68" s="13" t="n">
        <v>129</v>
      </c>
      <c r="H68" s="13" t="n">
        <v>1</v>
      </c>
      <c r="I68" s="13" t="s">
        <v>62</v>
      </c>
      <c r="J68" s="13" t="s">
        <v>62</v>
      </c>
      <c r="K68" s="13"/>
      <c r="L68" s="13" t="s">
        <v>62</v>
      </c>
      <c r="M68" s="13" t="s">
        <v>62</v>
      </c>
      <c r="N68" s="13" t="s">
        <v>62</v>
      </c>
      <c r="O68" s="13" t="s">
        <v>62</v>
      </c>
      <c r="P68" s="13" t="s">
        <v>62</v>
      </c>
      <c r="Q68" s="13" t="s">
        <v>62</v>
      </c>
      <c r="R68" s="13" t="s">
        <v>62</v>
      </c>
      <c r="S68" s="13" t="s">
        <v>62</v>
      </c>
      <c r="T68" s="13" t="s">
        <v>62</v>
      </c>
      <c r="U68" s="13" t="s">
        <v>62</v>
      </c>
      <c r="V68" s="13" t="s">
        <v>62</v>
      </c>
      <c r="W68" s="13" t="s">
        <v>62</v>
      </c>
      <c r="X68" s="13" t="s">
        <v>36</v>
      </c>
      <c r="Y68" s="13" t="n">
        <v>10</v>
      </c>
      <c r="Z68" s="13" t="s">
        <v>37</v>
      </c>
      <c r="AA68" s="13" t="s">
        <v>62</v>
      </c>
      <c r="AB68" s="81" t="s">
        <v>135</v>
      </c>
      <c r="AC68" s="13" t="s">
        <v>136</v>
      </c>
    </row>
    <row r="69" s="11" customFormat="true" ht="15" hidden="false" customHeight="false" outlineLevel="0" collapsed="false">
      <c r="A69" s="82" t="s">
        <v>132</v>
      </c>
      <c r="B69" s="13" t="s">
        <v>133</v>
      </c>
      <c r="C69" s="82" t="s">
        <v>134</v>
      </c>
      <c r="D69" s="13" t="n">
        <v>43.5</v>
      </c>
      <c r="E69" s="13" t="n">
        <v>160</v>
      </c>
      <c r="F69" s="13" t="n">
        <v>1.06</v>
      </c>
      <c r="G69" s="13" t="n">
        <v>130</v>
      </c>
      <c r="H69" s="13" t="n">
        <v>1</v>
      </c>
      <c r="I69" s="13" t="s">
        <v>62</v>
      </c>
      <c r="J69" s="13" t="s">
        <v>62</v>
      </c>
      <c r="K69" s="13"/>
      <c r="L69" s="13" t="s">
        <v>62</v>
      </c>
      <c r="M69" s="13" t="s">
        <v>62</v>
      </c>
      <c r="N69" s="13" t="s">
        <v>62</v>
      </c>
      <c r="O69" s="13" t="s">
        <v>62</v>
      </c>
      <c r="P69" s="13" t="s">
        <v>62</v>
      </c>
      <c r="Q69" s="13" t="s">
        <v>62</v>
      </c>
      <c r="R69" s="13" t="s">
        <v>62</v>
      </c>
      <c r="S69" s="13" t="s">
        <v>62</v>
      </c>
      <c r="T69" s="13" t="s">
        <v>62</v>
      </c>
      <c r="U69" s="13" t="s">
        <v>62</v>
      </c>
      <c r="V69" s="13" t="s">
        <v>62</v>
      </c>
      <c r="W69" s="13" t="s">
        <v>62</v>
      </c>
      <c r="X69" s="13" t="s">
        <v>36</v>
      </c>
      <c r="Y69" s="13" t="n">
        <v>10</v>
      </c>
      <c r="Z69" s="13" t="s">
        <v>37</v>
      </c>
      <c r="AA69" s="13" t="s">
        <v>62</v>
      </c>
      <c r="AB69" s="81" t="s">
        <v>135</v>
      </c>
      <c r="AC69" s="13" t="s">
        <v>136</v>
      </c>
    </row>
    <row r="70" s="11" customFormat="true" ht="15" hidden="false" customHeight="false" outlineLevel="0" collapsed="false">
      <c r="A70" s="82" t="s">
        <v>132</v>
      </c>
      <c r="B70" s="13" t="s">
        <v>133</v>
      </c>
      <c r="C70" s="82" t="s">
        <v>134</v>
      </c>
      <c r="D70" s="13" t="n">
        <v>70.1</v>
      </c>
      <c r="E70" s="13" t="n">
        <v>257</v>
      </c>
      <c r="F70" s="13" t="n">
        <v>1.07</v>
      </c>
      <c r="G70" s="13" t="n">
        <v>133</v>
      </c>
      <c r="H70" s="13" t="n">
        <v>1</v>
      </c>
      <c r="I70" s="13" t="s">
        <v>62</v>
      </c>
      <c r="J70" s="13" t="s">
        <v>62</v>
      </c>
      <c r="K70" s="13"/>
      <c r="L70" s="13" t="s">
        <v>62</v>
      </c>
      <c r="M70" s="13" t="s">
        <v>62</v>
      </c>
      <c r="N70" s="13" t="s">
        <v>62</v>
      </c>
      <c r="O70" s="13" t="s">
        <v>62</v>
      </c>
      <c r="P70" s="13" t="s">
        <v>62</v>
      </c>
      <c r="Q70" s="13" t="s">
        <v>62</v>
      </c>
      <c r="R70" s="13" t="s">
        <v>62</v>
      </c>
      <c r="S70" s="13" t="s">
        <v>62</v>
      </c>
      <c r="T70" s="13" t="s">
        <v>62</v>
      </c>
      <c r="U70" s="13" t="s">
        <v>62</v>
      </c>
      <c r="V70" s="13" t="s">
        <v>62</v>
      </c>
      <c r="W70" s="13" t="s">
        <v>62</v>
      </c>
      <c r="X70" s="13" t="s">
        <v>36</v>
      </c>
      <c r="Y70" s="13" t="n">
        <v>10</v>
      </c>
      <c r="Z70" s="13" t="s">
        <v>37</v>
      </c>
      <c r="AA70" s="13" t="s">
        <v>62</v>
      </c>
      <c r="AB70" s="81" t="s">
        <v>135</v>
      </c>
      <c r="AC70" s="13" t="s">
        <v>136</v>
      </c>
    </row>
    <row r="71" s="11" customFormat="true" ht="15" hidden="false" customHeight="false" outlineLevel="0" collapsed="false">
      <c r="A71" s="82" t="s">
        <v>132</v>
      </c>
      <c r="B71" s="13" t="s">
        <v>133</v>
      </c>
      <c r="C71" s="82" t="s">
        <v>134</v>
      </c>
      <c r="D71" s="13" t="n">
        <v>91</v>
      </c>
      <c r="E71" s="13" t="n">
        <v>334</v>
      </c>
      <c r="F71" s="13" t="n">
        <v>1.08</v>
      </c>
      <c r="G71" s="13" t="n">
        <v>134</v>
      </c>
      <c r="H71" s="13" t="n">
        <v>1</v>
      </c>
      <c r="I71" s="13" t="s">
        <v>62</v>
      </c>
      <c r="J71" s="13" t="s">
        <v>62</v>
      </c>
      <c r="K71" s="13"/>
      <c r="L71" s="13" t="s">
        <v>62</v>
      </c>
      <c r="M71" s="13" t="s">
        <v>62</v>
      </c>
      <c r="N71" s="13" t="s">
        <v>62</v>
      </c>
      <c r="O71" s="13" t="s">
        <v>62</v>
      </c>
      <c r="P71" s="13" t="s">
        <v>62</v>
      </c>
      <c r="Q71" s="13" t="s">
        <v>62</v>
      </c>
      <c r="R71" s="13" t="s">
        <v>62</v>
      </c>
      <c r="S71" s="13" t="s">
        <v>62</v>
      </c>
      <c r="T71" s="13" t="s">
        <v>62</v>
      </c>
      <c r="U71" s="13" t="s">
        <v>62</v>
      </c>
      <c r="V71" s="13" t="s">
        <v>62</v>
      </c>
      <c r="W71" s="13" t="s">
        <v>62</v>
      </c>
      <c r="X71" s="13" t="s">
        <v>36</v>
      </c>
      <c r="Y71" s="13" t="n">
        <v>10</v>
      </c>
      <c r="Z71" s="13" t="s">
        <v>37</v>
      </c>
      <c r="AA71" s="13" t="s">
        <v>62</v>
      </c>
      <c r="AB71" s="81" t="s">
        <v>135</v>
      </c>
      <c r="AC71" s="13" t="s">
        <v>136</v>
      </c>
    </row>
    <row r="72" customFormat="false" ht="15" hidden="false" customHeight="false" outlineLevel="0" collapsed="false">
      <c r="A72" s="83" t="s">
        <v>137</v>
      </c>
      <c r="B72" s="84" t="s">
        <v>133</v>
      </c>
      <c r="C72" s="83" t="s">
        <v>138</v>
      </c>
      <c r="D72" s="84" t="n">
        <v>2.9</v>
      </c>
      <c r="E72" s="84" t="n">
        <v>10</v>
      </c>
      <c r="F72" s="84" t="n">
        <v>1.11</v>
      </c>
      <c r="G72" s="84" t="n">
        <v>80</v>
      </c>
      <c r="H72" s="84" t="n">
        <v>1</v>
      </c>
      <c r="I72" s="84" t="s">
        <v>62</v>
      </c>
      <c r="J72" s="84" t="s">
        <v>62</v>
      </c>
      <c r="K72" s="84"/>
      <c r="L72" s="84" t="s">
        <v>62</v>
      </c>
      <c r="M72" s="84" t="s">
        <v>62</v>
      </c>
      <c r="N72" s="84" t="s">
        <v>62</v>
      </c>
      <c r="O72" s="84" t="s">
        <v>62</v>
      </c>
      <c r="P72" s="84" t="s">
        <v>62</v>
      </c>
      <c r="Q72" s="84" t="s">
        <v>62</v>
      </c>
      <c r="R72" s="84" t="s">
        <v>62</v>
      </c>
      <c r="S72" s="84" t="s">
        <v>62</v>
      </c>
      <c r="T72" s="84" t="s">
        <v>62</v>
      </c>
      <c r="U72" s="84" t="s">
        <v>62</v>
      </c>
      <c r="V72" s="84" t="s">
        <v>62</v>
      </c>
      <c r="W72" s="84" t="s">
        <v>62</v>
      </c>
      <c r="X72" s="84" t="s">
        <v>36</v>
      </c>
      <c r="Y72" s="84" t="n">
        <v>10</v>
      </c>
      <c r="Z72" s="84" t="s">
        <v>37</v>
      </c>
      <c r="AA72" s="84" t="s">
        <v>62</v>
      </c>
      <c r="AB72" s="85" t="s">
        <v>139</v>
      </c>
      <c r="AC72" s="84" t="s">
        <v>136</v>
      </c>
    </row>
    <row r="73" customFormat="false" ht="15" hidden="false" customHeight="false" outlineLevel="0" collapsed="false">
      <c r="A73" s="83" t="s">
        <v>140</v>
      </c>
      <c r="B73" s="84" t="s">
        <v>133</v>
      </c>
      <c r="C73" s="83" t="s">
        <v>141</v>
      </c>
      <c r="D73" s="84" t="n">
        <v>5.6</v>
      </c>
      <c r="E73" s="84" t="n">
        <v>19</v>
      </c>
      <c r="F73" s="84" t="n">
        <v>1.16</v>
      </c>
      <c r="G73" s="84" t="n">
        <v>117</v>
      </c>
      <c r="H73" s="84" t="n">
        <v>1</v>
      </c>
      <c r="I73" s="84" t="s">
        <v>62</v>
      </c>
      <c r="J73" s="84" t="s">
        <v>62</v>
      </c>
      <c r="K73" s="84"/>
      <c r="L73" s="84" t="s">
        <v>62</v>
      </c>
      <c r="M73" s="84" t="s">
        <v>62</v>
      </c>
      <c r="N73" s="84" t="s">
        <v>62</v>
      </c>
      <c r="O73" s="84" t="s">
        <v>62</v>
      </c>
      <c r="P73" s="84" t="s">
        <v>62</v>
      </c>
      <c r="Q73" s="84" t="s">
        <v>62</v>
      </c>
      <c r="R73" s="84" t="s">
        <v>62</v>
      </c>
      <c r="S73" s="84" t="s">
        <v>62</v>
      </c>
      <c r="T73" s="84" t="s">
        <v>62</v>
      </c>
      <c r="U73" s="84" t="s">
        <v>62</v>
      </c>
      <c r="V73" s="84" t="s">
        <v>62</v>
      </c>
      <c r="W73" s="84" t="s">
        <v>62</v>
      </c>
      <c r="X73" s="84" t="s">
        <v>36</v>
      </c>
      <c r="Y73" s="84" t="n">
        <v>10</v>
      </c>
      <c r="Z73" s="84" t="s">
        <v>37</v>
      </c>
      <c r="AA73" s="84" t="s">
        <v>62</v>
      </c>
      <c r="AB73" s="84" t="s">
        <v>139</v>
      </c>
      <c r="AC73" s="84" t="s">
        <v>136</v>
      </c>
    </row>
    <row r="74" customFormat="false" ht="15" hidden="false" customHeight="false" outlineLevel="0" collapsed="false">
      <c r="A74" s="83" t="s">
        <v>142</v>
      </c>
      <c r="B74" s="84" t="s">
        <v>133</v>
      </c>
      <c r="C74" s="83" t="s">
        <v>143</v>
      </c>
      <c r="D74" s="84" t="n">
        <v>4.9</v>
      </c>
      <c r="E74" s="84" t="n">
        <v>23</v>
      </c>
      <c r="F74" s="84" t="n">
        <v>1.13</v>
      </c>
      <c r="G74" s="84" t="n">
        <v>-28</v>
      </c>
      <c r="H74" s="84" t="n">
        <v>0</v>
      </c>
      <c r="I74" s="84" t="s">
        <v>62</v>
      </c>
      <c r="J74" s="84" t="s">
        <v>62</v>
      </c>
      <c r="K74" s="84"/>
      <c r="L74" s="84" t="s">
        <v>62</v>
      </c>
      <c r="M74" s="84" t="s">
        <v>62</v>
      </c>
      <c r="N74" s="84" t="s">
        <v>62</v>
      </c>
      <c r="O74" s="84" t="s">
        <v>62</v>
      </c>
      <c r="P74" s="84" t="s">
        <v>62</v>
      </c>
      <c r="Q74" s="84" t="s">
        <v>62</v>
      </c>
      <c r="R74" s="84" t="s">
        <v>62</v>
      </c>
      <c r="S74" s="84" t="s">
        <v>62</v>
      </c>
      <c r="T74" s="84" t="s">
        <v>62</v>
      </c>
      <c r="U74" s="84" t="s">
        <v>62</v>
      </c>
      <c r="V74" s="84" t="s">
        <v>62</v>
      </c>
      <c r="W74" s="84" t="s">
        <v>62</v>
      </c>
      <c r="X74" s="84" t="s">
        <v>36</v>
      </c>
      <c r="Y74" s="84" t="n">
        <v>10</v>
      </c>
      <c r="Z74" s="84" t="s">
        <v>37</v>
      </c>
      <c r="AA74" s="84" t="s">
        <v>62</v>
      </c>
      <c r="AB74" s="84" t="s">
        <v>139</v>
      </c>
      <c r="AC74" s="84" t="s">
        <v>136</v>
      </c>
    </row>
    <row r="75" customFormat="false" ht="15" hidden="false" customHeight="false" outlineLevel="0" collapsed="false">
      <c r="A75" s="83" t="s">
        <v>144</v>
      </c>
      <c r="B75" s="84" t="s">
        <v>133</v>
      </c>
      <c r="C75" s="83" t="s">
        <v>145</v>
      </c>
      <c r="D75" s="84" t="n">
        <v>3.2</v>
      </c>
      <c r="E75" s="84" t="n">
        <v>12</v>
      </c>
      <c r="F75" s="84" t="n">
        <v>1.18</v>
      </c>
      <c r="G75" s="84" t="n">
        <v>1</v>
      </c>
      <c r="H75" s="84" t="n">
        <v>0</v>
      </c>
      <c r="I75" s="84" t="s">
        <v>62</v>
      </c>
      <c r="J75" s="84" t="s">
        <v>62</v>
      </c>
      <c r="K75" s="84"/>
      <c r="L75" s="84" t="s">
        <v>62</v>
      </c>
      <c r="M75" s="84" t="s">
        <v>62</v>
      </c>
      <c r="N75" s="84" t="s">
        <v>62</v>
      </c>
      <c r="O75" s="84" t="s">
        <v>62</v>
      </c>
      <c r="P75" s="84" t="s">
        <v>62</v>
      </c>
      <c r="Q75" s="84" t="s">
        <v>62</v>
      </c>
      <c r="R75" s="84" t="s">
        <v>62</v>
      </c>
      <c r="S75" s="84" t="s">
        <v>62</v>
      </c>
      <c r="T75" s="84" t="s">
        <v>62</v>
      </c>
      <c r="U75" s="84" t="s">
        <v>62</v>
      </c>
      <c r="V75" s="84" t="s">
        <v>62</v>
      </c>
      <c r="W75" s="84" t="s">
        <v>62</v>
      </c>
      <c r="X75" s="84" t="s">
        <v>36</v>
      </c>
      <c r="Y75" s="84" t="n">
        <v>10</v>
      </c>
      <c r="Z75" s="84" t="s">
        <v>37</v>
      </c>
      <c r="AA75" s="84" t="s">
        <v>62</v>
      </c>
      <c r="AB75" s="84" t="s">
        <v>139</v>
      </c>
      <c r="AC75" s="84" t="s">
        <v>136</v>
      </c>
    </row>
    <row r="76" customFormat="false" ht="15" hidden="false" customHeight="false" outlineLevel="0" collapsed="false">
      <c r="A76" s="83" t="s">
        <v>146</v>
      </c>
      <c r="B76" s="84" t="s">
        <v>133</v>
      </c>
      <c r="C76" s="83" t="s">
        <v>147</v>
      </c>
      <c r="D76" s="84" t="n">
        <v>3.6</v>
      </c>
      <c r="E76" s="84" t="n">
        <v>12</v>
      </c>
      <c r="F76" s="84" t="n">
        <v>1.14</v>
      </c>
      <c r="G76" s="84" t="n">
        <v>23</v>
      </c>
      <c r="H76" s="84" t="n">
        <v>0</v>
      </c>
      <c r="I76" s="84" t="s">
        <v>62</v>
      </c>
      <c r="J76" s="84" t="s">
        <v>62</v>
      </c>
      <c r="K76" s="84"/>
      <c r="L76" s="84" t="s">
        <v>62</v>
      </c>
      <c r="M76" s="84" t="s">
        <v>62</v>
      </c>
      <c r="N76" s="84" t="s">
        <v>62</v>
      </c>
      <c r="O76" s="84" t="s">
        <v>62</v>
      </c>
      <c r="P76" s="84" t="s">
        <v>62</v>
      </c>
      <c r="Q76" s="84" t="s">
        <v>62</v>
      </c>
      <c r="R76" s="84" t="s">
        <v>62</v>
      </c>
      <c r="S76" s="84" t="s">
        <v>62</v>
      </c>
      <c r="T76" s="84" t="s">
        <v>62</v>
      </c>
      <c r="U76" s="84" t="s">
        <v>62</v>
      </c>
      <c r="V76" s="84" t="s">
        <v>62</v>
      </c>
      <c r="W76" s="84" t="s">
        <v>62</v>
      </c>
      <c r="X76" s="84" t="s">
        <v>36</v>
      </c>
      <c r="Y76" s="84" t="n">
        <v>10</v>
      </c>
      <c r="Z76" s="84" t="s">
        <v>37</v>
      </c>
      <c r="AA76" s="84" t="s">
        <v>62</v>
      </c>
      <c r="AB76" s="84" t="s">
        <v>139</v>
      </c>
      <c r="AC76" s="84" t="s">
        <v>136</v>
      </c>
    </row>
    <row r="77" customFormat="false" ht="15" hidden="false" customHeight="false" outlineLevel="0" collapsed="false">
      <c r="A77" s="83" t="s">
        <v>148</v>
      </c>
      <c r="B77" s="84" t="s">
        <v>133</v>
      </c>
      <c r="C77" s="83" t="s">
        <v>149</v>
      </c>
      <c r="D77" s="84" t="n">
        <v>1.5</v>
      </c>
      <c r="E77" s="84" t="n">
        <v>9</v>
      </c>
      <c r="F77" s="84" t="n">
        <v>1.3</v>
      </c>
      <c r="G77" s="84" t="n">
        <v>-27</v>
      </c>
      <c r="H77" s="84" t="n">
        <v>0</v>
      </c>
      <c r="I77" s="84" t="s">
        <v>62</v>
      </c>
      <c r="J77" s="84" t="s">
        <v>62</v>
      </c>
      <c r="K77" s="84"/>
      <c r="L77" s="84" t="s">
        <v>62</v>
      </c>
      <c r="M77" s="84" t="s">
        <v>62</v>
      </c>
      <c r="N77" s="84" t="s">
        <v>62</v>
      </c>
      <c r="O77" s="84" t="s">
        <v>62</v>
      </c>
      <c r="P77" s="84" t="s">
        <v>62</v>
      </c>
      <c r="Q77" s="84" t="s">
        <v>62</v>
      </c>
      <c r="R77" s="84" t="s">
        <v>62</v>
      </c>
      <c r="S77" s="84" t="s">
        <v>62</v>
      </c>
      <c r="T77" s="84" t="s">
        <v>62</v>
      </c>
      <c r="U77" s="84" t="s">
        <v>62</v>
      </c>
      <c r="V77" s="84" t="s">
        <v>62</v>
      </c>
      <c r="W77" s="84" t="s">
        <v>62</v>
      </c>
      <c r="X77" s="84" t="s">
        <v>36</v>
      </c>
      <c r="Y77" s="84" t="n">
        <v>10</v>
      </c>
      <c r="Z77" s="84" t="s">
        <v>37</v>
      </c>
      <c r="AA77" s="84" t="s">
        <v>62</v>
      </c>
      <c r="AB77" s="84" t="s">
        <v>139</v>
      </c>
      <c r="AC77" s="84" t="s">
        <v>136</v>
      </c>
    </row>
    <row r="78" s="86" customFormat="true" ht="15" hidden="false" customHeight="false" outlineLevel="0" collapsed="false">
      <c r="A78" s="83" t="s">
        <v>150</v>
      </c>
      <c r="B78" s="84" t="s">
        <v>133</v>
      </c>
      <c r="C78" s="83" t="s">
        <v>151</v>
      </c>
      <c r="D78" s="84" t="n">
        <v>3.3</v>
      </c>
      <c r="E78" s="84" t="n">
        <v>15</v>
      </c>
      <c r="F78" s="84" t="n">
        <v>1.18</v>
      </c>
      <c r="G78" s="84" t="n">
        <v>14</v>
      </c>
      <c r="H78" s="84" t="n">
        <v>0</v>
      </c>
      <c r="I78" s="84" t="s">
        <v>62</v>
      </c>
      <c r="J78" s="84" t="s">
        <v>62</v>
      </c>
      <c r="K78" s="84"/>
      <c r="L78" s="84" t="s">
        <v>62</v>
      </c>
      <c r="M78" s="84" t="s">
        <v>62</v>
      </c>
      <c r="N78" s="84" t="s">
        <v>62</v>
      </c>
      <c r="O78" s="84" t="s">
        <v>62</v>
      </c>
      <c r="P78" s="84" t="s">
        <v>62</v>
      </c>
      <c r="Q78" s="84" t="s">
        <v>62</v>
      </c>
      <c r="R78" s="84" t="s">
        <v>62</v>
      </c>
      <c r="S78" s="84" t="s">
        <v>62</v>
      </c>
      <c r="T78" s="84" t="s">
        <v>62</v>
      </c>
      <c r="U78" s="84" t="s">
        <v>62</v>
      </c>
      <c r="V78" s="84" t="s">
        <v>62</v>
      </c>
      <c r="W78" s="84" t="s">
        <v>62</v>
      </c>
      <c r="X78" s="84" t="s">
        <v>36</v>
      </c>
      <c r="Y78" s="84" t="n">
        <v>10</v>
      </c>
      <c r="Z78" s="84" t="s">
        <v>37</v>
      </c>
      <c r="AA78" s="84" t="s">
        <v>62</v>
      </c>
      <c r="AB78" s="84" t="s">
        <v>139</v>
      </c>
      <c r="AC78" s="84" t="s">
        <v>136</v>
      </c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84"/>
      <c r="BQ78" s="84"/>
      <c r="BR78" s="84"/>
      <c r="BS78" s="84"/>
      <c r="BT78" s="84"/>
      <c r="BU78" s="84"/>
      <c r="BV78" s="84"/>
      <c r="BW78" s="84"/>
      <c r="BX78" s="84"/>
      <c r="BY78" s="84"/>
      <c r="BZ78" s="84"/>
      <c r="CA78" s="84"/>
      <c r="CB78" s="84"/>
      <c r="CC78" s="84"/>
      <c r="CD78" s="84"/>
      <c r="CE78" s="84"/>
      <c r="CF78" s="84"/>
      <c r="CG78" s="84"/>
      <c r="CH78" s="84"/>
      <c r="CI78" s="84"/>
      <c r="CJ78" s="84"/>
      <c r="CK78" s="84"/>
      <c r="CL78" s="84"/>
      <c r="CM78" s="84"/>
      <c r="CN78" s="84"/>
      <c r="CO78" s="84"/>
      <c r="CP78" s="84"/>
      <c r="CQ78" s="84"/>
      <c r="CR78" s="84"/>
      <c r="CS78" s="84"/>
      <c r="CT78" s="84"/>
      <c r="CU78" s="84"/>
      <c r="CV78" s="84"/>
      <c r="CW78" s="84"/>
      <c r="CX78" s="84"/>
      <c r="CY78" s="84"/>
      <c r="CZ78" s="84"/>
      <c r="DA78" s="84"/>
      <c r="DB78" s="84"/>
      <c r="DC78" s="84"/>
      <c r="DD78" s="84"/>
      <c r="DE78" s="84"/>
      <c r="DF78" s="84"/>
      <c r="DG78" s="84"/>
      <c r="DH78" s="84"/>
      <c r="DI78" s="84"/>
      <c r="DJ78" s="84"/>
      <c r="DK78" s="84"/>
      <c r="DL78" s="84"/>
      <c r="DM78" s="84"/>
      <c r="DN78" s="84"/>
      <c r="DO78" s="84"/>
      <c r="DP78" s="84"/>
      <c r="DQ78" s="84"/>
      <c r="DR78" s="84"/>
      <c r="DS78" s="84"/>
      <c r="DT78" s="84"/>
      <c r="DU78" s="84"/>
      <c r="DV78" s="84"/>
      <c r="DW78" s="84"/>
      <c r="DX78" s="84"/>
      <c r="DY78" s="84"/>
      <c r="DZ78" s="84"/>
      <c r="EA78" s="84"/>
      <c r="EB78" s="84"/>
      <c r="EC78" s="84"/>
      <c r="ED78" s="84"/>
      <c r="EE78" s="84"/>
      <c r="EF78" s="84"/>
      <c r="EG78" s="84"/>
      <c r="EH78" s="84"/>
      <c r="EI78" s="84"/>
      <c r="EJ78" s="84"/>
      <c r="EK78" s="84"/>
      <c r="EL78" s="84"/>
      <c r="EM78" s="84"/>
      <c r="EN78" s="84"/>
      <c r="EO78" s="84"/>
      <c r="EP78" s="84"/>
      <c r="EQ78" s="84"/>
      <c r="ER78" s="84"/>
      <c r="ES78" s="84"/>
      <c r="ET78" s="84"/>
      <c r="EU78" s="84"/>
      <c r="EV78" s="84"/>
      <c r="EW78" s="84"/>
      <c r="EX78" s="84"/>
      <c r="EY78" s="84"/>
      <c r="EZ78" s="84"/>
      <c r="FA78" s="84"/>
      <c r="FB78" s="84"/>
      <c r="FC78" s="84"/>
    </row>
    <row r="79" s="86" customFormat="true" ht="15" hidden="false" customHeight="false" outlineLevel="0" collapsed="false">
      <c r="A79" s="83" t="s">
        <v>152</v>
      </c>
      <c r="B79" s="84" t="s">
        <v>133</v>
      </c>
      <c r="C79" s="83" t="s">
        <v>153</v>
      </c>
      <c r="D79" s="84" t="n">
        <v>2.9</v>
      </c>
      <c r="E79" s="84" t="n">
        <v>12</v>
      </c>
      <c r="F79" s="84" t="n">
        <v>1.18</v>
      </c>
      <c r="G79" s="84" t="n">
        <v>56</v>
      </c>
      <c r="H79" s="84" t="n">
        <v>1</v>
      </c>
      <c r="I79" s="84" t="s">
        <v>62</v>
      </c>
      <c r="J79" s="84" t="s">
        <v>62</v>
      </c>
      <c r="K79" s="84"/>
      <c r="L79" s="84" t="s">
        <v>62</v>
      </c>
      <c r="M79" s="84" t="s">
        <v>62</v>
      </c>
      <c r="N79" s="84" t="s">
        <v>62</v>
      </c>
      <c r="O79" s="84" t="s">
        <v>62</v>
      </c>
      <c r="P79" s="84" t="s">
        <v>62</v>
      </c>
      <c r="Q79" s="84" t="s">
        <v>62</v>
      </c>
      <c r="R79" s="84" t="s">
        <v>62</v>
      </c>
      <c r="S79" s="84" t="s">
        <v>62</v>
      </c>
      <c r="T79" s="84" t="s">
        <v>62</v>
      </c>
      <c r="U79" s="84" t="s">
        <v>62</v>
      </c>
      <c r="V79" s="84" t="s">
        <v>62</v>
      </c>
      <c r="W79" s="84" t="s">
        <v>62</v>
      </c>
      <c r="X79" s="84" t="s">
        <v>36</v>
      </c>
      <c r="Y79" s="84" t="n">
        <v>10</v>
      </c>
      <c r="Z79" s="84" t="s">
        <v>37</v>
      </c>
      <c r="AA79" s="84" t="s">
        <v>62</v>
      </c>
      <c r="AB79" s="84" t="s">
        <v>139</v>
      </c>
      <c r="AC79" s="84" t="s">
        <v>136</v>
      </c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84"/>
      <c r="BW79" s="84"/>
      <c r="BX79" s="84"/>
      <c r="BY79" s="84"/>
      <c r="BZ79" s="84"/>
      <c r="CA79" s="84"/>
      <c r="CB79" s="84"/>
      <c r="CC79" s="84"/>
      <c r="CD79" s="84"/>
      <c r="CE79" s="84"/>
      <c r="CF79" s="84"/>
      <c r="CG79" s="84"/>
      <c r="CH79" s="84"/>
      <c r="CI79" s="84"/>
      <c r="CJ79" s="84"/>
      <c r="CK79" s="84"/>
      <c r="CL79" s="84"/>
      <c r="CM79" s="84"/>
      <c r="CN79" s="84"/>
      <c r="CO79" s="84"/>
      <c r="CP79" s="84"/>
      <c r="CQ79" s="84"/>
      <c r="CR79" s="84"/>
      <c r="CS79" s="84"/>
      <c r="CT79" s="84"/>
      <c r="CU79" s="84"/>
      <c r="CV79" s="84"/>
      <c r="CW79" s="84"/>
      <c r="CX79" s="84"/>
      <c r="CY79" s="84"/>
      <c r="CZ79" s="84"/>
      <c r="DA79" s="84"/>
      <c r="DB79" s="84"/>
      <c r="DC79" s="84"/>
      <c r="DD79" s="84"/>
      <c r="DE79" s="84"/>
      <c r="DF79" s="84"/>
      <c r="DG79" s="84"/>
      <c r="DH79" s="84"/>
      <c r="DI79" s="84"/>
      <c r="DJ79" s="84"/>
      <c r="DK79" s="84"/>
      <c r="DL79" s="84"/>
      <c r="DM79" s="84"/>
      <c r="DN79" s="84"/>
      <c r="DO79" s="84"/>
      <c r="DP79" s="84"/>
      <c r="DQ79" s="84"/>
      <c r="DR79" s="84"/>
      <c r="DS79" s="84"/>
      <c r="DT79" s="84"/>
      <c r="DU79" s="84"/>
      <c r="DV79" s="84"/>
      <c r="DW79" s="84"/>
      <c r="DX79" s="84"/>
      <c r="DY79" s="84"/>
      <c r="DZ79" s="84"/>
      <c r="EA79" s="84"/>
      <c r="EB79" s="84"/>
      <c r="EC79" s="84"/>
      <c r="ED79" s="84"/>
      <c r="EE79" s="84"/>
      <c r="EF79" s="84"/>
      <c r="EG79" s="84"/>
      <c r="EH79" s="84"/>
      <c r="EI79" s="84"/>
      <c r="EJ79" s="84"/>
      <c r="EK79" s="84"/>
      <c r="EL79" s="84"/>
      <c r="EM79" s="84"/>
      <c r="EN79" s="84"/>
      <c r="EO79" s="84"/>
      <c r="EP79" s="84"/>
      <c r="EQ79" s="84"/>
      <c r="ER79" s="84"/>
      <c r="ES79" s="84"/>
      <c r="ET79" s="84"/>
      <c r="EU79" s="84"/>
      <c r="EV79" s="84"/>
      <c r="EW79" s="84"/>
      <c r="EX79" s="84"/>
      <c r="EY79" s="84"/>
      <c r="EZ79" s="84"/>
      <c r="FA79" s="84"/>
      <c r="FB79" s="84"/>
      <c r="FC79" s="84"/>
    </row>
    <row r="80" s="86" customFormat="true" ht="15" hidden="false" customHeight="false" outlineLevel="0" collapsed="false">
      <c r="A80" s="83" t="s">
        <v>154</v>
      </c>
      <c r="B80" s="84" t="s">
        <v>133</v>
      </c>
      <c r="C80" s="83" t="s">
        <v>155</v>
      </c>
      <c r="D80" s="84" t="n">
        <v>2.3</v>
      </c>
      <c r="E80" s="84" t="n">
        <v>10</v>
      </c>
      <c r="F80" s="84" t="n">
        <v>1.21</v>
      </c>
      <c r="G80" s="84" t="n">
        <v>70</v>
      </c>
      <c r="H80" s="84" t="n">
        <v>1</v>
      </c>
      <c r="I80" s="84" t="s">
        <v>62</v>
      </c>
      <c r="J80" s="84" t="s">
        <v>62</v>
      </c>
      <c r="K80" s="84"/>
      <c r="L80" s="84" t="s">
        <v>62</v>
      </c>
      <c r="M80" s="84" t="s">
        <v>62</v>
      </c>
      <c r="N80" s="84" t="s">
        <v>62</v>
      </c>
      <c r="O80" s="84" t="s">
        <v>62</v>
      </c>
      <c r="P80" s="84" t="s">
        <v>62</v>
      </c>
      <c r="Q80" s="84" t="s">
        <v>62</v>
      </c>
      <c r="R80" s="84" t="s">
        <v>62</v>
      </c>
      <c r="S80" s="84" t="s">
        <v>62</v>
      </c>
      <c r="T80" s="84" t="s">
        <v>62</v>
      </c>
      <c r="U80" s="84" t="s">
        <v>62</v>
      </c>
      <c r="V80" s="84" t="s">
        <v>62</v>
      </c>
      <c r="W80" s="84" t="s">
        <v>62</v>
      </c>
      <c r="X80" s="84" t="s">
        <v>36</v>
      </c>
      <c r="Y80" s="84" t="n">
        <v>10</v>
      </c>
      <c r="Z80" s="84" t="s">
        <v>37</v>
      </c>
      <c r="AA80" s="84" t="s">
        <v>62</v>
      </c>
      <c r="AB80" s="84" t="s">
        <v>139</v>
      </c>
      <c r="AC80" s="84" t="s">
        <v>136</v>
      </c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  <c r="BQ80" s="84"/>
      <c r="BR80" s="84"/>
      <c r="BS80" s="84"/>
      <c r="BT80" s="84"/>
      <c r="BU80" s="84"/>
      <c r="BV80" s="84"/>
      <c r="BW80" s="84"/>
      <c r="BX80" s="84"/>
      <c r="BY80" s="84"/>
      <c r="BZ80" s="84"/>
      <c r="CA80" s="84"/>
      <c r="CB80" s="84"/>
      <c r="CC80" s="84"/>
      <c r="CD80" s="84"/>
      <c r="CE80" s="84"/>
      <c r="CF80" s="84"/>
      <c r="CG80" s="84"/>
      <c r="CH80" s="84"/>
      <c r="CI80" s="84"/>
      <c r="CJ80" s="84"/>
      <c r="CK80" s="84"/>
      <c r="CL80" s="84"/>
      <c r="CM80" s="84"/>
      <c r="CN80" s="84"/>
      <c r="CO80" s="84"/>
      <c r="CP80" s="84"/>
      <c r="CQ80" s="84"/>
      <c r="CR80" s="84"/>
      <c r="CS80" s="84"/>
      <c r="CT80" s="84"/>
      <c r="CU80" s="84"/>
      <c r="CV80" s="84"/>
      <c r="CW80" s="84"/>
      <c r="CX80" s="84"/>
      <c r="CY80" s="84"/>
      <c r="CZ80" s="84"/>
      <c r="DA80" s="84"/>
      <c r="DB80" s="84"/>
      <c r="DC80" s="84"/>
      <c r="DD80" s="84"/>
      <c r="DE80" s="84"/>
      <c r="DF80" s="84"/>
      <c r="DG80" s="84"/>
      <c r="DH80" s="84"/>
      <c r="DI80" s="84"/>
      <c r="DJ80" s="84"/>
      <c r="DK80" s="84"/>
      <c r="DL80" s="84"/>
      <c r="DM80" s="84"/>
      <c r="DN80" s="84"/>
      <c r="DO80" s="84"/>
      <c r="DP80" s="84"/>
      <c r="DQ80" s="84"/>
      <c r="DR80" s="84"/>
      <c r="DS80" s="84"/>
      <c r="DT80" s="84"/>
      <c r="DU80" s="84"/>
      <c r="DV80" s="84"/>
      <c r="DW80" s="84"/>
      <c r="DX80" s="84"/>
      <c r="DY80" s="84"/>
      <c r="DZ80" s="84"/>
      <c r="EA80" s="84"/>
      <c r="EB80" s="84"/>
      <c r="EC80" s="84"/>
      <c r="ED80" s="84"/>
      <c r="EE80" s="84"/>
      <c r="EF80" s="84"/>
      <c r="EG80" s="84"/>
      <c r="EH80" s="84"/>
      <c r="EI80" s="84"/>
      <c r="EJ80" s="84"/>
      <c r="EK80" s="84"/>
      <c r="EL80" s="84"/>
      <c r="EM80" s="84"/>
      <c r="EN80" s="84"/>
      <c r="EO80" s="84"/>
      <c r="EP80" s="84"/>
      <c r="EQ80" s="84"/>
      <c r="ER80" s="84"/>
      <c r="ES80" s="84"/>
      <c r="ET80" s="84"/>
      <c r="EU80" s="84"/>
      <c r="EV80" s="84"/>
      <c r="EW80" s="84"/>
      <c r="EX80" s="84"/>
      <c r="EY80" s="84"/>
      <c r="EZ80" s="84"/>
      <c r="FA80" s="84"/>
      <c r="FB80" s="84"/>
      <c r="FC80" s="84"/>
    </row>
    <row r="81" customFormat="false" ht="15" hidden="false" customHeight="false" outlineLevel="0" collapsed="false">
      <c r="A81" s="83" t="s">
        <v>156</v>
      </c>
      <c r="B81" s="84" t="s">
        <v>133</v>
      </c>
      <c r="C81" s="83" t="s">
        <v>157</v>
      </c>
      <c r="D81" s="84" t="n">
        <v>7.5</v>
      </c>
      <c r="E81" s="87" t="n">
        <f aca="false">(D81*1000)/246.3</f>
        <v>30.4506699147381</v>
      </c>
      <c r="F81" s="84" t="n">
        <v>1.17</v>
      </c>
      <c r="G81" s="84" t="n">
        <v>128</v>
      </c>
      <c r="H81" s="84" t="n">
        <v>1</v>
      </c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 t="s">
        <v>36</v>
      </c>
      <c r="Y81" s="84" t="n">
        <v>10</v>
      </c>
      <c r="Z81" s="84" t="s">
        <v>37</v>
      </c>
      <c r="AA81" s="84"/>
      <c r="AB81" s="84" t="s">
        <v>158</v>
      </c>
      <c r="AC81" s="84" t="s">
        <v>136</v>
      </c>
    </row>
    <row r="82" s="56" customFormat="true" ht="16" hidden="false" customHeight="false" outlineLevel="0" collapsed="false">
      <c r="A82" s="88" t="s">
        <v>159</v>
      </c>
      <c r="B82" s="86" t="s">
        <v>133</v>
      </c>
      <c r="C82" s="89" t="s">
        <v>160</v>
      </c>
      <c r="D82" s="86" t="n">
        <v>4.2</v>
      </c>
      <c r="E82" s="90" t="n">
        <f aca="false">(D82*1000)/246.3</f>
        <v>17.0523751522533</v>
      </c>
      <c r="F82" s="86" t="n">
        <v>1.14</v>
      </c>
      <c r="G82" s="86" t="n">
        <v>57</v>
      </c>
      <c r="H82" s="86" t="n">
        <v>1</v>
      </c>
      <c r="I82" s="86" t="s">
        <v>62</v>
      </c>
      <c r="J82" s="86" t="s">
        <v>62</v>
      </c>
      <c r="K82" s="86"/>
      <c r="L82" s="86" t="s">
        <v>62</v>
      </c>
      <c r="M82" s="86" t="s">
        <v>62</v>
      </c>
      <c r="N82" s="86" t="s">
        <v>62</v>
      </c>
      <c r="O82" s="86" t="s">
        <v>62</v>
      </c>
      <c r="P82" s="86" t="s">
        <v>62</v>
      </c>
      <c r="Q82" s="86" t="s">
        <v>62</v>
      </c>
      <c r="R82" s="86" t="s">
        <v>62</v>
      </c>
      <c r="S82" s="86" t="s">
        <v>62</v>
      </c>
      <c r="T82" s="86" t="s">
        <v>62</v>
      </c>
      <c r="U82" s="86" t="s">
        <v>62</v>
      </c>
      <c r="V82" s="86" t="s">
        <v>62</v>
      </c>
      <c r="W82" s="86" t="s">
        <v>62</v>
      </c>
      <c r="X82" s="86" t="s">
        <v>36</v>
      </c>
      <c r="Y82" s="86" t="s">
        <v>62</v>
      </c>
      <c r="Z82" s="86" t="s">
        <v>37</v>
      </c>
      <c r="AA82" s="86" t="s">
        <v>62</v>
      </c>
      <c r="AB82" s="57" t="s">
        <v>161</v>
      </c>
      <c r="AC82" s="86" t="s">
        <v>136</v>
      </c>
    </row>
    <row r="83" s="56" customFormat="true" ht="16" hidden="false" customHeight="false" outlineLevel="0" collapsed="false">
      <c r="A83" s="88" t="s">
        <v>159</v>
      </c>
      <c r="B83" s="86" t="s">
        <v>133</v>
      </c>
      <c r="C83" s="89" t="s">
        <v>160</v>
      </c>
      <c r="D83" s="86" t="n">
        <v>12.7</v>
      </c>
      <c r="E83" s="90" t="n">
        <f aca="false">(D83*1000)/246.3</f>
        <v>51.5631343889566</v>
      </c>
      <c r="F83" s="86" t="n">
        <v>1.03</v>
      </c>
      <c r="G83" s="86" t="n">
        <v>83</v>
      </c>
      <c r="H83" s="86" t="n">
        <v>1</v>
      </c>
      <c r="I83" s="86" t="s">
        <v>62</v>
      </c>
      <c r="J83" s="86" t="s">
        <v>62</v>
      </c>
      <c r="K83" s="86"/>
      <c r="L83" s="86" t="s">
        <v>62</v>
      </c>
      <c r="M83" s="86" t="s">
        <v>62</v>
      </c>
      <c r="N83" s="86" t="s">
        <v>62</v>
      </c>
      <c r="O83" s="86" t="s">
        <v>62</v>
      </c>
      <c r="P83" s="86" t="s">
        <v>62</v>
      </c>
      <c r="Q83" s="86" t="s">
        <v>62</v>
      </c>
      <c r="R83" s="86" t="s">
        <v>62</v>
      </c>
      <c r="S83" s="86" t="s">
        <v>62</v>
      </c>
      <c r="T83" s="86" t="s">
        <v>62</v>
      </c>
      <c r="U83" s="86" t="s">
        <v>62</v>
      </c>
      <c r="V83" s="86" t="s">
        <v>62</v>
      </c>
      <c r="W83" s="86" t="s">
        <v>62</v>
      </c>
      <c r="X83" s="86" t="s">
        <v>36</v>
      </c>
      <c r="Y83" s="86" t="s">
        <v>62</v>
      </c>
      <c r="Z83" s="86" t="s">
        <v>37</v>
      </c>
      <c r="AA83" s="86" t="s">
        <v>62</v>
      </c>
      <c r="AB83" s="57" t="s">
        <v>161</v>
      </c>
      <c r="AC83" s="86" t="s">
        <v>136</v>
      </c>
    </row>
    <row r="84" customFormat="false" ht="16" hidden="false" customHeight="false" outlineLevel="0" collapsed="false">
      <c r="A84" s="91" t="s">
        <v>162</v>
      </c>
      <c r="B84" s="92" t="s">
        <v>133</v>
      </c>
      <c r="C84" s="93" t="s">
        <v>163</v>
      </c>
      <c r="D84" s="92" t="n">
        <v>9</v>
      </c>
      <c r="E84" s="92" t="n">
        <v>34</v>
      </c>
      <c r="F84" s="92" t="n">
        <v>1.2</v>
      </c>
      <c r="G84" s="92" t="n">
        <v>73</v>
      </c>
      <c r="H84" s="92" t="n">
        <v>1</v>
      </c>
      <c r="I84" s="92" t="s">
        <v>62</v>
      </c>
      <c r="J84" s="92" t="s">
        <v>62</v>
      </c>
      <c r="K84" s="92"/>
      <c r="L84" s="92" t="s">
        <v>62</v>
      </c>
      <c r="M84" s="92" t="s">
        <v>62</v>
      </c>
      <c r="N84" s="92" t="s">
        <v>62</v>
      </c>
      <c r="O84" s="92" t="s">
        <v>62</v>
      </c>
      <c r="P84" s="92" t="s">
        <v>62</v>
      </c>
      <c r="Q84" s="92" t="s">
        <v>62</v>
      </c>
      <c r="R84" s="92" t="s">
        <v>62</v>
      </c>
      <c r="S84" s="92" t="s">
        <v>62</v>
      </c>
      <c r="T84" s="92" t="s">
        <v>62</v>
      </c>
      <c r="U84" s="92" t="s">
        <v>62</v>
      </c>
      <c r="V84" s="92" t="s">
        <v>62</v>
      </c>
      <c r="W84" s="92" t="s">
        <v>62</v>
      </c>
      <c r="X84" s="92" t="s">
        <v>62</v>
      </c>
      <c r="Y84" s="92" t="s">
        <v>62</v>
      </c>
      <c r="Z84" s="92" t="s">
        <v>37</v>
      </c>
      <c r="AA84" s="92" t="s">
        <v>62</v>
      </c>
      <c r="AB84" s="68" t="s">
        <v>164</v>
      </c>
      <c r="AC84" s="92" t="s">
        <v>136</v>
      </c>
    </row>
    <row r="85" customFormat="false" ht="16" hidden="false" customHeight="false" outlineLevel="0" collapsed="false">
      <c r="A85" s="91" t="s">
        <v>162</v>
      </c>
      <c r="B85" s="92" t="s">
        <v>133</v>
      </c>
      <c r="C85" s="93" t="s">
        <v>163</v>
      </c>
      <c r="D85" s="92" t="n">
        <v>7.1</v>
      </c>
      <c r="E85" s="92" t="n">
        <v>26</v>
      </c>
      <c r="F85" s="92" t="n">
        <v>1.2</v>
      </c>
      <c r="G85" s="92" t="n">
        <v>70</v>
      </c>
      <c r="H85" s="92" t="n">
        <v>1</v>
      </c>
      <c r="I85" s="92" t="s">
        <v>62</v>
      </c>
      <c r="J85" s="92" t="s">
        <v>62</v>
      </c>
      <c r="K85" s="92"/>
      <c r="L85" s="92" t="s">
        <v>62</v>
      </c>
      <c r="M85" s="92" t="s">
        <v>62</v>
      </c>
      <c r="N85" s="92" t="s">
        <v>62</v>
      </c>
      <c r="O85" s="92" t="s">
        <v>62</v>
      </c>
      <c r="P85" s="92" t="s">
        <v>62</v>
      </c>
      <c r="Q85" s="92" t="s">
        <v>62</v>
      </c>
      <c r="R85" s="92" t="s">
        <v>62</v>
      </c>
      <c r="S85" s="92" t="s">
        <v>62</v>
      </c>
      <c r="T85" s="92" t="s">
        <v>62</v>
      </c>
      <c r="U85" s="92" t="s">
        <v>62</v>
      </c>
      <c r="V85" s="92" t="s">
        <v>62</v>
      </c>
      <c r="W85" s="92" t="s">
        <v>62</v>
      </c>
      <c r="X85" s="92" t="s">
        <v>62</v>
      </c>
      <c r="Y85" s="92" t="s">
        <v>62</v>
      </c>
      <c r="Z85" s="92" t="s">
        <v>37</v>
      </c>
      <c r="AA85" s="92" t="s">
        <v>62</v>
      </c>
      <c r="AB85" s="92" t="s">
        <v>164</v>
      </c>
      <c r="AC85" s="92" t="s">
        <v>136</v>
      </c>
    </row>
    <row r="86" customFormat="false" ht="16" hidden="false" customHeight="false" outlineLevel="0" collapsed="false">
      <c r="A86" s="91" t="s">
        <v>162</v>
      </c>
      <c r="B86" s="92" t="s">
        <v>133</v>
      </c>
      <c r="C86" s="93" t="s">
        <v>163</v>
      </c>
      <c r="D86" s="92" t="n">
        <v>6.2</v>
      </c>
      <c r="E86" s="92" t="n">
        <v>23</v>
      </c>
      <c r="F86" s="92" t="n">
        <v>1.2</v>
      </c>
      <c r="G86" s="92" t="n">
        <v>55</v>
      </c>
      <c r="H86" s="92" t="n">
        <v>1</v>
      </c>
      <c r="I86" s="92" t="s">
        <v>62</v>
      </c>
      <c r="J86" s="92" t="s">
        <v>62</v>
      </c>
      <c r="K86" s="92"/>
      <c r="L86" s="92" t="s">
        <v>62</v>
      </c>
      <c r="M86" s="92" t="s">
        <v>62</v>
      </c>
      <c r="N86" s="92" t="s">
        <v>62</v>
      </c>
      <c r="O86" s="92" t="s">
        <v>62</v>
      </c>
      <c r="P86" s="92" t="s">
        <v>62</v>
      </c>
      <c r="Q86" s="92" t="s">
        <v>62</v>
      </c>
      <c r="R86" s="92" t="s">
        <v>62</v>
      </c>
      <c r="S86" s="92" t="s">
        <v>62</v>
      </c>
      <c r="T86" s="92" t="s">
        <v>62</v>
      </c>
      <c r="U86" s="92" t="s">
        <v>62</v>
      </c>
      <c r="V86" s="92" t="s">
        <v>62</v>
      </c>
      <c r="W86" s="92" t="s">
        <v>62</v>
      </c>
      <c r="X86" s="92" t="s">
        <v>62</v>
      </c>
      <c r="Y86" s="92" t="s">
        <v>62</v>
      </c>
      <c r="Z86" s="92" t="s">
        <v>37</v>
      </c>
      <c r="AA86" s="92" t="s">
        <v>62</v>
      </c>
      <c r="AB86" s="92" t="s">
        <v>164</v>
      </c>
      <c r="AC86" s="92" t="s">
        <v>136</v>
      </c>
    </row>
    <row r="87" customFormat="false" ht="16" hidden="false" customHeight="false" outlineLevel="0" collapsed="false">
      <c r="A87" s="91" t="s">
        <v>162</v>
      </c>
      <c r="B87" s="92" t="s">
        <v>133</v>
      </c>
      <c r="C87" s="93" t="s">
        <v>163</v>
      </c>
      <c r="D87" s="92" t="n">
        <v>4.65</v>
      </c>
      <c r="E87" s="92" t="n">
        <v>17</v>
      </c>
      <c r="F87" s="92" t="n">
        <v>1.3</v>
      </c>
      <c r="G87" s="92" t="n">
        <v>48</v>
      </c>
      <c r="H87" s="92" t="n">
        <v>1</v>
      </c>
      <c r="I87" s="92" t="s">
        <v>62</v>
      </c>
      <c r="J87" s="92" t="s">
        <v>62</v>
      </c>
      <c r="K87" s="92"/>
      <c r="L87" s="92" t="s">
        <v>62</v>
      </c>
      <c r="M87" s="92" t="s">
        <v>62</v>
      </c>
      <c r="N87" s="92" t="s">
        <v>62</v>
      </c>
      <c r="O87" s="92" t="s">
        <v>62</v>
      </c>
      <c r="P87" s="92" t="s">
        <v>62</v>
      </c>
      <c r="Q87" s="92" t="s">
        <v>62</v>
      </c>
      <c r="R87" s="92" t="s">
        <v>62</v>
      </c>
      <c r="S87" s="92" t="s">
        <v>62</v>
      </c>
      <c r="T87" s="92" t="s">
        <v>62</v>
      </c>
      <c r="U87" s="92" t="s">
        <v>62</v>
      </c>
      <c r="V87" s="92" t="s">
        <v>62</v>
      </c>
      <c r="W87" s="92" t="s">
        <v>62</v>
      </c>
      <c r="X87" s="92" t="s">
        <v>62</v>
      </c>
      <c r="Y87" s="92" t="s">
        <v>62</v>
      </c>
      <c r="Z87" s="92" t="s">
        <v>37</v>
      </c>
      <c r="AA87" s="92" t="s">
        <v>62</v>
      </c>
      <c r="AB87" s="92" t="s">
        <v>164</v>
      </c>
      <c r="AC87" s="92" t="s">
        <v>136</v>
      </c>
    </row>
    <row r="88" customFormat="false" ht="16" hidden="false" customHeight="false" outlineLevel="0" collapsed="false">
      <c r="A88" s="91" t="s">
        <v>162</v>
      </c>
      <c r="B88" s="92" t="s">
        <v>133</v>
      </c>
      <c r="C88" s="93" t="s">
        <v>163</v>
      </c>
      <c r="D88" s="92" t="n">
        <v>4.35</v>
      </c>
      <c r="E88" s="92" t="n">
        <v>16</v>
      </c>
      <c r="F88" s="92" t="n">
        <v>1.2</v>
      </c>
      <c r="G88" s="92" t="n">
        <v>47</v>
      </c>
      <c r="H88" s="92" t="n">
        <v>1</v>
      </c>
      <c r="I88" s="92" t="s">
        <v>62</v>
      </c>
      <c r="J88" s="92" t="s">
        <v>62</v>
      </c>
      <c r="K88" s="92"/>
      <c r="L88" s="92" t="s">
        <v>62</v>
      </c>
      <c r="M88" s="92" t="s">
        <v>62</v>
      </c>
      <c r="N88" s="92" t="s">
        <v>62</v>
      </c>
      <c r="O88" s="92" t="s">
        <v>62</v>
      </c>
      <c r="P88" s="92" t="s">
        <v>62</v>
      </c>
      <c r="Q88" s="92" t="s">
        <v>62</v>
      </c>
      <c r="R88" s="92" t="s">
        <v>62</v>
      </c>
      <c r="S88" s="92" t="s">
        <v>62</v>
      </c>
      <c r="T88" s="92" t="s">
        <v>62</v>
      </c>
      <c r="U88" s="92" t="s">
        <v>62</v>
      </c>
      <c r="V88" s="92" t="s">
        <v>62</v>
      </c>
      <c r="W88" s="92" t="s">
        <v>62</v>
      </c>
      <c r="X88" s="92" t="s">
        <v>62</v>
      </c>
      <c r="Y88" s="92" t="s">
        <v>62</v>
      </c>
      <c r="Z88" s="92" t="s">
        <v>37</v>
      </c>
      <c r="AA88" s="92" t="s">
        <v>62</v>
      </c>
      <c r="AB88" s="92" t="s">
        <v>164</v>
      </c>
      <c r="AC88" s="92" t="s">
        <v>136</v>
      </c>
    </row>
    <row r="89" customFormat="false" ht="16" hidden="false" customHeight="false" outlineLevel="0" collapsed="false">
      <c r="A89" s="94" t="s">
        <v>165</v>
      </c>
      <c r="B89" s="84" t="s">
        <v>133</v>
      </c>
      <c r="C89" s="83" t="s">
        <v>166</v>
      </c>
      <c r="D89" s="84" t="n">
        <v>10</v>
      </c>
      <c r="E89" s="84" t="n">
        <v>40</v>
      </c>
      <c r="F89" s="84" t="n">
        <v>1.34</v>
      </c>
      <c r="G89" s="84" t="n">
        <v>95</v>
      </c>
      <c r="H89" s="84" t="n">
        <v>1</v>
      </c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 t="s">
        <v>36</v>
      </c>
      <c r="Y89" s="84" t="n">
        <v>5</v>
      </c>
      <c r="Z89" s="84" t="s">
        <v>37</v>
      </c>
      <c r="AA89" s="84"/>
      <c r="AB89" s="85" t="s">
        <v>167</v>
      </c>
      <c r="AC89" s="84" t="s">
        <v>136</v>
      </c>
    </row>
    <row r="90" customFormat="false" ht="16" hidden="false" customHeight="false" outlineLevel="0" collapsed="false">
      <c r="A90" s="94" t="s">
        <v>168</v>
      </c>
      <c r="B90" s="84" t="s">
        <v>133</v>
      </c>
      <c r="C90" s="83" t="s">
        <v>169</v>
      </c>
      <c r="D90" s="84" t="n">
        <v>9.2</v>
      </c>
      <c r="E90" s="84" t="n">
        <v>37</v>
      </c>
      <c r="F90" s="84" t="n">
        <v>1.06</v>
      </c>
      <c r="G90" s="84" t="n">
        <v>85</v>
      </c>
      <c r="H90" s="84" t="n">
        <v>1</v>
      </c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 t="s">
        <v>36</v>
      </c>
      <c r="Y90" s="84" t="n">
        <v>5</v>
      </c>
      <c r="Z90" s="84" t="s">
        <v>37</v>
      </c>
      <c r="AA90" s="84"/>
      <c r="AB90" s="85" t="s">
        <v>167</v>
      </c>
      <c r="AC90" s="84" t="s">
        <v>136</v>
      </c>
    </row>
    <row r="91" customFormat="false" ht="16" hidden="false" customHeight="false" outlineLevel="0" collapsed="false">
      <c r="A91" s="94" t="s">
        <v>170</v>
      </c>
      <c r="B91" s="84" t="s">
        <v>133</v>
      </c>
      <c r="C91" s="83" t="s">
        <v>171</v>
      </c>
      <c r="D91" s="84" t="n">
        <v>5.7</v>
      </c>
      <c r="E91" s="84" t="n">
        <v>21</v>
      </c>
      <c r="F91" s="84" t="n">
        <v>1.14</v>
      </c>
      <c r="G91" s="84" t="n">
        <v>53</v>
      </c>
      <c r="H91" s="84" t="n">
        <v>1</v>
      </c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 t="s">
        <v>36</v>
      </c>
      <c r="Y91" s="84" t="n">
        <v>5</v>
      </c>
      <c r="Z91" s="84" t="s">
        <v>37</v>
      </c>
      <c r="AA91" s="84"/>
      <c r="AB91" s="85" t="s">
        <v>167</v>
      </c>
      <c r="AC91" s="84" t="s">
        <v>136</v>
      </c>
    </row>
    <row r="92" customFormat="false" ht="15" hidden="false" customHeight="false" outlineLevel="0" collapsed="false">
      <c r="A92" s="83" t="s">
        <v>172</v>
      </c>
      <c r="B92" s="84" t="s">
        <v>133</v>
      </c>
      <c r="C92" s="83" t="s">
        <v>173</v>
      </c>
      <c r="D92" s="84" t="n">
        <v>8.5</v>
      </c>
      <c r="E92" s="84" t="n">
        <v>43</v>
      </c>
      <c r="F92" s="84" t="n">
        <v>2.3</v>
      </c>
      <c r="G92" s="84" t="n">
        <v>53</v>
      </c>
      <c r="H92" s="84" t="n">
        <v>1</v>
      </c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 t="s">
        <v>36</v>
      </c>
      <c r="Y92" s="84" t="n">
        <v>5</v>
      </c>
      <c r="Z92" s="84" t="s">
        <v>37</v>
      </c>
      <c r="AA92" s="84"/>
      <c r="AB92" s="85" t="s">
        <v>167</v>
      </c>
      <c r="AC92" s="84" t="s">
        <v>136</v>
      </c>
    </row>
    <row r="93" customFormat="false" ht="15" hidden="false" customHeight="false" outlineLevel="0" collapsed="false">
      <c r="A93" s="83" t="s">
        <v>162</v>
      </c>
      <c r="B93" s="84" t="s">
        <v>133</v>
      </c>
      <c r="C93" s="83" t="s">
        <v>163</v>
      </c>
      <c r="D93" s="84" t="n">
        <v>19</v>
      </c>
      <c r="E93" s="84" t="n">
        <v>71</v>
      </c>
      <c r="F93" s="84" t="n">
        <v>1.27</v>
      </c>
      <c r="G93" s="84" t="n">
        <v>46</v>
      </c>
      <c r="H93" s="84" t="n">
        <v>1</v>
      </c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 t="s">
        <v>36</v>
      </c>
      <c r="Y93" s="84" t="n">
        <v>5</v>
      </c>
      <c r="Z93" s="84" t="s">
        <v>37</v>
      </c>
      <c r="AA93" s="84"/>
      <c r="AB93" s="85" t="s">
        <v>167</v>
      </c>
      <c r="AC93" s="84" t="s">
        <v>136</v>
      </c>
    </row>
    <row r="94" customFormat="false" ht="15" hidden="false" customHeight="false" outlineLevel="0" collapsed="false">
      <c r="A94" s="83" t="s">
        <v>159</v>
      </c>
      <c r="B94" s="84" t="s">
        <v>133</v>
      </c>
      <c r="C94" s="83" t="s">
        <v>160</v>
      </c>
      <c r="D94" s="84" t="n">
        <v>18</v>
      </c>
      <c r="E94" s="87" t="n">
        <f aca="false">(D94*1000)/246.3</f>
        <v>73.0816077953715</v>
      </c>
      <c r="F94" s="84" t="n">
        <v>1.13</v>
      </c>
      <c r="G94" s="84" t="n">
        <v>48</v>
      </c>
      <c r="H94" s="84" t="n">
        <v>1</v>
      </c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 t="s">
        <v>36</v>
      </c>
      <c r="Y94" s="84" t="n">
        <v>5</v>
      </c>
      <c r="Z94" s="84" t="s">
        <v>37</v>
      </c>
      <c r="AA94" s="84"/>
      <c r="AB94" s="85" t="s">
        <v>167</v>
      </c>
      <c r="AC94" s="84" t="s">
        <v>136</v>
      </c>
    </row>
    <row r="95" s="24" customFormat="true" ht="15" hidden="false" customHeight="false" outlineLevel="0" collapsed="false">
      <c r="A95" s="95" t="s">
        <v>174</v>
      </c>
      <c r="B95" s="96" t="s">
        <v>133</v>
      </c>
      <c r="C95" s="95" t="s">
        <v>175</v>
      </c>
      <c r="D95" s="96" t="n">
        <v>21</v>
      </c>
      <c r="E95" s="96" t="n">
        <v>123</v>
      </c>
      <c r="F95" s="96" t="n">
        <v>1.5</v>
      </c>
      <c r="G95" s="96" t="n">
        <v>11</v>
      </c>
      <c r="H95" s="96" t="n">
        <v>0</v>
      </c>
      <c r="I95" s="96" t="s">
        <v>62</v>
      </c>
      <c r="J95" s="96" t="s">
        <v>62</v>
      </c>
      <c r="K95" s="96"/>
      <c r="L95" s="96" t="s">
        <v>62</v>
      </c>
      <c r="M95" s="96" t="s">
        <v>62</v>
      </c>
      <c r="N95" s="96" t="s">
        <v>62</v>
      </c>
      <c r="O95" s="96" t="s">
        <v>62</v>
      </c>
      <c r="P95" s="96" t="s">
        <v>62</v>
      </c>
      <c r="Q95" s="96" t="s">
        <v>62</v>
      </c>
      <c r="R95" s="96" t="s">
        <v>62</v>
      </c>
      <c r="S95" s="96" t="s">
        <v>62</v>
      </c>
      <c r="T95" s="96" t="s">
        <v>62</v>
      </c>
      <c r="U95" s="96" t="s">
        <v>62</v>
      </c>
      <c r="V95" s="96" t="s">
        <v>62</v>
      </c>
      <c r="W95" s="96" t="s">
        <v>62</v>
      </c>
      <c r="X95" s="96" t="s">
        <v>36</v>
      </c>
      <c r="Y95" s="96" t="n">
        <v>10</v>
      </c>
      <c r="Z95" s="96" t="s">
        <v>37</v>
      </c>
      <c r="AA95" s="96" t="s">
        <v>62</v>
      </c>
      <c r="AB95" s="72" t="s">
        <v>176</v>
      </c>
      <c r="AC95" s="96" t="s">
        <v>136</v>
      </c>
    </row>
    <row r="96" s="24" customFormat="true" ht="15" hidden="false" customHeight="false" outlineLevel="0" collapsed="false">
      <c r="A96" s="95" t="s">
        <v>177</v>
      </c>
      <c r="B96" s="96" t="s">
        <v>133</v>
      </c>
      <c r="C96" s="95" t="s">
        <v>178</v>
      </c>
      <c r="D96" s="96" t="n">
        <v>21</v>
      </c>
      <c r="E96" s="96" t="n">
        <v>123</v>
      </c>
      <c r="F96" s="96" t="n">
        <v>1.5</v>
      </c>
      <c r="G96" s="96" t="n">
        <v>-14</v>
      </c>
      <c r="H96" s="96" t="n">
        <v>0</v>
      </c>
      <c r="I96" s="96" t="s">
        <v>62</v>
      </c>
      <c r="J96" s="96" t="s">
        <v>62</v>
      </c>
      <c r="K96" s="96"/>
      <c r="L96" s="96" t="s">
        <v>62</v>
      </c>
      <c r="M96" s="96" t="s">
        <v>62</v>
      </c>
      <c r="N96" s="96" t="s">
        <v>62</v>
      </c>
      <c r="O96" s="96" t="s">
        <v>62</v>
      </c>
      <c r="P96" s="96" t="s">
        <v>62</v>
      </c>
      <c r="Q96" s="96" t="s">
        <v>62</v>
      </c>
      <c r="R96" s="96" t="s">
        <v>62</v>
      </c>
      <c r="S96" s="96" t="s">
        <v>62</v>
      </c>
      <c r="T96" s="96" t="s">
        <v>62</v>
      </c>
      <c r="U96" s="96" t="s">
        <v>62</v>
      </c>
      <c r="V96" s="96" t="s">
        <v>62</v>
      </c>
      <c r="W96" s="96" t="s">
        <v>62</v>
      </c>
      <c r="X96" s="96" t="s">
        <v>36</v>
      </c>
      <c r="Y96" s="96" t="n">
        <v>10</v>
      </c>
      <c r="Z96" s="96" t="s">
        <v>37</v>
      </c>
      <c r="AA96" s="96" t="s">
        <v>62</v>
      </c>
      <c r="AB96" s="72" t="s">
        <v>176</v>
      </c>
      <c r="AC96" s="96" t="s">
        <v>136</v>
      </c>
    </row>
    <row r="97" s="24" customFormat="true" ht="15" hidden="false" customHeight="false" outlineLevel="0" collapsed="false">
      <c r="A97" s="95" t="s">
        <v>179</v>
      </c>
      <c r="B97" s="96" t="s">
        <v>133</v>
      </c>
      <c r="C97" s="95" t="s">
        <v>180</v>
      </c>
      <c r="D97" s="96" t="n">
        <v>25</v>
      </c>
      <c r="E97" s="96" t="n">
        <v>131</v>
      </c>
      <c r="F97" s="96" t="n">
        <v>1.7</v>
      </c>
      <c r="G97" s="96" t="n">
        <v>33</v>
      </c>
      <c r="H97" s="96" t="n">
        <v>0</v>
      </c>
      <c r="I97" s="96" t="s">
        <v>62</v>
      </c>
      <c r="J97" s="96" t="s">
        <v>62</v>
      </c>
      <c r="K97" s="96"/>
      <c r="L97" s="96" t="s">
        <v>62</v>
      </c>
      <c r="M97" s="96" t="s">
        <v>62</v>
      </c>
      <c r="N97" s="96" t="s">
        <v>62</v>
      </c>
      <c r="O97" s="96" t="s">
        <v>62</v>
      </c>
      <c r="P97" s="96" t="s">
        <v>62</v>
      </c>
      <c r="Q97" s="96" t="s">
        <v>62</v>
      </c>
      <c r="R97" s="96" t="s">
        <v>62</v>
      </c>
      <c r="S97" s="96" t="s">
        <v>62</v>
      </c>
      <c r="T97" s="96" t="s">
        <v>62</v>
      </c>
      <c r="U97" s="96" t="s">
        <v>62</v>
      </c>
      <c r="V97" s="96" t="s">
        <v>62</v>
      </c>
      <c r="W97" s="96" t="s">
        <v>62</v>
      </c>
      <c r="X97" s="96" t="s">
        <v>36</v>
      </c>
      <c r="Y97" s="96" t="n">
        <v>10</v>
      </c>
      <c r="Z97" s="96" t="s">
        <v>37</v>
      </c>
      <c r="AA97" s="96" t="s">
        <v>62</v>
      </c>
      <c r="AB97" s="72" t="s">
        <v>176</v>
      </c>
      <c r="AC97" s="96" t="s">
        <v>136</v>
      </c>
    </row>
    <row r="98" s="24" customFormat="true" ht="15" hidden="false" customHeight="false" outlineLevel="0" collapsed="false">
      <c r="A98" s="95" t="s">
        <v>181</v>
      </c>
      <c r="B98" s="96" t="s">
        <v>133</v>
      </c>
      <c r="C98" s="95" t="s">
        <v>182</v>
      </c>
      <c r="D98" s="96" t="n">
        <v>25</v>
      </c>
      <c r="E98" s="96" t="n">
        <v>131</v>
      </c>
      <c r="F98" s="96" t="n">
        <v>1.7</v>
      </c>
      <c r="G98" s="96" t="n">
        <v>45</v>
      </c>
      <c r="H98" s="96" t="n">
        <v>0</v>
      </c>
      <c r="I98" s="96" t="s">
        <v>62</v>
      </c>
      <c r="J98" s="96" t="s">
        <v>62</v>
      </c>
      <c r="K98" s="96"/>
      <c r="L98" s="96" t="s">
        <v>62</v>
      </c>
      <c r="M98" s="96" t="s">
        <v>62</v>
      </c>
      <c r="N98" s="96" t="s">
        <v>62</v>
      </c>
      <c r="O98" s="96" t="s">
        <v>62</v>
      </c>
      <c r="P98" s="96" t="s">
        <v>62</v>
      </c>
      <c r="Q98" s="96" t="s">
        <v>62</v>
      </c>
      <c r="R98" s="96" t="s">
        <v>62</v>
      </c>
      <c r="S98" s="96" t="s">
        <v>62</v>
      </c>
      <c r="T98" s="96" t="s">
        <v>62</v>
      </c>
      <c r="U98" s="96" t="s">
        <v>62</v>
      </c>
      <c r="V98" s="96" t="s">
        <v>62</v>
      </c>
      <c r="W98" s="96" t="s">
        <v>62</v>
      </c>
      <c r="X98" s="96" t="s">
        <v>36</v>
      </c>
      <c r="Y98" s="96" t="n">
        <v>10</v>
      </c>
      <c r="Z98" s="96" t="s">
        <v>37</v>
      </c>
      <c r="AA98" s="96" t="s">
        <v>62</v>
      </c>
      <c r="AB98" s="72" t="s">
        <v>176</v>
      </c>
      <c r="AC98" s="96" t="s">
        <v>136</v>
      </c>
    </row>
    <row r="99" s="24" customFormat="true" ht="15" hidden="false" customHeight="false" outlineLevel="0" collapsed="false">
      <c r="A99" s="95" t="s">
        <v>142</v>
      </c>
      <c r="B99" s="96" t="s">
        <v>133</v>
      </c>
      <c r="C99" s="95" t="s">
        <v>143</v>
      </c>
      <c r="D99" s="96" t="n">
        <v>25</v>
      </c>
      <c r="E99" s="96" t="n">
        <v>118</v>
      </c>
      <c r="F99" s="96" t="n">
        <v>1.3</v>
      </c>
      <c r="G99" s="96" t="n">
        <v>-10</v>
      </c>
      <c r="H99" s="96" t="n">
        <v>0</v>
      </c>
      <c r="I99" s="96" t="s">
        <v>62</v>
      </c>
      <c r="J99" s="96" t="s">
        <v>62</v>
      </c>
      <c r="K99" s="96"/>
      <c r="L99" s="96" t="s">
        <v>62</v>
      </c>
      <c r="M99" s="96" t="s">
        <v>62</v>
      </c>
      <c r="N99" s="96" t="s">
        <v>62</v>
      </c>
      <c r="O99" s="96" t="s">
        <v>62</v>
      </c>
      <c r="P99" s="96" t="s">
        <v>62</v>
      </c>
      <c r="Q99" s="96" t="s">
        <v>62</v>
      </c>
      <c r="R99" s="96" t="s">
        <v>62</v>
      </c>
      <c r="S99" s="96" t="s">
        <v>62</v>
      </c>
      <c r="T99" s="96" t="s">
        <v>62</v>
      </c>
      <c r="U99" s="96" t="s">
        <v>62</v>
      </c>
      <c r="V99" s="96" t="s">
        <v>62</v>
      </c>
      <c r="W99" s="96" t="s">
        <v>62</v>
      </c>
      <c r="X99" s="96" t="s">
        <v>36</v>
      </c>
      <c r="Y99" s="96" t="n">
        <v>10</v>
      </c>
      <c r="Z99" s="96" t="s">
        <v>37</v>
      </c>
      <c r="AA99" s="96" t="s">
        <v>62</v>
      </c>
      <c r="AB99" s="72" t="s">
        <v>176</v>
      </c>
      <c r="AC99" s="96" t="s">
        <v>136</v>
      </c>
    </row>
    <row r="100" s="24" customFormat="true" ht="15" hidden="false" customHeight="false" outlineLevel="0" collapsed="false">
      <c r="A100" s="95" t="s">
        <v>183</v>
      </c>
      <c r="B100" s="96" t="s">
        <v>133</v>
      </c>
      <c r="C100" s="95" t="s">
        <v>184</v>
      </c>
      <c r="D100" s="96" t="n">
        <v>25</v>
      </c>
      <c r="E100" s="96" t="n">
        <v>118</v>
      </c>
      <c r="F100" s="96" t="n">
        <v>1.3</v>
      </c>
      <c r="G100" s="96" t="n">
        <v>-6</v>
      </c>
      <c r="H100" s="96" t="n">
        <v>0</v>
      </c>
      <c r="I100" s="96" t="s">
        <v>62</v>
      </c>
      <c r="J100" s="96" t="s">
        <v>62</v>
      </c>
      <c r="K100" s="96"/>
      <c r="L100" s="96" t="s">
        <v>62</v>
      </c>
      <c r="M100" s="96" t="s">
        <v>62</v>
      </c>
      <c r="N100" s="96" t="s">
        <v>62</v>
      </c>
      <c r="O100" s="96" t="s">
        <v>62</v>
      </c>
      <c r="P100" s="96" t="s">
        <v>62</v>
      </c>
      <c r="Q100" s="96" t="s">
        <v>62</v>
      </c>
      <c r="R100" s="96" t="s">
        <v>62</v>
      </c>
      <c r="S100" s="96" t="s">
        <v>62</v>
      </c>
      <c r="T100" s="96" t="s">
        <v>62</v>
      </c>
      <c r="U100" s="96" t="s">
        <v>62</v>
      </c>
      <c r="V100" s="96" t="s">
        <v>62</v>
      </c>
      <c r="W100" s="96" t="s">
        <v>62</v>
      </c>
      <c r="X100" s="96" t="s">
        <v>36</v>
      </c>
      <c r="Y100" s="96" t="n">
        <v>10</v>
      </c>
      <c r="Z100" s="96" t="s">
        <v>37</v>
      </c>
      <c r="AA100" s="96" t="s">
        <v>62</v>
      </c>
      <c r="AB100" s="72" t="s">
        <v>176</v>
      </c>
      <c r="AC100" s="96" t="s">
        <v>136</v>
      </c>
    </row>
    <row r="101" s="24" customFormat="true" ht="15" hidden="false" customHeight="false" outlineLevel="0" collapsed="false">
      <c r="A101" s="95" t="s">
        <v>185</v>
      </c>
      <c r="B101" s="96" t="s">
        <v>133</v>
      </c>
      <c r="C101" s="95" t="s">
        <v>186</v>
      </c>
      <c r="D101" s="96" t="n">
        <v>33</v>
      </c>
      <c r="E101" s="96" t="n">
        <v>120</v>
      </c>
      <c r="F101" s="96" t="n">
        <v>1.1</v>
      </c>
      <c r="G101" s="96" t="n">
        <v>-26</v>
      </c>
      <c r="H101" s="96" t="n">
        <v>0</v>
      </c>
      <c r="I101" s="96" t="s">
        <v>62</v>
      </c>
      <c r="J101" s="96" t="s">
        <v>62</v>
      </c>
      <c r="K101" s="96"/>
      <c r="L101" s="96" t="s">
        <v>62</v>
      </c>
      <c r="M101" s="96" t="s">
        <v>62</v>
      </c>
      <c r="N101" s="96" t="s">
        <v>62</v>
      </c>
      <c r="O101" s="96" t="s">
        <v>62</v>
      </c>
      <c r="P101" s="96" t="s">
        <v>62</v>
      </c>
      <c r="Q101" s="96" t="s">
        <v>62</v>
      </c>
      <c r="R101" s="96" t="s">
        <v>62</v>
      </c>
      <c r="S101" s="96" t="s">
        <v>62</v>
      </c>
      <c r="T101" s="96" t="s">
        <v>62</v>
      </c>
      <c r="U101" s="96" t="s">
        <v>62</v>
      </c>
      <c r="V101" s="96" t="s">
        <v>62</v>
      </c>
      <c r="W101" s="96" t="s">
        <v>62</v>
      </c>
      <c r="X101" s="96" t="s">
        <v>36</v>
      </c>
      <c r="Y101" s="96" t="n">
        <v>10</v>
      </c>
      <c r="Z101" s="96" t="s">
        <v>37</v>
      </c>
      <c r="AA101" s="96" t="s">
        <v>62</v>
      </c>
      <c r="AB101" s="72" t="s">
        <v>176</v>
      </c>
      <c r="AC101" s="96" t="s">
        <v>136</v>
      </c>
    </row>
    <row r="102" s="24" customFormat="true" ht="15" hidden="false" customHeight="false" outlineLevel="0" collapsed="false">
      <c r="A102" s="95" t="s">
        <v>187</v>
      </c>
      <c r="B102" s="96" t="s">
        <v>133</v>
      </c>
      <c r="C102" s="95" t="s">
        <v>188</v>
      </c>
      <c r="D102" s="96" t="n">
        <v>33</v>
      </c>
      <c r="E102" s="96" t="n">
        <v>120</v>
      </c>
      <c r="F102" s="96" t="n">
        <v>1.1</v>
      </c>
      <c r="G102" s="96" t="n">
        <v>-29</v>
      </c>
      <c r="H102" s="96" t="n">
        <v>0</v>
      </c>
      <c r="I102" s="96" t="s">
        <v>62</v>
      </c>
      <c r="J102" s="96" t="s">
        <v>62</v>
      </c>
      <c r="K102" s="96"/>
      <c r="L102" s="96" t="s">
        <v>62</v>
      </c>
      <c r="M102" s="96" t="s">
        <v>62</v>
      </c>
      <c r="N102" s="96" t="s">
        <v>62</v>
      </c>
      <c r="O102" s="96" t="s">
        <v>62</v>
      </c>
      <c r="P102" s="96" t="s">
        <v>62</v>
      </c>
      <c r="Q102" s="96" t="s">
        <v>62</v>
      </c>
      <c r="R102" s="96" t="s">
        <v>62</v>
      </c>
      <c r="S102" s="96" t="s">
        <v>62</v>
      </c>
      <c r="T102" s="96" t="s">
        <v>62</v>
      </c>
      <c r="U102" s="96" t="s">
        <v>62</v>
      </c>
      <c r="V102" s="96" t="s">
        <v>62</v>
      </c>
      <c r="W102" s="96" t="s">
        <v>62</v>
      </c>
      <c r="X102" s="96" t="s">
        <v>36</v>
      </c>
      <c r="Y102" s="96" t="n">
        <v>10</v>
      </c>
      <c r="Z102" s="96" t="s">
        <v>37</v>
      </c>
      <c r="AA102" s="96" t="s">
        <v>62</v>
      </c>
      <c r="AB102" s="72" t="s">
        <v>176</v>
      </c>
      <c r="AC102" s="96" t="s">
        <v>136</v>
      </c>
    </row>
    <row r="103" s="24" customFormat="true" ht="15" hidden="false" customHeight="false" outlineLevel="0" collapsed="false">
      <c r="A103" s="95" t="s">
        <v>189</v>
      </c>
      <c r="B103" s="96" t="s">
        <v>133</v>
      </c>
      <c r="C103" s="95" t="s">
        <v>190</v>
      </c>
      <c r="D103" s="96" t="n">
        <v>25</v>
      </c>
      <c r="E103" s="96" t="n">
        <v>59</v>
      </c>
      <c r="F103" s="96" t="n">
        <v>1.7</v>
      </c>
      <c r="G103" s="96" t="n">
        <v>40</v>
      </c>
      <c r="H103" s="96" t="n">
        <v>0</v>
      </c>
      <c r="I103" s="96" t="s">
        <v>62</v>
      </c>
      <c r="J103" s="96" t="s">
        <v>62</v>
      </c>
      <c r="K103" s="96"/>
      <c r="L103" s="96" t="s">
        <v>62</v>
      </c>
      <c r="M103" s="96" t="s">
        <v>62</v>
      </c>
      <c r="N103" s="96" t="s">
        <v>62</v>
      </c>
      <c r="O103" s="96" t="s">
        <v>62</v>
      </c>
      <c r="P103" s="96" t="s">
        <v>62</v>
      </c>
      <c r="Q103" s="96" t="s">
        <v>62</v>
      </c>
      <c r="R103" s="96" t="s">
        <v>62</v>
      </c>
      <c r="S103" s="96" t="s">
        <v>62</v>
      </c>
      <c r="T103" s="96" t="s">
        <v>62</v>
      </c>
      <c r="U103" s="96" t="s">
        <v>62</v>
      </c>
      <c r="V103" s="96" t="s">
        <v>62</v>
      </c>
      <c r="W103" s="96" t="s">
        <v>62</v>
      </c>
      <c r="X103" s="96" t="s">
        <v>36</v>
      </c>
      <c r="Y103" s="96" t="n">
        <v>10</v>
      </c>
      <c r="Z103" s="96" t="s">
        <v>37</v>
      </c>
      <c r="AA103" s="96" t="s">
        <v>62</v>
      </c>
      <c r="AB103" s="72" t="s">
        <v>176</v>
      </c>
      <c r="AC103" s="96" t="s">
        <v>136</v>
      </c>
    </row>
    <row r="104" s="24" customFormat="true" ht="15" hidden="false" customHeight="false" outlineLevel="0" collapsed="false">
      <c r="A104" s="95" t="s">
        <v>191</v>
      </c>
      <c r="B104" s="96" t="s">
        <v>133</v>
      </c>
      <c r="C104" s="95" t="s">
        <v>192</v>
      </c>
      <c r="D104" s="96" t="n">
        <v>25</v>
      </c>
      <c r="E104" s="96" t="n">
        <v>59</v>
      </c>
      <c r="F104" s="96" t="n">
        <v>1.7</v>
      </c>
      <c r="G104" s="96" t="n">
        <v>53</v>
      </c>
      <c r="H104" s="96" t="n">
        <v>1</v>
      </c>
      <c r="I104" s="96" t="s">
        <v>62</v>
      </c>
      <c r="J104" s="96" t="s">
        <v>62</v>
      </c>
      <c r="K104" s="96"/>
      <c r="L104" s="96" t="s">
        <v>62</v>
      </c>
      <c r="M104" s="96" t="s">
        <v>62</v>
      </c>
      <c r="N104" s="96" t="s">
        <v>62</v>
      </c>
      <c r="O104" s="96" t="s">
        <v>62</v>
      </c>
      <c r="P104" s="96" t="s">
        <v>62</v>
      </c>
      <c r="Q104" s="96" t="s">
        <v>62</v>
      </c>
      <c r="R104" s="96" t="s">
        <v>62</v>
      </c>
      <c r="S104" s="96" t="s">
        <v>62</v>
      </c>
      <c r="T104" s="96" t="s">
        <v>62</v>
      </c>
      <c r="U104" s="96" t="s">
        <v>62</v>
      </c>
      <c r="V104" s="96" t="s">
        <v>62</v>
      </c>
      <c r="W104" s="96" t="s">
        <v>62</v>
      </c>
      <c r="X104" s="96" t="s">
        <v>36</v>
      </c>
      <c r="Y104" s="96" t="n">
        <v>10</v>
      </c>
      <c r="Z104" s="96" t="s">
        <v>37</v>
      </c>
      <c r="AA104" s="96" t="s">
        <v>62</v>
      </c>
      <c r="AB104" s="72" t="s">
        <v>176</v>
      </c>
      <c r="AC104" s="96" t="s">
        <v>136</v>
      </c>
    </row>
    <row r="105" s="24" customFormat="true" ht="15" hidden="false" customHeight="false" outlineLevel="0" collapsed="false">
      <c r="A105" s="95" t="s">
        <v>193</v>
      </c>
      <c r="B105" s="96" t="s">
        <v>133</v>
      </c>
      <c r="C105" s="95" t="s">
        <v>194</v>
      </c>
      <c r="D105" s="96" t="n">
        <v>21</v>
      </c>
      <c r="E105" s="96" t="n">
        <v>82</v>
      </c>
      <c r="F105" s="96" t="n">
        <v>1.4</v>
      </c>
      <c r="G105" s="96" t="n">
        <v>35</v>
      </c>
      <c r="H105" s="96" t="n">
        <v>1</v>
      </c>
      <c r="I105" s="96" t="s">
        <v>62</v>
      </c>
      <c r="J105" s="96" t="s">
        <v>62</v>
      </c>
      <c r="K105" s="96"/>
      <c r="L105" s="96" t="s">
        <v>62</v>
      </c>
      <c r="M105" s="96" t="s">
        <v>62</v>
      </c>
      <c r="N105" s="96" t="s">
        <v>62</v>
      </c>
      <c r="O105" s="96" t="s">
        <v>62</v>
      </c>
      <c r="P105" s="96" t="s">
        <v>62</v>
      </c>
      <c r="Q105" s="96" t="s">
        <v>62</v>
      </c>
      <c r="R105" s="96" t="s">
        <v>62</v>
      </c>
      <c r="S105" s="96" t="s">
        <v>62</v>
      </c>
      <c r="T105" s="96" t="s">
        <v>62</v>
      </c>
      <c r="U105" s="96" t="s">
        <v>62</v>
      </c>
      <c r="V105" s="96" t="s">
        <v>62</v>
      </c>
      <c r="W105" s="96" t="s">
        <v>62</v>
      </c>
      <c r="X105" s="96" t="s">
        <v>36</v>
      </c>
      <c r="Y105" s="96" t="n">
        <v>10</v>
      </c>
      <c r="Z105" s="96" t="s">
        <v>37</v>
      </c>
      <c r="AA105" s="96" t="s">
        <v>62</v>
      </c>
      <c r="AB105" s="72" t="s">
        <v>176</v>
      </c>
      <c r="AC105" s="96" t="s">
        <v>136</v>
      </c>
    </row>
    <row r="106" s="24" customFormat="true" ht="15" hidden="false" customHeight="false" outlineLevel="0" collapsed="false">
      <c r="A106" s="95" t="s">
        <v>195</v>
      </c>
      <c r="B106" s="96" t="s">
        <v>133</v>
      </c>
      <c r="C106" s="95" t="s">
        <v>196</v>
      </c>
      <c r="D106" s="96" t="n">
        <v>21</v>
      </c>
      <c r="E106" s="96" t="n">
        <v>82</v>
      </c>
      <c r="F106" s="96" t="n">
        <v>1.4</v>
      </c>
      <c r="G106" s="96" t="n">
        <v>36</v>
      </c>
      <c r="H106" s="96" t="n">
        <v>1</v>
      </c>
      <c r="I106" s="96" t="s">
        <v>62</v>
      </c>
      <c r="J106" s="96" t="s">
        <v>62</v>
      </c>
      <c r="K106" s="96"/>
      <c r="L106" s="96" t="s">
        <v>62</v>
      </c>
      <c r="M106" s="96" t="s">
        <v>62</v>
      </c>
      <c r="N106" s="96" t="s">
        <v>62</v>
      </c>
      <c r="O106" s="96" t="s">
        <v>62</v>
      </c>
      <c r="P106" s="96" t="s">
        <v>62</v>
      </c>
      <c r="Q106" s="96" t="s">
        <v>62</v>
      </c>
      <c r="R106" s="96" t="s">
        <v>62</v>
      </c>
      <c r="S106" s="96" t="s">
        <v>62</v>
      </c>
      <c r="T106" s="96" t="s">
        <v>62</v>
      </c>
      <c r="U106" s="96" t="s">
        <v>62</v>
      </c>
      <c r="V106" s="96" t="s">
        <v>62</v>
      </c>
      <c r="W106" s="96" t="s">
        <v>62</v>
      </c>
      <c r="X106" s="96" t="s">
        <v>36</v>
      </c>
      <c r="Y106" s="96" t="n">
        <v>10</v>
      </c>
      <c r="Z106" s="96" t="s">
        <v>37</v>
      </c>
      <c r="AA106" s="96" t="s">
        <v>62</v>
      </c>
      <c r="AB106" s="72" t="s">
        <v>176</v>
      </c>
      <c r="AC106" s="96" t="s">
        <v>136</v>
      </c>
    </row>
    <row r="107" s="24" customFormat="true" ht="15" hidden="false" customHeight="false" outlineLevel="0" collapsed="false">
      <c r="A107" s="95" t="s">
        <v>197</v>
      </c>
      <c r="B107" s="96" t="s">
        <v>133</v>
      </c>
      <c r="C107" s="95" t="s">
        <v>198</v>
      </c>
      <c r="D107" s="96" t="n">
        <v>31</v>
      </c>
      <c r="E107" s="96" t="n">
        <v>125</v>
      </c>
      <c r="F107" s="96" t="n">
        <v>1.4</v>
      </c>
      <c r="G107" s="96" t="n">
        <v>41</v>
      </c>
      <c r="H107" s="96" t="n">
        <v>1</v>
      </c>
      <c r="I107" s="96" t="s">
        <v>62</v>
      </c>
      <c r="J107" s="96" t="s">
        <v>62</v>
      </c>
      <c r="K107" s="96"/>
      <c r="L107" s="96" t="s">
        <v>62</v>
      </c>
      <c r="M107" s="96" t="s">
        <v>62</v>
      </c>
      <c r="N107" s="96" t="s">
        <v>62</v>
      </c>
      <c r="O107" s="96" t="s">
        <v>62</v>
      </c>
      <c r="P107" s="96" t="s">
        <v>62</v>
      </c>
      <c r="Q107" s="96" t="s">
        <v>62</v>
      </c>
      <c r="R107" s="96" t="s">
        <v>62</v>
      </c>
      <c r="S107" s="96" t="s">
        <v>62</v>
      </c>
      <c r="T107" s="96" t="s">
        <v>62</v>
      </c>
      <c r="U107" s="96" t="s">
        <v>62</v>
      </c>
      <c r="V107" s="96" t="s">
        <v>62</v>
      </c>
      <c r="W107" s="96" t="s">
        <v>62</v>
      </c>
      <c r="X107" s="96" t="s">
        <v>36</v>
      </c>
      <c r="Y107" s="96" t="n">
        <v>10</v>
      </c>
      <c r="Z107" s="96" t="s">
        <v>37</v>
      </c>
      <c r="AA107" s="96" t="s">
        <v>62</v>
      </c>
      <c r="AB107" s="72" t="s">
        <v>176</v>
      </c>
      <c r="AC107" s="96" t="s">
        <v>136</v>
      </c>
    </row>
    <row r="108" s="24" customFormat="true" ht="15" hidden="false" customHeight="false" outlineLevel="0" collapsed="false">
      <c r="A108" s="95" t="s">
        <v>199</v>
      </c>
      <c r="B108" s="96" t="s">
        <v>133</v>
      </c>
      <c r="C108" s="95" t="s">
        <v>200</v>
      </c>
      <c r="D108" s="96" t="n">
        <v>31</v>
      </c>
      <c r="E108" s="96" t="n">
        <v>125</v>
      </c>
      <c r="F108" s="96" t="n">
        <v>1.4</v>
      </c>
      <c r="G108" s="96" t="n">
        <v>50</v>
      </c>
      <c r="H108" s="96" t="n">
        <v>1</v>
      </c>
      <c r="I108" s="96" t="s">
        <v>62</v>
      </c>
      <c r="J108" s="96" t="s">
        <v>62</v>
      </c>
      <c r="K108" s="96"/>
      <c r="L108" s="96" t="s">
        <v>62</v>
      </c>
      <c r="M108" s="96" t="s">
        <v>62</v>
      </c>
      <c r="N108" s="96" t="s">
        <v>62</v>
      </c>
      <c r="O108" s="96" t="s">
        <v>62</v>
      </c>
      <c r="P108" s="96" t="s">
        <v>62</v>
      </c>
      <c r="Q108" s="96" t="s">
        <v>62</v>
      </c>
      <c r="R108" s="96" t="s">
        <v>62</v>
      </c>
      <c r="S108" s="96" t="s">
        <v>62</v>
      </c>
      <c r="T108" s="96" t="s">
        <v>62</v>
      </c>
      <c r="U108" s="96" t="s">
        <v>62</v>
      </c>
      <c r="V108" s="96" t="s">
        <v>62</v>
      </c>
      <c r="W108" s="96" t="s">
        <v>62</v>
      </c>
      <c r="X108" s="96" t="s">
        <v>36</v>
      </c>
      <c r="Y108" s="96" t="n">
        <v>10</v>
      </c>
      <c r="Z108" s="96" t="s">
        <v>37</v>
      </c>
      <c r="AA108" s="96" t="s">
        <v>62</v>
      </c>
      <c r="AB108" s="72" t="s">
        <v>176</v>
      </c>
      <c r="AC108" s="96" t="s">
        <v>136</v>
      </c>
    </row>
    <row r="109" customFormat="false" ht="15" hidden="false" customHeight="false" outlineLevel="0" collapsed="false">
      <c r="A109" s="97" t="s">
        <v>201</v>
      </c>
      <c r="B109" s="98" t="s">
        <v>133</v>
      </c>
      <c r="C109" s="97" t="s">
        <v>160</v>
      </c>
      <c r="D109" s="98" t="n">
        <v>1.7</v>
      </c>
      <c r="E109" s="99" t="n">
        <f aca="false">(D109*1000)/246.3</f>
        <v>6.90215184734064</v>
      </c>
      <c r="F109" s="98" t="n">
        <v>3.2</v>
      </c>
      <c r="G109" s="98" t="n">
        <v>141</v>
      </c>
      <c r="H109" s="98" t="n">
        <v>1</v>
      </c>
      <c r="I109" s="98" t="s">
        <v>62</v>
      </c>
      <c r="J109" s="98" t="s">
        <v>62</v>
      </c>
      <c r="K109" s="98"/>
      <c r="L109" s="98" t="s">
        <v>62</v>
      </c>
      <c r="M109" s="98" t="s">
        <v>62</v>
      </c>
      <c r="N109" s="98" t="s">
        <v>62</v>
      </c>
      <c r="O109" s="98" t="s">
        <v>62</v>
      </c>
      <c r="P109" s="98" t="s">
        <v>62</v>
      </c>
      <c r="Q109" s="98" t="s">
        <v>62</v>
      </c>
      <c r="R109" s="98" t="s">
        <v>62</v>
      </c>
      <c r="S109" s="98" t="s">
        <v>62</v>
      </c>
      <c r="T109" s="98" t="s">
        <v>62</v>
      </c>
      <c r="U109" s="98" t="s">
        <v>62</v>
      </c>
      <c r="V109" s="98" t="s">
        <v>62</v>
      </c>
      <c r="W109" s="98" t="s">
        <v>62</v>
      </c>
      <c r="X109" s="98" t="s">
        <v>36</v>
      </c>
      <c r="Y109" s="98" t="n">
        <v>20</v>
      </c>
      <c r="Z109" s="98" t="s">
        <v>37</v>
      </c>
      <c r="AA109" s="98" t="s">
        <v>62</v>
      </c>
      <c r="AB109" s="78" t="s">
        <v>202</v>
      </c>
      <c r="AC109" s="98" t="s">
        <v>136</v>
      </c>
    </row>
    <row r="110" customFormat="false" ht="15" hidden="false" customHeight="false" outlineLevel="0" collapsed="false">
      <c r="A110" s="97" t="s">
        <v>201</v>
      </c>
      <c r="B110" s="98" t="s">
        <v>133</v>
      </c>
      <c r="C110" s="97" t="s">
        <v>160</v>
      </c>
      <c r="D110" s="98" t="n">
        <v>1.8</v>
      </c>
      <c r="E110" s="99" t="n">
        <f aca="false">(D110*1000)/246.3</f>
        <v>7.30816077953715</v>
      </c>
      <c r="F110" s="98" t="n">
        <v>3</v>
      </c>
      <c r="G110" s="98" t="n">
        <v>141</v>
      </c>
      <c r="H110" s="98" t="n">
        <v>1</v>
      </c>
      <c r="I110" s="98" t="s">
        <v>62</v>
      </c>
      <c r="J110" s="98" t="s">
        <v>62</v>
      </c>
      <c r="K110" s="98"/>
      <c r="L110" s="98" t="s">
        <v>62</v>
      </c>
      <c r="M110" s="98" t="s">
        <v>62</v>
      </c>
      <c r="N110" s="98" t="s">
        <v>62</v>
      </c>
      <c r="O110" s="98" t="s">
        <v>62</v>
      </c>
      <c r="P110" s="98" t="s">
        <v>62</v>
      </c>
      <c r="Q110" s="98" t="s">
        <v>62</v>
      </c>
      <c r="R110" s="98" t="s">
        <v>62</v>
      </c>
      <c r="S110" s="98" t="s">
        <v>62</v>
      </c>
      <c r="T110" s="98" t="s">
        <v>62</v>
      </c>
      <c r="U110" s="98" t="s">
        <v>62</v>
      </c>
      <c r="V110" s="98" t="s">
        <v>62</v>
      </c>
      <c r="W110" s="98" t="s">
        <v>62</v>
      </c>
      <c r="X110" s="98" t="s">
        <v>36</v>
      </c>
      <c r="Y110" s="98" t="n">
        <v>20</v>
      </c>
      <c r="Z110" s="98" t="s">
        <v>37</v>
      </c>
      <c r="AA110" s="98" t="s">
        <v>62</v>
      </c>
      <c r="AB110" s="78" t="s">
        <v>202</v>
      </c>
      <c r="AC110" s="98" t="s">
        <v>136</v>
      </c>
    </row>
    <row r="111" customFormat="false" ht="15" hidden="false" customHeight="false" outlineLevel="0" collapsed="false">
      <c r="A111" s="97" t="s">
        <v>201</v>
      </c>
      <c r="B111" s="98" t="s">
        <v>133</v>
      </c>
      <c r="C111" s="97" t="s">
        <v>160</v>
      </c>
      <c r="D111" s="98" t="n">
        <v>2.3</v>
      </c>
      <c r="E111" s="99" t="n">
        <f aca="false">(D111*1000)/246.3</f>
        <v>9.33820544051969</v>
      </c>
      <c r="F111" s="98" t="n">
        <v>2.5</v>
      </c>
      <c r="G111" s="98" t="n">
        <v>136</v>
      </c>
      <c r="H111" s="98" t="n">
        <v>1</v>
      </c>
      <c r="I111" s="98" t="s">
        <v>62</v>
      </c>
      <c r="J111" s="98" t="s">
        <v>62</v>
      </c>
      <c r="K111" s="98"/>
      <c r="L111" s="98" t="s">
        <v>62</v>
      </c>
      <c r="M111" s="98" t="s">
        <v>62</v>
      </c>
      <c r="N111" s="98" t="s">
        <v>62</v>
      </c>
      <c r="O111" s="98" t="s">
        <v>62</v>
      </c>
      <c r="P111" s="98" t="s">
        <v>62</v>
      </c>
      <c r="Q111" s="98" t="s">
        <v>62</v>
      </c>
      <c r="R111" s="98" t="s">
        <v>62</v>
      </c>
      <c r="S111" s="98" t="s">
        <v>62</v>
      </c>
      <c r="T111" s="98" t="s">
        <v>62</v>
      </c>
      <c r="U111" s="98" t="s">
        <v>62</v>
      </c>
      <c r="V111" s="98" t="s">
        <v>62</v>
      </c>
      <c r="W111" s="98" t="s">
        <v>62</v>
      </c>
      <c r="X111" s="98" t="s">
        <v>36</v>
      </c>
      <c r="Y111" s="98" t="n">
        <v>20</v>
      </c>
      <c r="Z111" s="98" t="s">
        <v>37</v>
      </c>
      <c r="AA111" s="98" t="s">
        <v>62</v>
      </c>
      <c r="AB111" s="78" t="s">
        <v>202</v>
      </c>
      <c r="AC111" s="98" t="s">
        <v>136</v>
      </c>
    </row>
    <row r="112" customFormat="false" ht="15" hidden="false" customHeight="false" outlineLevel="0" collapsed="false">
      <c r="A112" s="97" t="s">
        <v>201</v>
      </c>
      <c r="B112" s="98" t="s">
        <v>133</v>
      </c>
      <c r="C112" s="97" t="s">
        <v>160</v>
      </c>
      <c r="D112" s="98" t="n">
        <v>1.9</v>
      </c>
      <c r="E112" s="99" t="n">
        <f aca="false">(D112*1000)/246.3</f>
        <v>7.71416971173366</v>
      </c>
      <c r="F112" s="98" t="n">
        <v>2.9</v>
      </c>
      <c r="G112" s="98" t="n">
        <v>137</v>
      </c>
      <c r="H112" s="98" t="n">
        <v>1</v>
      </c>
      <c r="I112" s="98" t="s">
        <v>62</v>
      </c>
      <c r="J112" s="98" t="s">
        <v>62</v>
      </c>
      <c r="K112" s="98"/>
      <c r="L112" s="98" t="s">
        <v>62</v>
      </c>
      <c r="M112" s="98" t="s">
        <v>62</v>
      </c>
      <c r="N112" s="98" t="s">
        <v>62</v>
      </c>
      <c r="O112" s="98" t="s">
        <v>62</v>
      </c>
      <c r="P112" s="98" t="s">
        <v>62</v>
      </c>
      <c r="Q112" s="98" t="s">
        <v>62</v>
      </c>
      <c r="R112" s="98" t="s">
        <v>62</v>
      </c>
      <c r="S112" s="98" t="s">
        <v>62</v>
      </c>
      <c r="T112" s="98" t="s">
        <v>62</v>
      </c>
      <c r="U112" s="98" t="s">
        <v>62</v>
      </c>
      <c r="V112" s="98" t="s">
        <v>62</v>
      </c>
      <c r="W112" s="98" t="s">
        <v>62</v>
      </c>
      <c r="X112" s="98" t="s">
        <v>36</v>
      </c>
      <c r="Y112" s="98" t="n">
        <v>20</v>
      </c>
      <c r="Z112" s="98" t="s">
        <v>37</v>
      </c>
      <c r="AA112" s="98" t="s">
        <v>62</v>
      </c>
      <c r="AB112" s="78" t="s">
        <v>202</v>
      </c>
      <c r="AC112" s="98" t="s">
        <v>136</v>
      </c>
    </row>
    <row r="113" customFormat="false" ht="15" hidden="false" customHeight="false" outlineLevel="0" collapsed="false">
      <c r="A113" s="97" t="s">
        <v>201</v>
      </c>
      <c r="B113" s="98" t="s">
        <v>133</v>
      </c>
      <c r="C113" s="97" t="s">
        <v>160</v>
      </c>
      <c r="D113" s="98" t="n">
        <v>2.4</v>
      </c>
      <c r="E113" s="99" t="n">
        <f aca="false">(D113*1000)/246.3</f>
        <v>9.7442143727162</v>
      </c>
      <c r="F113" s="98" t="n">
        <v>2.5</v>
      </c>
      <c r="G113" s="98" t="n">
        <v>139</v>
      </c>
      <c r="H113" s="98" t="n">
        <v>1</v>
      </c>
      <c r="I113" s="98" t="s">
        <v>62</v>
      </c>
      <c r="J113" s="98" t="s">
        <v>62</v>
      </c>
      <c r="K113" s="98"/>
      <c r="L113" s="98" t="s">
        <v>62</v>
      </c>
      <c r="M113" s="98" t="s">
        <v>62</v>
      </c>
      <c r="N113" s="98" t="s">
        <v>62</v>
      </c>
      <c r="O113" s="98" t="s">
        <v>62</v>
      </c>
      <c r="P113" s="98" t="s">
        <v>62</v>
      </c>
      <c r="Q113" s="98" t="s">
        <v>62</v>
      </c>
      <c r="R113" s="98" t="s">
        <v>62</v>
      </c>
      <c r="S113" s="98" t="s">
        <v>62</v>
      </c>
      <c r="T113" s="98" t="s">
        <v>62</v>
      </c>
      <c r="U113" s="98" t="s">
        <v>62</v>
      </c>
      <c r="V113" s="98" t="s">
        <v>62</v>
      </c>
      <c r="W113" s="98" t="s">
        <v>62</v>
      </c>
      <c r="X113" s="98" t="s">
        <v>36</v>
      </c>
      <c r="Y113" s="98" t="n">
        <v>20</v>
      </c>
      <c r="Z113" s="98" t="s">
        <v>37</v>
      </c>
      <c r="AA113" s="98" t="s">
        <v>62</v>
      </c>
      <c r="AB113" s="78" t="s">
        <v>202</v>
      </c>
      <c r="AC113" s="98" t="s">
        <v>136</v>
      </c>
    </row>
    <row r="114" customFormat="false" ht="15" hidden="false" customHeight="false" outlineLevel="0" collapsed="false">
      <c r="A114" s="97" t="s">
        <v>201</v>
      </c>
      <c r="B114" s="98" t="s">
        <v>133</v>
      </c>
      <c r="C114" s="97" t="s">
        <v>160</v>
      </c>
      <c r="D114" s="98" t="n">
        <v>2.5</v>
      </c>
      <c r="E114" s="99" t="n">
        <f aca="false">(D114*1000)/246.3</f>
        <v>10.1502233049127</v>
      </c>
      <c r="F114" s="98" t="n">
        <v>2</v>
      </c>
      <c r="G114" s="98" t="n">
        <v>139</v>
      </c>
      <c r="H114" s="98" t="n">
        <v>1</v>
      </c>
      <c r="I114" s="98" t="s">
        <v>62</v>
      </c>
      <c r="J114" s="98" t="s">
        <v>62</v>
      </c>
      <c r="K114" s="98"/>
      <c r="L114" s="98" t="s">
        <v>62</v>
      </c>
      <c r="M114" s="98" t="s">
        <v>62</v>
      </c>
      <c r="N114" s="98" t="s">
        <v>62</v>
      </c>
      <c r="O114" s="98" t="s">
        <v>62</v>
      </c>
      <c r="P114" s="98" t="s">
        <v>62</v>
      </c>
      <c r="Q114" s="98" t="s">
        <v>62</v>
      </c>
      <c r="R114" s="98" t="s">
        <v>62</v>
      </c>
      <c r="S114" s="98" t="s">
        <v>62</v>
      </c>
      <c r="T114" s="98" t="s">
        <v>62</v>
      </c>
      <c r="U114" s="98" t="s">
        <v>62</v>
      </c>
      <c r="V114" s="98" t="s">
        <v>62</v>
      </c>
      <c r="W114" s="98" t="s">
        <v>62</v>
      </c>
      <c r="X114" s="98" t="s">
        <v>36</v>
      </c>
      <c r="Y114" s="98" t="n">
        <v>20</v>
      </c>
      <c r="Z114" s="98" t="s">
        <v>37</v>
      </c>
      <c r="AA114" s="98" t="s">
        <v>62</v>
      </c>
      <c r="AB114" s="78" t="s">
        <v>202</v>
      </c>
      <c r="AC114" s="98" t="s">
        <v>136</v>
      </c>
    </row>
    <row r="115" customFormat="false" ht="15" hidden="false" customHeight="false" outlineLevel="0" collapsed="false">
      <c r="A115" s="97" t="s">
        <v>201</v>
      </c>
      <c r="B115" s="98" t="s">
        <v>133</v>
      </c>
      <c r="C115" s="97" t="s">
        <v>160</v>
      </c>
      <c r="D115" s="98" t="n">
        <v>15.5</v>
      </c>
      <c r="E115" s="99" t="n">
        <f aca="false">(D115*1000)/246.3</f>
        <v>62.9313844904588</v>
      </c>
      <c r="F115" s="98" t="n">
        <v>1.2</v>
      </c>
      <c r="G115" s="98" t="n">
        <v>147</v>
      </c>
      <c r="H115" s="98" t="n">
        <v>1</v>
      </c>
      <c r="I115" s="98" t="s">
        <v>62</v>
      </c>
      <c r="J115" s="98" t="s">
        <v>62</v>
      </c>
      <c r="K115" s="98"/>
      <c r="L115" s="98" t="s">
        <v>62</v>
      </c>
      <c r="M115" s="98" t="s">
        <v>62</v>
      </c>
      <c r="N115" s="98" t="s">
        <v>62</v>
      </c>
      <c r="O115" s="98" t="s">
        <v>62</v>
      </c>
      <c r="P115" s="98" t="s">
        <v>62</v>
      </c>
      <c r="Q115" s="98" t="s">
        <v>62</v>
      </c>
      <c r="R115" s="98" t="s">
        <v>62</v>
      </c>
      <c r="S115" s="98" t="s">
        <v>62</v>
      </c>
      <c r="T115" s="98" t="s">
        <v>62</v>
      </c>
      <c r="U115" s="98" t="s">
        <v>62</v>
      </c>
      <c r="V115" s="98" t="s">
        <v>62</v>
      </c>
      <c r="W115" s="98" t="s">
        <v>62</v>
      </c>
      <c r="X115" s="98" t="s">
        <v>36</v>
      </c>
      <c r="Y115" s="98" t="n">
        <v>20</v>
      </c>
      <c r="Z115" s="98" t="s">
        <v>37</v>
      </c>
      <c r="AA115" s="98" t="s">
        <v>62</v>
      </c>
      <c r="AB115" s="78" t="s">
        <v>202</v>
      </c>
      <c r="AC115" s="98" t="s">
        <v>136</v>
      </c>
    </row>
    <row r="116" customFormat="false" ht="15" hidden="false" customHeight="false" outlineLevel="0" collapsed="false">
      <c r="A116" s="97" t="s">
        <v>201</v>
      </c>
      <c r="B116" s="98" t="s">
        <v>133</v>
      </c>
      <c r="C116" s="97" t="s">
        <v>160</v>
      </c>
      <c r="D116" s="98" t="n">
        <v>17.5</v>
      </c>
      <c r="E116" s="99" t="n">
        <f aca="false">(D116*1000)/246.3</f>
        <v>71.051563134389</v>
      </c>
      <c r="F116" s="98" t="n">
        <v>1.2</v>
      </c>
      <c r="G116" s="98" t="n">
        <v>146</v>
      </c>
      <c r="H116" s="98" t="n">
        <v>1</v>
      </c>
      <c r="I116" s="98" t="s">
        <v>62</v>
      </c>
      <c r="J116" s="98" t="s">
        <v>62</v>
      </c>
      <c r="K116" s="98"/>
      <c r="L116" s="98" t="s">
        <v>62</v>
      </c>
      <c r="M116" s="98" t="s">
        <v>62</v>
      </c>
      <c r="N116" s="98" t="s">
        <v>62</v>
      </c>
      <c r="O116" s="98" t="s">
        <v>62</v>
      </c>
      <c r="P116" s="98" t="s">
        <v>62</v>
      </c>
      <c r="Q116" s="98" t="s">
        <v>62</v>
      </c>
      <c r="R116" s="98" t="s">
        <v>62</v>
      </c>
      <c r="S116" s="98" t="s">
        <v>62</v>
      </c>
      <c r="T116" s="98" t="s">
        <v>62</v>
      </c>
      <c r="U116" s="98" t="s">
        <v>62</v>
      </c>
      <c r="V116" s="98" t="s">
        <v>62</v>
      </c>
      <c r="W116" s="98" t="s">
        <v>62</v>
      </c>
      <c r="X116" s="98" t="s">
        <v>36</v>
      </c>
      <c r="Y116" s="98" t="n">
        <v>20</v>
      </c>
      <c r="Z116" s="98" t="s">
        <v>37</v>
      </c>
      <c r="AA116" s="98" t="s">
        <v>62</v>
      </c>
      <c r="AB116" s="78" t="s">
        <v>202</v>
      </c>
      <c r="AC116" s="98" t="s">
        <v>136</v>
      </c>
    </row>
    <row r="117" customFormat="false" ht="15" hidden="false" customHeight="false" outlineLevel="0" collapsed="false">
      <c r="A117" s="97" t="s">
        <v>201</v>
      </c>
      <c r="B117" s="98" t="s">
        <v>133</v>
      </c>
      <c r="C117" s="97" t="s">
        <v>160</v>
      </c>
      <c r="D117" s="98" t="n">
        <v>15.4</v>
      </c>
      <c r="E117" s="99" t="n">
        <f aca="false">(D117*1000)/246.3</f>
        <v>62.5253755582623</v>
      </c>
      <c r="F117" s="98" t="n">
        <v>1.3</v>
      </c>
      <c r="G117" s="98" t="n">
        <v>146</v>
      </c>
      <c r="H117" s="98" t="n">
        <v>1</v>
      </c>
      <c r="I117" s="98" t="s">
        <v>62</v>
      </c>
      <c r="J117" s="98" t="s">
        <v>62</v>
      </c>
      <c r="K117" s="98"/>
      <c r="L117" s="98" t="s">
        <v>62</v>
      </c>
      <c r="M117" s="98" t="s">
        <v>62</v>
      </c>
      <c r="N117" s="98" t="s">
        <v>62</v>
      </c>
      <c r="O117" s="98" t="s">
        <v>62</v>
      </c>
      <c r="P117" s="98" t="s">
        <v>62</v>
      </c>
      <c r="Q117" s="98" t="s">
        <v>62</v>
      </c>
      <c r="R117" s="98" t="s">
        <v>62</v>
      </c>
      <c r="S117" s="98" t="s">
        <v>62</v>
      </c>
      <c r="T117" s="98" t="s">
        <v>62</v>
      </c>
      <c r="U117" s="98" t="s">
        <v>62</v>
      </c>
      <c r="V117" s="98" t="s">
        <v>62</v>
      </c>
      <c r="W117" s="98" t="s">
        <v>62</v>
      </c>
      <c r="X117" s="98" t="s">
        <v>36</v>
      </c>
      <c r="Y117" s="98" t="n">
        <v>20</v>
      </c>
      <c r="Z117" s="98" t="s">
        <v>37</v>
      </c>
      <c r="AA117" s="98" t="s">
        <v>62</v>
      </c>
      <c r="AB117" s="78" t="s">
        <v>202</v>
      </c>
      <c r="AC117" s="98" t="s">
        <v>136</v>
      </c>
    </row>
    <row r="118" customFormat="false" ht="15" hidden="false" customHeight="false" outlineLevel="0" collapsed="false">
      <c r="A118" s="97" t="s">
        <v>201</v>
      </c>
      <c r="B118" s="98" t="s">
        <v>133</v>
      </c>
      <c r="C118" s="97" t="s">
        <v>160</v>
      </c>
      <c r="D118" s="98" t="n">
        <v>15.7</v>
      </c>
      <c r="E118" s="99" t="n">
        <f aca="false">(D118*1000)/246.3</f>
        <v>63.7434023548518</v>
      </c>
      <c r="F118" s="98" t="n">
        <v>1.1</v>
      </c>
      <c r="G118" s="98" t="n">
        <v>146</v>
      </c>
      <c r="H118" s="98" t="n">
        <v>1</v>
      </c>
      <c r="I118" s="98" t="s">
        <v>62</v>
      </c>
      <c r="J118" s="98" t="s">
        <v>62</v>
      </c>
      <c r="K118" s="98"/>
      <c r="L118" s="98" t="s">
        <v>62</v>
      </c>
      <c r="M118" s="98" t="s">
        <v>62</v>
      </c>
      <c r="N118" s="98" t="s">
        <v>62</v>
      </c>
      <c r="O118" s="98" t="s">
        <v>62</v>
      </c>
      <c r="P118" s="98" t="s">
        <v>62</v>
      </c>
      <c r="Q118" s="98" t="s">
        <v>62</v>
      </c>
      <c r="R118" s="98" t="s">
        <v>62</v>
      </c>
      <c r="S118" s="98" t="s">
        <v>62</v>
      </c>
      <c r="T118" s="98" t="s">
        <v>62</v>
      </c>
      <c r="U118" s="98" t="s">
        <v>62</v>
      </c>
      <c r="V118" s="98" t="s">
        <v>62</v>
      </c>
      <c r="W118" s="98" t="s">
        <v>62</v>
      </c>
      <c r="X118" s="98" t="s">
        <v>36</v>
      </c>
      <c r="Y118" s="98" t="n">
        <v>20</v>
      </c>
      <c r="Z118" s="98" t="s">
        <v>37</v>
      </c>
      <c r="AA118" s="98" t="s">
        <v>62</v>
      </c>
      <c r="AB118" s="78" t="s">
        <v>202</v>
      </c>
      <c r="AC118" s="98" t="s">
        <v>136</v>
      </c>
    </row>
    <row r="119" customFormat="false" ht="15" hidden="false" customHeight="false" outlineLevel="0" collapsed="false">
      <c r="A119" s="97" t="s">
        <v>201</v>
      </c>
      <c r="B119" s="98" t="s">
        <v>133</v>
      </c>
      <c r="C119" s="97" t="s">
        <v>160</v>
      </c>
      <c r="D119" s="98" t="n">
        <v>16.1</v>
      </c>
      <c r="E119" s="99" t="n">
        <f aca="false">(D119*1000)/246.3</f>
        <v>65.3674380836379</v>
      </c>
      <c r="F119" s="98" t="n">
        <v>1.2</v>
      </c>
      <c r="G119" s="98" t="n">
        <v>145</v>
      </c>
      <c r="H119" s="98" t="n">
        <v>1</v>
      </c>
      <c r="I119" s="98" t="s">
        <v>62</v>
      </c>
      <c r="J119" s="98" t="s">
        <v>62</v>
      </c>
      <c r="K119" s="98"/>
      <c r="L119" s="98" t="s">
        <v>62</v>
      </c>
      <c r="M119" s="98" t="s">
        <v>62</v>
      </c>
      <c r="N119" s="98" t="s">
        <v>62</v>
      </c>
      <c r="O119" s="98" t="s">
        <v>62</v>
      </c>
      <c r="P119" s="98" t="s">
        <v>62</v>
      </c>
      <c r="Q119" s="98" t="s">
        <v>62</v>
      </c>
      <c r="R119" s="98" t="s">
        <v>62</v>
      </c>
      <c r="S119" s="98" t="s">
        <v>62</v>
      </c>
      <c r="T119" s="98" t="s">
        <v>62</v>
      </c>
      <c r="U119" s="98" t="s">
        <v>62</v>
      </c>
      <c r="V119" s="98" t="s">
        <v>62</v>
      </c>
      <c r="W119" s="98" t="s">
        <v>62</v>
      </c>
      <c r="X119" s="98" t="s">
        <v>36</v>
      </c>
      <c r="Y119" s="98" t="n">
        <v>20</v>
      </c>
      <c r="Z119" s="98" t="s">
        <v>37</v>
      </c>
      <c r="AA119" s="98" t="s">
        <v>62</v>
      </c>
      <c r="AB119" s="78" t="s">
        <v>202</v>
      </c>
      <c r="AC119" s="98" t="s">
        <v>136</v>
      </c>
    </row>
    <row r="120" customFormat="false" ht="15" hidden="false" customHeight="false" outlineLevel="0" collapsed="false">
      <c r="A120" s="97" t="s">
        <v>201</v>
      </c>
      <c r="B120" s="98" t="s">
        <v>133</v>
      </c>
      <c r="C120" s="97" t="s">
        <v>160</v>
      </c>
      <c r="D120" s="98" t="n">
        <v>16.8</v>
      </c>
      <c r="E120" s="99" t="n">
        <f aca="false">(D120*1000)/246.3</f>
        <v>68.2095006090134</v>
      </c>
      <c r="F120" s="98" t="n">
        <v>1.3</v>
      </c>
      <c r="G120" s="98" t="n">
        <v>145</v>
      </c>
      <c r="H120" s="98" t="n">
        <v>1</v>
      </c>
      <c r="I120" s="98" t="s">
        <v>62</v>
      </c>
      <c r="J120" s="98" t="s">
        <v>62</v>
      </c>
      <c r="K120" s="98"/>
      <c r="L120" s="98" t="s">
        <v>62</v>
      </c>
      <c r="M120" s="98" t="s">
        <v>62</v>
      </c>
      <c r="N120" s="98" t="s">
        <v>62</v>
      </c>
      <c r="O120" s="98" t="s">
        <v>62</v>
      </c>
      <c r="P120" s="98" t="s">
        <v>62</v>
      </c>
      <c r="Q120" s="98" t="s">
        <v>62</v>
      </c>
      <c r="R120" s="98" t="s">
        <v>62</v>
      </c>
      <c r="S120" s="98" t="s">
        <v>62</v>
      </c>
      <c r="T120" s="98" t="s">
        <v>62</v>
      </c>
      <c r="U120" s="98" t="s">
        <v>62</v>
      </c>
      <c r="V120" s="98" t="s">
        <v>62</v>
      </c>
      <c r="W120" s="98" t="s">
        <v>62</v>
      </c>
      <c r="X120" s="98" t="s">
        <v>36</v>
      </c>
      <c r="Y120" s="98" t="n">
        <v>20</v>
      </c>
      <c r="Z120" s="98" t="s">
        <v>37</v>
      </c>
      <c r="AA120" s="98" t="s">
        <v>62</v>
      </c>
      <c r="AB120" s="78" t="s">
        <v>202</v>
      </c>
      <c r="AC120" s="98" t="s">
        <v>136</v>
      </c>
    </row>
    <row r="121" customFormat="false" ht="15" hidden="false" customHeight="false" outlineLevel="0" collapsed="false">
      <c r="A121" s="97" t="s">
        <v>201</v>
      </c>
      <c r="B121" s="98" t="s">
        <v>133</v>
      </c>
      <c r="C121" s="97" t="s">
        <v>160</v>
      </c>
      <c r="D121" s="98" t="n">
        <v>14.8</v>
      </c>
      <c r="E121" s="99" t="n">
        <f aca="false">(D121*1000)/246.3</f>
        <v>60.0893219650832</v>
      </c>
      <c r="F121" s="98" t="n">
        <v>1.1</v>
      </c>
      <c r="G121" s="98" t="n">
        <v>146</v>
      </c>
      <c r="H121" s="98" t="n">
        <v>1</v>
      </c>
      <c r="I121" s="98" t="s">
        <v>62</v>
      </c>
      <c r="J121" s="98" t="s">
        <v>62</v>
      </c>
      <c r="K121" s="98"/>
      <c r="L121" s="98" t="s">
        <v>62</v>
      </c>
      <c r="M121" s="98" t="s">
        <v>62</v>
      </c>
      <c r="N121" s="98" t="s">
        <v>62</v>
      </c>
      <c r="O121" s="98" t="s">
        <v>62</v>
      </c>
      <c r="P121" s="98" t="s">
        <v>62</v>
      </c>
      <c r="Q121" s="98" t="s">
        <v>62</v>
      </c>
      <c r="R121" s="98" t="s">
        <v>62</v>
      </c>
      <c r="S121" s="98" t="s">
        <v>62</v>
      </c>
      <c r="T121" s="98" t="s">
        <v>62</v>
      </c>
      <c r="U121" s="98" t="s">
        <v>62</v>
      </c>
      <c r="V121" s="98" t="s">
        <v>62</v>
      </c>
      <c r="W121" s="98" t="s">
        <v>62</v>
      </c>
      <c r="X121" s="98" t="s">
        <v>36</v>
      </c>
      <c r="Y121" s="98" t="n">
        <v>20</v>
      </c>
      <c r="Z121" s="98" t="s">
        <v>37</v>
      </c>
      <c r="AA121" s="98" t="s">
        <v>62</v>
      </c>
      <c r="AB121" s="78" t="s">
        <v>202</v>
      </c>
      <c r="AC121" s="98" t="s">
        <v>136</v>
      </c>
    </row>
    <row r="122" customFormat="false" ht="15" hidden="false" customHeight="false" outlineLevel="0" collapsed="false">
      <c r="A122" s="97" t="s">
        <v>201</v>
      </c>
      <c r="B122" s="98" t="s">
        <v>133</v>
      </c>
      <c r="C122" s="97" t="s">
        <v>160</v>
      </c>
      <c r="D122" s="98" t="n">
        <v>14.2</v>
      </c>
      <c r="E122" s="99" t="n">
        <f aca="false">(D122*1000)/246.3</f>
        <v>57.6532683719042</v>
      </c>
      <c r="F122" s="98" t="n">
        <v>1.1</v>
      </c>
      <c r="G122" s="98" t="n">
        <v>147</v>
      </c>
      <c r="H122" s="98" t="n">
        <v>1</v>
      </c>
      <c r="I122" s="98" t="s">
        <v>62</v>
      </c>
      <c r="J122" s="98" t="s">
        <v>62</v>
      </c>
      <c r="K122" s="98"/>
      <c r="L122" s="98" t="s">
        <v>62</v>
      </c>
      <c r="M122" s="98" t="s">
        <v>62</v>
      </c>
      <c r="N122" s="98" t="s">
        <v>62</v>
      </c>
      <c r="O122" s="98" t="s">
        <v>62</v>
      </c>
      <c r="P122" s="98" t="s">
        <v>62</v>
      </c>
      <c r="Q122" s="98" t="s">
        <v>62</v>
      </c>
      <c r="R122" s="98" t="s">
        <v>62</v>
      </c>
      <c r="S122" s="98" t="s">
        <v>62</v>
      </c>
      <c r="T122" s="98" t="s">
        <v>62</v>
      </c>
      <c r="U122" s="98" t="s">
        <v>62</v>
      </c>
      <c r="V122" s="98" t="s">
        <v>62</v>
      </c>
      <c r="W122" s="98" t="s">
        <v>62</v>
      </c>
      <c r="X122" s="98" t="s">
        <v>36</v>
      </c>
      <c r="Y122" s="98" t="n">
        <v>20</v>
      </c>
      <c r="Z122" s="98" t="s">
        <v>37</v>
      </c>
      <c r="AA122" s="98" t="s">
        <v>62</v>
      </c>
      <c r="AB122" s="78" t="s">
        <v>202</v>
      </c>
      <c r="AC122" s="98" t="s">
        <v>136</v>
      </c>
    </row>
    <row r="123" customFormat="false" ht="15" hidden="false" customHeight="false" outlineLevel="0" collapsed="false">
      <c r="A123" s="97" t="s">
        <v>201</v>
      </c>
      <c r="B123" s="98" t="s">
        <v>133</v>
      </c>
      <c r="C123" s="97" t="s">
        <v>160</v>
      </c>
      <c r="D123" s="98" t="n">
        <v>15.2</v>
      </c>
      <c r="E123" s="99" t="n">
        <f aca="false">(D123*1000)/246.3</f>
        <v>61.7133576938693</v>
      </c>
      <c r="F123" s="98" t="n">
        <v>1.1</v>
      </c>
      <c r="G123" s="98" t="n">
        <v>146</v>
      </c>
      <c r="H123" s="98" t="n">
        <v>1</v>
      </c>
      <c r="I123" s="98" t="s">
        <v>62</v>
      </c>
      <c r="J123" s="98" t="s">
        <v>62</v>
      </c>
      <c r="K123" s="98"/>
      <c r="L123" s="98" t="s">
        <v>62</v>
      </c>
      <c r="M123" s="98" t="s">
        <v>62</v>
      </c>
      <c r="N123" s="98" t="s">
        <v>62</v>
      </c>
      <c r="O123" s="98" t="s">
        <v>62</v>
      </c>
      <c r="P123" s="98" t="s">
        <v>62</v>
      </c>
      <c r="Q123" s="98" t="s">
        <v>62</v>
      </c>
      <c r="R123" s="98" t="s">
        <v>62</v>
      </c>
      <c r="S123" s="98" t="s">
        <v>62</v>
      </c>
      <c r="T123" s="98" t="s">
        <v>62</v>
      </c>
      <c r="U123" s="98" t="s">
        <v>62</v>
      </c>
      <c r="V123" s="98" t="s">
        <v>62</v>
      </c>
      <c r="W123" s="98" t="s">
        <v>62</v>
      </c>
      <c r="X123" s="98" t="s">
        <v>36</v>
      </c>
      <c r="Y123" s="98" t="n">
        <v>20</v>
      </c>
      <c r="Z123" s="98" t="s">
        <v>37</v>
      </c>
      <c r="AA123" s="98" t="s">
        <v>62</v>
      </c>
      <c r="AB123" s="78" t="s">
        <v>202</v>
      </c>
      <c r="AC123" s="98" t="s">
        <v>136</v>
      </c>
    </row>
    <row r="124" customFormat="false" ht="15" hidden="false" customHeight="false" outlineLevel="0" collapsed="false">
      <c r="A124" s="97" t="s">
        <v>201</v>
      </c>
      <c r="B124" s="98" t="s">
        <v>133</v>
      </c>
      <c r="C124" s="97" t="s">
        <v>160</v>
      </c>
      <c r="D124" s="98" t="n">
        <v>4.5</v>
      </c>
      <c r="E124" s="99" t="n">
        <f aca="false">(D124*1000)/246.3</f>
        <v>18.2704019488429</v>
      </c>
      <c r="F124" s="98" t="n">
        <v>1.36</v>
      </c>
      <c r="G124" s="98" t="n">
        <v>129</v>
      </c>
      <c r="H124" s="98" t="n">
        <v>1</v>
      </c>
      <c r="I124" s="98" t="s">
        <v>62</v>
      </c>
      <c r="J124" s="98" t="s">
        <v>62</v>
      </c>
      <c r="K124" s="98"/>
      <c r="L124" s="98" t="s">
        <v>62</v>
      </c>
      <c r="M124" s="98" t="s">
        <v>62</v>
      </c>
      <c r="N124" s="98" t="s">
        <v>62</v>
      </c>
      <c r="O124" s="98" t="s">
        <v>62</v>
      </c>
      <c r="P124" s="98" t="s">
        <v>62</v>
      </c>
      <c r="Q124" s="98" t="s">
        <v>62</v>
      </c>
      <c r="R124" s="98" t="s">
        <v>62</v>
      </c>
      <c r="S124" s="98" t="s">
        <v>62</v>
      </c>
      <c r="T124" s="98" t="s">
        <v>62</v>
      </c>
      <c r="U124" s="98" t="s">
        <v>62</v>
      </c>
      <c r="V124" s="98" t="s">
        <v>62</v>
      </c>
      <c r="W124" s="98" t="s">
        <v>62</v>
      </c>
      <c r="X124" s="98" t="s">
        <v>36</v>
      </c>
      <c r="Y124" s="98" t="n">
        <v>20</v>
      </c>
      <c r="Z124" s="98" t="s">
        <v>37</v>
      </c>
      <c r="AA124" s="98" t="s">
        <v>62</v>
      </c>
      <c r="AB124" s="78" t="s">
        <v>202</v>
      </c>
      <c r="AC124" s="98" t="s">
        <v>136</v>
      </c>
    </row>
    <row r="125" customFormat="false" ht="15" hidden="false" customHeight="false" outlineLevel="0" collapsed="false">
      <c r="A125" s="97" t="s">
        <v>201</v>
      </c>
      <c r="B125" s="98" t="s">
        <v>133</v>
      </c>
      <c r="C125" s="97" t="s">
        <v>160</v>
      </c>
      <c r="D125" s="98" t="n">
        <v>10.4</v>
      </c>
      <c r="E125" s="99" t="n">
        <f aca="false">(D125*1000)/246.3</f>
        <v>42.2249289484369</v>
      </c>
      <c r="F125" s="98" t="n">
        <v>1.47</v>
      </c>
      <c r="G125" s="98" t="n">
        <v>136</v>
      </c>
      <c r="H125" s="98" t="n">
        <v>1</v>
      </c>
      <c r="I125" s="98" t="s">
        <v>62</v>
      </c>
      <c r="J125" s="98" t="s">
        <v>62</v>
      </c>
      <c r="K125" s="98"/>
      <c r="L125" s="98" t="s">
        <v>62</v>
      </c>
      <c r="M125" s="98" t="s">
        <v>62</v>
      </c>
      <c r="N125" s="98" t="s">
        <v>62</v>
      </c>
      <c r="O125" s="98" t="s">
        <v>62</v>
      </c>
      <c r="P125" s="98" t="s">
        <v>62</v>
      </c>
      <c r="Q125" s="98" t="s">
        <v>62</v>
      </c>
      <c r="R125" s="98" t="s">
        <v>62</v>
      </c>
      <c r="S125" s="98" t="s">
        <v>62</v>
      </c>
      <c r="T125" s="98" t="s">
        <v>62</v>
      </c>
      <c r="U125" s="98" t="s">
        <v>62</v>
      </c>
      <c r="V125" s="98" t="s">
        <v>62</v>
      </c>
      <c r="W125" s="98" t="s">
        <v>62</v>
      </c>
      <c r="X125" s="98" t="s">
        <v>36</v>
      </c>
      <c r="Y125" s="98" t="n">
        <v>20</v>
      </c>
      <c r="Z125" s="98" t="s">
        <v>37</v>
      </c>
      <c r="AA125" s="98" t="s">
        <v>62</v>
      </c>
      <c r="AB125" s="78" t="s">
        <v>202</v>
      </c>
      <c r="AC125" s="98" t="s">
        <v>136</v>
      </c>
    </row>
    <row r="126" customFormat="false" ht="15" hidden="false" customHeight="false" outlineLevel="0" collapsed="false">
      <c r="A126" s="97" t="s">
        <v>201</v>
      </c>
      <c r="B126" s="98" t="s">
        <v>133</v>
      </c>
      <c r="C126" s="97" t="s">
        <v>160</v>
      </c>
      <c r="D126" s="98" t="n">
        <v>14.1</v>
      </c>
      <c r="E126" s="99" t="n">
        <f aca="false">(D126*1000)/246.3</f>
        <v>57.2472594397077</v>
      </c>
      <c r="F126" s="98" t="n">
        <v>1.24</v>
      </c>
      <c r="G126" s="98" t="n">
        <v>143</v>
      </c>
      <c r="H126" s="98" t="n">
        <v>1</v>
      </c>
      <c r="I126" s="98" t="s">
        <v>62</v>
      </c>
      <c r="J126" s="98" t="s">
        <v>62</v>
      </c>
      <c r="K126" s="98"/>
      <c r="L126" s="98" t="s">
        <v>62</v>
      </c>
      <c r="M126" s="98" t="s">
        <v>62</v>
      </c>
      <c r="N126" s="98" t="s">
        <v>62</v>
      </c>
      <c r="O126" s="98" t="s">
        <v>62</v>
      </c>
      <c r="P126" s="98" t="s">
        <v>62</v>
      </c>
      <c r="Q126" s="98" t="s">
        <v>62</v>
      </c>
      <c r="R126" s="98" t="s">
        <v>62</v>
      </c>
      <c r="S126" s="98" t="s">
        <v>62</v>
      </c>
      <c r="T126" s="98" t="s">
        <v>62</v>
      </c>
      <c r="U126" s="98" t="s">
        <v>62</v>
      </c>
      <c r="V126" s="98" t="s">
        <v>62</v>
      </c>
      <c r="W126" s="98" t="s">
        <v>62</v>
      </c>
      <c r="X126" s="98" t="s">
        <v>36</v>
      </c>
      <c r="Y126" s="98" t="n">
        <v>20</v>
      </c>
      <c r="Z126" s="98" t="s">
        <v>37</v>
      </c>
      <c r="AA126" s="98" t="s">
        <v>62</v>
      </c>
      <c r="AB126" s="78" t="s">
        <v>202</v>
      </c>
      <c r="AC126" s="98" t="s">
        <v>136</v>
      </c>
    </row>
    <row r="127" customFormat="false" ht="15" hidden="false" customHeight="false" outlineLevel="0" collapsed="false">
      <c r="A127" s="97" t="s">
        <v>201</v>
      </c>
      <c r="B127" s="98" t="s">
        <v>133</v>
      </c>
      <c r="C127" s="97" t="s">
        <v>160</v>
      </c>
      <c r="D127" s="98" t="n">
        <v>9.4</v>
      </c>
      <c r="E127" s="99" t="n">
        <f aca="false">(D127*1000)/246.3</f>
        <v>38.1648396264718</v>
      </c>
      <c r="F127" s="98" t="n">
        <v>1.1</v>
      </c>
      <c r="G127" s="98" t="n">
        <v>133</v>
      </c>
      <c r="H127" s="98" t="n">
        <v>1</v>
      </c>
      <c r="I127" s="98" t="s">
        <v>62</v>
      </c>
      <c r="J127" s="98" t="s">
        <v>62</v>
      </c>
      <c r="K127" s="98"/>
      <c r="L127" s="98" t="s">
        <v>62</v>
      </c>
      <c r="M127" s="98" t="s">
        <v>62</v>
      </c>
      <c r="N127" s="98" t="s">
        <v>62</v>
      </c>
      <c r="O127" s="98" t="s">
        <v>62</v>
      </c>
      <c r="P127" s="98" t="s">
        <v>62</v>
      </c>
      <c r="Q127" s="98" t="s">
        <v>62</v>
      </c>
      <c r="R127" s="98" t="s">
        <v>62</v>
      </c>
      <c r="S127" s="98" t="s">
        <v>62</v>
      </c>
      <c r="T127" s="98" t="s">
        <v>62</v>
      </c>
      <c r="U127" s="98" t="s">
        <v>62</v>
      </c>
      <c r="V127" s="98" t="s">
        <v>62</v>
      </c>
      <c r="W127" s="98" t="s">
        <v>62</v>
      </c>
      <c r="X127" s="98" t="s">
        <v>36</v>
      </c>
      <c r="Y127" s="98" t="n">
        <v>20</v>
      </c>
      <c r="Z127" s="98" t="s">
        <v>37</v>
      </c>
      <c r="AA127" s="98" t="s">
        <v>62</v>
      </c>
      <c r="AB127" s="78" t="s">
        <v>202</v>
      </c>
      <c r="AC127" s="98" t="s">
        <v>136</v>
      </c>
    </row>
    <row r="128" customFormat="false" ht="15" hidden="false" customHeight="false" outlineLevel="0" collapsed="false">
      <c r="A128" s="97" t="s">
        <v>201</v>
      </c>
      <c r="B128" s="98" t="s">
        <v>133</v>
      </c>
      <c r="C128" s="97" t="s">
        <v>160</v>
      </c>
      <c r="D128" s="98" t="n">
        <v>16</v>
      </c>
      <c r="E128" s="99" t="n">
        <f aca="false">(D128*1000)/246.3</f>
        <v>64.9614291514413</v>
      </c>
      <c r="F128" s="98" t="n">
        <v>1.16</v>
      </c>
      <c r="G128" s="98" t="n">
        <v>144</v>
      </c>
      <c r="H128" s="98" t="n">
        <v>1</v>
      </c>
      <c r="I128" s="98" t="s">
        <v>62</v>
      </c>
      <c r="J128" s="98" t="s">
        <v>62</v>
      </c>
      <c r="K128" s="98"/>
      <c r="L128" s="98" t="s">
        <v>62</v>
      </c>
      <c r="M128" s="98" t="s">
        <v>62</v>
      </c>
      <c r="N128" s="98" t="s">
        <v>62</v>
      </c>
      <c r="O128" s="98" t="s">
        <v>62</v>
      </c>
      <c r="P128" s="98" t="s">
        <v>62</v>
      </c>
      <c r="Q128" s="98" t="s">
        <v>62</v>
      </c>
      <c r="R128" s="98" t="s">
        <v>62</v>
      </c>
      <c r="S128" s="98" t="s">
        <v>62</v>
      </c>
      <c r="T128" s="98" t="s">
        <v>62</v>
      </c>
      <c r="U128" s="98" t="s">
        <v>62</v>
      </c>
      <c r="V128" s="98" t="s">
        <v>62</v>
      </c>
      <c r="W128" s="98" t="s">
        <v>62</v>
      </c>
      <c r="X128" s="98" t="s">
        <v>36</v>
      </c>
      <c r="Y128" s="98" t="n">
        <v>20</v>
      </c>
      <c r="Z128" s="98" t="s">
        <v>37</v>
      </c>
      <c r="AA128" s="98" t="s">
        <v>62</v>
      </c>
      <c r="AB128" s="78" t="s">
        <v>202</v>
      </c>
      <c r="AC128" s="98" t="s">
        <v>136</v>
      </c>
    </row>
    <row r="129" customFormat="false" ht="15" hidden="false" customHeight="false" outlineLevel="0" collapsed="false">
      <c r="A129" s="97" t="s">
        <v>201</v>
      </c>
      <c r="B129" s="98" t="s">
        <v>133</v>
      </c>
      <c r="C129" s="97" t="s">
        <v>160</v>
      </c>
      <c r="D129" s="98" t="n">
        <v>15.8</v>
      </c>
      <c r="E129" s="99" t="n">
        <f aca="false">(D129*1000)/246.3</f>
        <v>64.1494112870483</v>
      </c>
      <c r="F129" s="98" t="n">
        <v>1.25</v>
      </c>
      <c r="G129" s="98" t="n">
        <v>145</v>
      </c>
      <c r="H129" s="98" t="n">
        <v>1</v>
      </c>
      <c r="I129" s="98" t="s">
        <v>62</v>
      </c>
      <c r="J129" s="98" t="s">
        <v>62</v>
      </c>
      <c r="K129" s="98"/>
      <c r="L129" s="98" t="s">
        <v>62</v>
      </c>
      <c r="M129" s="98" t="s">
        <v>62</v>
      </c>
      <c r="N129" s="98" t="s">
        <v>62</v>
      </c>
      <c r="O129" s="98" t="s">
        <v>62</v>
      </c>
      <c r="P129" s="98" t="s">
        <v>62</v>
      </c>
      <c r="Q129" s="98" t="s">
        <v>62</v>
      </c>
      <c r="R129" s="98" t="s">
        <v>62</v>
      </c>
      <c r="S129" s="98" t="s">
        <v>62</v>
      </c>
      <c r="T129" s="98" t="s">
        <v>62</v>
      </c>
      <c r="U129" s="98" t="s">
        <v>62</v>
      </c>
      <c r="V129" s="98" t="s">
        <v>62</v>
      </c>
      <c r="W129" s="98" t="s">
        <v>62</v>
      </c>
      <c r="X129" s="98" t="s">
        <v>36</v>
      </c>
      <c r="Y129" s="98" t="n">
        <v>20</v>
      </c>
      <c r="Z129" s="98" t="s">
        <v>37</v>
      </c>
      <c r="AA129" s="98" t="s">
        <v>62</v>
      </c>
      <c r="AB129" s="78" t="s">
        <v>202</v>
      </c>
      <c r="AC129" s="98" t="s">
        <v>136</v>
      </c>
    </row>
    <row r="130" customFormat="false" ht="15" hidden="false" customHeight="false" outlineLevel="0" collapsed="false">
      <c r="A130" s="97" t="s">
        <v>201</v>
      </c>
      <c r="B130" s="98" t="s">
        <v>133</v>
      </c>
      <c r="C130" s="97" t="s">
        <v>160</v>
      </c>
      <c r="D130" s="98" t="n">
        <v>8.8</v>
      </c>
      <c r="E130" s="99" t="n">
        <f aca="false">(D130*1000)/246.3</f>
        <v>35.7287860332927</v>
      </c>
      <c r="F130" s="98" t="n">
        <v>1.1</v>
      </c>
      <c r="G130" s="98" t="n">
        <v>140</v>
      </c>
      <c r="H130" s="98" t="n">
        <v>1</v>
      </c>
      <c r="I130" s="98" t="s">
        <v>62</v>
      </c>
      <c r="J130" s="98" t="s">
        <v>62</v>
      </c>
      <c r="K130" s="98"/>
      <c r="L130" s="98" t="s">
        <v>62</v>
      </c>
      <c r="M130" s="98" t="s">
        <v>62</v>
      </c>
      <c r="N130" s="98" t="s">
        <v>62</v>
      </c>
      <c r="O130" s="98" t="s">
        <v>62</v>
      </c>
      <c r="P130" s="98" t="s">
        <v>62</v>
      </c>
      <c r="Q130" s="98" t="s">
        <v>62</v>
      </c>
      <c r="R130" s="98" t="s">
        <v>62</v>
      </c>
      <c r="S130" s="98" t="s">
        <v>62</v>
      </c>
      <c r="T130" s="98" t="s">
        <v>62</v>
      </c>
      <c r="U130" s="98" t="s">
        <v>62</v>
      </c>
      <c r="V130" s="98" t="s">
        <v>62</v>
      </c>
      <c r="W130" s="98" t="s">
        <v>62</v>
      </c>
      <c r="X130" s="98" t="s">
        <v>36</v>
      </c>
      <c r="Y130" s="98" t="n">
        <v>20</v>
      </c>
      <c r="Z130" s="98" t="s">
        <v>37</v>
      </c>
      <c r="AA130" s="98" t="s">
        <v>62</v>
      </c>
      <c r="AB130" s="78" t="s">
        <v>202</v>
      </c>
      <c r="AC130" s="98" t="s">
        <v>136</v>
      </c>
    </row>
    <row r="131" customFormat="false" ht="15" hidden="false" customHeight="false" outlineLevel="0" collapsed="false">
      <c r="A131" s="97" t="s">
        <v>201</v>
      </c>
      <c r="B131" s="98" t="s">
        <v>133</v>
      </c>
      <c r="C131" s="97" t="s">
        <v>160</v>
      </c>
      <c r="D131" s="98" t="n">
        <v>12.8</v>
      </c>
      <c r="E131" s="99" t="n">
        <f aca="false">(D131*1000)/246.3</f>
        <v>51.9691433211531</v>
      </c>
      <c r="F131" s="98" t="n">
        <v>1.17</v>
      </c>
      <c r="G131" s="98" t="n">
        <v>144</v>
      </c>
      <c r="H131" s="98" t="n">
        <v>1</v>
      </c>
      <c r="I131" s="98" t="s">
        <v>62</v>
      </c>
      <c r="J131" s="98" t="s">
        <v>62</v>
      </c>
      <c r="K131" s="98"/>
      <c r="L131" s="98" t="s">
        <v>62</v>
      </c>
      <c r="M131" s="98" t="s">
        <v>62</v>
      </c>
      <c r="N131" s="98" t="s">
        <v>62</v>
      </c>
      <c r="O131" s="98" t="s">
        <v>62</v>
      </c>
      <c r="P131" s="98" t="s">
        <v>62</v>
      </c>
      <c r="Q131" s="98" t="s">
        <v>62</v>
      </c>
      <c r="R131" s="98" t="s">
        <v>62</v>
      </c>
      <c r="S131" s="98" t="s">
        <v>62</v>
      </c>
      <c r="T131" s="98" t="s">
        <v>62</v>
      </c>
      <c r="U131" s="98" t="s">
        <v>62</v>
      </c>
      <c r="V131" s="98" t="s">
        <v>62</v>
      </c>
      <c r="W131" s="98" t="s">
        <v>62</v>
      </c>
      <c r="X131" s="98" t="s">
        <v>36</v>
      </c>
      <c r="Y131" s="98" t="n">
        <v>20</v>
      </c>
      <c r="Z131" s="98" t="s">
        <v>37</v>
      </c>
      <c r="AA131" s="98" t="s">
        <v>62</v>
      </c>
      <c r="AB131" s="78" t="s">
        <v>202</v>
      </c>
      <c r="AC131" s="98" t="s">
        <v>136</v>
      </c>
    </row>
    <row r="132" customFormat="false" ht="15" hidden="false" customHeight="false" outlineLevel="0" collapsed="false">
      <c r="A132" s="97" t="s">
        <v>201</v>
      </c>
      <c r="B132" s="98" t="s">
        <v>133</v>
      </c>
      <c r="C132" s="97" t="s">
        <v>160</v>
      </c>
      <c r="D132" s="98" t="n">
        <v>9.3</v>
      </c>
      <c r="E132" s="99" t="n">
        <f aca="false">(D132*1000)/246.3</f>
        <v>37.7588306942753</v>
      </c>
      <c r="F132" s="98" t="n">
        <v>1.24</v>
      </c>
      <c r="G132" s="98" t="n">
        <v>144</v>
      </c>
      <c r="H132" s="98" t="n">
        <v>1</v>
      </c>
      <c r="I132" s="98" t="s">
        <v>62</v>
      </c>
      <c r="J132" s="98" t="s">
        <v>62</v>
      </c>
      <c r="K132" s="98"/>
      <c r="L132" s="98" t="s">
        <v>62</v>
      </c>
      <c r="M132" s="98" t="s">
        <v>62</v>
      </c>
      <c r="N132" s="98" t="s">
        <v>62</v>
      </c>
      <c r="O132" s="98" t="s">
        <v>62</v>
      </c>
      <c r="P132" s="98" t="s">
        <v>62</v>
      </c>
      <c r="Q132" s="98" t="s">
        <v>62</v>
      </c>
      <c r="R132" s="98" t="s">
        <v>62</v>
      </c>
      <c r="S132" s="98" t="s">
        <v>62</v>
      </c>
      <c r="T132" s="98" t="s">
        <v>62</v>
      </c>
      <c r="U132" s="98" t="s">
        <v>62</v>
      </c>
      <c r="V132" s="98" t="s">
        <v>62</v>
      </c>
      <c r="W132" s="98" t="s">
        <v>62</v>
      </c>
      <c r="X132" s="98" t="s">
        <v>36</v>
      </c>
      <c r="Y132" s="98" t="n">
        <v>20</v>
      </c>
      <c r="Z132" s="98" t="s">
        <v>37</v>
      </c>
      <c r="AA132" s="98" t="s">
        <v>62</v>
      </c>
      <c r="AB132" s="78" t="s">
        <v>202</v>
      </c>
      <c r="AC132" s="98" t="s">
        <v>136</v>
      </c>
    </row>
    <row r="133" customFormat="false" ht="15" hidden="false" customHeight="false" outlineLevel="0" collapsed="false">
      <c r="A133" s="97" t="s">
        <v>201</v>
      </c>
      <c r="B133" s="98" t="s">
        <v>133</v>
      </c>
      <c r="C133" s="97" t="s">
        <v>160</v>
      </c>
      <c r="D133" s="98" t="n">
        <v>4.5</v>
      </c>
      <c r="E133" s="99" t="n">
        <f aca="false">(D133*1000)/246.3</f>
        <v>18.2704019488429</v>
      </c>
      <c r="F133" s="98" t="n">
        <v>1.31</v>
      </c>
      <c r="G133" s="98" t="n">
        <v>144</v>
      </c>
      <c r="H133" s="98" t="n">
        <v>1</v>
      </c>
      <c r="I133" s="98" t="s">
        <v>62</v>
      </c>
      <c r="J133" s="98" t="s">
        <v>62</v>
      </c>
      <c r="K133" s="98"/>
      <c r="L133" s="98" t="s">
        <v>62</v>
      </c>
      <c r="M133" s="98" t="s">
        <v>62</v>
      </c>
      <c r="N133" s="98" t="s">
        <v>62</v>
      </c>
      <c r="O133" s="98" t="s">
        <v>62</v>
      </c>
      <c r="P133" s="98" t="s">
        <v>62</v>
      </c>
      <c r="Q133" s="98" t="s">
        <v>62</v>
      </c>
      <c r="R133" s="98" t="s">
        <v>62</v>
      </c>
      <c r="S133" s="98" t="s">
        <v>62</v>
      </c>
      <c r="T133" s="98" t="s">
        <v>62</v>
      </c>
      <c r="U133" s="98" t="s">
        <v>62</v>
      </c>
      <c r="V133" s="98" t="s">
        <v>62</v>
      </c>
      <c r="W133" s="98" t="s">
        <v>62</v>
      </c>
      <c r="X133" s="98" t="s">
        <v>36</v>
      </c>
      <c r="Y133" s="98" t="n">
        <v>20</v>
      </c>
      <c r="Z133" s="98" t="s">
        <v>37</v>
      </c>
      <c r="AA133" s="98" t="s">
        <v>62</v>
      </c>
      <c r="AB133" s="78" t="s">
        <v>202</v>
      </c>
      <c r="AC133" s="98" t="s">
        <v>136</v>
      </c>
    </row>
    <row r="134" customFormat="false" ht="15" hidden="false" customHeight="false" outlineLevel="0" collapsed="false">
      <c r="A134" s="97" t="s">
        <v>201</v>
      </c>
      <c r="B134" s="98" t="s">
        <v>133</v>
      </c>
      <c r="C134" s="97" t="s">
        <v>160</v>
      </c>
      <c r="D134" s="98" t="n">
        <v>7.8</v>
      </c>
      <c r="E134" s="99" t="n">
        <f aca="false">(D134*1000)/246.3</f>
        <v>31.6686967113276</v>
      </c>
      <c r="F134" s="98" t="n">
        <v>1.21</v>
      </c>
      <c r="G134" s="98" t="n">
        <v>137</v>
      </c>
      <c r="H134" s="98" t="n">
        <v>1</v>
      </c>
      <c r="I134" s="98" t="s">
        <v>62</v>
      </c>
      <c r="J134" s="98" t="s">
        <v>62</v>
      </c>
      <c r="K134" s="98"/>
      <c r="L134" s="98" t="s">
        <v>62</v>
      </c>
      <c r="M134" s="98" t="s">
        <v>62</v>
      </c>
      <c r="N134" s="98" t="s">
        <v>62</v>
      </c>
      <c r="O134" s="98" t="s">
        <v>62</v>
      </c>
      <c r="P134" s="98" t="s">
        <v>62</v>
      </c>
      <c r="Q134" s="98" t="s">
        <v>62</v>
      </c>
      <c r="R134" s="98" t="s">
        <v>62</v>
      </c>
      <c r="S134" s="98" t="s">
        <v>62</v>
      </c>
      <c r="T134" s="98" t="s">
        <v>62</v>
      </c>
      <c r="U134" s="98" t="s">
        <v>62</v>
      </c>
      <c r="V134" s="98" t="s">
        <v>62</v>
      </c>
      <c r="W134" s="98" t="s">
        <v>62</v>
      </c>
      <c r="X134" s="98" t="s">
        <v>36</v>
      </c>
      <c r="Y134" s="98" t="n">
        <v>20</v>
      </c>
      <c r="Z134" s="98" t="s">
        <v>37</v>
      </c>
      <c r="AA134" s="98" t="s">
        <v>62</v>
      </c>
      <c r="AB134" s="78" t="s">
        <v>202</v>
      </c>
      <c r="AC134" s="98" t="s">
        <v>136</v>
      </c>
    </row>
    <row r="135" customFormat="false" ht="15" hidden="false" customHeight="false" outlineLevel="0" collapsed="false">
      <c r="A135" s="97" t="s">
        <v>201</v>
      </c>
      <c r="B135" s="98" t="s">
        <v>133</v>
      </c>
      <c r="C135" s="97" t="s">
        <v>160</v>
      </c>
      <c r="D135" s="98" t="n">
        <v>14.9</v>
      </c>
      <c r="E135" s="99" t="n">
        <f aca="false">(D135*1000)/246.3</f>
        <v>60.4953308972797</v>
      </c>
      <c r="F135" s="98" t="n">
        <v>1.15</v>
      </c>
      <c r="G135" s="98" t="n">
        <v>144</v>
      </c>
      <c r="H135" s="98" t="n">
        <v>1</v>
      </c>
      <c r="I135" s="98" t="s">
        <v>62</v>
      </c>
      <c r="J135" s="98" t="s">
        <v>62</v>
      </c>
      <c r="K135" s="98"/>
      <c r="L135" s="98" t="s">
        <v>62</v>
      </c>
      <c r="M135" s="98" t="s">
        <v>62</v>
      </c>
      <c r="N135" s="98" t="s">
        <v>62</v>
      </c>
      <c r="O135" s="98" t="s">
        <v>62</v>
      </c>
      <c r="P135" s="98" t="s">
        <v>62</v>
      </c>
      <c r="Q135" s="98" t="s">
        <v>62</v>
      </c>
      <c r="R135" s="98" t="s">
        <v>62</v>
      </c>
      <c r="S135" s="98" t="s">
        <v>62</v>
      </c>
      <c r="T135" s="98" t="s">
        <v>62</v>
      </c>
      <c r="U135" s="98" t="s">
        <v>62</v>
      </c>
      <c r="V135" s="98" t="s">
        <v>62</v>
      </c>
      <c r="W135" s="98" t="s">
        <v>62</v>
      </c>
      <c r="X135" s="98" t="s">
        <v>36</v>
      </c>
      <c r="Y135" s="98" t="n">
        <v>20</v>
      </c>
      <c r="Z135" s="98" t="s">
        <v>37</v>
      </c>
      <c r="AA135" s="98" t="s">
        <v>62</v>
      </c>
      <c r="AB135" s="78" t="s">
        <v>202</v>
      </c>
      <c r="AC135" s="98" t="s">
        <v>136</v>
      </c>
    </row>
    <row r="136" customFormat="false" ht="15" hidden="false" customHeight="false" outlineLevel="0" collapsed="false">
      <c r="A136" s="97" t="s">
        <v>201</v>
      </c>
      <c r="B136" s="98" t="s">
        <v>133</v>
      </c>
      <c r="C136" s="97" t="s">
        <v>160</v>
      </c>
      <c r="D136" s="98" t="n">
        <v>15.1</v>
      </c>
      <c r="E136" s="99" t="n">
        <f aca="false">(D136*1000)/246.3</f>
        <v>61.3073487616728</v>
      </c>
      <c r="F136" s="98" t="n">
        <v>1.26</v>
      </c>
      <c r="G136" s="98" t="n">
        <v>144</v>
      </c>
      <c r="H136" s="98" t="n">
        <v>1</v>
      </c>
      <c r="I136" s="98" t="s">
        <v>62</v>
      </c>
      <c r="J136" s="98" t="s">
        <v>62</v>
      </c>
      <c r="K136" s="98"/>
      <c r="L136" s="98" t="s">
        <v>62</v>
      </c>
      <c r="M136" s="98" t="s">
        <v>62</v>
      </c>
      <c r="N136" s="98" t="s">
        <v>62</v>
      </c>
      <c r="O136" s="98" t="s">
        <v>62</v>
      </c>
      <c r="P136" s="98" t="s">
        <v>62</v>
      </c>
      <c r="Q136" s="98" t="s">
        <v>62</v>
      </c>
      <c r="R136" s="98" t="s">
        <v>62</v>
      </c>
      <c r="S136" s="98" t="s">
        <v>62</v>
      </c>
      <c r="T136" s="98" t="s">
        <v>62</v>
      </c>
      <c r="U136" s="98" t="s">
        <v>62</v>
      </c>
      <c r="V136" s="98" t="s">
        <v>62</v>
      </c>
      <c r="W136" s="98" t="s">
        <v>62</v>
      </c>
      <c r="X136" s="98" t="s">
        <v>36</v>
      </c>
      <c r="Y136" s="98" t="n">
        <v>20</v>
      </c>
      <c r="Z136" s="98" t="s">
        <v>37</v>
      </c>
      <c r="AA136" s="98" t="s">
        <v>62</v>
      </c>
      <c r="AB136" s="78" t="s">
        <v>202</v>
      </c>
      <c r="AC136" s="98" t="s">
        <v>136</v>
      </c>
    </row>
    <row r="137" customFormat="false" ht="15" hidden="false" customHeight="false" outlineLevel="0" collapsed="false">
      <c r="A137" s="97" t="s">
        <v>201</v>
      </c>
      <c r="B137" s="98" t="s">
        <v>133</v>
      </c>
      <c r="C137" s="97" t="s">
        <v>160</v>
      </c>
      <c r="D137" s="98" t="n">
        <v>7.5</v>
      </c>
      <c r="E137" s="99" t="n">
        <f aca="false">(D137*1000)/246.3</f>
        <v>30.4506699147381</v>
      </c>
      <c r="F137" s="98" t="n">
        <v>1.19</v>
      </c>
      <c r="G137" s="98" t="n">
        <v>136</v>
      </c>
      <c r="H137" s="98" t="n">
        <v>1</v>
      </c>
      <c r="I137" s="98" t="s">
        <v>62</v>
      </c>
      <c r="J137" s="98" t="s">
        <v>62</v>
      </c>
      <c r="K137" s="98"/>
      <c r="L137" s="98" t="s">
        <v>62</v>
      </c>
      <c r="M137" s="98" t="s">
        <v>62</v>
      </c>
      <c r="N137" s="98" t="s">
        <v>62</v>
      </c>
      <c r="O137" s="98" t="s">
        <v>62</v>
      </c>
      <c r="P137" s="98" t="s">
        <v>62</v>
      </c>
      <c r="Q137" s="98" t="s">
        <v>62</v>
      </c>
      <c r="R137" s="98" t="s">
        <v>62</v>
      </c>
      <c r="S137" s="98" t="s">
        <v>62</v>
      </c>
      <c r="T137" s="98" t="s">
        <v>62</v>
      </c>
      <c r="U137" s="98" t="s">
        <v>62</v>
      </c>
      <c r="V137" s="98" t="s">
        <v>62</v>
      </c>
      <c r="W137" s="98" t="s">
        <v>62</v>
      </c>
      <c r="X137" s="98" t="s">
        <v>36</v>
      </c>
      <c r="Y137" s="98" t="n">
        <v>20</v>
      </c>
      <c r="Z137" s="98" t="s">
        <v>37</v>
      </c>
      <c r="AA137" s="98" t="s">
        <v>62</v>
      </c>
      <c r="AB137" s="78" t="s">
        <v>202</v>
      </c>
      <c r="AC137" s="98" t="s">
        <v>136</v>
      </c>
    </row>
    <row r="138" s="103" customFormat="true" ht="15" hidden="false" customHeight="false" outlineLevel="0" collapsed="false">
      <c r="A138" s="100" t="s">
        <v>201</v>
      </c>
      <c r="B138" s="101" t="s">
        <v>133</v>
      </c>
      <c r="C138" s="100" t="s">
        <v>160</v>
      </c>
      <c r="D138" s="101" t="n">
        <v>12.6</v>
      </c>
      <c r="E138" s="99" t="n">
        <f aca="false">(D138*1000)/246.3</f>
        <v>51.1571254567601</v>
      </c>
      <c r="F138" s="101" t="n">
        <v>1.2</v>
      </c>
      <c r="G138" s="101" t="n">
        <v>138</v>
      </c>
      <c r="H138" s="98" t="n">
        <v>1</v>
      </c>
      <c r="I138" s="101" t="s">
        <v>62</v>
      </c>
      <c r="J138" s="101" t="s">
        <v>62</v>
      </c>
      <c r="K138" s="101"/>
      <c r="L138" s="101" t="s">
        <v>62</v>
      </c>
      <c r="M138" s="101" t="s">
        <v>62</v>
      </c>
      <c r="N138" s="101" t="s">
        <v>62</v>
      </c>
      <c r="O138" s="101" t="s">
        <v>62</v>
      </c>
      <c r="P138" s="101" t="s">
        <v>62</v>
      </c>
      <c r="Q138" s="101" t="s">
        <v>62</v>
      </c>
      <c r="R138" s="101" t="s">
        <v>62</v>
      </c>
      <c r="S138" s="101" t="s">
        <v>62</v>
      </c>
      <c r="T138" s="101" t="s">
        <v>62</v>
      </c>
      <c r="U138" s="101" t="s">
        <v>62</v>
      </c>
      <c r="V138" s="101" t="s">
        <v>62</v>
      </c>
      <c r="W138" s="101" t="s">
        <v>62</v>
      </c>
      <c r="X138" s="101" t="s">
        <v>36</v>
      </c>
      <c r="Y138" s="101" t="n">
        <v>20</v>
      </c>
      <c r="Z138" s="101" t="s">
        <v>37</v>
      </c>
      <c r="AA138" s="101" t="s">
        <v>62</v>
      </c>
      <c r="AB138" s="102" t="s">
        <v>202</v>
      </c>
      <c r="AC138" s="101" t="s">
        <v>136</v>
      </c>
    </row>
    <row r="139" s="107" customFormat="true" ht="15" hidden="false" customHeight="false" outlineLevel="0" collapsed="false">
      <c r="A139" s="104" t="s">
        <v>201</v>
      </c>
      <c r="B139" s="105" t="s">
        <v>133</v>
      </c>
      <c r="C139" s="104" t="s">
        <v>160</v>
      </c>
      <c r="D139" s="105" t="n">
        <v>15.7</v>
      </c>
      <c r="E139" s="99" t="n">
        <f aca="false">(D139*1000)/246.3</f>
        <v>63.7434023548518</v>
      </c>
      <c r="F139" s="105" t="n">
        <v>1.22</v>
      </c>
      <c r="G139" s="105" t="n">
        <v>144</v>
      </c>
      <c r="H139" s="98" t="n">
        <v>1</v>
      </c>
      <c r="I139" s="105" t="s">
        <v>62</v>
      </c>
      <c r="J139" s="105" t="s">
        <v>62</v>
      </c>
      <c r="K139" s="105"/>
      <c r="L139" s="105" t="s">
        <v>62</v>
      </c>
      <c r="M139" s="105" t="s">
        <v>62</v>
      </c>
      <c r="N139" s="105" t="s">
        <v>62</v>
      </c>
      <c r="O139" s="105" t="s">
        <v>62</v>
      </c>
      <c r="P139" s="105" t="s">
        <v>62</v>
      </c>
      <c r="Q139" s="105" t="s">
        <v>62</v>
      </c>
      <c r="R139" s="105" t="s">
        <v>62</v>
      </c>
      <c r="S139" s="105" t="s">
        <v>62</v>
      </c>
      <c r="T139" s="105" t="s">
        <v>62</v>
      </c>
      <c r="U139" s="105" t="s">
        <v>62</v>
      </c>
      <c r="V139" s="105" t="s">
        <v>62</v>
      </c>
      <c r="W139" s="105" t="s">
        <v>62</v>
      </c>
      <c r="X139" s="105" t="s">
        <v>36</v>
      </c>
      <c r="Y139" s="105" t="n">
        <v>20</v>
      </c>
      <c r="Z139" s="105" t="s">
        <v>37</v>
      </c>
      <c r="AA139" s="105" t="s">
        <v>62</v>
      </c>
      <c r="AB139" s="106" t="s">
        <v>202</v>
      </c>
      <c r="AC139" s="105" t="s">
        <v>136</v>
      </c>
    </row>
    <row r="140" s="107" customFormat="true" ht="15" hidden="false" customHeight="false" outlineLevel="0" collapsed="false">
      <c r="A140" s="104" t="s">
        <v>201</v>
      </c>
      <c r="B140" s="105" t="s">
        <v>133</v>
      </c>
      <c r="C140" s="104" t="s">
        <v>160</v>
      </c>
      <c r="D140" s="105" t="n">
        <v>16.3</v>
      </c>
      <c r="E140" s="99" t="n">
        <f aca="false">(D140*1000)/246.3</f>
        <v>66.1794559480309</v>
      </c>
      <c r="F140" s="105" t="n">
        <v>1.2</v>
      </c>
      <c r="G140" s="105" t="n">
        <v>147</v>
      </c>
      <c r="H140" s="98" t="n">
        <v>1</v>
      </c>
      <c r="I140" s="105" t="s">
        <v>62</v>
      </c>
      <c r="J140" s="105" t="s">
        <v>62</v>
      </c>
      <c r="K140" s="105"/>
      <c r="L140" s="105" t="s">
        <v>62</v>
      </c>
      <c r="M140" s="105" t="s">
        <v>62</v>
      </c>
      <c r="N140" s="105" t="s">
        <v>62</v>
      </c>
      <c r="O140" s="105" t="s">
        <v>62</v>
      </c>
      <c r="P140" s="105" t="s">
        <v>62</v>
      </c>
      <c r="Q140" s="105" t="s">
        <v>62</v>
      </c>
      <c r="R140" s="105" t="s">
        <v>62</v>
      </c>
      <c r="S140" s="105" t="s">
        <v>62</v>
      </c>
      <c r="T140" s="105" t="s">
        <v>62</v>
      </c>
      <c r="U140" s="105" t="s">
        <v>62</v>
      </c>
      <c r="V140" s="105" t="s">
        <v>62</v>
      </c>
      <c r="W140" s="105" t="s">
        <v>62</v>
      </c>
      <c r="X140" s="105" t="s">
        <v>36</v>
      </c>
      <c r="Y140" s="105" t="n">
        <v>20</v>
      </c>
      <c r="Z140" s="105" t="s">
        <v>37</v>
      </c>
      <c r="AA140" s="105" t="s">
        <v>62</v>
      </c>
      <c r="AB140" s="106" t="s">
        <v>202</v>
      </c>
      <c r="AC140" s="105" t="s">
        <v>136</v>
      </c>
    </row>
    <row r="141" s="107" customFormat="true" ht="15" hidden="false" customHeight="false" outlineLevel="0" collapsed="false">
      <c r="A141" s="104" t="s">
        <v>201</v>
      </c>
      <c r="B141" s="105" t="s">
        <v>133</v>
      </c>
      <c r="C141" s="104" t="s">
        <v>160</v>
      </c>
      <c r="D141" s="105" t="n">
        <v>15.7</v>
      </c>
      <c r="E141" s="99" t="n">
        <f aca="false">(D141*1000)/246.3</f>
        <v>63.7434023548518</v>
      </c>
      <c r="F141" s="105" t="n">
        <v>1.13</v>
      </c>
      <c r="G141" s="105" t="n">
        <v>146</v>
      </c>
      <c r="H141" s="98" t="n">
        <v>1</v>
      </c>
      <c r="I141" s="105" t="s">
        <v>62</v>
      </c>
      <c r="J141" s="105" t="s">
        <v>62</v>
      </c>
      <c r="K141" s="105"/>
      <c r="L141" s="105" t="s">
        <v>62</v>
      </c>
      <c r="M141" s="105" t="s">
        <v>62</v>
      </c>
      <c r="N141" s="105" t="s">
        <v>62</v>
      </c>
      <c r="O141" s="105" t="s">
        <v>62</v>
      </c>
      <c r="P141" s="105" t="s">
        <v>62</v>
      </c>
      <c r="Q141" s="105" t="s">
        <v>62</v>
      </c>
      <c r="R141" s="105" t="s">
        <v>62</v>
      </c>
      <c r="S141" s="105" t="s">
        <v>62</v>
      </c>
      <c r="T141" s="105" t="s">
        <v>62</v>
      </c>
      <c r="U141" s="105" t="s">
        <v>62</v>
      </c>
      <c r="V141" s="105" t="s">
        <v>62</v>
      </c>
      <c r="W141" s="105" t="s">
        <v>62</v>
      </c>
      <c r="X141" s="105" t="s">
        <v>36</v>
      </c>
      <c r="Y141" s="105" t="n">
        <v>20</v>
      </c>
      <c r="Z141" s="105" t="s">
        <v>37</v>
      </c>
      <c r="AA141" s="105" t="s">
        <v>62</v>
      </c>
      <c r="AB141" s="106" t="s">
        <v>202</v>
      </c>
      <c r="AC141" s="105" t="s">
        <v>136</v>
      </c>
    </row>
    <row r="142" s="107" customFormat="true" ht="15" hidden="false" customHeight="false" outlineLevel="0" collapsed="false">
      <c r="A142" s="104" t="s">
        <v>201</v>
      </c>
      <c r="B142" s="105" t="s">
        <v>133</v>
      </c>
      <c r="C142" s="104" t="s">
        <v>160</v>
      </c>
      <c r="D142" s="105" t="n">
        <v>14.2</v>
      </c>
      <c r="E142" s="99" t="n">
        <f aca="false">(D142*1000)/246.3</f>
        <v>57.6532683719042</v>
      </c>
      <c r="F142" s="105" t="n">
        <v>1.13</v>
      </c>
      <c r="G142" s="105" t="n">
        <v>145</v>
      </c>
      <c r="H142" s="98" t="n">
        <v>1</v>
      </c>
      <c r="I142" s="105" t="s">
        <v>62</v>
      </c>
      <c r="J142" s="105" t="s">
        <v>62</v>
      </c>
      <c r="K142" s="105"/>
      <c r="L142" s="105" t="s">
        <v>62</v>
      </c>
      <c r="M142" s="105" t="s">
        <v>62</v>
      </c>
      <c r="N142" s="105" t="s">
        <v>62</v>
      </c>
      <c r="O142" s="105" t="s">
        <v>62</v>
      </c>
      <c r="P142" s="105" t="s">
        <v>62</v>
      </c>
      <c r="Q142" s="105" t="s">
        <v>62</v>
      </c>
      <c r="R142" s="105" t="s">
        <v>62</v>
      </c>
      <c r="S142" s="105" t="s">
        <v>62</v>
      </c>
      <c r="T142" s="105" t="s">
        <v>62</v>
      </c>
      <c r="U142" s="105" t="s">
        <v>62</v>
      </c>
      <c r="V142" s="105" t="s">
        <v>62</v>
      </c>
      <c r="W142" s="105" t="s">
        <v>62</v>
      </c>
      <c r="X142" s="105" t="s">
        <v>36</v>
      </c>
      <c r="Y142" s="105" t="n">
        <v>20</v>
      </c>
      <c r="Z142" s="105" t="s">
        <v>37</v>
      </c>
      <c r="AA142" s="105" t="s">
        <v>62</v>
      </c>
      <c r="AB142" s="106" t="s">
        <v>202</v>
      </c>
      <c r="AC142" s="105" t="s">
        <v>136</v>
      </c>
    </row>
    <row r="143" s="107" customFormat="true" ht="15" hidden="false" customHeight="false" outlineLevel="0" collapsed="false">
      <c r="A143" s="104" t="s">
        <v>201</v>
      </c>
      <c r="B143" s="105" t="s">
        <v>133</v>
      </c>
      <c r="C143" s="104" t="s">
        <v>160</v>
      </c>
      <c r="D143" s="105" t="n">
        <v>16.3</v>
      </c>
      <c r="E143" s="99" t="n">
        <f aca="false">(D143*1000)/246.3</f>
        <v>66.1794559480309</v>
      </c>
      <c r="F143" s="105" t="n">
        <v>1.11</v>
      </c>
      <c r="G143" s="105" t="n">
        <v>146</v>
      </c>
      <c r="H143" s="98" t="n">
        <v>1</v>
      </c>
      <c r="I143" s="105" t="s">
        <v>62</v>
      </c>
      <c r="J143" s="105" t="s">
        <v>62</v>
      </c>
      <c r="K143" s="105"/>
      <c r="L143" s="105" t="s">
        <v>62</v>
      </c>
      <c r="M143" s="105" t="s">
        <v>62</v>
      </c>
      <c r="N143" s="105" t="s">
        <v>62</v>
      </c>
      <c r="O143" s="105" t="s">
        <v>62</v>
      </c>
      <c r="P143" s="105" t="s">
        <v>62</v>
      </c>
      <c r="Q143" s="105" t="s">
        <v>62</v>
      </c>
      <c r="R143" s="105" t="s">
        <v>62</v>
      </c>
      <c r="S143" s="105" t="s">
        <v>62</v>
      </c>
      <c r="T143" s="105" t="s">
        <v>62</v>
      </c>
      <c r="U143" s="105" t="s">
        <v>62</v>
      </c>
      <c r="V143" s="105" t="s">
        <v>62</v>
      </c>
      <c r="W143" s="105" t="s">
        <v>62</v>
      </c>
      <c r="X143" s="105" t="s">
        <v>36</v>
      </c>
      <c r="Y143" s="105" t="n">
        <v>20</v>
      </c>
      <c r="Z143" s="105" t="s">
        <v>37</v>
      </c>
      <c r="AA143" s="105" t="s">
        <v>62</v>
      </c>
      <c r="AB143" s="106" t="s">
        <v>202</v>
      </c>
      <c r="AC143" s="105" t="s">
        <v>136</v>
      </c>
    </row>
    <row r="144" s="107" customFormat="true" ht="15" hidden="false" customHeight="false" outlineLevel="0" collapsed="false">
      <c r="A144" s="104" t="s">
        <v>201</v>
      </c>
      <c r="B144" s="105" t="s">
        <v>133</v>
      </c>
      <c r="C144" s="104" t="s">
        <v>160</v>
      </c>
      <c r="D144" s="105" t="n">
        <v>16.2</v>
      </c>
      <c r="E144" s="99" t="n">
        <f aca="false">(D144*1000)/246.3</f>
        <v>65.7734470158344</v>
      </c>
      <c r="F144" s="105" t="n">
        <v>1.2</v>
      </c>
      <c r="G144" s="105" t="n">
        <v>148</v>
      </c>
      <c r="H144" s="98" t="n">
        <v>1</v>
      </c>
      <c r="I144" s="105" t="s">
        <v>62</v>
      </c>
      <c r="J144" s="105" t="s">
        <v>62</v>
      </c>
      <c r="K144" s="105"/>
      <c r="L144" s="105" t="s">
        <v>62</v>
      </c>
      <c r="M144" s="105" t="s">
        <v>62</v>
      </c>
      <c r="N144" s="105" t="s">
        <v>62</v>
      </c>
      <c r="O144" s="105" t="s">
        <v>62</v>
      </c>
      <c r="P144" s="105" t="s">
        <v>62</v>
      </c>
      <c r="Q144" s="105" t="s">
        <v>62</v>
      </c>
      <c r="R144" s="105" t="s">
        <v>62</v>
      </c>
      <c r="S144" s="105" t="s">
        <v>62</v>
      </c>
      <c r="T144" s="105" t="s">
        <v>62</v>
      </c>
      <c r="U144" s="105" t="s">
        <v>62</v>
      </c>
      <c r="V144" s="105" t="s">
        <v>62</v>
      </c>
      <c r="W144" s="105" t="s">
        <v>62</v>
      </c>
      <c r="X144" s="105" t="s">
        <v>36</v>
      </c>
      <c r="Y144" s="105" t="n">
        <v>20</v>
      </c>
      <c r="Z144" s="105" t="s">
        <v>37</v>
      </c>
      <c r="AA144" s="105" t="s">
        <v>62</v>
      </c>
      <c r="AB144" s="106" t="s">
        <v>202</v>
      </c>
      <c r="AC144" s="105" t="s">
        <v>136</v>
      </c>
    </row>
    <row r="145" s="107" customFormat="true" ht="15" hidden="false" customHeight="false" outlineLevel="0" collapsed="false">
      <c r="A145" s="104" t="s">
        <v>201</v>
      </c>
      <c r="B145" s="105" t="s">
        <v>133</v>
      </c>
      <c r="C145" s="104" t="s">
        <v>160</v>
      </c>
      <c r="D145" s="105" t="n">
        <v>14.8</v>
      </c>
      <c r="E145" s="99" t="n">
        <f aca="false">(D145*1000)/246.3</f>
        <v>60.0893219650832</v>
      </c>
      <c r="F145" s="105" t="n">
        <v>1.09</v>
      </c>
      <c r="G145" s="105" t="n">
        <v>146</v>
      </c>
      <c r="H145" s="98" t="n">
        <v>1</v>
      </c>
      <c r="I145" s="105" t="s">
        <v>62</v>
      </c>
      <c r="J145" s="105" t="s">
        <v>62</v>
      </c>
      <c r="K145" s="105"/>
      <c r="L145" s="105" t="s">
        <v>62</v>
      </c>
      <c r="M145" s="105" t="s">
        <v>62</v>
      </c>
      <c r="N145" s="105" t="s">
        <v>62</v>
      </c>
      <c r="O145" s="105" t="s">
        <v>62</v>
      </c>
      <c r="P145" s="105" t="s">
        <v>62</v>
      </c>
      <c r="Q145" s="105" t="s">
        <v>62</v>
      </c>
      <c r="R145" s="105" t="s">
        <v>62</v>
      </c>
      <c r="S145" s="105" t="s">
        <v>62</v>
      </c>
      <c r="T145" s="105" t="s">
        <v>62</v>
      </c>
      <c r="U145" s="105" t="s">
        <v>62</v>
      </c>
      <c r="V145" s="105" t="s">
        <v>62</v>
      </c>
      <c r="W145" s="105" t="s">
        <v>62</v>
      </c>
      <c r="X145" s="105" t="s">
        <v>36</v>
      </c>
      <c r="Y145" s="105" t="n">
        <v>20</v>
      </c>
      <c r="Z145" s="105" t="s">
        <v>37</v>
      </c>
      <c r="AA145" s="105" t="s">
        <v>62</v>
      </c>
      <c r="AB145" s="106" t="s">
        <v>202</v>
      </c>
      <c r="AC145" s="105" t="s">
        <v>136</v>
      </c>
    </row>
    <row r="146" s="107" customFormat="true" ht="15" hidden="false" customHeight="false" outlineLevel="0" collapsed="false">
      <c r="A146" s="104" t="s">
        <v>201</v>
      </c>
      <c r="B146" s="105" t="s">
        <v>133</v>
      </c>
      <c r="C146" s="104" t="s">
        <v>160</v>
      </c>
      <c r="D146" s="105" t="n">
        <v>14.7</v>
      </c>
      <c r="E146" s="99" t="n">
        <f aca="false">(D146*1000)/246.3</f>
        <v>59.6833130328867</v>
      </c>
      <c r="F146" s="105" t="n">
        <v>1.2</v>
      </c>
      <c r="G146" s="105" t="n">
        <v>145</v>
      </c>
      <c r="H146" s="98" t="n">
        <v>1</v>
      </c>
      <c r="I146" s="105" t="s">
        <v>62</v>
      </c>
      <c r="J146" s="105" t="s">
        <v>62</v>
      </c>
      <c r="K146" s="105"/>
      <c r="L146" s="105" t="s">
        <v>62</v>
      </c>
      <c r="M146" s="105" t="s">
        <v>62</v>
      </c>
      <c r="N146" s="105" t="s">
        <v>62</v>
      </c>
      <c r="O146" s="105" t="s">
        <v>62</v>
      </c>
      <c r="P146" s="105" t="s">
        <v>62</v>
      </c>
      <c r="Q146" s="105" t="s">
        <v>62</v>
      </c>
      <c r="R146" s="105" t="s">
        <v>62</v>
      </c>
      <c r="S146" s="105" t="s">
        <v>62</v>
      </c>
      <c r="T146" s="105" t="s">
        <v>62</v>
      </c>
      <c r="U146" s="105" t="s">
        <v>62</v>
      </c>
      <c r="V146" s="105" t="s">
        <v>62</v>
      </c>
      <c r="W146" s="105" t="s">
        <v>62</v>
      </c>
      <c r="X146" s="105" t="s">
        <v>36</v>
      </c>
      <c r="Y146" s="105" t="n">
        <v>20</v>
      </c>
      <c r="Z146" s="105" t="s">
        <v>37</v>
      </c>
      <c r="AA146" s="105" t="s">
        <v>62</v>
      </c>
      <c r="AB146" s="106" t="s">
        <v>202</v>
      </c>
      <c r="AC146" s="105" t="s">
        <v>136</v>
      </c>
    </row>
    <row r="147" s="113" customFormat="true" ht="15" hidden="false" customHeight="false" outlineLevel="0" collapsed="false">
      <c r="A147" s="108" t="s">
        <v>203</v>
      </c>
      <c r="B147" s="109" t="s">
        <v>133</v>
      </c>
      <c r="C147" s="110" t="s">
        <v>204</v>
      </c>
      <c r="D147" s="109" t="n">
        <v>10.7</v>
      </c>
      <c r="E147" s="111" t="n">
        <f aca="false">(D147*1000)/300.4</f>
        <v>35.6191744340879</v>
      </c>
      <c r="F147" s="109" t="n">
        <v>1.24</v>
      </c>
      <c r="G147" s="109" t="n">
        <v>135</v>
      </c>
      <c r="H147" s="109" t="n">
        <v>1</v>
      </c>
      <c r="I147" s="109" t="s">
        <v>62</v>
      </c>
      <c r="J147" s="109" t="s">
        <v>62</v>
      </c>
      <c r="K147" s="109"/>
      <c r="L147" s="109" t="s">
        <v>62</v>
      </c>
      <c r="M147" s="109" t="s">
        <v>62</v>
      </c>
      <c r="N147" s="109" t="s">
        <v>62</v>
      </c>
      <c r="O147" s="109" t="s">
        <v>62</v>
      </c>
      <c r="P147" s="109" t="s">
        <v>62</v>
      </c>
      <c r="Q147" s="109" t="s">
        <v>62</v>
      </c>
      <c r="R147" s="109" t="s">
        <v>62</v>
      </c>
      <c r="S147" s="109" t="s">
        <v>62</v>
      </c>
      <c r="T147" s="109" t="s">
        <v>62</v>
      </c>
      <c r="U147" s="109" t="s">
        <v>62</v>
      </c>
      <c r="V147" s="109" t="s">
        <v>62</v>
      </c>
      <c r="W147" s="109" t="s">
        <v>62</v>
      </c>
      <c r="X147" s="109" t="s">
        <v>36</v>
      </c>
      <c r="Y147" s="109" t="n">
        <v>5</v>
      </c>
      <c r="Z147" s="109" t="s">
        <v>37</v>
      </c>
      <c r="AA147" s="109" t="s">
        <v>62</v>
      </c>
      <c r="AB147" s="112" t="s">
        <v>205</v>
      </c>
      <c r="AC147" s="109" t="s">
        <v>136</v>
      </c>
    </row>
    <row r="148" s="113" customFormat="true" ht="15" hidden="false" customHeight="false" outlineLevel="0" collapsed="false">
      <c r="A148" s="108" t="s">
        <v>203</v>
      </c>
      <c r="B148" s="109" t="s">
        <v>133</v>
      </c>
      <c r="C148" s="114" t="s">
        <v>204</v>
      </c>
      <c r="D148" s="109" t="n">
        <v>10.5</v>
      </c>
      <c r="E148" s="111" t="n">
        <f aca="false">(D148*1000)/300.4</f>
        <v>34.9533954727031</v>
      </c>
      <c r="F148" s="109" t="n">
        <v>1.24</v>
      </c>
      <c r="G148" s="109" t="n">
        <v>131</v>
      </c>
      <c r="H148" s="109" t="n">
        <v>1</v>
      </c>
      <c r="I148" s="109" t="s">
        <v>62</v>
      </c>
      <c r="J148" s="109" t="s">
        <v>62</v>
      </c>
      <c r="K148" s="109"/>
      <c r="L148" s="109" t="s">
        <v>62</v>
      </c>
      <c r="M148" s="109" t="s">
        <v>62</v>
      </c>
      <c r="N148" s="109" t="s">
        <v>62</v>
      </c>
      <c r="O148" s="109" t="s">
        <v>62</v>
      </c>
      <c r="P148" s="109" t="s">
        <v>62</v>
      </c>
      <c r="Q148" s="109" t="s">
        <v>62</v>
      </c>
      <c r="R148" s="109" t="s">
        <v>62</v>
      </c>
      <c r="S148" s="109" t="s">
        <v>62</v>
      </c>
      <c r="T148" s="109" t="s">
        <v>62</v>
      </c>
      <c r="U148" s="109" t="s">
        <v>62</v>
      </c>
      <c r="V148" s="109" t="s">
        <v>62</v>
      </c>
      <c r="W148" s="109" t="s">
        <v>62</v>
      </c>
      <c r="X148" s="109" t="s">
        <v>36</v>
      </c>
      <c r="Y148" s="109" t="n">
        <v>5</v>
      </c>
      <c r="Z148" s="109" t="s">
        <v>37</v>
      </c>
      <c r="AA148" s="109" t="s">
        <v>62</v>
      </c>
      <c r="AB148" s="112" t="s">
        <v>205</v>
      </c>
      <c r="AC148" s="109" t="s">
        <v>136</v>
      </c>
    </row>
    <row r="149" s="113" customFormat="true" ht="15" hidden="false" customHeight="false" outlineLevel="0" collapsed="false">
      <c r="A149" s="108" t="s">
        <v>203</v>
      </c>
      <c r="B149" s="109" t="s">
        <v>133</v>
      </c>
      <c r="C149" s="114" t="s">
        <v>204</v>
      </c>
      <c r="D149" s="109" t="n">
        <v>9.5</v>
      </c>
      <c r="E149" s="111" t="n">
        <f aca="false">(D149*1000)/300.4</f>
        <v>31.624500665779</v>
      </c>
      <c r="F149" s="109" t="n">
        <v>1.21</v>
      </c>
      <c r="G149" s="109" t="n">
        <v>115</v>
      </c>
      <c r="H149" s="109" t="n">
        <v>1</v>
      </c>
      <c r="I149" s="109" t="s">
        <v>62</v>
      </c>
      <c r="J149" s="109" t="s">
        <v>62</v>
      </c>
      <c r="K149" s="109"/>
      <c r="L149" s="109" t="s">
        <v>62</v>
      </c>
      <c r="M149" s="109" t="s">
        <v>62</v>
      </c>
      <c r="N149" s="109" t="s">
        <v>62</v>
      </c>
      <c r="O149" s="109" t="s">
        <v>62</v>
      </c>
      <c r="P149" s="109" t="s">
        <v>62</v>
      </c>
      <c r="Q149" s="109" t="s">
        <v>62</v>
      </c>
      <c r="R149" s="109" t="s">
        <v>62</v>
      </c>
      <c r="S149" s="109" t="s">
        <v>62</v>
      </c>
      <c r="T149" s="109" t="s">
        <v>62</v>
      </c>
      <c r="U149" s="109" t="s">
        <v>62</v>
      </c>
      <c r="V149" s="109" t="s">
        <v>62</v>
      </c>
      <c r="W149" s="109" t="s">
        <v>62</v>
      </c>
      <c r="X149" s="109" t="s">
        <v>36</v>
      </c>
      <c r="Y149" s="109" t="n">
        <v>5</v>
      </c>
      <c r="Z149" s="109" t="s">
        <v>37</v>
      </c>
      <c r="AA149" s="109" t="s">
        <v>62</v>
      </c>
      <c r="AB149" s="112" t="s">
        <v>205</v>
      </c>
      <c r="AC149" s="109" t="s">
        <v>136</v>
      </c>
    </row>
    <row r="150" s="113" customFormat="true" ht="15" hidden="false" customHeight="false" outlineLevel="0" collapsed="false">
      <c r="A150" s="108" t="s">
        <v>203</v>
      </c>
      <c r="B150" s="109" t="s">
        <v>133</v>
      </c>
      <c r="C150" s="114" t="s">
        <v>204</v>
      </c>
      <c r="D150" s="109" t="n">
        <v>8</v>
      </c>
      <c r="E150" s="111" t="n">
        <f aca="false">(D150*1000)/300.4</f>
        <v>26.6311584553928</v>
      </c>
      <c r="F150" s="109" t="n">
        <v>1.24</v>
      </c>
      <c r="G150" s="109" t="n">
        <v>120</v>
      </c>
      <c r="H150" s="109" t="n">
        <v>1</v>
      </c>
      <c r="I150" s="109" t="s">
        <v>62</v>
      </c>
      <c r="J150" s="109" t="s">
        <v>62</v>
      </c>
      <c r="K150" s="109"/>
      <c r="L150" s="109" t="s">
        <v>62</v>
      </c>
      <c r="M150" s="109" t="s">
        <v>62</v>
      </c>
      <c r="N150" s="109" t="s">
        <v>62</v>
      </c>
      <c r="O150" s="109" t="s">
        <v>62</v>
      </c>
      <c r="P150" s="109" t="s">
        <v>62</v>
      </c>
      <c r="Q150" s="109" t="s">
        <v>62</v>
      </c>
      <c r="R150" s="109" t="s">
        <v>62</v>
      </c>
      <c r="S150" s="109" t="s">
        <v>62</v>
      </c>
      <c r="T150" s="109" t="s">
        <v>62</v>
      </c>
      <c r="U150" s="109" t="s">
        <v>62</v>
      </c>
      <c r="V150" s="109" t="s">
        <v>62</v>
      </c>
      <c r="W150" s="109" t="s">
        <v>62</v>
      </c>
      <c r="X150" s="109" t="s">
        <v>36</v>
      </c>
      <c r="Y150" s="109" t="n">
        <v>5</v>
      </c>
      <c r="Z150" s="109" t="s">
        <v>37</v>
      </c>
      <c r="AA150" s="109" t="s">
        <v>62</v>
      </c>
      <c r="AB150" s="112" t="s">
        <v>205</v>
      </c>
      <c r="AC150" s="109" t="s">
        <v>136</v>
      </c>
    </row>
    <row r="151" s="113" customFormat="true" ht="15" hidden="false" customHeight="false" outlineLevel="0" collapsed="false">
      <c r="A151" s="108" t="s">
        <v>203</v>
      </c>
      <c r="B151" s="109" t="s">
        <v>133</v>
      </c>
      <c r="C151" s="114" t="s">
        <v>204</v>
      </c>
      <c r="D151" s="109" t="n">
        <v>6.9</v>
      </c>
      <c r="E151" s="111" t="n">
        <f aca="false">(D151*1000)/300.4</f>
        <v>22.9693741677763</v>
      </c>
      <c r="F151" s="109" t="n">
        <v>1.26</v>
      </c>
      <c r="G151" s="109" t="n">
        <v>124</v>
      </c>
      <c r="H151" s="109" t="n">
        <v>1</v>
      </c>
      <c r="I151" s="109" t="s">
        <v>62</v>
      </c>
      <c r="J151" s="109" t="s">
        <v>62</v>
      </c>
      <c r="K151" s="109"/>
      <c r="L151" s="109" t="s">
        <v>62</v>
      </c>
      <c r="M151" s="109" t="s">
        <v>62</v>
      </c>
      <c r="N151" s="109" t="s">
        <v>62</v>
      </c>
      <c r="O151" s="109" t="s">
        <v>62</v>
      </c>
      <c r="P151" s="109" t="s">
        <v>62</v>
      </c>
      <c r="Q151" s="109" t="s">
        <v>62</v>
      </c>
      <c r="R151" s="109" t="s">
        <v>62</v>
      </c>
      <c r="S151" s="109" t="s">
        <v>62</v>
      </c>
      <c r="T151" s="109" t="s">
        <v>62</v>
      </c>
      <c r="U151" s="109" t="s">
        <v>62</v>
      </c>
      <c r="V151" s="109" t="s">
        <v>62</v>
      </c>
      <c r="W151" s="109" t="s">
        <v>62</v>
      </c>
      <c r="X151" s="109" t="s">
        <v>36</v>
      </c>
      <c r="Y151" s="109" t="n">
        <v>5</v>
      </c>
      <c r="Z151" s="109" t="s">
        <v>37</v>
      </c>
      <c r="AA151" s="109" t="s">
        <v>62</v>
      </c>
      <c r="AB151" s="112" t="s">
        <v>205</v>
      </c>
      <c r="AC151" s="109" t="s">
        <v>136</v>
      </c>
    </row>
    <row r="152" s="113" customFormat="true" ht="15" hidden="false" customHeight="false" outlineLevel="0" collapsed="false">
      <c r="A152" s="108" t="s">
        <v>203</v>
      </c>
      <c r="B152" s="109" t="s">
        <v>133</v>
      </c>
      <c r="C152" s="114" t="s">
        <v>204</v>
      </c>
      <c r="D152" s="109" t="n">
        <v>5.6</v>
      </c>
      <c r="E152" s="111" t="n">
        <f aca="false">(D152*1000)/300.4</f>
        <v>18.641810918775</v>
      </c>
      <c r="F152" s="109" t="n">
        <v>1.39</v>
      </c>
      <c r="G152" s="109" t="n">
        <v>110</v>
      </c>
      <c r="H152" s="109" t="n">
        <v>1</v>
      </c>
      <c r="I152" s="109" t="s">
        <v>62</v>
      </c>
      <c r="J152" s="109" t="s">
        <v>62</v>
      </c>
      <c r="K152" s="109"/>
      <c r="L152" s="109" t="s">
        <v>62</v>
      </c>
      <c r="M152" s="109" t="s">
        <v>62</v>
      </c>
      <c r="N152" s="109" t="s">
        <v>62</v>
      </c>
      <c r="O152" s="109" t="s">
        <v>62</v>
      </c>
      <c r="P152" s="109" t="s">
        <v>62</v>
      </c>
      <c r="Q152" s="109" t="s">
        <v>62</v>
      </c>
      <c r="R152" s="109" t="s">
        <v>62</v>
      </c>
      <c r="S152" s="109" t="s">
        <v>62</v>
      </c>
      <c r="T152" s="109" t="s">
        <v>62</v>
      </c>
      <c r="U152" s="109" t="s">
        <v>62</v>
      </c>
      <c r="V152" s="109" t="s">
        <v>62</v>
      </c>
      <c r="W152" s="109" t="s">
        <v>62</v>
      </c>
      <c r="X152" s="109" t="s">
        <v>36</v>
      </c>
      <c r="Y152" s="109" t="n">
        <v>5</v>
      </c>
      <c r="Z152" s="109" t="s">
        <v>37</v>
      </c>
      <c r="AA152" s="109" t="s">
        <v>62</v>
      </c>
      <c r="AB152" s="112" t="s">
        <v>205</v>
      </c>
      <c r="AC152" s="109" t="s">
        <v>136</v>
      </c>
    </row>
    <row r="153" s="113" customFormat="true" ht="15" hidden="false" customHeight="false" outlineLevel="0" collapsed="false">
      <c r="A153" s="108" t="s">
        <v>203</v>
      </c>
      <c r="B153" s="109" t="s">
        <v>133</v>
      </c>
      <c r="C153" s="114" t="s">
        <v>204</v>
      </c>
      <c r="D153" s="109" t="n">
        <v>5.6</v>
      </c>
      <c r="E153" s="111" t="n">
        <f aca="false">(D153*1000)/300.4</f>
        <v>18.641810918775</v>
      </c>
      <c r="F153" s="109" t="n">
        <v>1.28</v>
      </c>
      <c r="G153" s="109" t="n">
        <v>111</v>
      </c>
      <c r="H153" s="109" t="n">
        <v>1</v>
      </c>
      <c r="I153" s="109" t="s">
        <v>62</v>
      </c>
      <c r="J153" s="109" t="s">
        <v>62</v>
      </c>
      <c r="K153" s="109"/>
      <c r="L153" s="109" t="s">
        <v>62</v>
      </c>
      <c r="M153" s="109" t="s">
        <v>62</v>
      </c>
      <c r="N153" s="109" t="s">
        <v>62</v>
      </c>
      <c r="O153" s="109" t="s">
        <v>62</v>
      </c>
      <c r="P153" s="109" t="s">
        <v>62</v>
      </c>
      <c r="Q153" s="109" t="s">
        <v>62</v>
      </c>
      <c r="R153" s="109" t="s">
        <v>62</v>
      </c>
      <c r="S153" s="109" t="s">
        <v>62</v>
      </c>
      <c r="T153" s="109" t="s">
        <v>62</v>
      </c>
      <c r="U153" s="109" t="s">
        <v>62</v>
      </c>
      <c r="V153" s="109" t="s">
        <v>62</v>
      </c>
      <c r="W153" s="109" t="s">
        <v>62</v>
      </c>
      <c r="X153" s="109" t="s">
        <v>36</v>
      </c>
      <c r="Y153" s="109" t="n">
        <v>5</v>
      </c>
      <c r="Z153" s="109" t="s">
        <v>37</v>
      </c>
      <c r="AA153" s="109" t="s">
        <v>62</v>
      </c>
      <c r="AB153" s="112" t="s">
        <v>205</v>
      </c>
      <c r="AC153" s="109" t="s">
        <v>136</v>
      </c>
    </row>
    <row r="154" s="113" customFormat="true" ht="15" hidden="false" customHeight="false" outlineLevel="0" collapsed="false">
      <c r="A154" s="108" t="s">
        <v>203</v>
      </c>
      <c r="B154" s="109" t="s">
        <v>133</v>
      </c>
      <c r="C154" s="114" t="s">
        <v>204</v>
      </c>
      <c r="D154" s="109" t="n">
        <v>5.5</v>
      </c>
      <c r="E154" s="111" t="n">
        <f aca="false">(D154*1000)/300.4</f>
        <v>18.3089214380826</v>
      </c>
      <c r="F154" s="109" t="n">
        <v>1.21</v>
      </c>
      <c r="G154" s="109" t="n">
        <v>124</v>
      </c>
      <c r="H154" s="109" t="n">
        <v>1</v>
      </c>
      <c r="I154" s="109" t="s">
        <v>62</v>
      </c>
      <c r="J154" s="109" t="s">
        <v>62</v>
      </c>
      <c r="K154" s="109"/>
      <c r="L154" s="109" t="s">
        <v>62</v>
      </c>
      <c r="M154" s="109" t="s">
        <v>62</v>
      </c>
      <c r="N154" s="109" t="s">
        <v>62</v>
      </c>
      <c r="O154" s="109" t="s">
        <v>62</v>
      </c>
      <c r="P154" s="109" t="s">
        <v>62</v>
      </c>
      <c r="Q154" s="109" t="s">
        <v>62</v>
      </c>
      <c r="R154" s="109" t="s">
        <v>62</v>
      </c>
      <c r="S154" s="109" t="s">
        <v>62</v>
      </c>
      <c r="T154" s="109" t="s">
        <v>62</v>
      </c>
      <c r="U154" s="109" t="s">
        <v>62</v>
      </c>
      <c r="V154" s="109" t="s">
        <v>62</v>
      </c>
      <c r="W154" s="109" t="s">
        <v>62</v>
      </c>
      <c r="X154" s="109" t="s">
        <v>36</v>
      </c>
      <c r="Y154" s="109" t="n">
        <v>5</v>
      </c>
      <c r="Z154" s="109" t="s">
        <v>37</v>
      </c>
      <c r="AA154" s="109" t="s">
        <v>62</v>
      </c>
      <c r="AB154" s="112" t="s">
        <v>205</v>
      </c>
      <c r="AC154" s="109" t="s">
        <v>136</v>
      </c>
    </row>
    <row r="155" s="113" customFormat="true" ht="15" hidden="false" customHeight="false" outlineLevel="0" collapsed="false">
      <c r="A155" s="108" t="s">
        <v>203</v>
      </c>
      <c r="B155" s="109" t="s">
        <v>133</v>
      </c>
      <c r="C155" s="114" t="s">
        <v>204</v>
      </c>
      <c r="D155" s="109" t="n">
        <v>5.5</v>
      </c>
      <c r="E155" s="111" t="n">
        <f aca="false">(D155*1000)/300.4</f>
        <v>18.3089214380826</v>
      </c>
      <c r="F155" s="109" t="n">
        <v>1.24</v>
      </c>
      <c r="G155" s="109" t="n">
        <v>95</v>
      </c>
      <c r="H155" s="109" t="n">
        <v>1</v>
      </c>
      <c r="I155" s="109" t="s">
        <v>62</v>
      </c>
      <c r="J155" s="109" t="s">
        <v>62</v>
      </c>
      <c r="K155" s="109"/>
      <c r="L155" s="109" t="s">
        <v>62</v>
      </c>
      <c r="M155" s="109" t="s">
        <v>62</v>
      </c>
      <c r="N155" s="109" t="s">
        <v>62</v>
      </c>
      <c r="O155" s="109" t="s">
        <v>62</v>
      </c>
      <c r="P155" s="109" t="s">
        <v>62</v>
      </c>
      <c r="Q155" s="109" t="s">
        <v>62</v>
      </c>
      <c r="R155" s="109" t="s">
        <v>62</v>
      </c>
      <c r="S155" s="109" t="s">
        <v>62</v>
      </c>
      <c r="T155" s="109" t="s">
        <v>62</v>
      </c>
      <c r="U155" s="109" t="s">
        <v>62</v>
      </c>
      <c r="V155" s="109" t="s">
        <v>62</v>
      </c>
      <c r="W155" s="109" t="s">
        <v>62</v>
      </c>
      <c r="X155" s="109" t="s">
        <v>36</v>
      </c>
      <c r="Y155" s="109" t="n">
        <v>5</v>
      </c>
      <c r="Z155" s="109" t="s">
        <v>37</v>
      </c>
      <c r="AA155" s="109" t="s">
        <v>62</v>
      </c>
      <c r="AB155" s="112" t="s">
        <v>205</v>
      </c>
      <c r="AC155" s="109" t="s">
        <v>136</v>
      </c>
    </row>
    <row r="156" s="113" customFormat="true" ht="15" hidden="false" customHeight="false" outlineLevel="0" collapsed="false">
      <c r="A156" s="108" t="s">
        <v>203</v>
      </c>
      <c r="B156" s="109" t="s">
        <v>133</v>
      </c>
      <c r="C156" s="114" t="s">
        <v>204</v>
      </c>
      <c r="D156" s="109" t="n">
        <v>4.3</v>
      </c>
      <c r="E156" s="111" t="n">
        <f aca="false">(D156*1000)/300.4</f>
        <v>14.3142476697736</v>
      </c>
      <c r="F156" s="109" t="n">
        <v>1.24</v>
      </c>
      <c r="G156" s="109" t="n">
        <v>104</v>
      </c>
      <c r="H156" s="109" t="n">
        <v>1</v>
      </c>
      <c r="I156" s="109" t="s">
        <v>62</v>
      </c>
      <c r="J156" s="109" t="s">
        <v>62</v>
      </c>
      <c r="K156" s="109"/>
      <c r="L156" s="109" t="s">
        <v>62</v>
      </c>
      <c r="M156" s="109" t="s">
        <v>62</v>
      </c>
      <c r="N156" s="109" t="s">
        <v>62</v>
      </c>
      <c r="O156" s="109" t="s">
        <v>62</v>
      </c>
      <c r="P156" s="109" t="s">
        <v>62</v>
      </c>
      <c r="Q156" s="109" t="s">
        <v>62</v>
      </c>
      <c r="R156" s="109" t="s">
        <v>62</v>
      </c>
      <c r="S156" s="109" t="s">
        <v>62</v>
      </c>
      <c r="T156" s="109" t="s">
        <v>62</v>
      </c>
      <c r="U156" s="109" t="s">
        <v>62</v>
      </c>
      <c r="V156" s="109" t="s">
        <v>62</v>
      </c>
      <c r="W156" s="109" t="s">
        <v>62</v>
      </c>
      <c r="X156" s="109" t="s">
        <v>36</v>
      </c>
      <c r="Y156" s="109" t="n">
        <v>5</v>
      </c>
      <c r="Z156" s="109" t="s">
        <v>37</v>
      </c>
      <c r="AA156" s="109" t="s">
        <v>62</v>
      </c>
      <c r="AB156" s="112" t="s">
        <v>205</v>
      </c>
      <c r="AC156" s="109" t="s">
        <v>136</v>
      </c>
    </row>
    <row r="157" s="113" customFormat="true" ht="15" hidden="false" customHeight="false" outlineLevel="0" collapsed="false">
      <c r="A157" s="108" t="s">
        <v>206</v>
      </c>
      <c r="B157" s="109" t="s">
        <v>133</v>
      </c>
      <c r="C157" s="108" t="s">
        <v>207</v>
      </c>
      <c r="D157" s="109" t="n">
        <v>16.4</v>
      </c>
      <c r="E157" s="111" t="n">
        <f aca="false">(D157*1000)/300.4</f>
        <v>54.5938748335553</v>
      </c>
      <c r="F157" s="109" t="n">
        <v>1.33</v>
      </c>
      <c r="G157" s="109" t="n">
        <v>141</v>
      </c>
      <c r="H157" s="109" t="n">
        <v>1</v>
      </c>
      <c r="I157" s="109" t="s">
        <v>62</v>
      </c>
      <c r="J157" s="109" t="s">
        <v>62</v>
      </c>
      <c r="K157" s="109"/>
      <c r="L157" s="109" t="s">
        <v>62</v>
      </c>
      <c r="M157" s="109" t="s">
        <v>62</v>
      </c>
      <c r="N157" s="109" t="s">
        <v>62</v>
      </c>
      <c r="O157" s="109" t="s">
        <v>62</v>
      </c>
      <c r="P157" s="109" t="s">
        <v>62</v>
      </c>
      <c r="Q157" s="109" t="s">
        <v>62</v>
      </c>
      <c r="R157" s="109" t="s">
        <v>62</v>
      </c>
      <c r="S157" s="109" t="s">
        <v>62</v>
      </c>
      <c r="T157" s="109" t="s">
        <v>62</v>
      </c>
      <c r="U157" s="109" t="s">
        <v>62</v>
      </c>
      <c r="V157" s="109" t="s">
        <v>62</v>
      </c>
      <c r="W157" s="109" t="s">
        <v>62</v>
      </c>
      <c r="X157" s="109" t="s">
        <v>36</v>
      </c>
      <c r="Y157" s="109" t="n">
        <v>5</v>
      </c>
      <c r="Z157" s="109" t="s">
        <v>37</v>
      </c>
      <c r="AA157" s="109" t="s">
        <v>62</v>
      </c>
      <c r="AB157" s="112" t="s">
        <v>205</v>
      </c>
      <c r="AC157" s="109" t="s">
        <v>136</v>
      </c>
    </row>
    <row r="158" s="113" customFormat="true" ht="15" hidden="false" customHeight="false" outlineLevel="0" collapsed="false">
      <c r="A158" s="108" t="s">
        <v>206</v>
      </c>
      <c r="B158" s="109" t="s">
        <v>133</v>
      </c>
      <c r="C158" s="108" t="s">
        <v>207</v>
      </c>
      <c r="D158" s="109" t="n">
        <v>9.2</v>
      </c>
      <c r="E158" s="111" t="n">
        <f aca="false">(D158*1000)/300.4</f>
        <v>30.6258322237017</v>
      </c>
      <c r="F158" s="109" t="n">
        <v>1.44</v>
      </c>
      <c r="G158" s="109" t="n">
        <v>129</v>
      </c>
      <c r="H158" s="109" t="n">
        <v>1</v>
      </c>
      <c r="I158" s="109" t="s">
        <v>62</v>
      </c>
      <c r="J158" s="109" t="s">
        <v>62</v>
      </c>
      <c r="K158" s="109"/>
      <c r="L158" s="109" t="s">
        <v>62</v>
      </c>
      <c r="M158" s="109" t="s">
        <v>62</v>
      </c>
      <c r="N158" s="109" t="s">
        <v>62</v>
      </c>
      <c r="O158" s="109" t="s">
        <v>62</v>
      </c>
      <c r="P158" s="109" t="s">
        <v>62</v>
      </c>
      <c r="Q158" s="109" t="s">
        <v>62</v>
      </c>
      <c r="R158" s="109" t="s">
        <v>62</v>
      </c>
      <c r="S158" s="109" t="s">
        <v>62</v>
      </c>
      <c r="T158" s="109" t="s">
        <v>62</v>
      </c>
      <c r="U158" s="109" t="s">
        <v>62</v>
      </c>
      <c r="V158" s="109" t="s">
        <v>62</v>
      </c>
      <c r="W158" s="109" t="s">
        <v>62</v>
      </c>
      <c r="X158" s="109" t="s">
        <v>36</v>
      </c>
      <c r="Y158" s="109" t="n">
        <v>5</v>
      </c>
      <c r="Z158" s="109" t="s">
        <v>37</v>
      </c>
      <c r="AA158" s="109" t="s">
        <v>62</v>
      </c>
      <c r="AB158" s="112" t="s">
        <v>205</v>
      </c>
      <c r="AC158" s="109" t="s">
        <v>136</v>
      </c>
    </row>
    <row r="159" s="113" customFormat="true" ht="15" hidden="false" customHeight="false" outlineLevel="0" collapsed="false">
      <c r="A159" s="108" t="s">
        <v>156</v>
      </c>
      <c r="B159" s="109" t="s">
        <v>133</v>
      </c>
      <c r="C159" s="108" t="s">
        <v>157</v>
      </c>
      <c r="D159" s="109" t="n">
        <v>24.9</v>
      </c>
      <c r="E159" s="111" t="n">
        <f aca="false">(D159*1000)/244.3</f>
        <v>101.923864101515</v>
      </c>
      <c r="F159" s="109" t="n">
        <v>1.54</v>
      </c>
      <c r="G159" s="109" t="n">
        <v>132</v>
      </c>
      <c r="H159" s="109" t="n">
        <v>1</v>
      </c>
      <c r="I159" s="109" t="s">
        <v>62</v>
      </c>
      <c r="J159" s="109" t="s">
        <v>62</v>
      </c>
      <c r="K159" s="109"/>
      <c r="L159" s="109" t="s">
        <v>62</v>
      </c>
      <c r="M159" s="109" t="s">
        <v>62</v>
      </c>
      <c r="N159" s="109" t="s">
        <v>62</v>
      </c>
      <c r="O159" s="109" t="s">
        <v>62</v>
      </c>
      <c r="P159" s="109" t="s">
        <v>62</v>
      </c>
      <c r="Q159" s="109" t="s">
        <v>62</v>
      </c>
      <c r="R159" s="109" t="s">
        <v>62</v>
      </c>
      <c r="S159" s="109" t="s">
        <v>62</v>
      </c>
      <c r="T159" s="109" t="s">
        <v>62</v>
      </c>
      <c r="U159" s="109" t="s">
        <v>62</v>
      </c>
      <c r="V159" s="109" t="s">
        <v>62</v>
      </c>
      <c r="W159" s="109" t="s">
        <v>62</v>
      </c>
      <c r="X159" s="109" t="s">
        <v>36</v>
      </c>
      <c r="Y159" s="109" t="n">
        <v>5</v>
      </c>
      <c r="Z159" s="109" t="s">
        <v>37</v>
      </c>
      <c r="AA159" s="109" t="s">
        <v>62</v>
      </c>
      <c r="AB159" s="112" t="s">
        <v>205</v>
      </c>
      <c r="AC159" s="109" t="s">
        <v>136</v>
      </c>
    </row>
    <row r="160" s="113" customFormat="true" ht="15" hidden="false" customHeight="false" outlineLevel="0" collapsed="false">
      <c r="A160" s="108" t="s">
        <v>156</v>
      </c>
      <c r="B160" s="109" t="s">
        <v>133</v>
      </c>
      <c r="C160" s="108" t="s">
        <v>157</v>
      </c>
      <c r="D160" s="109" t="n">
        <v>19.6</v>
      </c>
      <c r="E160" s="111" t="n">
        <f aca="false">(D160*1000)/244.3</f>
        <v>80.2292263610315</v>
      </c>
      <c r="F160" s="109" t="n">
        <v>1.42</v>
      </c>
      <c r="G160" s="109" t="n">
        <v>105</v>
      </c>
      <c r="H160" s="109" t="n">
        <v>1</v>
      </c>
      <c r="I160" s="109" t="s">
        <v>62</v>
      </c>
      <c r="J160" s="109" t="s">
        <v>62</v>
      </c>
      <c r="K160" s="109"/>
      <c r="L160" s="109" t="s">
        <v>62</v>
      </c>
      <c r="M160" s="109" t="s">
        <v>62</v>
      </c>
      <c r="N160" s="109" t="s">
        <v>62</v>
      </c>
      <c r="O160" s="109" t="s">
        <v>62</v>
      </c>
      <c r="P160" s="109" t="s">
        <v>62</v>
      </c>
      <c r="Q160" s="109" t="s">
        <v>62</v>
      </c>
      <c r="R160" s="109" t="s">
        <v>62</v>
      </c>
      <c r="S160" s="109" t="s">
        <v>62</v>
      </c>
      <c r="T160" s="109" t="s">
        <v>62</v>
      </c>
      <c r="U160" s="109" t="s">
        <v>62</v>
      </c>
      <c r="V160" s="109" t="s">
        <v>62</v>
      </c>
      <c r="W160" s="109" t="s">
        <v>62</v>
      </c>
      <c r="X160" s="109" t="s">
        <v>36</v>
      </c>
      <c r="Y160" s="109" t="n">
        <v>5</v>
      </c>
      <c r="Z160" s="109" t="s">
        <v>37</v>
      </c>
      <c r="AA160" s="109" t="s">
        <v>62</v>
      </c>
      <c r="AB160" s="112" t="s">
        <v>205</v>
      </c>
      <c r="AC160" s="109" t="s">
        <v>136</v>
      </c>
    </row>
    <row r="161" s="113" customFormat="true" ht="15" hidden="false" customHeight="false" outlineLevel="0" collapsed="false">
      <c r="A161" s="115" t="s">
        <v>208</v>
      </c>
      <c r="B161" s="109" t="s">
        <v>133</v>
      </c>
      <c r="C161" s="108" t="s">
        <v>209</v>
      </c>
      <c r="D161" s="109" t="n">
        <v>3.7</v>
      </c>
      <c r="E161" s="111" t="n">
        <v>12</v>
      </c>
      <c r="F161" s="109" t="n">
        <v>1.39</v>
      </c>
      <c r="G161" s="109" t="n">
        <v>130</v>
      </c>
      <c r="H161" s="109" t="n">
        <v>1</v>
      </c>
      <c r="I161" s="109" t="s">
        <v>62</v>
      </c>
      <c r="J161" s="109" t="s">
        <v>62</v>
      </c>
      <c r="K161" s="109"/>
      <c r="L161" s="109" t="s">
        <v>62</v>
      </c>
      <c r="M161" s="109" t="s">
        <v>62</v>
      </c>
      <c r="N161" s="109" t="s">
        <v>62</v>
      </c>
      <c r="O161" s="109" t="s">
        <v>62</v>
      </c>
      <c r="P161" s="109" t="s">
        <v>62</v>
      </c>
      <c r="Q161" s="109" t="s">
        <v>62</v>
      </c>
      <c r="R161" s="109" t="s">
        <v>62</v>
      </c>
      <c r="S161" s="109" t="s">
        <v>62</v>
      </c>
      <c r="T161" s="109" t="s">
        <v>62</v>
      </c>
      <c r="U161" s="109" t="s">
        <v>62</v>
      </c>
      <c r="V161" s="109" t="s">
        <v>62</v>
      </c>
      <c r="W161" s="109" t="s">
        <v>62</v>
      </c>
      <c r="X161" s="109" t="s">
        <v>36</v>
      </c>
      <c r="Y161" s="109" t="n">
        <v>5</v>
      </c>
      <c r="Z161" s="109" t="s">
        <v>37</v>
      </c>
      <c r="AA161" s="109" t="s">
        <v>62</v>
      </c>
      <c r="AB161" s="112" t="s">
        <v>205</v>
      </c>
      <c r="AC161" s="109" t="s">
        <v>136</v>
      </c>
    </row>
    <row r="162" s="113" customFormat="true" ht="15" hidden="false" customHeight="false" outlineLevel="0" collapsed="false">
      <c r="A162" s="115" t="s">
        <v>208</v>
      </c>
      <c r="B162" s="109" t="s">
        <v>133</v>
      </c>
      <c r="C162" s="108" t="s">
        <v>209</v>
      </c>
      <c r="D162" s="109" t="n">
        <v>3.3</v>
      </c>
      <c r="E162" s="111" t="n">
        <v>11</v>
      </c>
      <c r="F162" s="109" t="n">
        <v>1.52</v>
      </c>
      <c r="G162" s="109" t="n">
        <v>112</v>
      </c>
      <c r="H162" s="109" t="n">
        <v>1</v>
      </c>
      <c r="I162" s="109" t="s">
        <v>62</v>
      </c>
      <c r="J162" s="109" t="s">
        <v>62</v>
      </c>
      <c r="K162" s="109"/>
      <c r="L162" s="109" t="s">
        <v>62</v>
      </c>
      <c r="M162" s="109" t="s">
        <v>62</v>
      </c>
      <c r="N162" s="109" t="s">
        <v>62</v>
      </c>
      <c r="O162" s="109" t="s">
        <v>62</v>
      </c>
      <c r="P162" s="109" t="s">
        <v>62</v>
      </c>
      <c r="Q162" s="109" t="s">
        <v>62</v>
      </c>
      <c r="R162" s="109" t="s">
        <v>62</v>
      </c>
      <c r="S162" s="109" t="s">
        <v>62</v>
      </c>
      <c r="T162" s="109" t="s">
        <v>62</v>
      </c>
      <c r="U162" s="109" t="s">
        <v>62</v>
      </c>
      <c r="V162" s="109" t="s">
        <v>62</v>
      </c>
      <c r="W162" s="109" t="s">
        <v>62</v>
      </c>
      <c r="X162" s="109" t="s">
        <v>36</v>
      </c>
      <c r="Y162" s="109" t="n">
        <v>5</v>
      </c>
      <c r="Z162" s="109" t="s">
        <v>37</v>
      </c>
      <c r="AA162" s="109" t="s">
        <v>62</v>
      </c>
      <c r="AB162" s="112" t="s">
        <v>205</v>
      </c>
      <c r="AC162" s="109" t="s">
        <v>136</v>
      </c>
    </row>
    <row r="163" s="113" customFormat="true" ht="15" hidden="false" customHeight="false" outlineLevel="0" collapsed="false">
      <c r="A163" s="108" t="s">
        <v>210</v>
      </c>
      <c r="B163" s="109" t="s">
        <v>133</v>
      </c>
      <c r="C163" s="108" t="s">
        <v>211</v>
      </c>
      <c r="D163" s="109" t="n">
        <v>3.2</v>
      </c>
      <c r="E163" s="111" t="n">
        <f aca="false">(D163*1000)/302.4</f>
        <v>10.5820105820106</v>
      </c>
      <c r="F163" s="109" t="n">
        <v>1.24</v>
      </c>
      <c r="G163" s="109" t="n">
        <v>155</v>
      </c>
      <c r="H163" s="109" t="n">
        <v>1</v>
      </c>
      <c r="I163" s="109" t="s">
        <v>62</v>
      </c>
      <c r="J163" s="109" t="s">
        <v>62</v>
      </c>
      <c r="K163" s="109"/>
      <c r="L163" s="109" t="s">
        <v>62</v>
      </c>
      <c r="M163" s="109" t="s">
        <v>62</v>
      </c>
      <c r="N163" s="109" t="s">
        <v>62</v>
      </c>
      <c r="O163" s="109" t="s">
        <v>62</v>
      </c>
      <c r="P163" s="109" t="s">
        <v>62</v>
      </c>
      <c r="Q163" s="109" t="s">
        <v>62</v>
      </c>
      <c r="R163" s="109" t="s">
        <v>62</v>
      </c>
      <c r="S163" s="109" t="s">
        <v>62</v>
      </c>
      <c r="T163" s="109" t="s">
        <v>62</v>
      </c>
      <c r="U163" s="109" t="s">
        <v>62</v>
      </c>
      <c r="V163" s="109" t="s">
        <v>62</v>
      </c>
      <c r="W163" s="109" t="s">
        <v>62</v>
      </c>
      <c r="X163" s="109" t="s">
        <v>36</v>
      </c>
      <c r="Y163" s="109" t="n">
        <v>5</v>
      </c>
      <c r="Z163" s="109" t="s">
        <v>37</v>
      </c>
      <c r="AA163" s="109" t="s">
        <v>62</v>
      </c>
      <c r="AB163" s="112" t="s">
        <v>205</v>
      </c>
      <c r="AC163" s="109" t="s">
        <v>136</v>
      </c>
    </row>
    <row r="164" s="113" customFormat="true" ht="15" hidden="false" customHeight="false" outlineLevel="0" collapsed="false">
      <c r="A164" s="108" t="s">
        <v>210</v>
      </c>
      <c r="B164" s="109" t="s">
        <v>133</v>
      </c>
      <c r="C164" s="108" t="s">
        <v>211</v>
      </c>
      <c r="D164" s="109" t="n">
        <v>5.1</v>
      </c>
      <c r="E164" s="111" t="n">
        <f aca="false">(D164*1000)/302.4</f>
        <v>16.8650793650794</v>
      </c>
      <c r="F164" s="109" t="n">
        <v>1.28</v>
      </c>
      <c r="G164" s="109" t="n">
        <v>161</v>
      </c>
      <c r="H164" s="109" t="n">
        <v>1</v>
      </c>
      <c r="I164" s="109" t="s">
        <v>62</v>
      </c>
      <c r="J164" s="109" t="s">
        <v>62</v>
      </c>
      <c r="K164" s="109"/>
      <c r="L164" s="109" t="s">
        <v>62</v>
      </c>
      <c r="M164" s="109" t="s">
        <v>62</v>
      </c>
      <c r="N164" s="109" t="s">
        <v>62</v>
      </c>
      <c r="O164" s="109" t="s">
        <v>62</v>
      </c>
      <c r="P164" s="109" t="s">
        <v>62</v>
      </c>
      <c r="Q164" s="109" t="s">
        <v>62</v>
      </c>
      <c r="R164" s="109" t="s">
        <v>62</v>
      </c>
      <c r="S164" s="109" t="s">
        <v>62</v>
      </c>
      <c r="T164" s="109" t="s">
        <v>62</v>
      </c>
      <c r="U164" s="109" t="s">
        <v>62</v>
      </c>
      <c r="V164" s="109" t="s">
        <v>62</v>
      </c>
      <c r="W164" s="109" t="s">
        <v>62</v>
      </c>
      <c r="X164" s="109" t="s">
        <v>36</v>
      </c>
      <c r="Y164" s="109" t="n">
        <v>5</v>
      </c>
      <c r="Z164" s="109" t="s">
        <v>37</v>
      </c>
      <c r="AA164" s="109" t="s">
        <v>62</v>
      </c>
      <c r="AB164" s="112" t="s">
        <v>205</v>
      </c>
      <c r="AC164" s="109" t="s">
        <v>136</v>
      </c>
    </row>
    <row r="165" s="113" customFormat="true" ht="15" hidden="false" customHeight="false" outlineLevel="0" collapsed="false">
      <c r="A165" s="108" t="s">
        <v>210</v>
      </c>
      <c r="B165" s="109" t="s">
        <v>133</v>
      </c>
      <c r="C165" s="108" t="s">
        <v>211</v>
      </c>
      <c r="D165" s="109" t="n">
        <v>12.7</v>
      </c>
      <c r="E165" s="111" t="n">
        <f aca="false">(D165*1000)/302.4</f>
        <v>41.9973544973545</v>
      </c>
      <c r="F165" s="109" t="n">
        <v>1.2</v>
      </c>
      <c r="G165" s="109" t="n">
        <v>165</v>
      </c>
      <c r="H165" s="109" t="n">
        <v>1</v>
      </c>
      <c r="I165" s="109" t="s">
        <v>62</v>
      </c>
      <c r="J165" s="109" t="s">
        <v>62</v>
      </c>
      <c r="K165" s="109"/>
      <c r="L165" s="109" t="s">
        <v>62</v>
      </c>
      <c r="M165" s="109" t="s">
        <v>62</v>
      </c>
      <c r="N165" s="109" t="s">
        <v>62</v>
      </c>
      <c r="O165" s="109" t="s">
        <v>62</v>
      </c>
      <c r="P165" s="109" t="s">
        <v>62</v>
      </c>
      <c r="Q165" s="109" t="s">
        <v>62</v>
      </c>
      <c r="R165" s="109" t="s">
        <v>62</v>
      </c>
      <c r="S165" s="109" t="s">
        <v>62</v>
      </c>
      <c r="T165" s="109" t="s">
        <v>62</v>
      </c>
      <c r="U165" s="109" t="s">
        <v>62</v>
      </c>
      <c r="V165" s="109" t="s">
        <v>62</v>
      </c>
      <c r="W165" s="109" t="s">
        <v>62</v>
      </c>
      <c r="X165" s="109" t="s">
        <v>36</v>
      </c>
      <c r="Y165" s="109" t="n">
        <v>5</v>
      </c>
      <c r="Z165" s="109" t="s">
        <v>37</v>
      </c>
      <c r="AA165" s="109" t="s">
        <v>62</v>
      </c>
      <c r="AB165" s="112" t="s">
        <v>205</v>
      </c>
      <c r="AC165" s="109" t="s">
        <v>136</v>
      </c>
    </row>
    <row r="166" s="113" customFormat="true" ht="15" hidden="false" customHeight="false" outlineLevel="0" collapsed="false">
      <c r="A166" s="115" t="s">
        <v>212</v>
      </c>
      <c r="B166" s="109" t="s">
        <v>133</v>
      </c>
      <c r="C166" s="108" t="s">
        <v>213</v>
      </c>
      <c r="D166" s="109" t="n">
        <v>8.7</v>
      </c>
      <c r="E166" s="111" t="n">
        <v>28</v>
      </c>
      <c r="F166" s="109" t="n">
        <v>1.94</v>
      </c>
      <c r="G166" s="109" t="n">
        <v>59</v>
      </c>
      <c r="H166" s="109" t="n">
        <v>1</v>
      </c>
      <c r="I166" s="109" t="s">
        <v>62</v>
      </c>
      <c r="J166" s="109" t="s">
        <v>62</v>
      </c>
      <c r="K166" s="109"/>
      <c r="L166" s="109" t="s">
        <v>62</v>
      </c>
      <c r="M166" s="109" t="s">
        <v>62</v>
      </c>
      <c r="N166" s="109" t="s">
        <v>62</v>
      </c>
      <c r="O166" s="109" t="s">
        <v>62</v>
      </c>
      <c r="P166" s="109" t="s">
        <v>62</v>
      </c>
      <c r="Q166" s="109" t="s">
        <v>62</v>
      </c>
      <c r="R166" s="109" t="s">
        <v>62</v>
      </c>
      <c r="S166" s="109" t="s">
        <v>62</v>
      </c>
      <c r="T166" s="109" t="s">
        <v>62</v>
      </c>
      <c r="U166" s="109" t="s">
        <v>62</v>
      </c>
      <c r="V166" s="109" t="s">
        <v>62</v>
      </c>
      <c r="W166" s="109" t="s">
        <v>62</v>
      </c>
      <c r="X166" s="109" t="s">
        <v>36</v>
      </c>
      <c r="Y166" s="109" t="n">
        <v>5</v>
      </c>
      <c r="Z166" s="109" t="s">
        <v>37</v>
      </c>
      <c r="AA166" s="109" t="s">
        <v>62</v>
      </c>
      <c r="AB166" s="112" t="s">
        <v>205</v>
      </c>
      <c r="AC166" s="109" t="s">
        <v>136</v>
      </c>
    </row>
    <row r="167" s="113" customFormat="true" ht="15" hidden="false" customHeight="false" outlineLevel="0" collapsed="false">
      <c r="A167" s="115" t="s">
        <v>212</v>
      </c>
      <c r="B167" s="109" t="s">
        <v>133</v>
      </c>
      <c r="C167" s="108" t="s">
        <v>213</v>
      </c>
      <c r="D167" s="109" t="n">
        <v>6.7</v>
      </c>
      <c r="E167" s="111" t="n">
        <v>21</v>
      </c>
      <c r="F167" s="109" t="n">
        <v>2.41</v>
      </c>
      <c r="G167" s="109" t="n">
        <v>53</v>
      </c>
      <c r="H167" s="109" t="n">
        <v>1</v>
      </c>
      <c r="I167" s="109" t="s">
        <v>62</v>
      </c>
      <c r="J167" s="109" t="s">
        <v>62</v>
      </c>
      <c r="K167" s="109"/>
      <c r="L167" s="109" t="s">
        <v>62</v>
      </c>
      <c r="M167" s="109" t="s">
        <v>62</v>
      </c>
      <c r="N167" s="109" t="s">
        <v>62</v>
      </c>
      <c r="O167" s="109" t="s">
        <v>62</v>
      </c>
      <c r="P167" s="109" t="s">
        <v>62</v>
      </c>
      <c r="Q167" s="109" t="s">
        <v>62</v>
      </c>
      <c r="R167" s="109" t="s">
        <v>62</v>
      </c>
      <c r="S167" s="109" t="s">
        <v>62</v>
      </c>
      <c r="T167" s="109" t="s">
        <v>62</v>
      </c>
      <c r="U167" s="109" t="s">
        <v>62</v>
      </c>
      <c r="V167" s="109" t="s">
        <v>62</v>
      </c>
      <c r="W167" s="109" t="s">
        <v>62</v>
      </c>
      <c r="X167" s="109" t="s">
        <v>36</v>
      </c>
      <c r="Y167" s="109" t="n">
        <v>5</v>
      </c>
      <c r="Z167" s="109" t="s">
        <v>37</v>
      </c>
      <c r="AA167" s="109" t="s">
        <v>62</v>
      </c>
      <c r="AB167" s="112" t="s">
        <v>205</v>
      </c>
      <c r="AC167" s="109" t="s">
        <v>136</v>
      </c>
    </row>
    <row r="168" s="113" customFormat="true" ht="15" hidden="false" customHeight="false" outlineLevel="0" collapsed="false">
      <c r="A168" s="108" t="s">
        <v>214</v>
      </c>
      <c r="B168" s="109" t="s">
        <v>133</v>
      </c>
      <c r="C168" s="108" t="s">
        <v>215</v>
      </c>
      <c r="D168" s="109" t="n">
        <v>11.4</v>
      </c>
      <c r="E168" s="111" t="n">
        <v>39</v>
      </c>
      <c r="F168" s="109" t="n">
        <v>1.25</v>
      </c>
      <c r="G168" s="109" t="n">
        <v>208</v>
      </c>
      <c r="H168" s="109" t="n">
        <v>1</v>
      </c>
      <c r="I168" s="109" t="s">
        <v>62</v>
      </c>
      <c r="J168" s="109" t="s">
        <v>62</v>
      </c>
      <c r="K168" s="109"/>
      <c r="L168" s="109" t="s">
        <v>62</v>
      </c>
      <c r="M168" s="109" t="s">
        <v>62</v>
      </c>
      <c r="N168" s="109" t="s">
        <v>62</v>
      </c>
      <c r="O168" s="109" t="s">
        <v>62</v>
      </c>
      <c r="P168" s="109" t="s">
        <v>62</v>
      </c>
      <c r="Q168" s="109" t="s">
        <v>62</v>
      </c>
      <c r="R168" s="109" t="s">
        <v>62</v>
      </c>
      <c r="S168" s="109" t="s">
        <v>62</v>
      </c>
      <c r="T168" s="109" t="s">
        <v>62</v>
      </c>
      <c r="U168" s="109" t="s">
        <v>62</v>
      </c>
      <c r="V168" s="109" t="s">
        <v>62</v>
      </c>
      <c r="W168" s="109" t="s">
        <v>62</v>
      </c>
      <c r="X168" s="109" t="s">
        <v>36</v>
      </c>
      <c r="Y168" s="109" t="n">
        <v>5</v>
      </c>
      <c r="Z168" s="109" t="s">
        <v>37</v>
      </c>
      <c r="AA168" s="109" t="s">
        <v>62</v>
      </c>
      <c r="AB168" s="112" t="s">
        <v>205</v>
      </c>
      <c r="AC168" s="109" t="s">
        <v>136</v>
      </c>
    </row>
    <row r="169" s="113" customFormat="true" ht="15" hidden="false" customHeight="false" outlineLevel="0" collapsed="false">
      <c r="A169" s="108" t="s">
        <v>214</v>
      </c>
      <c r="B169" s="109" t="s">
        <v>133</v>
      </c>
      <c r="C169" s="108" t="s">
        <v>215</v>
      </c>
      <c r="D169" s="109" t="n">
        <v>2.5</v>
      </c>
      <c r="E169" s="111" t="n">
        <v>8</v>
      </c>
      <c r="F169" s="109" t="n">
        <v>2.35</v>
      </c>
      <c r="G169" s="109" t="n">
        <v>182</v>
      </c>
      <c r="H169" s="109" t="n">
        <v>1</v>
      </c>
      <c r="I169" s="109" t="s">
        <v>62</v>
      </c>
      <c r="J169" s="109" t="s">
        <v>62</v>
      </c>
      <c r="K169" s="109"/>
      <c r="L169" s="109" t="s">
        <v>62</v>
      </c>
      <c r="M169" s="109" t="s">
        <v>62</v>
      </c>
      <c r="N169" s="109" t="s">
        <v>62</v>
      </c>
      <c r="O169" s="109" t="s">
        <v>62</v>
      </c>
      <c r="P169" s="109" t="s">
        <v>62</v>
      </c>
      <c r="Q169" s="109" t="s">
        <v>62</v>
      </c>
      <c r="R169" s="109" t="s">
        <v>62</v>
      </c>
      <c r="S169" s="109" t="s">
        <v>62</v>
      </c>
      <c r="T169" s="109" t="s">
        <v>62</v>
      </c>
      <c r="U169" s="109" t="s">
        <v>62</v>
      </c>
      <c r="V169" s="109" t="s">
        <v>62</v>
      </c>
      <c r="W169" s="109" t="s">
        <v>62</v>
      </c>
      <c r="X169" s="109" t="s">
        <v>36</v>
      </c>
      <c r="Y169" s="109" t="n">
        <v>5</v>
      </c>
      <c r="Z169" s="109" t="s">
        <v>37</v>
      </c>
      <c r="AA169" s="109" t="s">
        <v>62</v>
      </c>
      <c r="AB169" s="112" t="s">
        <v>205</v>
      </c>
      <c r="AC169" s="109" t="s">
        <v>136</v>
      </c>
    </row>
    <row r="170" s="113" customFormat="true" ht="15" hidden="false" customHeight="false" outlineLevel="0" collapsed="false">
      <c r="A170" s="108" t="s">
        <v>214</v>
      </c>
      <c r="B170" s="109" t="s">
        <v>133</v>
      </c>
      <c r="C170" s="108" t="s">
        <v>215</v>
      </c>
      <c r="D170" s="109" t="n">
        <v>2.3</v>
      </c>
      <c r="E170" s="111" t="n">
        <v>8</v>
      </c>
      <c r="F170" s="109" t="n">
        <v>1.81</v>
      </c>
      <c r="G170" s="109" t="n">
        <v>190</v>
      </c>
      <c r="H170" s="109" t="n">
        <v>1</v>
      </c>
      <c r="I170" s="109" t="s">
        <v>62</v>
      </c>
      <c r="J170" s="109" t="s">
        <v>62</v>
      </c>
      <c r="K170" s="109"/>
      <c r="L170" s="109" t="s">
        <v>62</v>
      </c>
      <c r="M170" s="109" t="s">
        <v>62</v>
      </c>
      <c r="N170" s="109" t="s">
        <v>62</v>
      </c>
      <c r="O170" s="109" t="s">
        <v>62</v>
      </c>
      <c r="P170" s="109" t="s">
        <v>62</v>
      </c>
      <c r="Q170" s="109" t="s">
        <v>62</v>
      </c>
      <c r="R170" s="109" t="s">
        <v>62</v>
      </c>
      <c r="S170" s="109" t="s">
        <v>62</v>
      </c>
      <c r="T170" s="109" t="s">
        <v>62</v>
      </c>
      <c r="U170" s="109" t="s">
        <v>62</v>
      </c>
      <c r="V170" s="109" t="s">
        <v>62</v>
      </c>
      <c r="W170" s="109" t="s">
        <v>62</v>
      </c>
      <c r="X170" s="109" t="s">
        <v>36</v>
      </c>
      <c r="Y170" s="109" t="n">
        <v>5</v>
      </c>
      <c r="Z170" s="109" t="s">
        <v>37</v>
      </c>
      <c r="AA170" s="109" t="s">
        <v>62</v>
      </c>
      <c r="AB170" s="112" t="s">
        <v>205</v>
      </c>
      <c r="AC170" s="109" t="s">
        <v>136</v>
      </c>
    </row>
    <row r="171" s="113" customFormat="true" ht="15" hidden="false" customHeight="false" outlineLevel="0" collapsed="false">
      <c r="A171" s="108" t="s">
        <v>214</v>
      </c>
      <c r="B171" s="109" t="s">
        <v>133</v>
      </c>
      <c r="C171" s="108" t="s">
        <v>215</v>
      </c>
      <c r="D171" s="109" t="n">
        <v>6.9</v>
      </c>
      <c r="E171" s="111" t="n">
        <v>23</v>
      </c>
      <c r="F171" s="109" t="n">
        <v>1.71</v>
      </c>
      <c r="G171" s="109" t="n">
        <v>182</v>
      </c>
      <c r="H171" s="109" t="n">
        <v>1</v>
      </c>
      <c r="I171" s="109" t="s">
        <v>62</v>
      </c>
      <c r="J171" s="109" t="s">
        <v>62</v>
      </c>
      <c r="K171" s="109"/>
      <c r="L171" s="109" t="s">
        <v>62</v>
      </c>
      <c r="M171" s="109" t="s">
        <v>62</v>
      </c>
      <c r="N171" s="109" t="s">
        <v>62</v>
      </c>
      <c r="O171" s="109" t="s">
        <v>62</v>
      </c>
      <c r="P171" s="109" t="s">
        <v>62</v>
      </c>
      <c r="Q171" s="109" t="s">
        <v>62</v>
      </c>
      <c r="R171" s="109" t="s">
        <v>62</v>
      </c>
      <c r="S171" s="109" t="s">
        <v>62</v>
      </c>
      <c r="T171" s="109" t="s">
        <v>62</v>
      </c>
      <c r="U171" s="109" t="s">
        <v>62</v>
      </c>
      <c r="V171" s="109" t="s">
        <v>62</v>
      </c>
      <c r="W171" s="109" t="s">
        <v>62</v>
      </c>
      <c r="X171" s="109" t="s">
        <v>36</v>
      </c>
      <c r="Y171" s="109" t="n">
        <v>5</v>
      </c>
      <c r="Z171" s="109" t="s">
        <v>37</v>
      </c>
      <c r="AA171" s="109" t="s">
        <v>62</v>
      </c>
      <c r="AB171" s="112" t="s">
        <v>205</v>
      </c>
      <c r="AC171" s="109" t="s">
        <v>136</v>
      </c>
    </row>
    <row r="172" s="113" customFormat="true" ht="15" hidden="false" customHeight="false" outlineLevel="0" collapsed="false">
      <c r="A172" s="108" t="s">
        <v>216</v>
      </c>
      <c r="B172" s="109" t="s">
        <v>133</v>
      </c>
      <c r="C172" s="110" t="s">
        <v>204</v>
      </c>
      <c r="D172" s="109" t="n">
        <v>2.2</v>
      </c>
      <c r="E172" s="111" t="n">
        <v>6</v>
      </c>
      <c r="F172" s="109" t="n">
        <v>1.36</v>
      </c>
      <c r="G172" s="109" t="n">
        <v>243</v>
      </c>
      <c r="H172" s="109" t="n">
        <v>1</v>
      </c>
      <c r="I172" s="109" t="s">
        <v>62</v>
      </c>
      <c r="J172" s="109" t="s">
        <v>62</v>
      </c>
      <c r="K172" s="109"/>
      <c r="L172" s="109" t="s">
        <v>62</v>
      </c>
      <c r="M172" s="109" t="s">
        <v>62</v>
      </c>
      <c r="N172" s="109" t="s">
        <v>62</v>
      </c>
      <c r="O172" s="109" t="s">
        <v>62</v>
      </c>
      <c r="P172" s="109" t="s">
        <v>62</v>
      </c>
      <c r="Q172" s="109" t="s">
        <v>62</v>
      </c>
      <c r="R172" s="109" t="s">
        <v>62</v>
      </c>
      <c r="S172" s="109" t="s">
        <v>62</v>
      </c>
      <c r="T172" s="109" t="s">
        <v>62</v>
      </c>
      <c r="U172" s="109" t="s">
        <v>62</v>
      </c>
      <c r="V172" s="109" t="s">
        <v>62</v>
      </c>
      <c r="W172" s="109" t="s">
        <v>62</v>
      </c>
      <c r="X172" s="109" t="s">
        <v>36</v>
      </c>
      <c r="Y172" s="109" t="n">
        <v>5</v>
      </c>
      <c r="Z172" s="109" t="s">
        <v>37</v>
      </c>
      <c r="AA172" s="109" t="s">
        <v>62</v>
      </c>
      <c r="AB172" s="112" t="s">
        <v>205</v>
      </c>
      <c r="AC172" s="109" t="s">
        <v>136</v>
      </c>
    </row>
    <row r="173" s="113" customFormat="true" ht="15" hidden="false" customHeight="false" outlineLevel="0" collapsed="false">
      <c r="A173" s="108" t="s">
        <v>216</v>
      </c>
      <c r="B173" s="109" t="s">
        <v>133</v>
      </c>
      <c r="C173" s="110" t="s">
        <v>204</v>
      </c>
      <c r="D173" s="109" t="n">
        <v>1.6</v>
      </c>
      <c r="E173" s="111" t="n">
        <v>5</v>
      </c>
      <c r="F173" s="109" t="n">
        <v>1.52</v>
      </c>
      <c r="G173" s="109" t="n">
        <v>227</v>
      </c>
      <c r="H173" s="109" t="n">
        <v>1</v>
      </c>
      <c r="I173" s="109" t="s">
        <v>62</v>
      </c>
      <c r="J173" s="109" t="s">
        <v>62</v>
      </c>
      <c r="K173" s="109"/>
      <c r="L173" s="109" t="s">
        <v>62</v>
      </c>
      <c r="M173" s="109" t="s">
        <v>62</v>
      </c>
      <c r="N173" s="109" t="s">
        <v>62</v>
      </c>
      <c r="O173" s="109" t="s">
        <v>62</v>
      </c>
      <c r="P173" s="109" t="s">
        <v>62</v>
      </c>
      <c r="Q173" s="109" t="s">
        <v>62</v>
      </c>
      <c r="R173" s="109" t="s">
        <v>62</v>
      </c>
      <c r="S173" s="109" t="s">
        <v>62</v>
      </c>
      <c r="T173" s="109" t="s">
        <v>62</v>
      </c>
      <c r="U173" s="109" t="s">
        <v>62</v>
      </c>
      <c r="V173" s="109" t="s">
        <v>62</v>
      </c>
      <c r="W173" s="109" t="s">
        <v>62</v>
      </c>
      <c r="X173" s="109" t="s">
        <v>36</v>
      </c>
      <c r="Y173" s="109" t="n">
        <v>5</v>
      </c>
      <c r="Z173" s="109" t="s">
        <v>37</v>
      </c>
      <c r="AA173" s="109" t="s">
        <v>62</v>
      </c>
      <c r="AB173" s="112" t="s">
        <v>205</v>
      </c>
      <c r="AC173" s="109" t="s">
        <v>136</v>
      </c>
    </row>
    <row r="174" s="107" customFormat="true" ht="15" hidden="false" customHeight="false" outlineLevel="0" collapsed="false">
      <c r="A174" s="116" t="s">
        <v>217</v>
      </c>
      <c r="B174" s="117" t="s">
        <v>133</v>
      </c>
      <c r="C174" s="116" t="s">
        <v>218</v>
      </c>
      <c r="D174" s="117" t="n">
        <v>2.7</v>
      </c>
      <c r="E174" s="117" t="n">
        <v>15</v>
      </c>
      <c r="F174" s="117" t="n">
        <v>1.9</v>
      </c>
      <c r="G174" s="117" t="n">
        <v>-9</v>
      </c>
      <c r="H174" s="117" t="n">
        <v>0</v>
      </c>
      <c r="I174" s="117" t="n">
        <v>119</v>
      </c>
      <c r="J174" s="117" t="s">
        <v>62</v>
      </c>
      <c r="K174" s="117"/>
      <c r="L174" s="117" t="s">
        <v>62</v>
      </c>
      <c r="M174" s="117" t="s">
        <v>62</v>
      </c>
      <c r="N174" s="117" t="s">
        <v>62</v>
      </c>
      <c r="O174" s="117" t="s">
        <v>62</v>
      </c>
      <c r="P174" s="117" t="s">
        <v>62</v>
      </c>
      <c r="Q174" s="117" t="s">
        <v>62</v>
      </c>
      <c r="R174" s="117" t="s">
        <v>62</v>
      </c>
      <c r="S174" s="117" t="s">
        <v>62</v>
      </c>
      <c r="T174" s="117" t="s">
        <v>62</v>
      </c>
      <c r="U174" s="117" t="s">
        <v>62</v>
      </c>
      <c r="V174" s="117" t="s">
        <v>62</v>
      </c>
      <c r="W174" s="117" t="s">
        <v>62</v>
      </c>
      <c r="X174" s="117" t="s">
        <v>36</v>
      </c>
      <c r="Y174" s="117" t="n">
        <v>10</v>
      </c>
      <c r="Z174" s="117" t="s">
        <v>37</v>
      </c>
      <c r="AA174" s="117" t="s">
        <v>62</v>
      </c>
      <c r="AB174" s="118" t="s">
        <v>219</v>
      </c>
      <c r="AC174" s="117" t="s">
        <v>136</v>
      </c>
    </row>
    <row r="175" s="107" customFormat="true" ht="15" hidden="false" customHeight="false" outlineLevel="0" collapsed="false">
      <c r="A175" s="116" t="s">
        <v>217</v>
      </c>
      <c r="B175" s="117" t="s">
        <v>133</v>
      </c>
      <c r="C175" s="116" t="s">
        <v>218</v>
      </c>
      <c r="D175" s="117" t="n">
        <v>3.1</v>
      </c>
      <c r="E175" s="117" t="n">
        <v>17</v>
      </c>
      <c r="F175" s="117" t="n">
        <v>1.8</v>
      </c>
      <c r="G175" s="117" t="n">
        <v>-9</v>
      </c>
      <c r="H175" s="117" t="n">
        <v>0</v>
      </c>
      <c r="I175" s="117" t="n">
        <v>125</v>
      </c>
      <c r="J175" s="117" t="s">
        <v>62</v>
      </c>
      <c r="K175" s="117"/>
      <c r="L175" s="117" t="s">
        <v>62</v>
      </c>
      <c r="M175" s="117" t="s">
        <v>62</v>
      </c>
      <c r="N175" s="117" t="s">
        <v>62</v>
      </c>
      <c r="O175" s="117" t="s">
        <v>62</v>
      </c>
      <c r="P175" s="117" t="s">
        <v>62</v>
      </c>
      <c r="Q175" s="117" t="s">
        <v>62</v>
      </c>
      <c r="R175" s="117" t="s">
        <v>62</v>
      </c>
      <c r="S175" s="117" t="s">
        <v>62</v>
      </c>
      <c r="T175" s="117" t="s">
        <v>62</v>
      </c>
      <c r="U175" s="117" t="s">
        <v>62</v>
      </c>
      <c r="V175" s="117" t="s">
        <v>62</v>
      </c>
      <c r="W175" s="117" t="s">
        <v>62</v>
      </c>
      <c r="X175" s="117" t="s">
        <v>36</v>
      </c>
      <c r="Y175" s="117" t="n">
        <v>10</v>
      </c>
      <c r="Z175" s="117" t="s">
        <v>37</v>
      </c>
      <c r="AA175" s="117" t="s">
        <v>62</v>
      </c>
      <c r="AB175" s="118" t="s">
        <v>219</v>
      </c>
      <c r="AC175" s="117" t="s">
        <v>136</v>
      </c>
    </row>
    <row r="176" s="107" customFormat="true" ht="15" hidden="false" customHeight="false" outlineLevel="0" collapsed="false">
      <c r="A176" s="116" t="s">
        <v>217</v>
      </c>
      <c r="B176" s="117" t="s">
        <v>133</v>
      </c>
      <c r="C176" s="116" t="s">
        <v>218</v>
      </c>
      <c r="D176" s="117" t="n">
        <v>4.7</v>
      </c>
      <c r="E176" s="117" t="n">
        <v>26</v>
      </c>
      <c r="F176" s="117" t="n">
        <v>6.3</v>
      </c>
      <c r="G176" s="117" t="n">
        <v>7</v>
      </c>
      <c r="H176" s="117" t="n">
        <v>0</v>
      </c>
      <c r="I176" s="117" t="s">
        <v>62</v>
      </c>
      <c r="J176" s="117" t="s">
        <v>62</v>
      </c>
      <c r="K176" s="117"/>
      <c r="L176" s="117" t="s">
        <v>62</v>
      </c>
      <c r="M176" s="117" t="s">
        <v>62</v>
      </c>
      <c r="N176" s="117" t="s">
        <v>62</v>
      </c>
      <c r="O176" s="117" t="s">
        <v>62</v>
      </c>
      <c r="P176" s="117" t="s">
        <v>62</v>
      </c>
      <c r="Q176" s="117" t="s">
        <v>62</v>
      </c>
      <c r="R176" s="117" t="s">
        <v>62</v>
      </c>
      <c r="S176" s="117" t="s">
        <v>62</v>
      </c>
      <c r="T176" s="117" t="s">
        <v>62</v>
      </c>
      <c r="U176" s="117" t="s">
        <v>62</v>
      </c>
      <c r="V176" s="117" t="s">
        <v>62</v>
      </c>
      <c r="W176" s="117" t="s">
        <v>62</v>
      </c>
      <c r="X176" s="117" t="s">
        <v>36</v>
      </c>
      <c r="Y176" s="117" t="n">
        <v>10</v>
      </c>
      <c r="Z176" s="117" t="s">
        <v>37</v>
      </c>
      <c r="AA176" s="117" t="s">
        <v>62</v>
      </c>
      <c r="AB176" s="118" t="s">
        <v>219</v>
      </c>
      <c r="AC176" s="117" t="s">
        <v>136</v>
      </c>
    </row>
    <row r="177" s="107" customFormat="true" ht="15" hidden="false" customHeight="false" outlineLevel="0" collapsed="false">
      <c r="A177" s="116" t="s">
        <v>217</v>
      </c>
      <c r="B177" s="117" t="s">
        <v>133</v>
      </c>
      <c r="C177" s="116" t="s">
        <v>218</v>
      </c>
      <c r="D177" s="117" t="n">
        <v>3.3</v>
      </c>
      <c r="E177" s="117" t="n">
        <v>18</v>
      </c>
      <c r="F177" s="117" t="n">
        <v>3.3</v>
      </c>
      <c r="G177" s="117" t="n">
        <v>11</v>
      </c>
      <c r="H177" s="117" t="n">
        <v>0</v>
      </c>
      <c r="I177" s="117" t="n">
        <v>164</v>
      </c>
      <c r="J177" s="117" t="s">
        <v>62</v>
      </c>
      <c r="K177" s="117"/>
      <c r="L177" s="117" t="s">
        <v>62</v>
      </c>
      <c r="M177" s="117" t="s">
        <v>62</v>
      </c>
      <c r="N177" s="117" t="s">
        <v>62</v>
      </c>
      <c r="O177" s="117" t="s">
        <v>62</v>
      </c>
      <c r="P177" s="117" t="s">
        <v>62</v>
      </c>
      <c r="Q177" s="117" t="s">
        <v>62</v>
      </c>
      <c r="R177" s="117" t="s">
        <v>62</v>
      </c>
      <c r="S177" s="117" t="s">
        <v>62</v>
      </c>
      <c r="T177" s="117" t="s">
        <v>62</v>
      </c>
      <c r="U177" s="117" t="s">
        <v>62</v>
      </c>
      <c r="V177" s="117" t="s">
        <v>62</v>
      </c>
      <c r="W177" s="117" t="s">
        <v>62</v>
      </c>
      <c r="X177" s="117" t="s">
        <v>36</v>
      </c>
      <c r="Y177" s="117" t="n">
        <v>10</v>
      </c>
      <c r="Z177" s="117" t="s">
        <v>37</v>
      </c>
      <c r="AA177" s="117" t="s">
        <v>62</v>
      </c>
      <c r="AB177" s="118" t="s">
        <v>219</v>
      </c>
      <c r="AC177" s="117" t="s">
        <v>136</v>
      </c>
    </row>
    <row r="178" s="107" customFormat="true" ht="15" hidden="false" customHeight="false" outlineLevel="0" collapsed="false">
      <c r="A178" s="116" t="s">
        <v>217</v>
      </c>
      <c r="B178" s="117" t="s">
        <v>133</v>
      </c>
      <c r="C178" s="116" t="s">
        <v>218</v>
      </c>
      <c r="D178" s="117" t="n">
        <v>8.7</v>
      </c>
      <c r="E178" s="117" t="n">
        <v>47</v>
      </c>
      <c r="F178" s="117" t="n">
        <v>7.7</v>
      </c>
      <c r="G178" s="117" t="n">
        <v>10</v>
      </c>
      <c r="H178" s="117" t="n">
        <v>0</v>
      </c>
      <c r="I178" s="117" t="s">
        <v>62</v>
      </c>
      <c r="J178" s="117" t="s">
        <v>62</v>
      </c>
      <c r="K178" s="117"/>
      <c r="L178" s="117" t="s">
        <v>62</v>
      </c>
      <c r="M178" s="117" t="s">
        <v>62</v>
      </c>
      <c r="N178" s="117" t="s">
        <v>62</v>
      </c>
      <c r="O178" s="117" t="s">
        <v>62</v>
      </c>
      <c r="P178" s="117" t="s">
        <v>62</v>
      </c>
      <c r="Q178" s="117" t="s">
        <v>62</v>
      </c>
      <c r="R178" s="117" t="s">
        <v>62</v>
      </c>
      <c r="S178" s="117" t="s">
        <v>62</v>
      </c>
      <c r="T178" s="117" t="s">
        <v>62</v>
      </c>
      <c r="U178" s="117" t="s">
        <v>62</v>
      </c>
      <c r="V178" s="117" t="s">
        <v>62</v>
      </c>
      <c r="W178" s="117" t="s">
        <v>62</v>
      </c>
      <c r="X178" s="117" t="s">
        <v>36</v>
      </c>
      <c r="Y178" s="117" t="n">
        <v>10</v>
      </c>
      <c r="Z178" s="117" t="s">
        <v>37</v>
      </c>
      <c r="AA178" s="117" t="s">
        <v>62</v>
      </c>
      <c r="AB178" s="118" t="s">
        <v>219</v>
      </c>
      <c r="AC178" s="117" t="s">
        <v>136</v>
      </c>
    </row>
    <row r="179" s="107" customFormat="true" ht="15" hidden="false" customHeight="false" outlineLevel="0" collapsed="false">
      <c r="A179" s="116" t="s">
        <v>220</v>
      </c>
      <c r="B179" s="117" t="s">
        <v>133</v>
      </c>
      <c r="C179" s="116" t="s">
        <v>221</v>
      </c>
      <c r="D179" s="117" t="n">
        <v>2.4</v>
      </c>
      <c r="E179" s="117" t="n">
        <v>13</v>
      </c>
      <c r="F179" s="117" t="n">
        <v>1.9</v>
      </c>
      <c r="G179" s="117" t="n">
        <v>-2</v>
      </c>
      <c r="H179" s="117" t="n">
        <v>0</v>
      </c>
      <c r="I179" s="117" t="n">
        <v>121</v>
      </c>
      <c r="J179" s="117" t="s">
        <v>62</v>
      </c>
      <c r="K179" s="117"/>
      <c r="L179" s="117" t="s">
        <v>62</v>
      </c>
      <c r="M179" s="117" t="s">
        <v>62</v>
      </c>
      <c r="N179" s="117" t="s">
        <v>62</v>
      </c>
      <c r="O179" s="117" t="s">
        <v>62</v>
      </c>
      <c r="P179" s="117" t="s">
        <v>62</v>
      </c>
      <c r="Q179" s="117" t="s">
        <v>62</v>
      </c>
      <c r="R179" s="117" t="s">
        <v>62</v>
      </c>
      <c r="S179" s="117" t="s">
        <v>62</v>
      </c>
      <c r="T179" s="117" t="s">
        <v>62</v>
      </c>
      <c r="U179" s="117" t="s">
        <v>62</v>
      </c>
      <c r="V179" s="117" t="s">
        <v>62</v>
      </c>
      <c r="W179" s="117" t="s">
        <v>62</v>
      </c>
      <c r="X179" s="117" t="s">
        <v>36</v>
      </c>
      <c r="Y179" s="117" t="n">
        <v>10</v>
      </c>
      <c r="Z179" s="117" t="s">
        <v>37</v>
      </c>
      <c r="AA179" s="117" t="s">
        <v>62</v>
      </c>
      <c r="AB179" s="118" t="s">
        <v>219</v>
      </c>
      <c r="AC179" s="117" t="s">
        <v>136</v>
      </c>
    </row>
    <row r="180" s="107" customFormat="true" ht="15" hidden="false" customHeight="false" outlineLevel="0" collapsed="false">
      <c r="A180" s="116" t="s">
        <v>220</v>
      </c>
      <c r="B180" s="117" t="s">
        <v>133</v>
      </c>
      <c r="C180" s="116" t="s">
        <v>221</v>
      </c>
      <c r="D180" s="117" t="n">
        <v>4.3</v>
      </c>
      <c r="E180" s="117" t="n">
        <v>23</v>
      </c>
      <c r="F180" s="117" t="n">
        <v>1.8</v>
      </c>
      <c r="G180" s="117" t="n">
        <v>-3</v>
      </c>
      <c r="H180" s="117" t="n">
        <v>0</v>
      </c>
      <c r="I180" s="117" t="n">
        <v>120</v>
      </c>
      <c r="J180" s="117" t="s">
        <v>62</v>
      </c>
      <c r="K180" s="117"/>
      <c r="L180" s="117" t="s">
        <v>62</v>
      </c>
      <c r="M180" s="117" t="s">
        <v>62</v>
      </c>
      <c r="N180" s="117" t="s">
        <v>62</v>
      </c>
      <c r="O180" s="117" t="s">
        <v>62</v>
      </c>
      <c r="P180" s="117" t="s">
        <v>62</v>
      </c>
      <c r="Q180" s="117" t="s">
        <v>62</v>
      </c>
      <c r="R180" s="117" t="s">
        <v>62</v>
      </c>
      <c r="S180" s="117" t="s">
        <v>62</v>
      </c>
      <c r="T180" s="117" t="s">
        <v>62</v>
      </c>
      <c r="U180" s="117" t="s">
        <v>62</v>
      </c>
      <c r="V180" s="117" t="s">
        <v>62</v>
      </c>
      <c r="W180" s="117" t="s">
        <v>62</v>
      </c>
      <c r="X180" s="117" t="s">
        <v>36</v>
      </c>
      <c r="Y180" s="117" t="n">
        <v>10</v>
      </c>
      <c r="Z180" s="117" t="s">
        <v>37</v>
      </c>
      <c r="AA180" s="117" t="s">
        <v>62</v>
      </c>
      <c r="AB180" s="118" t="s">
        <v>219</v>
      </c>
      <c r="AC180" s="117" t="s">
        <v>136</v>
      </c>
    </row>
    <row r="181" s="107" customFormat="true" ht="15" hidden="false" customHeight="false" outlineLevel="0" collapsed="false">
      <c r="A181" s="116" t="s">
        <v>220</v>
      </c>
      <c r="B181" s="117" t="s">
        <v>133</v>
      </c>
      <c r="C181" s="116" t="s">
        <v>221</v>
      </c>
      <c r="D181" s="117" t="n">
        <v>2.2</v>
      </c>
      <c r="E181" s="117" t="n">
        <v>12</v>
      </c>
      <c r="F181" s="117" t="n">
        <v>1.7</v>
      </c>
      <c r="G181" s="117" t="n">
        <v>-3</v>
      </c>
      <c r="H181" s="117" t="n">
        <v>0</v>
      </c>
      <c r="I181" s="117" t="n">
        <v>128</v>
      </c>
      <c r="J181" s="117" t="s">
        <v>62</v>
      </c>
      <c r="K181" s="117"/>
      <c r="L181" s="117" t="s">
        <v>62</v>
      </c>
      <c r="M181" s="117" t="s">
        <v>62</v>
      </c>
      <c r="N181" s="117" t="s">
        <v>62</v>
      </c>
      <c r="O181" s="117" t="s">
        <v>62</v>
      </c>
      <c r="P181" s="117" t="s">
        <v>62</v>
      </c>
      <c r="Q181" s="117" t="s">
        <v>62</v>
      </c>
      <c r="R181" s="117" t="s">
        <v>62</v>
      </c>
      <c r="S181" s="117" t="s">
        <v>62</v>
      </c>
      <c r="T181" s="117" t="s">
        <v>62</v>
      </c>
      <c r="U181" s="117" t="s">
        <v>62</v>
      </c>
      <c r="V181" s="117" t="s">
        <v>62</v>
      </c>
      <c r="W181" s="117" t="s">
        <v>62</v>
      </c>
      <c r="X181" s="117" t="s">
        <v>36</v>
      </c>
      <c r="Y181" s="117" t="n">
        <v>10</v>
      </c>
      <c r="Z181" s="117" t="s">
        <v>37</v>
      </c>
      <c r="AA181" s="117" t="s">
        <v>62</v>
      </c>
      <c r="AB181" s="118" t="s">
        <v>219</v>
      </c>
      <c r="AC181" s="117" t="s">
        <v>136</v>
      </c>
    </row>
    <row r="182" s="107" customFormat="true" ht="15" hidden="false" customHeight="false" outlineLevel="0" collapsed="false">
      <c r="A182" s="116" t="s">
        <v>220</v>
      </c>
      <c r="B182" s="117" t="s">
        <v>133</v>
      </c>
      <c r="C182" s="116" t="s">
        <v>221</v>
      </c>
      <c r="D182" s="117" t="n">
        <v>2.3</v>
      </c>
      <c r="E182" s="117" t="n">
        <v>12</v>
      </c>
      <c r="F182" s="117" t="n">
        <v>1.7</v>
      </c>
      <c r="G182" s="117" t="n">
        <v>1</v>
      </c>
      <c r="H182" s="117" t="n">
        <v>0</v>
      </c>
      <c r="I182" s="117" t="n">
        <v>164</v>
      </c>
      <c r="J182" s="117" t="s">
        <v>62</v>
      </c>
      <c r="K182" s="117"/>
      <c r="L182" s="117" t="s">
        <v>62</v>
      </c>
      <c r="M182" s="117" t="s">
        <v>62</v>
      </c>
      <c r="N182" s="117" t="s">
        <v>62</v>
      </c>
      <c r="O182" s="117" t="s">
        <v>62</v>
      </c>
      <c r="P182" s="117" t="s">
        <v>62</v>
      </c>
      <c r="Q182" s="117" t="s">
        <v>62</v>
      </c>
      <c r="R182" s="117" t="s">
        <v>62</v>
      </c>
      <c r="S182" s="117" t="s">
        <v>62</v>
      </c>
      <c r="T182" s="117" t="s">
        <v>62</v>
      </c>
      <c r="U182" s="117" t="s">
        <v>62</v>
      </c>
      <c r="V182" s="117" t="s">
        <v>62</v>
      </c>
      <c r="W182" s="117" t="s">
        <v>62</v>
      </c>
      <c r="X182" s="117" t="s">
        <v>36</v>
      </c>
      <c r="Y182" s="117" t="n">
        <v>10</v>
      </c>
      <c r="Z182" s="117" t="s">
        <v>37</v>
      </c>
      <c r="AA182" s="117" t="s">
        <v>62</v>
      </c>
      <c r="AB182" s="118" t="s">
        <v>219</v>
      </c>
      <c r="AC182" s="117" t="s">
        <v>136</v>
      </c>
    </row>
    <row r="183" s="107" customFormat="true" ht="15" hidden="false" customHeight="false" outlineLevel="0" collapsed="false">
      <c r="A183" s="116" t="s">
        <v>220</v>
      </c>
      <c r="B183" s="117" t="s">
        <v>133</v>
      </c>
      <c r="C183" s="116" t="s">
        <v>221</v>
      </c>
      <c r="D183" s="117" t="n">
        <v>4</v>
      </c>
      <c r="E183" s="117" t="n">
        <v>22</v>
      </c>
      <c r="F183" s="117" t="n">
        <v>1.8</v>
      </c>
      <c r="G183" s="117" t="n">
        <v>4</v>
      </c>
      <c r="H183" s="117" t="n">
        <v>0</v>
      </c>
      <c r="I183" s="117" t="n">
        <v>164</v>
      </c>
      <c r="J183" s="117" t="s">
        <v>62</v>
      </c>
      <c r="K183" s="117"/>
      <c r="L183" s="117" t="s">
        <v>62</v>
      </c>
      <c r="M183" s="117" t="s">
        <v>62</v>
      </c>
      <c r="N183" s="117" t="s">
        <v>62</v>
      </c>
      <c r="O183" s="117" t="s">
        <v>62</v>
      </c>
      <c r="P183" s="117" t="s">
        <v>62</v>
      </c>
      <c r="Q183" s="117" t="s">
        <v>62</v>
      </c>
      <c r="R183" s="117" t="s">
        <v>62</v>
      </c>
      <c r="S183" s="117" t="s">
        <v>62</v>
      </c>
      <c r="T183" s="117" t="s">
        <v>62</v>
      </c>
      <c r="U183" s="117" t="s">
        <v>62</v>
      </c>
      <c r="V183" s="117" t="s">
        <v>62</v>
      </c>
      <c r="W183" s="117" t="s">
        <v>62</v>
      </c>
      <c r="X183" s="117" t="s">
        <v>36</v>
      </c>
      <c r="Y183" s="117" t="n">
        <v>10</v>
      </c>
      <c r="Z183" s="117" t="s">
        <v>37</v>
      </c>
      <c r="AA183" s="117" t="s">
        <v>62</v>
      </c>
      <c r="AB183" s="118" t="s">
        <v>219</v>
      </c>
      <c r="AC183" s="117" t="s">
        <v>136</v>
      </c>
    </row>
    <row r="184" s="120" customFormat="true" ht="15" hidden="false" customHeight="false" outlineLevel="0" collapsed="false">
      <c r="A184" s="104" t="s">
        <v>201</v>
      </c>
      <c r="B184" s="105" t="s">
        <v>133</v>
      </c>
      <c r="C184" s="104" t="s">
        <v>160</v>
      </c>
      <c r="D184" s="105" t="n">
        <v>5.8</v>
      </c>
      <c r="E184" s="119" t="n">
        <f aca="false">(D184*1000)/246.3</f>
        <v>23.5485180673975</v>
      </c>
      <c r="F184" s="105" t="n">
        <v>1.07</v>
      </c>
      <c r="G184" s="105" t="n">
        <v>74.65</v>
      </c>
      <c r="H184" s="105" t="n">
        <v>1</v>
      </c>
      <c r="I184" s="105" t="n">
        <v>240.43</v>
      </c>
      <c r="J184" s="105" t="n">
        <v>37.42</v>
      </c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 t="s">
        <v>36</v>
      </c>
      <c r="Y184" s="105" t="n">
        <v>3</v>
      </c>
      <c r="Z184" s="105" t="s">
        <v>37</v>
      </c>
      <c r="AA184" s="105"/>
      <c r="AB184" s="106" t="s">
        <v>222</v>
      </c>
      <c r="AC184" s="105" t="s">
        <v>136</v>
      </c>
    </row>
    <row r="185" s="120" customFormat="true" ht="15" hidden="false" customHeight="false" outlineLevel="0" collapsed="false">
      <c r="A185" s="104" t="s">
        <v>201</v>
      </c>
      <c r="B185" s="105" t="s">
        <v>133</v>
      </c>
      <c r="C185" s="104" t="s">
        <v>160</v>
      </c>
      <c r="D185" s="105" t="n">
        <v>6</v>
      </c>
      <c r="E185" s="119" t="n">
        <f aca="false">(D185*1000)/246.3</f>
        <v>24.3605359317905</v>
      </c>
      <c r="F185" s="105" t="n">
        <v>1.08</v>
      </c>
      <c r="G185" s="105" t="n">
        <v>79.3</v>
      </c>
      <c r="H185" s="105" t="n">
        <v>1</v>
      </c>
      <c r="I185" s="105" t="n">
        <v>220.18</v>
      </c>
      <c r="J185" s="105" t="n">
        <v>55.61</v>
      </c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 t="s">
        <v>36</v>
      </c>
      <c r="Y185" s="105" t="n">
        <v>3</v>
      </c>
      <c r="Z185" s="105" t="s">
        <v>37</v>
      </c>
      <c r="AA185" s="105"/>
      <c r="AB185" s="105" t="s">
        <v>222</v>
      </c>
      <c r="AC185" s="105" t="s">
        <v>136</v>
      </c>
    </row>
    <row r="186" s="120" customFormat="true" ht="15" hidden="false" customHeight="false" outlineLevel="0" collapsed="false">
      <c r="A186" s="104" t="s">
        <v>201</v>
      </c>
      <c r="B186" s="105" t="s">
        <v>133</v>
      </c>
      <c r="C186" s="104" t="s">
        <v>160</v>
      </c>
      <c r="D186" s="105" t="n">
        <v>6.6</v>
      </c>
      <c r="E186" s="119" t="n">
        <f aca="false">(D186*1000)/246.3</f>
        <v>26.7965895249695</v>
      </c>
      <c r="F186" s="105" t="n">
        <v>1.06</v>
      </c>
      <c r="G186" s="105" t="n">
        <v>84.79</v>
      </c>
      <c r="H186" s="105" t="n">
        <v>1</v>
      </c>
      <c r="I186" s="105" t="n">
        <v>236.17</v>
      </c>
      <c r="J186" s="105" t="n">
        <v>40.35</v>
      </c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 t="s">
        <v>36</v>
      </c>
      <c r="Y186" s="105" t="n">
        <v>3</v>
      </c>
      <c r="Z186" s="105" t="s">
        <v>37</v>
      </c>
      <c r="AA186" s="105"/>
      <c r="AB186" s="105" t="s">
        <v>222</v>
      </c>
      <c r="AC186" s="105" t="s">
        <v>136</v>
      </c>
    </row>
    <row r="187" s="120" customFormat="true" ht="15" hidden="false" customHeight="false" outlineLevel="0" collapsed="false">
      <c r="A187" s="104" t="s">
        <v>201</v>
      </c>
      <c r="B187" s="105" t="s">
        <v>133</v>
      </c>
      <c r="C187" s="104" t="s">
        <v>160</v>
      </c>
      <c r="D187" s="105" t="n">
        <v>6.2</v>
      </c>
      <c r="E187" s="119" t="n">
        <f aca="false">(D187*1000)/246.3</f>
        <v>25.1725537961835</v>
      </c>
      <c r="F187" s="105" t="n">
        <v>1.07</v>
      </c>
      <c r="G187" s="105" t="n">
        <v>83.84</v>
      </c>
      <c r="H187" s="105" t="n">
        <v>1</v>
      </c>
      <c r="I187" s="105" t="n">
        <v>234.63</v>
      </c>
      <c r="J187" s="105" t="n">
        <v>67.64</v>
      </c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 t="s">
        <v>36</v>
      </c>
      <c r="Y187" s="105" t="n">
        <v>3</v>
      </c>
      <c r="Z187" s="105" t="s">
        <v>37</v>
      </c>
      <c r="AA187" s="105"/>
      <c r="AB187" s="105" t="s">
        <v>222</v>
      </c>
      <c r="AC187" s="105" t="s">
        <v>136</v>
      </c>
    </row>
    <row r="188" s="120" customFormat="true" ht="15" hidden="false" customHeight="false" outlineLevel="0" collapsed="false">
      <c r="A188" s="104" t="s">
        <v>201</v>
      </c>
      <c r="B188" s="105" t="s">
        <v>133</v>
      </c>
      <c r="C188" s="104" t="s">
        <v>160</v>
      </c>
      <c r="D188" s="105" t="n">
        <v>13.1</v>
      </c>
      <c r="E188" s="119" t="n">
        <f aca="false">(D188*1000)/246.3</f>
        <v>53.1871701177426</v>
      </c>
      <c r="F188" s="105" t="n">
        <v>1.08</v>
      </c>
      <c r="G188" s="105" t="n">
        <v>112.76</v>
      </c>
      <c r="H188" s="105" t="n">
        <v>1</v>
      </c>
      <c r="I188" s="105" t="n">
        <v>257.74</v>
      </c>
      <c r="J188" s="105" t="n">
        <v>78.68</v>
      </c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 t="s">
        <v>36</v>
      </c>
      <c r="Y188" s="105" t="n">
        <v>3</v>
      </c>
      <c r="Z188" s="105" t="s">
        <v>37</v>
      </c>
      <c r="AA188" s="105"/>
      <c r="AB188" s="105" t="s">
        <v>222</v>
      </c>
      <c r="AC188" s="105" t="s">
        <v>136</v>
      </c>
    </row>
    <row r="189" s="120" customFormat="true" ht="15" hidden="false" customHeight="false" outlineLevel="0" collapsed="false">
      <c r="A189" s="104" t="s">
        <v>201</v>
      </c>
      <c r="B189" s="105" t="s">
        <v>133</v>
      </c>
      <c r="C189" s="104" t="s">
        <v>160</v>
      </c>
      <c r="D189" s="105" t="n">
        <v>5</v>
      </c>
      <c r="E189" s="119" t="n">
        <f aca="false">(D189*1000)/246.3</f>
        <v>20.3004466098254</v>
      </c>
      <c r="F189" s="105" t="n">
        <v>1.09</v>
      </c>
      <c r="G189" s="105" t="n">
        <v>72.1</v>
      </c>
      <c r="H189" s="105" t="n">
        <v>1</v>
      </c>
      <c r="I189" s="105" t="n">
        <v>233.77</v>
      </c>
      <c r="J189" s="105" t="n">
        <v>59.8</v>
      </c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 t="s">
        <v>36</v>
      </c>
      <c r="Y189" s="105" t="n">
        <v>3</v>
      </c>
      <c r="Z189" s="105" t="s">
        <v>37</v>
      </c>
      <c r="AA189" s="105"/>
      <c r="AB189" s="105" t="s">
        <v>222</v>
      </c>
      <c r="AC189" s="105" t="s">
        <v>136</v>
      </c>
    </row>
    <row r="190" s="127" customFormat="true" ht="15" hidden="false" customHeight="false" outlineLevel="0" collapsed="false">
      <c r="A190" s="121" t="s">
        <v>203</v>
      </c>
      <c r="B190" s="122" t="s">
        <v>133</v>
      </c>
      <c r="C190" s="123" t="s">
        <v>204</v>
      </c>
      <c r="D190" s="124" t="n">
        <v>6.9</v>
      </c>
      <c r="E190" s="125" t="n">
        <f aca="false">(D190*1000)/300.4</f>
        <v>22.9693741677763</v>
      </c>
      <c r="F190" s="122" t="n">
        <v>1.19</v>
      </c>
      <c r="G190" s="122" t="n">
        <v>116</v>
      </c>
      <c r="H190" s="122" t="n">
        <v>1</v>
      </c>
      <c r="I190" s="122" t="s">
        <v>62</v>
      </c>
      <c r="J190" s="122" t="s">
        <v>62</v>
      </c>
      <c r="K190" s="122" t="s">
        <v>62</v>
      </c>
      <c r="L190" s="122" t="s">
        <v>62</v>
      </c>
      <c r="M190" s="122" t="s">
        <v>62</v>
      </c>
      <c r="N190" s="122" t="s">
        <v>62</v>
      </c>
      <c r="O190" s="122" t="s">
        <v>62</v>
      </c>
      <c r="P190" s="122" t="s">
        <v>62</v>
      </c>
      <c r="Q190" s="122" t="s">
        <v>62</v>
      </c>
      <c r="R190" s="122" t="s">
        <v>62</v>
      </c>
      <c r="S190" s="122" t="s">
        <v>62</v>
      </c>
      <c r="T190" s="122" t="s">
        <v>62</v>
      </c>
      <c r="U190" s="122" t="s">
        <v>62</v>
      </c>
      <c r="V190" s="122" t="s">
        <v>62</v>
      </c>
      <c r="W190" s="122" t="s">
        <v>36</v>
      </c>
      <c r="X190" s="122" t="n">
        <v>20</v>
      </c>
      <c r="Y190" s="122" t="s">
        <v>37</v>
      </c>
      <c r="Z190" s="122" t="s">
        <v>62</v>
      </c>
      <c r="AA190" s="126" t="s">
        <v>223</v>
      </c>
      <c r="AB190" s="122" t="s">
        <v>136</v>
      </c>
      <c r="AC190" s="122" t="s">
        <v>136</v>
      </c>
    </row>
    <row r="191" customFormat="false" ht="15" hidden="false" customHeight="false" outlineLevel="0" collapsed="false">
      <c r="A191" s="128" t="s">
        <v>203</v>
      </c>
      <c r="B191" s="129" t="s">
        <v>133</v>
      </c>
      <c r="C191" s="130" t="s">
        <v>204</v>
      </c>
      <c r="D191" s="131" t="n">
        <v>8.5</v>
      </c>
      <c r="E191" s="125" t="n">
        <f aca="false">(D191*1000)/300.4</f>
        <v>28.2956058588549</v>
      </c>
      <c r="F191" s="129" t="n">
        <v>1.26</v>
      </c>
      <c r="G191" s="129" t="n">
        <v>121</v>
      </c>
      <c r="H191" s="122" t="n">
        <v>1</v>
      </c>
      <c r="I191" s="129" t="s">
        <v>62</v>
      </c>
      <c r="J191" s="129" t="s">
        <v>62</v>
      </c>
      <c r="K191" s="129" t="s">
        <v>62</v>
      </c>
      <c r="L191" s="129" t="s">
        <v>62</v>
      </c>
      <c r="M191" s="129" t="s">
        <v>62</v>
      </c>
      <c r="N191" s="129" t="s">
        <v>62</v>
      </c>
      <c r="O191" s="129" t="s">
        <v>62</v>
      </c>
      <c r="P191" s="129" t="s">
        <v>62</v>
      </c>
      <c r="Q191" s="129" t="s">
        <v>62</v>
      </c>
      <c r="R191" s="129" t="s">
        <v>62</v>
      </c>
      <c r="S191" s="129" t="s">
        <v>62</v>
      </c>
      <c r="T191" s="129" t="s">
        <v>62</v>
      </c>
      <c r="U191" s="129" t="s">
        <v>62</v>
      </c>
      <c r="V191" s="129" t="s">
        <v>62</v>
      </c>
      <c r="W191" s="129" t="s">
        <v>36</v>
      </c>
      <c r="X191" s="129" t="n">
        <v>20</v>
      </c>
      <c r="Y191" s="129" t="s">
        <v>37</v>
      </c>
      <c r="Z191" s="129" t="s">
        <v>62</v>
      </c>
      <c r="AA191" s="129" t="s">
        <v>223</v>
      </c>
      <c r="AB191" s="129" t="s">
        <v>136</v>
      </c>
      <c r="AC191" s="129" t="s">
        <v>136</v>
      </c>
    </row>
    <row r="192" customFormat="false" ht="15" hidden="false" customHeight="false" outlineLevel="0" collapsed="false">
      <c r="A192" s="128" t="s">
        <v>203</v>
      </c>
      <c r="B192" s="129" t="s">
        <v>133</v>
      </c>
      <c r="C192" s="130" t="s">
        <v>204</v>
      </c>
      <c r="D192" s="131" t="n">
        <v>9</v>
      </c>
      <c r="E192" s="125" t="n">
        <f aca="false">(D192*1000)/300.4</f>
        <v>29.9600532623169</v>
      </c>
      <c r="F192" s="129" t="n">
        <v>1.26</v>
      </c>
      <c r="G192" s="129" t="n">
        <v>117</v>
      </c>
      <c r="H192" s="122" t="n">
        <v>1</v>
      </c>
      <c r="I192" s="129" t="s">
        <v>62</v>
      </c>
      <c r="J192" s="129" t="s">
        <v>62</v>
      </c>
      <c r="K192" s="129" t="s">
        <v>62</v>
      </c>
      <c r="L192" s="129" t="s">
        <v>62</v>
      </c>
      <c r="M192" s="129" t="s">
        <v>62</v>
      </c>
      <c r="N192" s="129" t="s">
        <v>62</v>
      </c>
      <c r="O192" s="129" t="s">
        <v>62</v>
      </c>
      <c r="P192" s="129" t="s">
        <v>62</v>
      </c>
      <c r="Q192" s="129" t="s">
        <v>62</v>
      </c>
      <c r="R192" s="129" t="s">
        <v>62</v>
      </c>
      <c r="S192" s="129" t="s">
        <v>62</v>
      </c>
      <c r="T192" s="129" t="s">
        <v>62</v>
      </c>
      <c r="U192" s="129" t="s">
        <v>62</v>
      </c>
      <c r="V192" s="129" t="s">
        <v>62</v>
      </c>
      <c r="W192" s="129" t="s">
        <v>36</v>
      </c>
      <c r="X192" s="129" t="n">
        <v>20</v>
      </c>
      <c r="Y192" s="129" t="s">
        <v>37</v>
      </c>
      <c r="Z192" s="129" t="s">
        <v>62</v>
      </c>
      <c r="AA192" s="129" t="s">
        <v>223</v>
      </c>
      <c r="AB192" s="129" t="s">
        <v>136</v>
      </c>
      <c r="AC192" s="129" t="s">
        <v>136</v>
      </c>
    </row>
    <row r="193" customFormat="false" ht="15" hidden="false" customHeight="false" outlineLevel="0" collapsed="false">
      <c r="A193" s="128" t="s">
        <v>203</v>
      </c>
      <c r="B193" s="129" t="s">
        <v>133</v>
      </c>
      <c r="C193" s="130" t="s">
        <v>204</v>
      </c>
      <c r="D193" s="131" t="n">
        <v>9.2</v>
      </c>
      <c r="E193" s="125" t="n">
        <f aca="false">(D193*1000)/300.4</f>
        <v>30.6258322237017</v>
      </c>
      <c r="F193" s="129" t="n">
        <v>1.28</v>
      </c>
      <c r="G193" s="129" t="n">
        <v>125</v>
      </c>
      <c r="H193" s="122" t="n">
        <v>1</v>
      </c>
      <c r="I193" s="129" t="s">
        <v>62</v>
      </c>
      <c r="J193" s="129" t="s">
        <v>62</v>
      </c>
      <c r="K193" s="129" t="s">
        <v>62</v>
      </c>
      <c r="L193" s="129" t="s">
        <v>62</v>
      </c>
      <c r="M193" s="129" t="s">
        <v>62</v>
      </c>
      <c r="N193" s="129" t="s">
        <v>62</v>
      </c>
      <c r="O193" s="129" t="s">
        <v>62</v>
      </c>
      <c r="P193" s="129" t="s">
        <v>62</v>
      </c>
      <c r="Q193" s="129" t="s">
        <v>62</v>
      </c>
      <c r="R193" s="129" t="s">
        <v>62</v>
      </c>
      <c r="S193" s="129" t="s">
        <v>62</v>
      </c>
      <c r="T193" s="129" t="s">
        <v>62</v>
      </c>
      <c r="U193" s="129" t="s">
        <v>62</v>
      </c>
      <c r="V193" s="129" t="s">
        <v>62</v>
      </c>
      <c r="W193" s="129" t="s">
        <v>36</v>
      </c>
      <c r="X193" s="129" t="n">
        <v>20</v>
      </c>
      <c r="Y193" s="129" t="s">
        <v>37</v>
      </c>
      <c r="Z193" s="129" t="s">
        <v>62</v>
      </c>
      <c r="AA193" s="129" t="s">
        <v>223</v>
      </c>
      <c r="AB193" s="129" t="s">
        <v>136</v>
      </c>
      <c r="AC193" s="129" t="s">
        <v>136</v>
      </c>
    </row>
    <row r="194" customFormat="false" ht="15" hidden="false" customHeight="false" outlineLevel="0" collapsed="false">
      <c r="A194" s="128" t="s">
        <v>203</v>
      </c>
      <c r="B194" s="129" t="s">
        <v>133</v>
      </c>
      <c r="C194" s="130" t="s">
        <v>204</v>
      </c>
      <c r="D194" s="131" t="n">
        <v>6.6</v>
      </c>
      <c r="E194" s="125" t="n">
        <f aca="false">(D194*1000)/300.4</f>
        <v>21.9707057256991</v>
      </c>
      <c r="F194" s="129" t="n">
        <v>1.22</v>
      </c>
      <c r="G194" s="129" t="n">
        <v>124</v>
      </c>
      <c r="H194" s="122" t="n">
        <v>1</v>
      </c>
      <c r="I194" s="129" t="s">
        <v>62</v>
      </c>
      <c r="J194" s="129" t="s">
        <v>62</v>
      </c>
      <c r="K194" s="129" t="s">
        <v>62</v>
      </c>
      <c r="L194" s="129" t="s">
        <v>62</v>
      </c>
      <c r="M194" s="129" t="s">
        <v>62</v>
      </c>
      <c r="N194" s="129" t="s">
        <v>62</v>
      </c>
      <c r="O194" s="129" t="s">
        <v>62</v>
      </c>
      <c r="P194" s="129" t="s">
        <v>62</v>
      </c>
      <c r="Q194" s="129" t="s">
        <v>62</v>
      </c>
      <c r="R194" s="129" t="s">
        <v>62</v>
      </c>
      <c r="S194" s="129" t="s">
        <v>62</v>
      </c>
      <c r="T194" s="129" t="s">
        <v>62</v>
      </c>
      <c r="U194" s="129" t="s">
        <v>62</v>
      </c>
      <c r="V194" s="129" t="s">
        <v>62</v>
      </c>
      <c r="W194" s="129" t="s">
        <v>36</v>
      </c>
      <c r="X194" s="129" t="n">
        <v>20</v>
      </c>
      <c r="Y194" s="129" t="s">
        <v>37</v>
      </c>
      <c r="Z194" s="129" t="s">
        <v>62</v>
      </c>
      <c r="AA194" s="129" t="s">
        <v>223</v>
      </c>
      <c r="AB194" s="129" t="s">
        <v>136</v>
      </c>
      <c r="AC194" s="129" t="s">
        <v>136</v>
      </c>
    </row>
    <row r="195" customFormat="false" ht="15" hidden="false" customHeight="false" outlineLevel="0" collapsed="false">
      <c r="A195" s="128" t="s">
        <v>203</v>
      </c>
      <c r="B195" s="129" t="s">
        <v>133</v>
      </c>
      <c r="C195" s="130" t="s">
        <v>204</v>
      </c>
      <c r="D195" s="131" t="n">
        <v>5.7</v>
      </c>
      <c r="E195" s="125" t="n">
        <f aca="false">(D195*1000)/300.4</f>
        <v>18.9747003994674</v>
      </c>
      <c r="F195" s="129" t="n">
        <v>1.23</v>
      </c>
      <c r="G195" s="129" t="n">
        <v>118</v>
      </c>
      <c r="H195" s="122" t="n">
        <v>1</v>
      </c>
      <c r="I195" s="129" t="s">
        <v>62</v>
      </c>
      <c r="J195" s="129" t="s">
        <v>62</v>
      </c>
      <c r="K195" s="129" t="s">
        <v>62</v>
      </c>
      <c r="L195" s="129" t="s">
        <v>62</v>
      </c>
      <c r="M195" s="129" t="s">
        <v>62</v>
      </c>
      <c r="N195" s="129" t="s">
        <v>62</v>
      </c>
      <c r="O195" s="129" t="s">
        <v>62</v>
      </c>
      <c r="P195" s="129" t="s">
        <v>62</v>
      </c>
      <c r="Q195" s="129" t="s">
        <v>62</v>
      </c>
      <c r="R195" s="129" t="s">
        <v>62</v>
      </c>
      <c r="S195" s="129" t="s">
        <v>62</v>
      </c>
      <c r="T195" s="129" t="s">
        <v>62</v>
      </c>
      <c r="U195" s="129" t="s">
        <v>62</v>
      </c>
      <c r="V195" s="129" t="s">
        <v>62</v>
      </c>
      <c r="W195" s="129" t="s">
        <v>36</v>
      </c>
      <c r="X195" s="129" t="n">
        <v>20</v>
      </c>
      <c r="Y195" s="129" t="s">
        <v>37</v>
      </c>
      <c r="Z195" s="129" t="s">
        <v>62</v>
      </c>
      <c r="AA195" s="129" t="s">
        <v>223</v>
      </c>
      <c r="AB195" s="129" t="s">
        <v>136</v>
      </c>
      <c r="AC195" s="129" t="s">
        <v>136</v>
      </c>
    </row>
    <row r="196" customFormat="false" ht="15" hidden="false" customHeight="false" outlineLevel="0" collapsed="false">
      <c r="A196" s="132" t="s">
        <v>203</v>
      </c>
      <c r="B196" s="129" t="s">
        <v>133</v>
      </c>
      <c r="C196" s="130" t="s">
        <v>204</v>
      </c>
      <c r="D196" s="131" t="n">
        <v>7.7</v>
      </c>
      <c r="E196" s="125" t="n">
        <f aca="false">(D196*1000)/300.4</f>
        <v>25.6324900133156</v>
      </c>
      <c r="F196" s="129" t="n">
        <v>1.21</v>
      </c>
      <c r="G196" s="129" t="n">
        <v>127</v>
      </c>
      <c r="H196" s="122" t="n">
        <v>1</v>
      </c>
      <c r="I196" s="129" t="s">
        <v>62</v>
      </c>
      <c r="J196" s="129" t="s">
        <v>62</v>
      </c>
      <c r="K196" s="129" t="s">
        <v>62</v>
      </c>
      <c r="L196" s="129" t="s">
        <v>62</v>
      </c>
      <c r="M196" s="129" t="s">
        <v>62</v>
      </c>
      <c r="N196" s="129" t="s">
        <v>62</v>
      </c>
      <c r="O196" s="129" t="s">
        <v>62</v>
      </c>
      <c r="P196" s="129" t="s">
        <v>62</v>
      </c>
      <c r="Q196" s="129" t="s">
        <v>62</v>
      </c>
      <c r="R196" s="129" t="s">
        <v>62</v>
      </c>
      <c r="S196" s="129" t="s">
        <v>62</v>
      </c>
      <c r="T196" s="129" t="s">
        <v>62</v>
      </c>
      <c r="U196" s="129" t="s">
        <v>62</v>
      </c>
      <c r="V196" s="129" t="s">
        <v>62</v>
      </c>
      <c r="W196" s="129" t="s">
        <v>36</v>
      </c>
      <c r="X196" s="129" t="n">
        <v>20</v>
      </c>
      <c r="Y196" s="129" t="s">
        <v>37</v>
      </c>
      <c r="Z196" s="129" t="s">
        <v>62</v>
      </c>
      <c r="AA196" s="129" t="s">
        <v>223</v>
      </c>
      <c r="AB196" s="129" t="s">
        <v>136</v>
      </c>
      <c r="AC196" s="129" t="s">
        <v>136</v>
      </c>
    </row>
    <row r="197" s="103" customFormat="true" ht="15" hidden="false" customHeight="false" outlineLevel="0" collapsed="false">
      <c r="A197" s="133" t="s">
        <v>203</v>
      </c>
      <c r="B197" s="134" t="s">
        <v>133</v>
      </c>
      <c r="C197" s="135" t="s">
        <v>204</v>
      </c>
      <c r="D197" s="136" t="n">
        <v>8.1</v>
      </c>
      <c r="E197" s="137" t="n">
        <f aca="false">(D197*1000)/300.4</f>
        <v>26.9640479360852</v>
      </c>
      <c r="F197" s="134" t="n">
        <v>1.27</v>
      </c>
      <c r="G197" s="134" t="n">
        <v>128</v>
      </c>
      <c r="H197" s="138" t="n">
        <v>1</v>
      </c>
      <c r="I197" s="134" t="s">
        <v>62</v>
      </c>
      <c r="J197" s="134" t="s">
        <v>62</v>
      </c>
      <c r="K197" s="134" t="s">
        <v>62</v>
      </c>
      <c r="L197" s="134" t="s">
        <v>62</v>
      </c>
      <c r="M197" s="134" t="s">
        <v>62</v>
      </c>
      <c r="N197" s="134" t="s">
        <v>62</v>
      </c>
      <c r="O197" s="134" t="s">
        <v>62</v>
      </c>
      <c r="P197" s="134" t="s">
        <v>62</v>
      </c>
      <c r="Q197" s="134" t="s">
        <v>62</v>
      </c>
      <c r="R197" s="134" t="s">
        <v>62</v>
      </c>
      <c r="S197" s="134" t="s">
        <v>62</v>
      </c>
      <c r="T197" s="134" t="s">
        <v>62</v>
      </c>
      <c r="U197" s="134" t="s">
        <v>62</v>
      </c>
      <c r="V197" s="134" t="s">
        <v>62</v>
      </c>
      <c r="W197" s="134" t="s">
        <v>36</v>
      </c>
      <c r="X197" s="134" t="n">
        <v>20</v>
      </c>
      <c r="Y197" s="134" t="s">
        <v>37</v>
      </c>
      <c r="Z197" s="134" t="s">
        <v>62</v>
      </c>
      <c r="AA197" s="134" t="s">
        <v>223</v>
      </c>
      <c r="AB197" s="134" t="s">
        <v>136</v>
      </c>
      <c r="AC197" s="134" t="s">
        <v>136</v>
      </c>
    </row>
    <row r="198" s="139" customFormat="true" ht="15" hidden="false" customHeight="false" outlineLevel="0" collapsed="false">
      <c r="A198" s="8" t="s">
        <v>32</v>
      </c>
      <c r="B198" s="8" t="s">
        <v>33</v>
      </c>
      <c r="C198" s="8" t="s">
        <v>224</v>
      </c>
      <c r="D198" s="9" t="n">
        <v>144</v>
      </c>
      <c r="E198" s="9" t="n">
        <f aca="false">52/2</f>
        <v>26</v>
      </c>
      <c r="F198" s="9" t="n">
        <v>1.2</v>
      </c>
      <c r="G198" s="9" t="n">
        <v>111</v>
      </c>
      <c r="H198" s="8" t="n">
        <v>1</v>
      </c>
      <c r="X198" s="8" t="s">
        <v>36</v>
      </c>
      <c r="Y198" s="8" t="n">
        <v>10</v>
      </c>
      <c r="Z198" s="8" t="s">
        <v>37</v>
      </c>
      <c r="AB198" s="8" t="s">
        <v>225</v>
      </c>
      <c r="AC198" s="8" t="s">
        <v>226</v>
      </c>
    </row>
    <row r="199" s="139" customFormat="true" ht="15" hidden="false" customHeight="false" outlineLevel="0" collapsed="false">
      <c r="A199" s="8" t="s">
        <v>32</v>
      </c>
      <c r="B199" s="8" t="s">
        <v>33</v>
      </c>
      <c r="C199" s="8" t="s">
        <v>224</v>
      </c>
      <c r="D199" s="9" t="n">
        <v>144</v>
      </c>
      <c r="E199" s="9" t="n">
        <v>52</v>
      </c>
      <c r="F199" s="9" t="n">
        <v>1.2</v>
      </c>
      <c r="G199" s="9" t="n">
        <v>111</v>
      </c>
      <c r="H199" s="8" t="n">
        <v>1</v>
      </c>
      <c r="X199" s="8" t="s">
        <v>36</v>
      </c>
      <c r="Y199" s="8" t="n">
        <v>10</v>
      </c>
      <c r="Z199" s="8" t="s">
        <v>37</v>
      </c>
      <c r="AB199" s="8" t="s">
        <v>225</v>
      </c>
      <c r="AC199" s="8" t="s">
        <v>226</v>
      </c>
    </row>
    <row r="200" s="139" customFormat="true" ht="15" hidden="false" customHeight="false" outlineLevel="0" collapsed="false">
      <c r="A200" s="8" t="s">
        <v>32</v>
      </c>
      <c r="B200" s="8" t="s">
        <v>33</v>
      </c>
      <c r="C200" s="8" t="s">
        <v>224</v>
      </c>
      <c r="D200" s="9" t="n">
        <v>144</v>
      </c>
      <c r="E200" s="9" t="n">
        <v>803</v>
      </c>
      <c r="F200" s="9" t="n">
        <v>1.2</v>
      </c>
      <c r="G200" s="9" t="n">
        <v>111</v>
      </c>
      <c r="H200" s="8" t="n">
        <v>1</v>
      </c>
      <c r="X200" s="8" t="s">
        <v>36</v>
      </c>
      <c r="Y200" s="8" t="n">
        <v>10</v>
      </c>
      <c r="Z200" s="8" t="s">
        <v>37</v>
      </c>
      <c r="AB200" s="8" t="s">
        <v>225</v>
      </c>
      <c r="AC200" s="8" t="s">
        <v>226</v>
      </c>
    </row>
    <row r="201" s="140" customFormat="true" ht="15" hidden="false" customHeight="false" outlineLevel="0" collapsed="false">
      <c r="A201" s="8" t="s">
        <v>32</v>
      </c>
      <c r="B201" s="8" t="s">
        <v>33</v>
      </c>
      <c r="C201" s="8" t="s">
        <v>224</v>
      </c>
      <c r="D201" s="9" t="n">
        <v>188</v>
      </c>
      <c r="E201" s="9" t="n">
        <v>1324</v>
      </c>
      <c r="F201" s="9" t="n">
        <v>1.3</v>
      </c>
      <c r="G201" s="9" t="n">
        <v>113</v>
      </c>
      <c r="H201" s="8" t="n">
        <v>1</v>
      </c>
      <c r="M201" s="8" t="s">
        <v>227</v>
      </c>
      <c r="N201" s="8" t="s">
        <v>228</v>
      </c>
      <c r="O201" s="8" t="s">
        <v>229</v>
      </c>
      <c r="R201" s="8" t="n">
        <v>5</v>
      </c>
      <c r="S201" s="8" t="s">
        <v>230</v>
      </c>
      <c r="X201" s="8" t="s">
        <v>36</v>
      </c>
      <c r="Y201" s="8" t="n">
        <v>10</v>
      </c>
      <c r="Z201" s="8" t="s">
        <v>37</v>
      </c>
      <c r="AB201" s="8" t="s">
        <v>225</v>
      </c>
      <c r="AC201" s="8" t="s">
        <v>226</v>
      </c>
    </row>
    <row r="202" s="56" customFormat="true" ht="15" hidden="false" customHeight="false" outlineLevel="0" collapsed="false">
      <c r="A202" s="55" t="s">
        <v>231</v>
      </c>
      <c r="B202" s="56" t="s">
        <v>232</v>
      </c>
      <c r="C202" s="141" t="s">
        <v>233</v>
      </c>
      <c r="D202" s="56" t="n">
        <v>23</v>
      </c>
      <c r="E202" s="56" t="n">
        <v>160</v>
      </c>
      <c r="G202" s="56" t="n">
        <v>59</v>
      </c>
      <c r="H202" s="56" t="n">
        <v>1</v>
      </c>
      <c r="I202" s="56" t="n">
        <v>178</v>
      </c>
      <c r="K202" s="56" t="n">
        <v>8</v>
      </c>
      <c r="M202" s="56" t="n">
        <v>3550</v>
      </c>
      <c r="N202" s="56" t="n">
        <v>59</v>
      </c>
      <c r="O202" s="56" t="n">
        <v>1.5</v>
      </c>
      <c r="R202" s="56" t="n">
        <v>50</v>
      </c>
      <c r="S202" s="56" t="s">
        <v>234</v>
      </c>
      <c r="X202" s="56" t="s">
        <v>36</v>
      </c>
      <c r="Y202" s="56" t="n">
        <v>10</v>
      </c>
      <c r="Z202" s="56" t="s">
        <v>235</v>
      </c>
      <c r="AB202" s="142" t="s">
        <v>236</v>
      </c>
      <c r="AC202" s="56" t="s">
        <v>237</v>
      </c>
      <c r="AF202" s="55" t="s">
        <v>238</v>
      </c>
    </row>
    <row r="203" s="56" customFormat="true" ht="15" hidden="false" customHeight="false" outlineLevel="0" collapsed="false">
      <c r="A203" s="55" t="s">
        <v>231</v>
      </c>
      <c r="B203" s="56" t="s">
        <v>232</v>
      </c>
      <c r="C203" s="141" t="s">
        <v>233</v>
      </c>
      <c r="D203" s="56" t="n">
        <v>31</v>
      </c>
      <c r="E203" s="56" t="n">
        <v>215</v>
      </c>
      <c r="G203" s="56" t="n">
        <v>55</v>
      </c>
      <c r="H203" s="56" t="n">
        <v>1</v>
      </c>
      <c r="I203" s="56" t="n">
        <v>178</v>
      </c>
      <c r="K203" s="56" t="n">
        <v>13</v>
      </c>
      <c r="M203" s="56" t="n">
        <v>3550</v>
      </c>
      <c r="N203" s="56" t="n">
        <v>55</v>
      </c>
      <c r="O203" s="56" t="n">
        <v>5.5</v>
      </c>
      <c r="P203" s="56" t="n">
        <v>65</v>
      </c>
      <c r="Q203" s="56" t="n">
        <v>2.2</v>
      </c>
      <c r="R203" s="56" t="n">
        <v>50</v>
      </c>
      <c r="S203" s="56" t="s">
        <v>234</v>
      </c>
      <c r="X203" s="56" t="s">
        <v>36</v>
      </c>
      <c r="Y203" s="56" t="n">
        <v>10</v>
      </c>
      <c r="Z203" s="56" t="s">
        <v>235</v>
      </c>
      <c r="AB203" s="142" t="s">
        <v>236</v>
      </c>
      <c r="AC203" s="56" t="s">
        <v>237</v>
      </c>
      <c r="AF203" s="55" t="s">
        <v>239</v>
      </c>
    </row>
    <row r="204" s="56" customFormat="true" ht="15" hidden="false" customHeight="false" outlineLevel="0" collapsed="false">
      <c r="A204" s="55" t="s">
        <v>231</v>
      </c>
      <c r="B204" s="56" t="s">
        <v>232</v>
      </c>
      <c r="C204" s="141" t="s">
        <v>233</v>
      </c>
      <c r="D204" s="56" t="n">
        <v>58</v>
      </c>
      <c r="E204" s="56" t="n">
        <v>402</v>
      </c>
      <c r="G204" s="56" t="n">
        <v>58</v>
      </c>
      <c r="H204" s="56" t="n">
        <v>1</v>
      </c>
      <c r="I204" s="56" t="n">
        <v>179</v>
      </c>
      <c r="K204" s="56" t="n">
        <v>8</v>
      </c>
      <c r="M204" s="56" t="n">
        <v>3750</v>
      </c>
      <c r="N204" s="56" t="n">
        <v>58</v>
      </c>
      <c r="O204" s="56" t="n">
        <v>5</v>
      </c>
      <c r="P204" s="56" t="n">
        <v>68</v>
      </c>
      <c r="Q204" s="56" t="n">
        <v>2.3</v>
      </c>
      <c r="R204" s="56" t="n">
        <v>50</v>
      </c>
      <c r="S204" s="56" t="s">
        <v>234</v>
      </c>
      <c r="X204" s="56" t="s">
        <v>36</v>
      </c>
      <c r="Y204" s="56" t="n">
        <v>10</v>
      </c>
      <c r="Z204" s="56" t="s">
        <v>235</v>
      </c>
      <c r="AB204" s="142" t="s">
        <v>236</v>
      </c>
      <c r="AC204" s="56" t="s">
        <v>237</v>
      </c>
      <c r="AF204" s="55" t="s">
        <v>240</v>
      </c>
    </row>
    <row r="205" s="56" customFormat="true" ht="15" hidden="false" customHeight="false" outlineLevel="0" collapsed="false">
      <c r="A205" s="55" t="s">
        <v>231</v>
      </c>
      <c r="B205" s="56" t="s">
        <v>232</v>
      </c>
      <c r="C205" s="141" t="s">
        <v>233</v>
      </c>
      <c r="D205" s="56" t="n">
        <v>66</v>
      </c>
      <c r="E205" s="56" t="n">
        <v>458</v>
      </c>
      <c r="G205" s="56" t="n">
        <v>59</v>
      </c>
      <c r="H205" s="56" t="n">
        <v>1</v>
      </c>
      <c r="I205" s="56" t="n">
        <v>181</v>
      </c>
      <c r="K205" s="56" t="n">
        <v>3</v>
      </c>
      <c r="M205" s="56" t="n">
        <v>3750</v>
      </c>
      <c r="N205" s="56" t="n">
        <v>59</v>
      </c>
      <c r="O205" s="56" t="n">
        <v>7</v>
      </c>
      <c r="P205" s="56" t="n">
        <v>70</v>
      </c>
      <c r="Q205" s="56" t="n">
        <v>2.2</v>
      </c>
      <c r="R205" s="56" t="n">
        <v>50</v>
      </c>
      <c r="S205" s="56" t="s">
        <v>234</v>
      </c>
      <c r="X205" s="56" t="s">
        <v>36</v>
      </c>
      <c r="Y205" s="56" t="n">
        <v>10</v>
      </c>
      <c r="Z205" s="56" t="s">
        <v>235</v>
      </c>
      <c r="AB205" s="142" t="s">
        <v>236</v>
      </c>
      <c r="AC205" s="56" t="s">
        <v>237</v>
      </c>
      <c r="AF205" s="55" t="s">
        <v>241</v>
      </c>
    </row>
    <row r="206" s="56" customFormat="true" ht="15" hidden="false" customHeight="false" outlineLevel="0" collapsed="false">
      <c r="A206" s="55" t="s">
        <v>231</v>
      </c>
      <c r="B206" s="56" t="s">
        <v>232</v>
      </c>
      <c r="C206" s="141" t="s">
        <v>233</v>
      </c>
      <c r="D206" s="56" t="n">
        <v>20</v>
      </c>
      <c r="E206" s="56" t="n">
        <v>139</v>
      </c>
      <c r="G206" s="56" t="n">
        <v>59</v>
      </c>
      <c r="H206" s="56" t="n">
        <v>1</v>
      </c>
      <c r="I206" s="56" t="n">
        <v>178</v>
      </c>
      <c r="K206" s="56" t="n">
        <v>65</v>
      </c>
      <c r="M206" s="56" t="n">
        <v>4100</v>
      </c>
      <c r="N206" s="56" t="n">
        <v>47</v>
      </c>
      <c r="O206" s="56" t="n">
        <v>1.3</v>
      </c>
      <c r="R206" s="56" t="n">
        <v>50</v>
      </c>
      <c r="S206" s="56" t="s">
        <v>234</v>
      </c>
      <c r="X206" s="56" t="s">
        <v>36</v>
      </c>
      <c r="Y206" s="56" t="n">
        <v>10</v>
      </c>
      <c r="Z206" s="56" t="s">
        <v>235</v>
      </c>
      <c r="AB206" s="142" t="s">
        <v>236</v>
      </c>
      <c r="AC206" s="56" t="s">
        <v>237</v>
      </c>
      <c r="AF206" s="55" t="s">
        <v>242</v>
      </c>
    </row>
    <row r="207" s="56" customFormat="true" ht="15" hidden="false" customHeight="false" outlineLevel="0" collapsed="false">
      <c r="A207" s="55" t="s">
        <v>231</v>
      </c>
      <c r="B207" s="56" t="s">
        <v>232</v>
      </c>
      <c r="C207" s="141" t="s">
        <v>233</v>
      </c>
      <c r="D207" s="56" t="n">
        <v>30</v>
      </c>
      <c r="E207" s="56" t="n">
        <v>208</v>
      </c>
      <c r="G207" s="56" t="n">
        <v>59</v>
      </c>
      <c r="H207" s="56" t="n">
        <v>1</v>
      </c>
      <c r="I207" s="56" t="n">
        <v>178</v>
      </c>
      <c r="K207" s="56" t="n">
        <v>59</v>
      </c>
      <c r="M207" s="56" t="n">
        <v>4100</v>
      </c>
      <c r="N207" s="56" t="n">
        <v>54</v>
      </c>
      <c r="O207" s="56" t="n">
        <v>3.3</v>
      </c>
      <c r="P207" s="56" t="n">
        <v>63</v>
      </c>
      <c r="Q207" s="56" t="n">
        <v>1.8</v>
      </c>
      <c r="R207" s="56" t="n">
        <v>50</v>
      </c>
      <c r="S207" s="56" t="s">
        <v>234</v>
      </c>
      <c r="X207" s="56" t="s">
        <v>36</v>
      </c>
      <c r="Y207" s="56" t="n">
        <v>10</v>
      </c>
      <c r="Z207" s="56" t="s">
        <v>235</v>
      </c>
      <c r="AB207" s="142" t="s">
        <v>236</v>
      </c>
      <c r="AC207" s="56" t="s">
        <v>237</v>
      </c>
      <c r="AF207" s="55" t="s">
        <v>243</v>
      </c>
    </row>
    <row r="208" s="56" customFormat="true" ht="15" hidden="false" customHeight="false" outlineLevel="0" collapsed="false">
      <c r="A208" s="55" t="s">
        <v>231</v>
      </c>
      <c r="B208" s="56" t="s">
        <v>232</v>
      </c>
      <c r="C208" s="141" t="s">
        <v>233</v>
      </c>
      <c r="D208" s="56" t="n">
        <v>47</v>
      </c>
      <c r="E208" s="56" t="n">
        <v>326</v>
      </c>
      <c r="G208" s="56" t="n">
        <v>59</v>
      </c>
      <c r="H208" s="56" t="n">
        <v>1</v>
      </c>
      <c r="I208" s="56" t="n">
        <v>180</v>
      </c>
      <c r="K208" s="56" t="n">
        <v>48</v>
      </c>
      <c r="M208" s="56" t="n">
        <v>4050</v>
      </c>
      <c r="N208" s="56" t="n">
        <v>59</v>
      </c>
      <c r="O208" s="56" t="n">
        <v>3.5</v>
      </c>
      <c r="P208" s="56" t="n">
        <v>68</v>
      </c>
      <c r="Q208" s="56" t="n">
        <v>2.2</v>
      </c>
      <c r="R208" s="56" t="n">
        <v>50</v>
      </c>
      <c r="S208" s="56" t="s">
        <v>234</v>
      </c>
      <c r="X208" s="56" t="s">
        <v>36</v>
      </c>
      <c r="Y208" s="56" t="n">
        <v>10</v>
      </c>
      <c r="Z208" s="56" t="s">
        <v>235</v>
      </c>
      <c r="AB208" s="142" t="s">
        <v>236</v>
      </c>
      <c r="AC208" s="56" t="s">
        <v>237</v>
      </c>
      <c r="AF208" s="55" t="s">
        <v>244</v>
      </c>
    </row>
    <row r="209" s="56" customFormat="true" ht="15" hidden="false" customHeight="false" outlineLevel="0" collapsed="false">
      <c r="A209" s="55" t="s">
        <v>231</v>
      </c>
      <c r="B209" s="56" t="s">
        <v>232</v>
      </c>
      <c r="C209" s="141" t="s">
        <v>233</v>
      </c>
      <c r="D209" s="56" t="n">
        <v>66</v>
      </c>
      <c r="E209" s="56" t="n">
        <v>458</v>
      </c>
      <c r="G209" s="56" t="n">
        <v>61</v>
      </c>
      <c r="H209" s="56" t="n">
        <v>1</v>
      </c>
      <c r="I209" s="56" t="n">
        <v>178</v>
      </c>
      <c r="K209" s="56" t="n">
        <v>42</v>
      </c>
      <c r="M209" s="56" t="n">
        <v>4150</v>
      </c>
      <c r="N209" s="56" t="n">
        <v>66</v>
      </c>
      <c r="O209" s="56" t="n">
        <v>4</v>
      </c>
      <c r="P209" s="56" t="n">
        <v>70</v>
      </c>
      <c r="Q209" s="56" t="n">
        <v>2</v>
      </c>
      <c r="R209" s="56" t="n">
        <v>50</v>
      </c>
      <c r="S209" s="56" t="s">
        <v>234</v>
      </c>
      <c r="X209" s="56" t="s">
        <v>36</v>
      </c>
      <c r="Y209" s="56" t="n">
        <v>10</v>
      </c>
      <c r="Z209" s="56" t="s">
        <v>235</v>
      </c>
      <c r="AB209" s="142" t="s">
        <v>236</v>
      </c>
      <c r="AC209" s="56" t="s">
        <v>237</v>
      </c>
      <c r="AF209" s="55" t="s">
        <v>245</v>
      </c>
    </row>
    <row r="210" s="56" customFormat="true" ht="15" hidden="false" customHeight="false" outlineLevel="0" collapsed="false">
      <c r="A210" s="55" t="s">
        <v>246</v>
      </c>
      <c r="B210" s="56" t="s">
        <v>232</v>
      </c>
      <c r="C210" s="55" t="s">
        <v>247</v>
      </c>
      <c r="D210" s="56" t="n">
        <v>47.5</v>
      </c>
      <c r="E210" s="56" t="n">
        <v>330</v>
      </c>
      <c r="G210" s="56" t="n">
        <v>52</v>
      </c>
      <c r="H210" s="56" t="n">
        <v>1</v>
      </c>
      <c r="M210" s="56" t="n">
        <v>3650</v>
      </c>
      <c r="N210" s="56" t="n">
        <v>40</v>
      </c>
      <c r="O210" s="56" t="n">
        <v>7.5</v>
      </c>
      <c r="P210" s="56" t="n">
        <v>49</v>
      </c>
      <c r="Q210" s="56" t="n">
        <v>1.7</v>
      </c>
      <c r="R210" s="56" t="n">
        <v>50</v>
      </c>
      <c r="S210" s="56" t="s">
        <v>248</v>
      </c>
      <c r="X210" s="56" t="s">
        <v>36</v>
      </c>
      <c r="Y210" s="56" t="n">
        <v>10</v>
      </c>
      <c r="Z210" s="56" t="s">
        <v>235</v>
      </c>
      <c r="AB210" s="142" t="s">
        <v>236</v>
      </c>
      <c r="AC210" s="56" t="s">
        <v>237</v>
      </c>
      <c r="AF210" s="55" t="s">
        <v>249</v>
      </c>
    </row>
    <row r="211" s="56" customFormat="true" ht="15" hidden="false" customHeight="false" outlineLevel="0" collapsed="false">
      <c r="A211" s="55" t="s">
        <v>246</v>
      </c>
      <c r="B211" s="56" t="s">
        <v>232</v>
      </c>
      <c r="C211" s="55" t="s">
        <v>247</v>
      </c>
      <c r="D211" s="56" t="n">
        <v>75</v>
      </c>
      <c r="E211" s="56" t="n">
        <v>520</v>
      </c>
      <c r="G211" s="56" t="n">
        <v>50</v>
      </c>
      <c r="H211" s="56" t="n">
        <v>1</v>
      </c>
      <c r="M211" s="56" t="n">
        <v>4050</v>
      </c>
      <c r="N211" s="56" t="n">
        <v>44</v>
      </c>
      <c r="O211" s="56" t="n">
        <v>4.8</v>
      </c>
      <c r="P211" s="56" t="n">
        <v>53</v>
      </c>
      <c r="Q211" s="56" t="n">
        <v>1.4</v>
      </c>
      <c r="R211" s="56" t="n">
        <v>50</v>
      </c>
      <c r="S211" s="56" t="s">
        <v>248</v>
      </c>
      <c r="X211" s="56" t="s">
        <v>36</v>
      </c>
      <c r="Y211" s="56" t="n">
        <v>10</v>
      </c>
      <c r="Z211" s="56" t="s">
        <v>235</v>
      </c>
      <c r="AB211" s="142" t="s">
        <v>236</v>
      </c>
      <c r="AC211" s="56" t="s">
        <v>237</v>
      </c>
      <c r="AF211" s="55" t="s">
        <v>250</v>
      </c>
    </row>
    <row r="212" s="56" customFormat="true" ht="15" hidden="false" customHeight="false" outlineLevel="0" collapsed="false">
      <c r="A212" s="55" t="s">
        <v>246</v>
      </c>
      <c r="B212" s="56" t="s">
        <v>232</v>
      </c>
      <c r="C212" s="55" t="s">
        <v>247</v>
      </c>
      <c r="D212" s="56" t="n">
        <v>114</v>
      </c>
      <c r="E212" s="56" t="n">
        <v>791</v>
      </c>
      <c r="G212" s="56" t="n">
        <v>49</v>
      </c>
      <c r="H212" s="56" t="n">
        <v>1</v>
      </c>
      <c r="M212" s="56" t="n">
        <v>3900</v>
      </c>
      <c r="N212" s="56" t="n">
        <v>44</v>
      </c>
      <c r="O212" s="56" t="n">
        <v>5.4</v>
      </c>
      <c r="P212" s="56" t="n">
        <v>53</v>
      </c>
      <c r="Q212" s="56" t="n">
        <v>1.5</v>
      </c>
      <c r="R212" s="56" t="n">
        <v>50</v>
      </c>
      <c r="S212" s="56" t="s">
        <v>248</v>
      </c>
      <c r="X212" s="56" t="s">
        <v>36</v>
      </c>
      <c r="Y212" s="56" t="n">
        <v>10</v>
      </c>
      <c r="Z212" s="56" t="s">
        <v>235</v>
      </c>
      <c r="AB212" s="142" t="s">
        <v>236</v>
      </c>
      <c r="AC212" s="56" t="s">
        <v>237</v>
      </c>
      <c r="AF212" s="55" t="s">
        <v>251</v>
      </c>
    </row>
    <row r="213" s="10" customFormat="true" ht="15" hidden="false" customHeight="false" outlineLevel="0" collapsed="false">
      <c r="A213" s="76" t="s">
        <v>252</v>
      </c>
      <c r="B213" s="10" t="s">
        <v>232</v>
      </c>
      <c r="C213" s="76" t="s">
        <v>233</v>
      </c>
      <c r="D213" s="10" t="n">
        <v>800</v>
      </c>
      <c r="E213" s="10" t="n">
        <v>5552</v>
      </c>
      <c r="G213" s="10" t="n">
        <v>63</v>
      </c>
      <c r="H213" s="10" t="n">
        <v>1</v>
      </c>
      <c r="I213" s="10" t="n">
        <v>178</v>
      </c>
      <c r="M213" s="10" t="n">
        <v>2000</v>
      </c>
      <c r="N213" s="10" t="n">
        <v>64.8</v>
      </c>
      <c r="S213" s="10" t="s">
        <v>253</v>
      </c>
      <c r="X213" s="10" t="s">
        <v>36</v>
      </c>
      <c r="Z213" s="10" t="s">
        <v>37</v>
      </c>
      <c r="AB213" s="78" t="s">
        <v>254</v>
      </c>
      <c r="AC213" s="10" t="s">
        <v>237</v>
      </c>
      <c r="AF213" s="76" t="s">
        <v>255</v>
      </c>
    </row>
    <row r="214" s="10" customFormat="true" ht="13.8" hidden="false" customHeight="false" outlineLevel="0" collapsed="false">
      <c r="A214" s="76" t="s">
        <v>256</v>
      </c>
      <c r="B214" s="10" t="s">
        <v>232</v>
      </c>
      <c r="C214" s="97" t="s">
        <v>257</v>
      </c>
      <c r="D214" s="98" t="n">
        <v>120</v>
      </c>
      <c r="E214" s="98" t="s">
        <v>258</v>
      </c>
      <c r="G214" s="10" t="n">
        <v>59</v>
      </c>
      <c r="H214" s="10" t="n">
        <v>1</v>
      </c>
      <c r="I214" s="10" t="n">
        <v>164</v>
      </c>
      <c r="M214" s="10" t="n">
        <v>1880</v>
      </c>
      <c r="N214" s="10" t="n">
        <v>68.6</v>
      </c>
      <c r="O214" s="10" t="n">
        <v>56.7</v>
      </c>
      <c r="S214" s="76" t="s">
        <v>259</v>
      </c>
      <c r="X214" s="10" t="s">
        <v>36</v>
      </c>
      <c r="Z214" s="10" t="s">
        <v>37</v>
      </c>
      <c r="AB214" s="78" t="s">
        <v>254</v>
      </c>
      <c r="AC214" s="10" t="s">
        <v>237</v>
      </c>
      <c r="AF214" s="76" t="s">
        <v>255</v>
      </c>
    </row>
    <row r="215" s="10" customFormat="true" ht="13.8" hidden="false" customHeight="false" outlineLevel="0" collapsed="false">
      <c r="A215" s="76" t="s">
        <v>256</v>
      </c>
      <c r="B215" s="10" t="s">
        <v>232</v>
      </c>
      <c r="C215" s="97" t="s">
        <v>257</v>
      </c>
      <c r="D215" s="98" t="n">
        <v>120</v>
      </c>
      <c r="E215" s="98" t="s">
        <v>258</v>
      </c>
      <c r="G215" s="10" t="n">
        <v>59</v>
      </c>
      <c r="H215" s="10" t="n">
        <v>1</v>
      </c>
      <c r="I215" s="10" t="n">
        <v>164</v>
      </c>
      <c r="M215" s="10" t="n">
        <v>1630</v>
      </c>
      <c r="N215" s="10" t="n">
        <v>60.7</v>
      </c>
      <c r="O215" s="10" t="n">
        <v>63.8</v>
      </c>
      <c r="S215" s="76" t="s">
        <v>260</v>
      </c>
      <c r="X215" s="10" t="s">
        <v>36</v>
      </c>
      <c r="Z215" s="10" t="s">
        <v>37</v>
      </c>
      <c r="AB215" s="78" t="s">
        <v>254</v>
      </c>
      <c r="AC215" s="10" t="s">
        <v>237</v>
      </c>
      <c r="AF215" s="76" t="s">
        <v>255</v>
      </c>
    </row>
    <row r="216" s="10" customFormat="true" ht="14.9" hidden="false" customHeight="false" outlineLevel="0" collapsed="false">
      <c r="A216" s="76" t="s">
        <v>261</v>
      </c>
      <c r="B216" s="10" t="s">
        <v>232</v>
      </c>
      <c r="C216" s="97" t="s">
        <v>257</v>
      </c>
      <c r="D216" s="98" t="n">
        <v>145</v>
      </c>
      <c r="E216" s="98" t="s">
        <v>262</v>
      </c>
      <c r="G216" s="10" t="n">
        <v>56</v>
      </c>
      <c r="H216" s="10" t="n">
        <v>1</v>
      </c>
      <c r="M216" s="10" t="n">
        <v>1030</v>
      </c>
      <c r="N216" s="10" t="n">
        <v>53.4</v>
      </c>
      <c r="O216" s="10" t="n">
        <v>4.6</v>
      </c>
      <c r="S216" s="10" t="s">
        <v>263</v>
      </c>
      <c r="X216" s="10" t="s">
        <v>36</v>
      </c>
      <c r="Z216" s="10" t="s">
        <v>37</v>
      </c>
      <c r="AB216" s="78" t="s">
        <v>254</v>
      </c>
      <c r="AC216" s="10" t="s">
        <v>237</v>
      </c>
      <c r="AF216" s="76" t="s">
        <v>255</v>
      </c>
    </row>
    <row r="217" s="10" customFormat="true" ht="14.9" hidden="false" customHeight="false" outlineLevel="0" collapsed="false">
      <c r="A217" s="76" t="s">
        <v>261</v>
      </c>
      <c r="B217" s="10" t="s">
        <v>232</v>
      </c>
      <c r="C217" s="97" t="s">
        <v>257</v>
      </c>
      <c r="D217" s="98" t="n">
        <v>145</v>
      </c>
      <c r="E217" s="98" t="s">
        <v>262</v>
      </c>
      <c r="G217" s="10" t="n">
        <v>56</v>
      </c>
      <c r="H217" s="10" t="n">
        <v>1</v>
      </c>
      <c r="I217" s="10" t="n">
        <v>150</v>
      </c>
      <c r="M217" s="10" t="n">
        <v>1290</v>
      </c>
      <c r="N217" s="10" t="n">
        <v>58.6</v>
      </c>
      <c r="O217" s="10" t="n">
        <v>5.1</v>
      </c>
      <c r="S217" s="10" t="s">
        <v>253</v>
      </c>
      <c r="X217" s="10" t="s">
        <v>36</v>
      </c>
      <c r="Z217" s="10" t="s">
        <v>37</v>
      </c>
      <c r="AB217" s="78" t="s">
        <v>254</v>
      </c>
      <c r="AC217" s="10" t="s">
        <v>237</v>
      </c>
      <c r="AF217" s="76" t="s">
        <v>255</v>
      </c>
    </row>
    <row r="218" s="10" customFormat="true" ht="14.9" hidden="false" customHeight="false" outlineLevel="0" collapsed="false">
      <c r="A218" s="76" t="s">
        <v>261</v>
      </c>
      <c r="B218" s="10" t="s">
        <v>232</v>
      </c>
      <c r="C218" s="97" t="s">
        <v>257</v>
      </c>
      <c r="D218" s="98" t="n">
        <v>145</v>
      </c>
      <c r="E218" s="98" t="s">
        <v>262</v>
      </c>
      <c r="G218" s="10" t="n">
        <v>56</v>
      </c>
      <c r="H218" s="10" t="n">
        <v>1</v>
      </c>
      <c r="I218" s="10" t="n">
        <v>150</v>
      </c>
      <c r="M218" s="10" t="n">
        <v>3410</v>
      </c>
      <c r="N218" s="10" t="n">
        <v>80.9</v>
      </c>
      <c r="O218" s="10" t="n">
        <v>41.2</v>
      </c>
      <c r="S218" s="76" t="s">
        <v>259</v>
      </c>
      <c r="X218" s="10" t="s">
        <v>36</v>
      </c>
      <c r="Z218" s="10" t="s">
        <v>37</v>
      </c>
      <c r="AB218" s="78" t="s">
        <v>254</v>
      </c>
      <c r="AC218" s="10" t="s">
        <v>237</v>
      </c>
      <c r="AF218" s="76" t="s">
        <v>255</v>
      </c>
    </row>
    <row r="219" s="10" customFormat="true" ht="14.9" hidden="false" customHeight="false" outlineLevel="0" collapsed="false">
      <c r="A219" s="76" t="s">
        <v>261</v>
      </c>
      <c r="B219" s="10" t="s">
        <v>232</v>
      </c>
      <c r="C219" s="97" t="s">
        <v>257</v>
      </c>
      <c r="D219" s="98" t="n">
        <v>145</v>
      </c>
      <c r="E219" s="98" t="s">
        <v>262</v>
      </c>
      <c r="G219" s="10" t="n">
        <v>56</v>
      </c>
      <c r="H219" s="10" t="n">
        <v>1</v>
      </c>
      <c r="I219" s="10" t="n">
        <v>150</v>
      </c>
      <c r="M219" s="10" t="n">
        <v>2760</v>
      </c>
      <c r="N219" s="10" t="n">
        <v>70.1</v>
      </c>
      <c r="O219" s="10" t="n">
        <v>20.7</v>
      </c>
      <c r="S219" s="76" t="s">
        <v>260</v>
      </c>
      <c r="X219" s="10" t="s">
        <v>36</v>
      </c>
      <c r="Z219" s="10" t="s">
        <v>37</v>
      </c>
      <c r="AB219" s="78" t="s">
        <v>254</v>
      </c>
      <c r="AC219" s="10" t="s">
        <v>237</v>
      </c>
      <c r="AF219" s="76" t="s">
        <v>255</v>
      </c>
    </row>
    <row r="220" s="10" customFormat="true" ht="14.9" hidden="false" customHeight="false" outlineLevel="0" collapsed="false">
      <c r="A220" s="76" t="s">
        <v>264</v>
      </c>
      <c r="B220" s="10" t="s">
        <v>232</v>
      </c>
      <c r="C220" s="97" t="s">
        <v>257</v>
      </c>
      <c r="D220" s="98" t="n">
        <v>268</v>
      </c>
      <c r="E220" s="98" t="s">
        <v>265</v>
      </c>
      <c r="G220" s="10" t="n">
        <v>56</v>
      </c>
      <c r="H220" s="10" t="n">
        <v>1</v>
      </c>
      <c r="M220" s="10" t="n">
        <v>2100</v>
      </c>
      <c r="N220" s="10" t="n">
        <v>51.7</v>
      </c>
      <c r="O220" s="10" t="n">
        <v>5.7</v>
      </c>
      <c r="S220" s="10" t="s">
        <v>263</v>
      </c>
      <c r="X220" s="10" t="s">
        <v>36</v>
      </c>
      <c r="Z220" s="10" t="s">
        <v>37</v>
      </c>
      <c r="AB220" s="78" t="s">
        <v>254</v>
      </c>
      <c r="AC220" s="10" t="s">
        <v>237</v>
      </c>
      <c r="AF220" s="76" t="s">
        <v>255</v>
      </c>
    </row>
    <row r="221" s="10" customFormat="true" ht="14.9" hidden="false" customHeight="false" outlineLevel="0" collapsed="false">
      <c r="A221" s="76" t="s">
        <v>264</v>
      </c>
      <c r="B221" s="10" t="s">
        <v>232</v>
      </c>
      <c r="C221" s="97" t="s">
        <v>257</v>
      </c>
      <c r="D221" s="98" t="n">
        <v>268</v>
      </c>
      <c r="E221" s="98" t="s">
        <v>265</v>
      </c>
      <c r="G221" s="10" t="n">
        <v>56</v>
      </c>
      <c r="H221" s="10" t="n">
        <v>1</v>
      </c>
      <c r="I221" s="10" t="n">
        <v>125</v>
      </c>
      <c r="M221" s="10" t="n">
        <v>2940</v>
      </c>
      <c r="N221" s="10" t="n">
        <v>84.1</v>
      </c>
      <c r="O221" s="10" t="n">
        <v>18.2</v>
      </c>
      <c r="S221" s="76" t="s">
        <v>259</v>
      </c>
      <c r="X221" s="10" t="s">
        <v>36</v>
      </c>
      <c r="Z221" s="10" t="s">
        <v>37</v>
      </c>
      <c r="AB221" s="78" t="s">
        <v>254</v>
      </c>
      <c r="AC221" s="10" t="s">
        <v>237</v>
      </c>
      <c r="AF221" s="76" t="s">
        <v>255</v>
      </c>
    </row>
    <row r="222" s="10" customFormat="true" ht="14.9" hidden="false" customHeight="false" outlineLevel="0" collapsed="false">
      <c r="A222" s="76" t="s">
        <v>264</v>
      </c>
      <c r="B222" s="10" t="s">
        <v>232</v>
      </c>
      <c r="C222" s="97" t="s">
        <v>257</v>
      </c>
      <c r="D222" s="98" t="n">
        <v>268</v>
      </c>
      <c r="E222" s="98" t="s">
        <v>265</v>
      </c>
      <c r="G222" s="10" t="n">
        <v>56</v>
      </c>
      <c r="H222" s="10" t="n">
        <v>1</v>
      </c>
      <c r="I222" s="10" t="n">
        <v>125</v>
      </c>
      <c r="M222" s="10" t="n">
        <v>2540</v>
      </c>
      <c r="N222" s="10" t="n">
        <v>80.1</v>
      </c>
      <c r="O222" s="10" t="n">
        <v>32.3</v>
      </c>
      <c r="S222" s="76" t="s">
        <v>260</v>
      </c>
      <c r="X222" s="10" t="s">
        <v>36</v>
      </c>
      <c r="Z222" s="10" t="s">
        <v>37</v>
      </c>
      <c r="AB222" s="78" t="s">
        <v>254</v>
      </c>
      <c r="AC222" s="10" t="s">
        <v>237</v>
      </c>
      <c r="AF222" s="76" t="s">
        <v>255</v>
      </c>
    </row>
    <row r="223" s="10" customFormat="true" ht="15" hidden="false" customHeight="false" outlineLevel="0" collapsed="false">
      <c r="A223" s="76" t="s">
        <v>246</v>
      </c>
      <c r="B223" s="10" t="s">
        <v>232</v>
      </c>
      <c r="C223" s="76" t="s">
        <v>247</v>
      </c>
      <c r="D223" s="10" t="n">
        <v>53</v>
      </c>
      <c r="E223" s="10" t="n">
        <v>368</v>
      </c>
      <c r="F223" s="10" t="n">
        <v>3.17</v>
      </c>
      <c r="G223" s="10" t="n">
        <v>55</v>
      </c>
      <c r="H223" s="10" t="n">
        <v>1</v>
      </c>
      <c r="M223" s="10" t="s">
        <v>266</v>
      </c>
      <c r="N223" s="10" t="s">
        <v>267</v>
      </c>
      <c r="O223" s="10" t="s">
        <v>268</v>
      </c>
      <c r="R223" s="10" t="s">
        <v>269</v>
      </c>
      <c r="S223" s="10" t="s">
        <v>270</v>
      </c>
      <c r="X223" s="10" t="s">
        <v>36</v>
      </c>
      <c r="Y223" s="10" t="n">
        <v>10</v>
      </c>
      <c r="Z223" s="76" t="s">
        <v>271</v>
      </c>
      <c r="AB223" s="78" t="s">
        <v>254</v>
      </c>
      <c r="AC223" s="10" t="s">
        <v>237</v>
      </c>
      <c r="AF223" s="76" t="s">
        <v>272</v>
      </c>
    </row>
    <row r="224" s="10" customFormat="true" ht="15" hidden="false" customHeight="false" outlineLevel="0" collapsed="false">
      <c r="A224" s="76" t="s">
        <v>246</v>
      </c>
      <c r="B224" s="10" t="s">
        <v>232</v>
      </c>
      <c r="C224" s="76" t="s">
        <v>247</v>
      </c>
      <c r="D224" s="10" t="n">
        <v>98</v>
      </c>
      <c r="E224" s="10" t="n">
        <v>680</v>
      </c>
      <c r="F224" s="10" t="n">
        <v>2.07</v>
      </c>
      <c r="G224" s="10" t="n">
        <v>55</v>
      </c>
      <c r="H224" s="10" t="n">
        <v>1</v>
      </c>
      <c r="M224" s="10" t="s">
        <v>273</v>
      </c>
      <c r="N224" s="10" t="s">
        <v>274</v>
      </c>
      <c r="O224" s="10" t="s">
        <v>275</v>
      </c>
      <c r="R224" s="10" t="s">
        <v>276</v>
      </c>
      <c r="S224" s="10" t="s">
        <v>270</v>
      </c>
      <c r="X224" s="10" t="s">
        <v>36</v>
      </c>
      <c r="Y224" s="10" t="n">
        <v>10</v>
      </c>
      <c r="Z224" s="76" t="s">
        <v>277</v>
      </c>
      <c r="AB224" s="78" t="s">
        <v>254</v>
      </c>
      <c r="AC224" s="10" t="s">
        <v>237</v>
      </c>
      <c r="AF224" s="76" t="s">
        <v>278</v>
      </c>
    </row>
    <row r="225" s="11" customFormat="true" ht="15" hidden="false" customHeight="false" outlineLevel="0" collapsed="false">
      <c r="A225" s="12" t="s">
        <v>246</v>
      </c>
      <c r="B225" s="11" t="s">
        <v>232</v>
      </c>
      <c r="C225" s="12" t="s">
        <v>247</v>
      </c>
      <c r="D225" s="11" t="n">
        <v>291</v>
      </c>
      <c r="E225" s="11" t="n">
        <v>2019</v>
      </c>
      <c r="G225" s="11" t="n">
        <v>53</v>
      </c>
      <c r="H225" s="11" t="n">
        <v>1</v>
      </c>
      <c r="M225" s="11" t="n">
        <v>1900</v>
      </c>
      <c r="N225" s="11" t="n">
        <v>52</v>
      </c>
      <c r="O225" s="11" t="n">
        <v>6</v>
      </c>
      <c r="P225" s="11" t="n">
        <v>53</v>
      </c>
      <c r="Q225" s="11" t="n">
        <v>6</v>
      </c>
      <c r="R225" s="11" t="n">
        <v>50</v>
      </c>
      <c r="S225" s="11" t="s">
        <v>279</v>
      </c>
      <c r="X225" s="11" t="s">
        <v>36</v>
      </c>
      <c r="Y225" s="11" t="n">
        <v>10</v>
      </c>
      <c r="Z225" s="11" t="s">
        <v>277</v>
      </c>
      <c r="AB225" s="81" t="s">
        <v>280</v>
      </c>
      <c r="AC225" s="11" t="s">
        <v>237</v>
      </c>
      <c r="AF225" s="12" t="s">
        <v>281</v>
      </c>
    </row>
    <row r="226" s="11" customFormat="true" ht="15" hidden="false" customHeight="false" outlineLevel="0" collapsed="false">
      <c r="A226" s="12" t="s">
        <v>282</v>
      </c>
      <c r="B226" s="11" t="s">
        <v>283</v>
      </c>
      <c r="C226" s="12" t="s">
        <v>284</v>
      </c>
      <c r="D226" s="11" t="n">
        <v>324</v>
      </c>
      <c r="E226" s="11" t="n">
        <v>3173</v>
      </c>
      <c r="G226" s="11" t="n">
        <v>-17</v>
      </c>
      <c r="H226" s="11" t="n">
        <v>0</v>
      </c>
      <c r="M226" s="11" t="n">
        <v>6</v>
      </c>
      <c r="N226" s="11" t="n">
        <v>12</v>
      </c>
      <c r="O226" s="11" t="n">
        <v>830</v>
      </c>
      <c r="P226" s="11" t="n">
        <v>2</v>
      </c>
      <c r="Q226" s="11" t="n">
        <v>130</v>
      </c>
      <c r="R226" s="11" t="n">
        <v>50</v>
      </c>
      <c r="S226" s="11" t="s">
        <v>279</v>
      </c>
      <c r="X226" s="11" t="s">
        <v>36</v>
      </c>
      <c r="Y226" s="11" t="n">
        <v>10</v>
      </c>
      <c r="Z226" s="11" t="s">
        <v>277</v>
      </c>
      <c r="AB226" s="81" t="s">
        <v>280</v>
      </c>
      <c r="AC226" s="11" t="s">
        <v>237</v>
      </c>
      <c r="AF226" s="12" t="s">
        <v>281</v>
      </c>
    </row>
    <row r="227" s="144" customFormat="true" ht="15" hidden="false" customHeight="false" outlineLevel="0" collapsed="false">
      <c r="A227" s="143" t="s">
        <v>246</v>
      </c>
      <c r="B227" s="144" t="s">
        <v>232</v>
      </c>
      <c r="C227" s="143" t="s">
        <v>247</v>
      </c>
      <c r="D227" s="144" t="n">
        <v>69.3</v>
      </c>
      <c r="E227" s="144" t="n">
        <v>481</v>
      </c>
      <c r="F227" s="144" t="n">
        <v>3.06</v>
      </c>
      <c r="G227" s="144" t="n">
        <v>58</v>
      </c>
      <c r="H227" s="144" t="n">
        <v>1</v>
      </c>
      <c r="I227" s="144" t="n">
        <v>153</v>
      </c>
      <c r="S227" s="143" t="s">
        <v>285</v>
      </c>
      <c r="X227" s="144" t="s">
        <v>36</v>
      </c>
      <c r="Y227" s="144" t="n">
        <v>10</v>
      </c>
      <c r="Z227" s="144" t="s">
        <v>277</v>
      </c>
      <c r="AB227" s="145" t="s">
        <v>286</v>
      </c>
      <c r="AC227" s="144" t="s">
        <v>237</v>
      </c>
      <c r="AF227" s="143" t="s">
        <v>287</v>
      </c>
    </row>
    <row r="228" s="144" customFormat="true" ht="15" hidden="false" customHeight="false" outlineLevel="0" collapsed="false">
      <c r="A228" s="143" t="s">
        <v>246</v>
      </c>
      <c r="B228" s="144" t="s">
        <v>232</v>
      </c>
      <c r="C228" s="143" t="s">
        <v>247</v>
      </c>
      <c r="D228" s="144" t="n">
        <v>48.2</v>
      </c>
      <c r="E228" s="144" t="n">
        <v>334</v>
      </c>
      <c r="F228" s="144" t="n">
        <v>3.56</v>
      </c>
      <c r="G228" s="144" t="n">
        <v>64</v>
      </c>
      <c r="H228" s="144" t="n">
        <v>1</v>
      </c>
      <c r="I228" s="144" t="n">
        <v>156</v>
      </c>
      <c r="J228" s="144" t="n">
        <v>0.3</v>
      </c>
      <c r="L228" s="144" t="n">
        <v>133</v>
      </c>
      <c r="M228" s="144" t="s">
        <v>288</v>
      </c>
      <c r="O228" s="144" t="s">
        <v>289</v>
      </c>
      <c r="P228" s="144" t="s">
        <v>290</v>
      </c>
      <c r="R228" s="144" t="n">
        <v>10</v>
      </c>
      <c r="S228" s="143" t="s">
        <v>291</v>
      </c>
      <c r="X228" s="144" t="s">
        <v>36</v>
      </c>
      <c r="Y228" s="144" t="n">
        <v>10</v>
      </c>
      <c r="Z228" s="144" t="s">
        <v>277</v>
      </c>
      <c r="AB228" s="145" t="s">
        <v>286</v>
      </c>
      <c r="AC228" s="144" t="s">
        <v>237</v>
      </c>
      <c r="AF228" s="143" t="s">
        <v>292</v>
      </c>
    </row>
    <row r="229" s="144" customFormat="true" ht="15" hidden="false" customHeight="false" outlineLevel="0" collapsed="false">
      <c r="A229" s="143" t="s">
        <v>246</v>
      </c>
      <c r="B229" s="144" t="s">
        <v>232</v>
      </c>
      <c r="C229" s="143" t="s">
        <v>247</v>
      </c>
      <c r="D229" s="144" t="n">
        <v>48.2</v>
      </c>
      <c r="E229" s="144" t="n">
        <v>334</v>
      </c>
      <c r="F229" s="144" t="n">
        <v>3.56</v>
      </c>
      <c r="G229" s="144" t="n">
        <v>67</v>
      </c>
      <c r="H229" s="144" t="n">
        <v>1</v>
      </c>
      <c r="I229" s="144" t="n">
        <v>154</v>
      </c>
      <c r="J229" s="144" t="n">
        <v>33</v>
      </c>
      <c r="M229" s="144" t="s">
        <v>293</v>
      </c>
      <c r="O229" s="144" t="s">
        <v>294</v>
      </c>
      <c r="P229" s="144" t="s">
        <v>295</v>
      </c>
      <c r="R229" s="144" t="n">
        <v>10</v>
      </c>
      <c r="S229" s="143" t="s">
        <v>296</v>
      </c>
      <c r="X229" s="144" t="s">
        <v>36</v>
      </c>
      <c r="Y229" s="144" t="n">
        <v>10</v>
      </c>
      <c r="Z229" s="144" t="s">
        <v>277</v>
      </c>
      <c r="AB229" s="145" t="s">
        <v>286</v>
      </c>
      <c r="AC229" s="144" t="s">
        <v>237</v>
      </c>
      <c r="AF229" s="143" t="s">
        <v>297</v>
      </c>
    </row>
    <row r="230" s="144" customFormat="true" ht="15" hidden="false" customHeight="false" outlineLevel="0" collapsed="false">
      <c r="A230" s="143" t="s">
        <v>246</v>
      </c>
      <c r="B230" s="144" t="s">
        <v>232</v>
      </c>
      <c r="C230" s="143" t="s">
        <v>247</v>
      </c>
      <c r="D230" s="144" t="n">
        <v>42.9</v>
      </c>
      <c r="E230" s="144" t="n">
        <v>298</v>
      </c>
      <c r="F230" s="144" t="n">
        <v>3.79</v>
      </c>
      <c r="G230" s="144" t="n">
        <v>64</v>
      </c>
      <c r="H230" s="144" t="n">
        <v>1</v>
      </c>
      <c r="I230" s="144" t="n">
        <v>156</v>
      </c>
      <c r="J230" s="144" t="n">
        <v>1.9</v>
      </c>
      <c r="L230" s="144" t="n">
        <v>133</v>
      </c>
      <c r="M230" s="144" t="s">
        <v>298</v>
      </c>
      <c r="O230" s="144" t="s">
        <v>299</v>
      </c>
      <c r="P230" s="144" t="s">
        <v>300</v>
      </c>
      <c r="R230" s="144" t="n">
        <v>10</v>
      </c>
      <c r="S230" s="143" t="s">
        <v>301</v>
      </c>
      <c r="X230" s="144" t="s">
        <v>36</v>
      </c>
      <c r="Y230" s="144" t="n">
        <v>10</v>
      </c>
      <c r="Z230" s="144" t="s">
        <v>277</v>
      </c>
      <c r="AB230" s="145" t="s">
        <v>286</v>
      </c>
      <c r="AC230" s="144" t="s">
        <v>237</v>
      </c>
      <c r="AF230" s="143" t="s">
        <v>302</v>
      </c>
    </row>
    <row r="231" s="144" customFormat="true" ht="15" hidden="false" customHeight="false" outlineLevel="0" collapsed="false">
      <c r="A231" s="143" t="s">
        <v>246</v>
      </c>
      <c r="B231" s="144" t="s">
        <v>232</v>
      </c>
      <c r="C231" s="143" t="s">
        <v>247</v>
      </c>
      <c r="D231" s="144" t="n">
        <v>42.9</v>
      </c>
      <c r="E231" s="144" t="n">
        <v>298</v>
      </c>
      <c r="F231" s="144" t="n">
        <v>3.79</v>
      </c>
      <c r="G231" s="144" t="n">
        <v>68</v>
      </c>
      <c r="H231" s="144" t="n">
        <v>1</v>
      </c>
      <c r="I231" s="144" t="n">
        <v>154</v>
      </c>
      <c r="J231" s="144" t="n">
        <v>34.5</v>
      </c>
      <c r="M231" s="144" t="s">
        <v>293</v>
      </c>
      <c r="O231" s="144" t="s">
        <v>303</v>
      </c>
      <c r="P231" s="144" t="s">
        <v>304</v>
      </c>
      <c r="R231" s="144" t="n">
        <v>10</v>
      </c>
      <c r="S231" s="143" t="s">
        <v>305</v>
      </c>
      <c r="X231" s="144" t="s">
        <v>36</v>
      </c>
      <c r="Y231" s="144" t="n">
        <v>10</v>
      </c>
      <c r="Z231" s="144" t="s">
        <v>277</v>
      </c>
      <c r="AB231" s="145" t="s">
        <v>286</v>
      </c>
      <c r="AC231" s="144" t="s">
        <v>237</v>
      </c>
      <c r="AF231" s="143" t="s">
        <v>306</v>
      </c>
    </row>
    <row r="232" s="147" customFormat="true" ht="15" hidden="false" customHeight="false" outlineLevel="0" collapsed="false">
      <c r="A232" s="146" t="s">
        <v>231</v>
      </c>
      <c r="B232" s="147" t="s">
        <v>232</v>
      </c>
      <c r="C232" s="146" t="s">
        <v>233</v>
      </c>
      <c r="D232" s="147" t="n">
        <v>95</v>
      </c>
      <c r="E232" s="147" t="n">
        <v>659</v>
      </c>
      <c r="H232" s="147" t="n">
        <v>1</v>
      </c>
      <c r="M232" s="147" t="s">
        <v>307</v>
      </c>
      <c r="N232" s="147" t="s">
        <v>308</v>
      </c>
      <c r="O232" s="147" t="n">
        <v>8</v>
      </c>
      <c r="R232" s="147" t="n">
        <v>10</v>
      </c>
      <c r="S232" s="147" t="s">
        <v>309</v>
      </c>
      <c r="Z232" s="147" t="s">
        <v>277</v>
      </c>
      <c r="AB232" s="148" t="s">
        <v>310</v>
      </c>
      <c r="AC232" s="147" t="s">
        <v>237</v>
      </c>
      <c r="AF232" s="146" t="s">
        <v>311</v>
      </c>
    </row>
    <row r="233" s="147" customFormat="true" ht="15" hidden="false" customHeight="false" outlineLevel="0" collapsed="false">
      <c r="A233" s="146" t="s">
        <v>282</v>
      </c>
      <c r="B233" s="147" t="s">
        <v>283</v>
      </c>
      <c r="C233" s="146" t="s">
        <v>284</v>
      </c>
      <c r="D233" s="147" t="n">
        <v>95</v>
      </c>
      <c r="E233" s="147" t="n">
        <v>930</v>
      </c>
      <c r="H233" s="147" t="n">
        <v>0</v>
      </c>
      <c r="M233" s="147" t="s">
        <v>312</v>
      </c>
      <c r="N233" s="147" t="n">
        <v>0.8</v>
      </c>
      <c r="O233" s="147" t="s">
        <v>313</v>
      </c>
      <c r="R233" s="147" t="n">
        <v>10</v>
      </c>
      <c r="S233" s="147" t="s">
        <v>309</v>
      </c>
      <c r="Z233" s="147" t="s">
        <v>277</v>
      </c>
      <c r="AB233" s="148" t="s">
        <v>310</v>
      </c>
      <c r="AC233" s="147" t="s">
        <v>237</v>
      </c>
      <c r="AF233" s="146" t="s">
        <v>311</v>
      </c>
    </row>
    <row r="234" s="56" customFormat="true" ht="15" hidden="false" customHeight="false" outlineLevel="0" collapsed="false">
      <c r="A234" s="55" t="s">
        <v>231</v>
      </c>
      <c r="B234" s="56" t="s">
        <v>232</v>
      </c>
      <c r="C234" s="55" t="s">
        <v>233</v>
      </c>
      <c r="D234" s="56" t="n">
        <v>133</v>
      </c>
      <c r="E234" s="56" t="n">
        <v>923</v>
      </c>
      <c r="F234" s="56" t="n">
        <v>1.94</v>
      </c>
      <c r="H234" s="56" t="n">
        <v>1</v>
      </c>
      <c r="M234" s="56" t="n">
        <v>2940</v>
      </c>
      <c r="N234" s="56" t="n">
        <v>56.57</v>
      </c>
      <c r="O234" s="56" t="n">
        <v>3.75</v>
      </c>
      <c r="R234" s="56" t="n">
        <v>1</v>
      </c>
      <c r="S234" s="56" t="s">
        <v>314</v>
      </c>
      <c r="Z234" s="56" t="s">
        <v>277</v>
      </c>
      <c r="AB234" s="57" t="s">
        <v>315</v>
      </c>
      <c r="AC234" s="56" t="s">
        <v>237</v>
      </c>
    </row>
    <row r="235" s="56" customFormat="true" ht="15" hidden="false" customHeight="false" outlineLevel="0" collapsed="false">
      <c r="A235" s="55" t="s">
        <v>231</v>
      </c>
      <c r="B235" s="56" t="s">
        <v>232</v>
      </c>
      <c r="C235" s="55" t="s">
        <v>233</v>
      </c>
      <c r="D235" s="56" t="n">
        <v>133</v>
      </c>
      <c r="E235" s="56" t="n">
        <v>923</v>
      </c>
      <c r="F235" s="56" t="n">
        <v>1.94</v>
      </c>
      <c r="H235" s="56" t="n">
        <v>1</v>
      </c>
      <c r="M235" s="56" t="n">
        <v>2930</v>
      </c>
      <c r="N235" s="56" t="n">
        <v>67.18</v>
      </c>
      <c r="O235" s="56" t="n">
        <v>3.93</v>
      </c>
      <c r="R235" s="56" t="n">
        <v>10</v>
      </c>
      <c r="S235" s="56" t="s">
        <v>314</v>
      </c>
      <c r="Z235" s="56" t="s">
        <v>277</v>
      </c>
      <c r="AB235" s="57" t="s">
        <v>315</v>
      </c>
      <c r="AC235" s="56" t="s">
        <v>237</v>
      </c>
    </row>
    <row r="236" s="10" customFormat="true" ht="15" hidden="false" customHeight="false" outlineLevel="0" collapsed="false">
      <c r="A236" s="76" t="s">
        <v>316</v>
      </c>
      <c r="B236" s="10" t="s">
        <v>232</v>
      </c>
      <c r="C236" s="76" t="s">
        <v>317</v>
      </c>
      <c r="D236" s="10" t="n">
        <v>50</v>
      </c>
      <c r="E236" s="10" t="n">
        <v>431</v>
      </c>
      <c r="G236" s="10" t="n">
        <v>35</v>
      </c>
      <c r="H236" s="10" t="n">
        <v>0</v>
      </c>
      <c r="I236" s="10" t="n">
        <v>210</v>
      </c>
      <c r="J236" s="10" t="n">
        <v>52</v>
      </c>
      <c r="K236" s="10" t="n">
        <v>71</v>
      </c>
      <c r="S236" s="76" t="s">
        <v>318</v>
      </c>
      <c r="AB236" s="78" t="s">
        <v>319</v>
      </c>
      <c r="AC236" s="10" t="s">
        <v>237</v>
      </c>
    </row>
    <row r="237" s="10" customFormat="true" ht="15" hidden="false" customHeight="false" outlineLevel="0" collapsed="false">
      <c r="A237" s="76" t="s">
        <v>231</v>
      </c>
      <c r="B237" s="10" t="s">
        <v>232</v>
      </c>
      <c r="C237" s="76" t="s">
        <v>233</v>
      </c>
      <c r="D237" s="10" t="n">
        <v>50</v>
      </c>
      <c r="E237" s="10" t="n">
        <v>347</v>
      </c>
      <c r="F237" s="10" t="n">
        <v>3.31</v>
      </c>
      <c r="G237" s="10" t="n">
        <v>54</v>
      </c>
      <c r="H237" s="10" t="n">
        <v>1</v>
      </c>
      <c r="I237" s="10" t="n">
        <v>170</v>
      </c>
      <c r="J237" s="10" t="n">
        <v>30</v>
      </c>
      <c r="K237" s="10" t="n">
        <v>41</v>
      </c>
      <c r="M237" s="10" t="n">
        <v>1200</v>
      </c>
      <c r="N237" s="10" t="n">
        <v>28</v>
      </c>
      <c r="O237" s="10" t="n">
        <v>6</v>
      </c>
      <c r="Q237" s="10" t="n">
        <v>3.7</v>
      </c>
      <c r="R237" s="10" t="s">
        <v>320</v>
      </c>
      <c r="S237" s="10" t="s">
        <v>321</v>
      </c>
      <c r="X237" s="10" t="s">
        <v>36</v>
      </c>
      <c r="Y237" s="10" t="n">
        <v>10</v>
      </c>
      <c r="Z237" s="76" t="s">
        <v>322</v>
      </c>
      <c r="AB237" s="78" t="s">
        <v>319</v>
      </c>
      <c r="AC237" s="10" t="s">
        <v>237</v>
      </c>
    </row>
    <row r="238" s="10" customFormat="true" ht="15" hidden="false" customHeight="false" outlineLevel="0" collapsed="false">
      <c r="A238" s="76" t="s">
        <v>231</v>
      </c>
      <c r="B238" s="10" t="s">
        <v>232</v>
      </c>
      <c r="C238" s="76" t="s">
        <v>233</v>
      </c>
      <c r="D238" s="10" t="n">
        <v>100</v>
      </c>
      <c r="E238" s="10" t="n">
        <v>694</v>
      </c>
      <c r="F238" s="10" t="n">
        <v>3.23</v>
      </c>
      <c r="G238" s="10" t="n">
        <v>58</v>
      </c>
      <c r="H238" s="10" t="n">
        <v>1</v>
      </c>
      <c r="I238" s="10" t="n">
        <v>159</v>
      </c>
      <c r="J238" s="10" t="n">
        <v>15</v>
      </c>
      <c r="K238" s="10" t="n">
        <v>20</v>
      </c>
      <c r="M238" s="10" t="n">
        <v>2700</v>
      </c>
      <c r="N238" s="10" t="n">
        <v>50</v>
      </c>
      <c r="O238" s="10" t="n">
        <v>3.3</v>
      </c>
      <c r="Q238" s="10" t="n">
        <v>2.6</v>
      </c>
      <c r="R238" s="10" t="s">
        <v>320</v>
      </c>
      <c r="S238" s="10" t="s">
        <v>321</v>
      </c>
      <c r="X238" s="10" t="s">
        <v>36</v>
      </c>
      <c r="Y238" s="10" t="n">
        <v>10</v>
      </c>
      <c r="Z238" s="76" t="s">
        <v>322</v>
      </c>
      <c r="AB238" s="78" t="s">
        <v>319</v>
      </c>
      <c r="AC238" s="10" t="s">
        <v>237</v>
      </c>
    </row>
    <row r="239" s="10" customFormat="true" ht="15" hidden="false" customHeight="false" outlineLevel="0" collapsed="false">
      <c r="A239" s="76" t="s">
        <v>231</v>
      </c>
      <c r="B239" s="10" t="s">
        <v>232</v>
      </c>
      <c r="C239" s="76" t="s">
        <v>233</v>
      </c>
      <c r="D239" s="10" t="n">
        <v>300</v>
      </c>
      <c r="E239" s="10" t="n">
        <v>2082</v>
      </c>
      <c r="F239" s="10" t="n">
        <v>2.5</v>
      </c>
      <c r="G239" s="10" t="n">
        <v>59</v>
      </c>
      <c r="H239" s="10" t="n">
        <v>1</v>
      </c>
      <c r="I239" s="10" t="n">
        <v>178</v>
      </c>
      <c r="J239" s="10" t="n">
        <v>29</v>
      </c>
      <c r="K239" s="10" t="n">
        <v>39</v>
      </c>
      <c r="M239" s="10" t="n">
        <v>3000</v>
      </c>
      <c r="N239" s="10" t="n">
        <v>48</v>
      </c>
      <c r="O239" s="10" t="n">
        <v>2</v>
      </c>
      <c r="Q239" s="10" t="n">
        <v>1.8</v>
      </c>
      <c r="R239" s="10" t="s">
        <v>320</v>
      </c>
      <c r="S239" s="10" t="s">
        <v>321</v>
      </c>
      <c r="X239" s="10" t="s">
        <v>36</v>
      </c>
      <c r="Y239" s="10" t="n">
        <v>10</v>
      </c>
      <c r="Z239" s="76" t="s">
        <v>322</v>
      </c>
      <c r="AB239" s="78" t="s">
        <v>319</v>
      </c>
      <c r="AC239" s="10" t="s">
        <v>237</v>
      </c>
    </row>
    <row r="240" s="10" customFormat="true" ht="15" hidden="false" customHeight="false" outlineLevel="0" collapsed="false">
      <c r="A240" s="76" t="s">
        <v>246</v>
      </c>
      <c r="B240" s="10" t="s">
        <v>232</v>
      </c>
      <c r="C240" s="76" t="s">
        <v>247</v>
      </c>
      <c r="D240" s="10" t="n">
        <v>21</v>
      </c>
      <c r="E240" s="10" t="n">
        <v>146</v>
      </c>
      <c r="F240" s="10" t="n">
        <v>1.23</v>
      </c>
      <c r="G240" s="10" t="n">
        <v>50</v>
      </c>
      <c r="H240" s="10" t="n">
        <v>1</v>
      </c>
      <c r="S240" s="10" t="s">
        <v>323</v>
      </c>
      <c r="X240" s="10" t="s">
        <v>36</v>
      </c>
      <c r="Y240" s="10" t="n">
        <v>10</v>
      </c>
      <c r="Z240" s="76" t="s">
        <v>322</v>
      </c>
      <c r="AB240" s="78" t="s">
        <v>319</v>
      </c>
      <c r="AC240" s="10" t="s">
        <v>237</v>
      </c>
    </row>
    <row r="241" s="10" customFormat="true" ht="15" hidden="false" customHeight="false" outlineLevel="0" collapsed="false">
      <c r="A241" s="76" t="s">
        <v>246</v>
      </c>
      <c r="B241" s="10" t="s">
        <v>232</v>
      </c>
      <c r="C241" s="76" t="s">
        <v>247</v>
      </c>
      <c r="D241" s="10" t="n">
        <v>107</v>
      </c>
      <c r="E241" s="10" t="n">
        <v>743</v>
      </c>
      <c r="F241" s="10" t="n">
        <v>1.49</v>
      </c>
      <c r="G241" s="10" t="n">
        <v>51</v>
      </c>
      <c r="H241" s="10" t="n">
        <v>1</v>
      </c>
      <c r="M241" s="10" t="n">
        <v>1900</v>
      </c>
      <c r="N241" s="10" t="n">
        <v>29</v>
      </c>
      <c r="O241" s="10" t="n">
        <v>6</v>
      </c>
      <c r="Q241" s="10" t="n">
        <v>4</v>
      </c>
      <c r="R241" s="10" t="s">
        <v>320</v>
      </c>
      <c r="S241" s="10" t="s">
        <v>321</v>
      </c>
      <c r="X241" s="10" t="s">
        <v>36</v>
      </c>
      <c r="Y241" s="10" t="n">
        <v>10</v>
      </c>
      <c r="Z241" s="76" t="s">
        <v>322</v>
      </c>
      <c r="AB241" s="78" t="s">
        <v>319</v>
      </c>
      <c r="AC241" s="10" t="s">
        <v>237</v>
      </c>
    </row>
    <row r="242" s="10" customFormat="true" ht="15" hidden="false" customHeight="false" outlineLevel="0" collapsed="false">
      <c r="A242" s="76" t="s">
        <v>246</v>
      </c>
      <c r="B242" s="10" t="s">
        <v>232</v>
      </c>
      <c r="C242" s="149" t="s">
        <v>247</v>
      </c>
      <c r="D242" s="10" t="n">
        <v>550</v>
      </c>
      <c r="E242" s="10" t="n">
        <v>3817</v>
      </c>
      <c r="F242" s="10" t="n">
        <v>2.51</v>
      </c>
      <c r="G242" s="10" t="n">
        <v>53</v>
      </c>
      <c r="H242" s="10" t="n">
        <v>1</v>
      </c>
      <c r="M242" s="10" t="n">
        <v>2400</v>
      </c>
      <c r="N242" s="10" t="n">
        <v>35</v>
      </c>
      <c r="O242" s="10" t="n">
        <v>5</v>
      </c>
      <c r="Q242" s="10" t="n">
        <v>3.5</v>
      </c>
      <c r="R242" s="10" t="s">
        <v>320</v>
      </c>
      <c r="S242" s="10" t="s">
        <v>321</v>
      </c>
      <c r="X242" s="10" t="s">
        <v>36</v>
      </c>
      <c r="Y242" s="10" t="n">
        <v>10</v>
      </c>
      <c r="Z242" s="76" t="s">
        <v>322</v>
      </c>
      <c r="AB242" s="78" t="s">
        <v>319</v>
      </c>
      <c r="AC242" s="10" t="s">
        <v>237</v>
      </c>
    </row>
    <row r="243" s="10" customFormat="true" ht="15" hidden="false" customHeight="false" outlineLevel="0" collapsed="false">
      <c r="A243" s="76" t="s">
        <v>324</v>
      </c>
      <c r="B243" s="10" t="s">
        <v>232</v>
      </c>
      <c r="C243" s="76" t="s">
        <v>325</v>
      </c>
      <c r="D243" s="10" t="n">
        <v>370</v>
      </c>
      <c r="E243" s="10" t="n">
        <v>4297</v>
      </c>
      <c r="F243" s="10" t="n">
        <v>62.5</v>
      </c>
      <c r="G243" s="10" t="n">
        <v>1</v>
      </c>
      <c r="H243" s="10" t="n">
        <v>0</v>
      </c>
      <c r="I243" s="10" t="n">
        <v>171</v>
      </c>
      <c r="K243" s="10" t="n">
        <v>51</v>
      </c>
      <c r="M243" s="10" t="n">
        <v>2500</v>
      </c>
      <c r="N243" s="10" t="n">
        <v>36</v>
      </c>
      <c r="O243" s="10" t="n">
        <v>2.5</v>
      </c>
      <c r="Q243" s="10" t="n">
        <v>2.2</v>
      </c>
      <c r="R243" s="10" t="s">
        <v>320</v>
      </c>
      <c r="S243" s="10" t="s">
        <v>309</v>
      </c>
      <c r="X243" s="10" t="s">
        <v>36</v>
      </c>
      <c r="Y243" s="10" t="n">
        <v>10</v>
      </c>
      <c r="Z243" s="76" t="s">
        <v>322</v>
      </c>
      <c r="AB243" s="78" t="s">
        <v>319</v>
      </c>
      <c r="AC243" s="10" t="s">
        <v>237</v>
      </c>
    </row>
    <row r="244" s="10" customFormat="true" ht="15" hidden="false" customHeight="false" outlineLevel="0" collapsed="false">
      <c r="A244" s="76" t="s">
        <v>326</v>
      </c>
      <c r="B244" s="10" t="s">
        <v>232</v>
      </c>
      <c r="C244" s="76" t="s">
        <v>327</v>
      </c>
      <c r="D244" s="10" t="n">
        <v>44</v>
      </c>
      <c r="E244" s="10" t="n">
        <f aca="false">489</f>
        <v>489</v>
      </c>
      <c r="F244" s="10" t="n">
        <v>1.71</v>
      </c>
      <c r="G244" s="10" t="n">
        <v>-62</v>
      </c>
      <c r="H244" s="10" t="n">
        <v>0</v>
      </c>
      <c r="I244" s="10" t="n">
        <v>57</v>
      </c>
      <c r="K244" s="10" t="n">
        <v>34</v>
      </c>
      <c r="M244" s="10" t="n">
        <v>400</v>
      </c>
      <c r="N244" s="10" t="n">
        <v>16</v>
      </c>
      <c r="O244" s="10" t="n">
        <v>80</v>
      </c>
      <c r="Q244" s="10" t="n">
        <v>7</v>
      </c>
      <c r="R244" s="10" t="s">
        <v>320</v>
      </c>
      <c r="S244" s="10" t="s">
        <v>309</v>
      </c>
      <c r="X244" s="10" t="s">
        <v>36</v>
      </c>
      <c r="Y244" s="10" t="n">
        <v>10</v>
      </c>
      <c r="Z244" s="76" t="s">
        <v>322</v>
      </c>
      <c r="AB244" s="78" t="s">
        <v>319</v>
      </c>
      <c r="AC244" s="10" t="s">
        <v>237</v>
      </c>
    </row>
    <row r="245" s="10" customFormat="true" ht="15" hidden="false" customHeight="false" outlineLevel="0" collapsed="false">
      <c r="A245" s="76" t="s">
        <v>326</v>
      </c>
      <c r="B245" s="10" t="s">
        <v>232</v>
      </c>
      <c r="C245" s="76" t="s">
        <v>327</v>
      </c>
      <c r="D245" s="10" t="n">
        <v>44</v>
      </c>
      <c r="E245" s="10" t="n">
        <f aca="false">489/2</f>
        <v>244.5</v>
      </c>
      <c r="F245" s="10" t="n">
        <v>1.71</v>
      </c>
      <c r="G245" s="10" t="n">
        <v>-62</v>
      </c>
      <c r="H245" s="10" t="n">
        <v>0</v>
      </c>
      <c r="I245" s="10" t="n">
        <v>57</v>
      </c>
      <c r="K245" s="10" t="n">
        <v>34</v>
      </c>
      <c r="M245" s="10" t="n">
        <v>400</v>
      </c>
      <c r="N245" s="10" t="n">
        <v>16</v>
      </c>
      <c r="O245" s="10" t="n">
        <v>80</v>
      </c>
      <c r="Q245" s="10" t="n">
        <v>7</v>
      </c>
      <c r="R245" s="10" t="s">
        <v>320</v>
      </c>
      <c r="S245" s="10" t="s">
        <v>309</v>
      </c>
      <c r="X245" s="10" t="s">
        <v>36</v>
      </c>
      <c r="Y245" s="10" t="n">
        <v>10</v>
      </c>
      <c r="Z245" s="76" t="s">
        <v>322</v>
      </c>
      <c r="AB245" s="78" t="s">
        <v>319</v>
      </c>
      <c r="AC245" s="10" t="s">
        <v>237</v>
      </c>
    </row>
    <row r="246" s="10" customFormat="true" ht="15" hidden="false" customHeight="false" outlineLevel="0" collapsed="false">
      <c r="A246" s="76" t="s">
        <v>326</v>
      </c>
      <c r="B246" s="10" t="s">
        <v>232</v>
      </c>
      <c r="C246" s="76" t="s">
        <v>327</v>
      </c>
      <c r="D246" s="10" t="n">
        <v>44</v>
      </c>
      <c r="E246" s="10" t="n">
        <v>386</v>
      </c>
      <c r="F246" s="10" t="n">
        <v>1.71</v>
      </c>
      <c r="G246" s="10" t="n">
        <v>-62</v>
      </c>
      <c r="H246" s="10" t="n">
        <v>0</v>
      </c>
      <c r="I246" s="10" t="n">
        <v>57</v>
      </c>
      <c r="K246" s="10" t="n">
        <v>34</v>
      </c>
      <c r="M246" s="10" t="n">
        <v>400</v>
      </c>
      <c r="N246" s="10" t="n">
        <v>16</v>
      </c>
      <c r="O246" s="10" t="n">
        <v>80</v>
      </c>
      <c r="Q246" s="10" t="n">
        <v>7</v>
      </c>
      <c r="R246" s="10" t="s">
        <v>320</v>
      </c>
      <c r="S246" s="10" t="s">
        <v>309</v>
      </c>
      <c r="X246" s="10" t="s">
        <v>36</v>
      </c>
      <c r="Y246" s="10" t="n">
        <v>10</v>
      </c>
      <c r="Z246" s="76" t="s">
        <v>322</v>
      </c>
      <c r="AB246" s="78" t="s">
        <v>319</v>
      </c>
      <c r="AC246" s="10" t="s">
        <v>237</v>
      </c>
    </row>
    <row r="247" s="10" customFormat="true" ht="15" hidden="false" customHeight="false" outlineLevel="0" collapsed="false">
      <c r="A247" s="76" t="s">
        <v>282</v>
      </c>
      <c r="B247" s="10" t="s">
        <v>283</v>
      </c>
      <c r="C247" s="76" t="s">
        <v>284</v>
      </c>
      <c r="D247" s="10" t="n">
        <v>48</v>
      </c>
      <c r="E247" s="10" t="n">
        <v>470</v>
      </c>
      <c r="F247" s="10" t="n">
        <v>2.68</v>
      </c>
      <c r="G247" s="10" t="n">
        <v>-15</v>
      </c>
      <c r="H247" s="10" t="n">
        <v>0</v>
      </c>
      <c r="M247" s="10" t="n">
        <v>3</v>
      </c>
      <c r="N247" s="10" t="n">
        <v>0.5</v>
      </c>
      <c r="O247" s="10" t="n">
        <v>160</v>
      </c>
      <c r="Q247" s="10" t="n">
        <v>20</v>
      </c>
      <c r="R247" s="10" t="s">
        <v>320</v>
      </c>
      <c r="S247" s="10" t="s">
        <v>328</v>
      </c>
      <c r="X247" s="10" t="s">
        <v>36</v>
      </c>
      <c r="Y247" s="10" t="n">
        <v>10</v>
      </c>
      <c r="Z247" s="76" t="s">
        <v>322</v>
      </c>
      <c r="AB247" s="78" t="s">
        <v>319</v>
      </c>
      <c r="AC247" s="10" t="s">
        <v>237</v>
      </c>
    </row>
    <row r="248" s="11" customFormat="true" ht="15" hidden="false" customHeight="false" outlineLevel="0" collapsed="false">
      <c r="A248" s="82" t="s">
        <v>329</v>
      </c>
      <c r="B248" s="11" t="s">
        <v>232</v>
      </c>
      <c r="C248" s="12" t="s">
        <v>325</v>
      </c>
      <c r="D248" s="11" t="n">
        <v>281</v>
      </c>
      <c r="E248" s="11" t="n">
        <v>3264</v>
      </c>
      <c r="F248" s="11" t="n">
        <v>2.3</v>
      </c>
      <c r="G248" s="11" t="n">
        <v>5</v>
      </c>
      <c r="H248" s="11" t="n">
        <v>0</v>
      </c>
      <c r="I248" s="11" t="n">
        <v>177</v>
      </c>
      <c r="J248" s="11" t="s">
        <v>330</v>
      </c>
      <c r="K248" s="11" t="n">
        <v>90</v>
      </c>
      <c r="M248" s="11" t="n">
        <v>1560</v>
      </c>
      <c r="N248" s="11" t="n">
        <v>38</v>
      </c>
      <c r="O248" s="11" t="n">
        <v>5</v>
      </c>
      <c r="R248" s="11" t="n">
        <v>20</v>
      </c>
      <c r="S248" s="11" t="s">
        <v>331</v>
      </c>
      <c r="X248" s="11" t="s">
        <v>36</v>
      </c>
      <c r="Y248" s="11" t="s">
        <v>332</v>
      </c>
      <c r="Z248" s="11" t="s">
        <v>277</v>
      </c>
      <c r="AB248" s="81" t="s">
        <v>333</v>
      </c>
      <c r="AC248" s="11" t="s">
        <v>237</v>
      </c>
    </row>
    <row r="249" s="11" customFormat="true" ht="15" hidden="false" customHeight="false" outlineLevel="0" collapsed="false">
      <c r="A249" s="82" t="s">
        <v>334</v>
      </c>
      <c r="B249" s="11" t="s">
        <v>232</v>
      </c>
      <c r="C249" s="12" t="s">
        <v>325</v>
      </c>
      <c r="D249" s="11" t="n">
        <v>121</v>
      </c>
      <c r="E249" s="11" t="n">
        <v>1405</v>
      </c>
      <c r="F249" s="11" t="n">
        <v>1.8</v>
      </c>
      <c r="G249" s="11" t="n">
        <v>3</v>
      </c>
      <c r="H249" s="11" t="n">
        <v>0</v>
      </c>
      <c r="I249" s="11" t="n">
        <v>156</v>
      </c>
      <c r="J249" s="11" t="s">
        <v>335</v>
      </c>
      <c r="K249" s="11" t="n">
        <v>80</v>
      </c>
      <c r="X249" s="11" t="s">
        <v>36</v>
      </c>
      <c r="Y249" s="11" t="s">
        <v>332</v>
      </c>
      <c r="Z249" s="11" t="s">
        <v>277</v>
      </c>
      <c r="AB249" s="81" t="s">
        <v>333</v>
      </c>
      <c r="AC249" s="11" t="s">
        <v>237</v>
      </c>
    </row>
    <row r="250" s="11" customFormat="true" ht="15" hidden="false" customHeight="false" outlineLevel="0" collapsed="false">
      <c r="A250" s="82" t="s">
        <v>336</v>
      </c>
      <c r="B250" s="11" t="s">
        <v>232</v>
      </c>
      <c r="C250" s="12" t="s">
        <v>325</v>
      </c>
      <c r="D250" s="11" t="n">
        <v>112</v>
      </c>
      <c r="E250" s="11" t="n">
        <v>1301</v>
      </c>
      <c r="F250" s="11" t="n">
        <v>1.8</v>
      </c>
      <c r="G250" s="11" t="n">
        <v>6</v>
      </c>
      <c r="H250" s="11" t="n">
        <v>0</v>
      </c>
      <c r="I250" s="11" t="n">
        <v>132</v>
      </c>
      <c r="J250" s="11" t="s">
        <v>337</v>
      </c>
      <c r="K250" s="11" t="n">
        <v>61</v>
      </c>
      <c r="M250" s="11" t="n">
        <v>1190</v>
      </c>
      <c r="N250" s="11" t="n">
        <v>15</v>
      </c>
      <c r="O250" s="11" t="n">
        <v>7</v>
      </c>
      <c r="R250" s="11" t="n">
        <v>20</v>
      </c>
      <c r="S250" s="11" t="s">
        <v>331</v>
      </c>
      <c r="X250" s="11" t="s">
        <v>36</v>
      </c>
      <c r="Y250" s="11" t="s">
        <v>332</v>
      </c>
      <c r="Z250" s="11" t="s">
        <v>277</v>
      </c>
      <c r="AB250" s="81" t="s">
        <v>333</v>
      </c>
      <c r="AC250" s="11" t="s">
        <v>237</v>
      </c>
    </row>
    <row r="251" s="11" customFormat="true" ht="15" hidden="false" customHeight="false" outlineLevel="0" collapsed="false">
      <c r="A251" s="82" t="s">
        <v>338</v>
      </c>
      <c r="B251" s="11" t="s">
        <v>232</v>
      </c>
      <c r="C251" s="12" t="s">
        <v>325</v>
      </c>
      <c r="D251" s="11" t="n">
        <v>115</v>
      </c>
      <c r="E251" s="11" t="n">
        <v>1336</v>
      </c>
      <c r="F251" s="11" t="n">
        <v>1.7</v>
      </c>
      <c r="G251" s="11" t="n">
        <v>6</v>
      </c>
      <c r="H251" s="11" t="n">
        <v>0</v>
      </c>
      <c r="I251" s="11" t="n">
        <v>107</v>
      </c>
      <c r="J251" s="11" t="s">
        <v>339</v>
      </c>
      <c r="K251" s="11" t="n">
        <v>56</v>
      </c>
      <c r="M251" s="11" t="n">
        <v>310</v>
      </c>
      <c r="N251" s="11" t="n">
        <v>11</v>
      </c>
      <c r="O251" s="11" t="n">
        <v>10</v>
      </c>
      <c r="R251" s="11" t="n">
        <v>20</v>
      </c>
      <c r="S251" s="11" t="s">
        <v>331</v>
      </c>
      <c r="X251" s="11" t="s">
        <v>36</v>
      </c>
      <c r="Y251" s="11" t="s">
        <v>332</v>
      </c>
      <c r="Z251" s="11" t="s">
        <v>277</v>
      </c>
      <c r="AB251" s="81" t="s">
        <v>333</v>
      </c>
      <c r="AC251" s="11" t="s">
        <v>237</v>
      </c>
    </row>
    <row r="252" s="11" customFormat="true" ht="15" hidden="false" customHeight="false" outlineLevel="0" collapsed="false">
      <c r="A252" s="82" t="s">
        <v>340</v>
      </c>
      <c r="B252" s="11" t="s">
        <v>232</v>
      </c>
      <c r="C252" s="12" t="s">
        <v>325</v>
      </c>
      <c r="D252" s="11" t="n">
        <v>107</v>
      </c>
      <c r="E252" s="11" t="n">
        <v>1243</v>
      </c>
      <c r="F252" s="11" t="n">
        <v>1.8</v>
      </c>
      <c r="G252" s="11" t="n">
        <v>5</v>
      </c>
      <c r="H252" s="11" t="n">
        <v>0</v>
      </c>
      <c r="I252" s="11" t="n">
        <v>92</v>
      </c>
      <c r="J252" s="11" t="s">
        <v>341</v>
      </c>
      <c r="K252" s="11" t="n">
        <v>43</v>
      </c>
      <c r="M252" s="11" t="n">
        <v>90</v>
      </c>
      <c r="N252" s="11" t="n">
        <v>11</v>
      </c>
      <c r="O252" s="11" t="n">
        <v>740</v>
      </c>
      <c r="R252" s="11" t="n">
        <v>20</v>
      </c>
      <c r="S252" s="11" t="s">
        <v>331</v>
      </c>
      <c r="X252" s="11" t="s">
        <v>36</v>
      </c>
      <c r="Y252" s="11" t="s">
        <v>332</v>
      </c>
      <c r="Z252" s="11" t="s">
        <v>277</v>
      </c>
      <c r="AB252" s="81" t="s">
        <v>333</v>
      </c>
      <c r="AC252" s="11" t="s">
        <v>237</v>
      </c>
    </row>
    <row r="253" s="11" customFormat="true" ht="15" hidden="false" customHeight="false" outlineLevel="0" collapsed="false">
      <c r="A253" s="82" t="s">
        <v>342</v>
      </c>
      <c r="B253" s="11" t="s">
        <v>232</v>
      </c>
      <c r="C253" s="12" t="s">
        <v>325</v>
      </c>
      <c r="D253" s="11" t="n">
        <v>105</v>
      </c>
      <c r="E253" s="11" t="n">
        <v>1220</v>
      </c>
      <c r="F253" s="11" t="n">
        <v>1.8</v>
      </c>
      <c r="G253" s="11" t="n">
        <v>5</v>
      </c>
      <c r="H253" s="11" t="n">
        <v>0</v>
      </c>
      <c r="J253" s="11" t="n">
        <v>0</v>
      </c>
      <c r="K253" s="11" t="n">
        <v>0</v>
      </c>
      <c r="X253" s="11" t="s">
        <v>36</v>
      </c>
      <c r="Y253" s="11" t="s">
        <v>332</v>
      </c>
      <c r="Z253" s="11" t="s">
        <v>277</v>
      </c>
      <c r="AB253" s="81" t="s">
        <v>333</v>
      </c>
      <c r="AC253" s="11" t="s">
        <v>237</v>
      </c>
    </row>
    <row r="254" s="11" customFormat="true" ht="15" hidden="false" customHeight="false" outlineLevel="0" collapsed="false">
      <c r="A254" s="82" t="s">
        <v>343</v>
      </c>
      <c r="B254" s="11" t="s">
        <v>232</v>
      </c>
      <c r="C254" s="12" t="s">
        <v>325</v>
      </c>
      <c r="D254" s="11" t="n">
        <v>145</v>
      </c>
      <c r="E254" s="11" t="n">
        <v>1684</v>
      </c>
      <c r="F254" s="11" t="n">
        <v>1.8</v>
      </c>
      <c r="G254" s="11" t="n">
        <v>6</v>
      </c>
      <c r="H254" s="11" t="n">
        <v>0</v>
      </c>
      <c r="I254" s="11" t="s">
        <v>344</v>
      </c>
      <c r="J254" s="11" t="s">
        <v>345</v>
      </c>
      <c r="K254" s="11" t="n">
        <v>27</v>
      </c>
      <c r="M254" s="11" t="n">
        <v>20</v>
      </c>
      <c r="N254" s="11" t="n">
        <v>13</v>
      </c>
      <c r="O254" s="11" t="n">
        <v>1020</v>
      </c>
      <c r="R254" s="11" t="n">
        <v>20</v>
      </c>
      <c r="S254" s="11" t="s">
        <v>331</v>
      </c>
      <c r="X254" s="11" t="s">
        <v>36</v>
      </c>
      <c r="Y254" s="11" t="s">
        <v>332</v>
      </c>
      <c r="Z254" s="11" t="s">
        <v>277</v>
      </c>
      <c r="AB254" s="81" t="s">
        <v>333</v>
      </c>
      <c r="AC254" s="11" t="s">
        <v>237</v>
      </c>
    </row>
    <row r="255" s="144" customFormat="true" ht="15" hidden="false" customHeight="false" outlineLevel="0" collapsed="false">
      <c r="A255" s="150" t="s">
        <v>329</v>
      </c>
      <c r="B255" s="144" t="s">
        <v>232</v>
      </c>
      <c r="C255" s="143" t="s">
        <v>325</v>
      </c>
      <c r="D255" s="144" t="n">
        <v>13</v>
      </c>
      <c r="E255" s="144" t="n">
        <v>151</v>
      </c>
      <c r="F255" s="144" t="n">
        <v>2.1</v>
      </c>
      <c r="G255" s="144" t="n">
        <v>4.9</v>
      </c>
      <c r="H255" s="144" t="n">
        <v>0</v>
      </c>
      <c r="I255" s="144" t="n">
        <v>168.7</v>
      </c>
      <c r="K255" s="144" t="n">
        <v>105.6</v>
      </c>
      <c r="X255" s="144" t="s">
        <v>36</v>
      </c>
      <c r="Y255" s="144" t="s">
        <v>332</v>
      </c>
      <c r="Z255" s="144" t="s">
        <v>277</v>
      </c>
      <c r="AB255" s="151" t="s">
        <v>346</v>
      </c>
      <c r="AC255" s="144" t="s">
        <v>237</v>
      </c>
    </row>
    <row r="256" s="144" customFormat="true" ht="15" hidden="false" customHeight="false" outlineLevel="0" collapsed="false">
      <c r="A256" s="150" t="s">
        <v>347</v>
      </c>
      <c r="B256" s="144" t="s">
        <v>232</v>
      </c>
      <c r="C256" s="143" t="s">
        <v>325</v>
      </c>
      <c r="D256" s="144" t="n">
        <v>34</v>
      </c>
      <c r="E256" s="144" t="n">
        <v>395</v>
      </c>
      <c r="F256" s="144" t="n">
        <v>1.5</v>
      </c>
      <c r="G256" s="144" t="n">
        <v>4.1</v>
      </c>
      <c r="H256" s="144" t="n">
        <v>0</v>
      </c>
      <c r="I256" s="144" t="n">
        <v>135.6</v>
      </c>
      <c r="K256" s="144" t="n">
        <v>64.3</v>
      </c>
      <c r="X256" s="144" t="s">
        <v>36</v>
      </c>
      <c r="Y256" s="144" t="s">
        <v>332</v>
      </c>
      <c r="Z256" s="144" t="s">
        <v>277</v>
      </c>
      <c r="AB256" s="151" t="s">
        <v>346</v>
      </c>
      <c r="AC256" s="144" t="s">
        <v>237</v>
      </c>
    </row>
    <row r="257" s="144" customFormat="true" ht="15" hidden="false" customHeight="false" outlineLevel="0" collapsed="false">
      <c r="A257" s="150" t="s">
        <v>348</v>
      </c>
      <c r="B257" s="144" t="s">
        <v>232</v>
      </c>
      <c r="C257" s="143" t="s">
        <v>325</v>
      </c>
      <c r="D257" s="144" t="n">
        <v>50</v>
      </c>
      <c r="E257" s="144" t="n">
        <v>581</v>
      </c>
      <c r="F257" s="144" t="n">
        <v>1.2</v>
      </c>
      <c r="G257" s="144" t="n">
        <v>2.2</v>
      </c>
      <c r="H257" s="144" t="n">
        <v>0</v>
      </c>
      <c r="I257" s="144" t="n">
        <v>99.5</v>
      </c>
      <c r="K257" s="144" t="n">
        <v>29</v>
      </c>
      <c r="X257" s="144" t="s">
        <v>36</v>
      </c>
      <c r="Y257" s="144" t="s">
        <v>332</v>
      </c>
      <c r="Z257" s="144" t="s">
        <v>277</v>
      </c>
      <c r="AB257" s="151" t="s">
        <v>346</v>
      </c>
      <c r="AC257" s="144" t="s">
        <v>237</v>
      </c>
    </row>
    <row r="258" s="144" customFormat="true" ht="15" hidden="false" customHeight="false" outlineLevel="0" collapsed="false">
      <c r="A258" s="150" t="s">
        <v>349</v>
      </c>
      <c r="B258" s="144" t="s">
        <v>232</v>
      </c>
      <c r="C258" s="143" t="s">
        <v>325</v>
      </c>
      <c r="D258" s="144" t="n">
        <v>19</v>
      </c>
      <c r="E258" s="144" t="n">
        <v>221</v>
      </c>
      <c r="F258" s="144" t="n">
        <v>1.3</v>
      </c>
      <c r="G258" s="144" t="n">
        <v>4.1</v>
      </c>
      <c r="H258" s="144" t="n">
        <v>0</v>
      </c>
      <c r="K258" s="144" t="n">
        <v>0</v>
      </c>
      <c r="X258" s="144" t="s">
        <v>36</v>
      </c>
      <c r="Y258" s="144" t="s">
        <v>332</v>
      </c>
      <c r="Z258" s="144" t="s">
        <v>277</v>
      </c>
      <c r="AB258" s="151" t="s">
        <v>346</v>
      </c>
      <c r="AC258" s="144" t="s">
        <v>237</v>
      </c>
    </row>
    <row r="259" s="144" customFormat="true" ht="15" hidden="false" customHeight="false" outlineLevel="0" collapsed="false">
      <c r="A259" s="150" t="s">
        <v>350</v>
      </c>
      <c r="B259" s="144" t="s">
        <v>232</v>
      </c>
      <c r="C259" s="143" t="s">
        <v>325</v>
      </c>
      <c r="D259" s="144" t="n">
        <v>23</v>
      </c>
      <c r="E259" s="144" t="n">
        <v>267</v>
      </c>
      <c r="F259" s="144" t="n">
        <v>1.5</v>
      </c>
      <c r="G259" s="144" t="n">
        <v>-1</v>
      </c>
      <c r="H259" s="144" t="n">
        <v>0</v>
      </c>
      <c r="K259" s="144" t="n">
        <v>0</v>
      </c>
      <c r="X259" s="144" t="s">
        <v>36</v>
      </c>
      <c r="Y259" s="144" t="s">
        <v>332</v>
      </c>
      <c r="Z259" s="144" t="s">
        <v>277</v>
      </c>
      <c r="AB259" s="151" t="s">
        <v>346</v>
      </c>
      <c r="AC259" s="144" t="s">
        <v>237</v>
      </c>
    </row>
    <row r="260" s="144" customFormat="true" ht="15" hidden="false" customHeight="false" outlineLevel="0" collapsed="false">
      <c r="A260" s="150" t="s">
        <v>351</v>
      </c>
      <c r="B260" s="144" t="s">
        <v>232</v>
      </c>
      <c r="C260" s="143" t="s">
        <v>325</v>
      </c>
      <c r="D260" s="144" t="n">
        <v>16</v>
      </c>
      <c r="E260" s="144" t="n">
        <v>186</v>
      </c>
      <c r="F260" s="144" t="n">
        <v>1.2</v>
      </c>
      <c r="G260" s="144" t="n">
        <v>5.1</v>
      </c>
      <c r="H260" s="144" t="n">
        <v>0</v>
      </c>
      <c r="I260" s="144" t="n">
        <v>88.5</v>
      </c>
      <c r="K260" s="144" t="n">
        <v>12.5</v>
      </c>
      <c r="X260" s="144" t="s">
        <v>36</v>
      </c>
      <c r="Y260" s="144" t="s">
        <v>332</v>
      </c>
      <c r="Z260" s="144" t="s">
        <v>277</v>
      </c>
      <c r="AB260" s="151" t="s">
        <v>346</v>
      </c>
      <c r="AC260" s="144" t="s">
        <v>237</v>
      </c>
    </row>
    <row r="261" s="144" customFormat="true" ht="15" hidden="false" customHeight="false" outlineLevel="0" collapsed="false">
      <c r="A261" s="150" t="s">
        <v>352</v>
      </c>
      <c r="B261" s="144" t="s">
        <v>232</v>
      </c>
      <c r="C261" s="143" t="s">
        <v>325</v>
      </c>
      <c r="D261" s="144" t="n">
        <v>15</v>
      </c>
      <c r="E261" s="144" t="n">
        <v>174</v>
      </c>
      <c r="F261" s="144" t="n">
        <v>1.2</v>
      </c>
      <c r="G261" s="144" t="n">
        <v>2.2</v>
      </c>
      <c r="H261" s="144" t="n">
        <v>0</v>
      </c>
      <c r="I261" s="144" t="n">
        <v>91.5</v>
      </c>
      <c r="K261" s="144" t="n">
        <v>15.8</v>
      </c>
      <c r="X261" s="144" t="s">
        <v>36</v>
      </c>
      <c r="Y261" s="144" t="s">
        <v>332</v>
      </c>
      <c r="Z261" s="144" t="s">
        <v>277</v>
      </c>
      <c r="AB261" s="151" t="s">
        <v>346</v>
      </c>
      <c r="AC261" s="144" t="s">
        <v>237</v>
      </c>
    </row>
    <row r="262" s="153" customFormat="true" ht="16" hidden="false" customHeight="false" outlineLevel="0" collapsed="false">
      <c r="A262" s="152" t="s">
        <v>64</v>
      </c>
      <c r="B262" s="153" t="s">
        <v>33</v>
      </c>
      <c r="C262" s="154" t="s">
        <v>65</v>
      </c>
      <c r="D262" s="153" t="n">
        <v>96.8</v>
      </c>
      <c r="E262" s="153" t="n">
        <v>84</v>
      </c>
      <c r="F262" s="153" t="n">
        <v>1.15</v>
      </c>
      <c r="G262" s="153" t="n">
        <v>39</v>
      </c>
      <c r="H262" s="153" t="n">
        <v>0</v>
      </c>
      <c r="X262" s="153" t="s">
        <v>36</v>
      </c>
      <c r="Y262" s="153" t="n">
        <v>10</v>
      </c>
      <c r="Z262" s="153" t="s">
        <v>37</v>
      </c>
      <c r="AB262" s="155" t="s">
        <v>353</v>
      </c>
      <c r="AC262" s="153" t="s">
        <v>39</v>
      </c>
    </row>
    <row r="263" s="153" customFormat="true" ht="16" hidden="false" customHeight="false" outlineLevel="0" collapsed="false">
      <c r="A263" s="152" t="s">
        <v>64</v>
      </c>
      <c r="B263" s="153" t="s">
        <v>33</v>
      </c>
      <c r="C263" s="154" t="s">
        <v>65</v>
      </c>
      <c r="D263" s="153" t="n">
        <v>96.8</v>
      </c>
      <c r="E263" s="153" t="n">
        <f aca="false">(D23*1000)/102.08</f>
        <v>352.664576802508</v>
      </c>
      <c r="F263" s="153" t="n">
        <v>1.15</v>
      </c>
      <c r="G263" s="153" t="n">
        <v>39</v>
      </c>
      <c r="H263" s="153" t="n">
        <v>0</v>
      </c>
      <c r="X263" s="153" t="s">
        <v>36</v>
      </c>
      <c r="Y263" s="153" t="n">
        <v>10</v>
      </c>
      <c r="Z263" s="153" t="s">
        <v>37</v>
      </c>
      <c r="AB263" s="155" t="s">
        <v>353</v>
      </c>
      <c r="AC263" s="153" t="s">
        <v>39</v>
      </c>
    </row>
    <row r="264" s="153" customFormat="true" ht="16" hidden="false" customHeight="false" outlineLevel="0" collapsed="false">
      <c r="A264" s="152" t="s">
        <v>64</v>
      </c>
      <c r="B264" s="153" t="s">
        <v>33</v>
      </c>
      <c r="C264" s="154" t="s">
        <v>65</v>
      </c>
      <c r="D264" s="153" t="n">
        <v>69</v>
      </c>
      <c r="E264" s="153" t="n">
        <f aca="false">(D24*1000)/102.08</f>
        <v>323.275862068966</v>
      </c>
      <c r="F264" s="153" t="n">
        <v>1.12</v>
      </c>
      <c r="G264" s="153" t="n">
        <v>38</v>
      </c>
      <c r="H264" s="153" t="n">
        <v>0</v>
      </c>
      <c r="X264" s="153" t="s">
        <v>36</v>
      </c>
      <c r="Y264" s="153" t="n">
        <v>10</v>
      </c>
      <c r="Z264" s="153" t="s">
        <v>37</v>
      </c>
      <c r="AB264" s="155" t="s">
        <v>353</v>
      </c>
      <c r="AC264" s="153" t="s">
        <v>39</v>
      </c>
    </row>
    <row r="265" s="153" customFormat="true" ht="16" hidden="false" customHeight="false" outlineLevel="0" collapsed="false">
      <c r="A265" s="152" t="s">
        <v>64</v>
      </c>
      <c r="B265" s="153" t="s">
        <v>33</v>
      </c>
      <c r="C265" s="154" t="s">
        <v>65</v>
      </c>
      <c r="D265" s="153" t="n">
        <v>47.3</v>
      </c>
      <c r="E265" s="153" t="n">
        <f aca="false">(D25*1000)/102.08</f>
        <v>382.05329153605</v>
      </c>
      <c r="F265" s="153" t="n">
        <v>1.06</v>
      </c>
      <c r="G265" s="153" t="n">
        <v>38</v>
      </c>
      <c r="H265" s="153" t="n">
        <v>0</v>
      </c>
      <c r="X265" s="153" t="s">
        <v>36</v>
      </c>
      <c r="Y265" s="153" t="n">
        <v>10</v>
      </c>
      <c r="Z265" s="153" t="s">
        <v>37</v>
      </c>
      <c r="AB265" s="155" t="s">
        <v>353</v>
      </c>
      <c r="AC265" s="153" t="s">
        <v>39</v>
      </c>
    </row>
    <row r="266" s="153" customFormat="true" ht="16" hidden="false" customHeight="false" outlineLevel="0" collapsed="false">
      <c r="A266" s="152" t="s">
        <v>64</v>
      </c>
      <c r="B266" s="153" t="s">
        <v>33</v>
      </c>
      <c r="C266" s="154" t="s">
        <v>65</v>
      </c>
      <c r="D266" s="153" t="n">
        <v>27.8</v>
      </c>
      <c r="E266" s="153" t="n">
        <f aca="false">(D26*1000)/102.08</f>
        <v>440.830721003135</v>
      </c>
      <c r="F266" s="153" t="n">
        <v>1.03</v>
      </c>
      <c r="G266" s="153" t="n">
        <v>37</v>
      </c>
      <c r="H266" s="153" t="n">
        <v>0</v>
      </c>
      <c r="X266" s="153" t="s">
        <v>36</v>
      </c>
      <c r="Y266" s="153" t="n">
        <v>10</v>
      </c>
      <c r="Z266" s="153" t="s">
        <v>37</v>
      </c>
      <c r="AB266" s="155" t="s">
        <v>353</v>
      </c>
      <c r="AC266" s="153" t="s">
        <v>39</v>
      </c>
    </row>
    <row r="267" s="153" customFormat="true" ht="16" hidden="false" customHeight="false" outlineLevel="0" collapsed="false">
      <c r="A267" s="152" t="s">
        <v>64</v>
      </c>
      <c r="B267" s="153" t="s">
        <v>33</v>
      </c>
      <c r="C267" s="154" t="s">
        <v>65</v>
      </c>
      <c r="D267" s="153" t="n">
        <v>23.6</v>
      </c>
      <c r="E267" s="153" t="n">
        <f aca="false">(D27*1000)/102.08</f>
        <v>372.257053291536</v>
      </c>
      <c r="F267" s="153" t="n">
        <v>1.04</v>
      </c>
      <c r="G267" s="153" t="n">
        <v>36</v>
      </c>
      <c r="H267" s="153" t="n">
        <v>0</v>
      </c>
      <c r="X267" s="153" t="s">
        <v>36</v>
      </c>
      <c r="Y267" s="153" t="n">
        <v>10</v>
      </c>
      <c r="Z267" s="153" t="s">
        <v>37</v>
      </c>
      <c r="AB267" s="155" t="s">
        <v>353</v>
      </c>
      <c r="AC267" s="153" t="s">
        <v>39</v>
      </c>
    </row>
    <row r="268" s="153" customFormat="true" ht="16" hidden="false" customHeight="false" outlineLevel="0" collapsed="false">
      <c r="A268" s="152" t="s">
        <v>64</v>
      </c>
      <c r="B268" s="153" t="s">
        <v>33</v>
      </c>
      <c r="C268" s="154" t="s">
        <v>65</v>
      </c>
      <c r="D268" s="153" t="n">
        <v>12.4</v>
      </c>
      <c r="E268" s="153" t="n">
        <f aca="false">(D28*1000)/102.08</f>
        <v>514.302507836991</v>
      </c>
      <c r="F268" s="153" t="n">
        <v>1.03</v>
      </c>
      <c r="G268" s="153" t="n">
        <v>32</v>
      </c>
      <c r="H268" s="153" t="n">
        <v>0</v>
      </c>
      <c r="X268" s="153" t="s">
        <v>36</v>
      </c>
      <c r="Y268" s="153" t="n">
        <v>10</v>
      </c>
      <c r="Z268" s="153" t="s">
        <v>37</v>
      </c>
      <c r="AB268" s="155" t="s">
        <v>353</v>
      </c>
      <c r="AC268" s="153" t="s">
        <v>39</v>
      </c>
    </row>
    <row r="269" s="153" customFormat="true" ht="16" hidden="false" customHeight="false" outlineLevel="0" collapsed="false">
      <c r="A269" s="152" t="s">
        <v>64</v>
      </c>
      <c r="B269" s="153" t="s">
        <v>33</v>
      </c>
      <c r="C269" s="154" t="s">
        <v>65</v>
      </c>
      <c r="D269" s="153" t="n">
        <v>7.1</v>
      </c>
      <c r="E269" s="153" t="n">
        <f aca="false">(D29*1000)/102.08</f>
        <v>269.396551724138</v>
      </c>
      <c r="F269" s="153" t="n">
        <v>1.03</v>
      </c>
      <c r="G269" s="153" t="n">
        <v>28</v>
      </c>
      <c r="H269" s="153" t="n">
        <v>0</v>
      </c>
      <c r="X269" s="153" t="s">
        <v>36</v>
      </c>
      <c r="Y269" s="153" t="n">
        <v>10</v>
      </c>
      <c r="Z269" s="153" t="s">
        <v>37</v>
      </c>
      <c r="AB269" s="155" t="s">
        <v>353</v>
      </c>
      <c r="AC269" s="153" t="s">
        <v>39</v>
      </c>
    </row>
    <row r="270" s="153" customFormat="true" ht="16" hidden="false" customHeight="false" outlineLevel="0" collapsed="false">
      <c r="A270" s="152" t="s">
        <v>64</v>
      </c>
      <c r="B270" s="153" t="s">
        <v>33</v>
      </c>
      <c r="C270" s="154" t="s">
        <v>65</v>
      </c>
      <c r="D270" s="153" t="n">
        <v>4.7</v>
      </c>
      <c r="E270" s="153" t="n">
        <f aca="false">(D30*1000)/102.08</f>
        <v>421.238244514107</v>
      </c>
      <c r="F270" s="153" t="n">
        <v>1.05</v>
      </c>
      <c r="G270" s="153" t="n">
        <v>26</v>
      </c>
      <c r="H270" s="153" t="n">
        <v>0</v>
      </c>
      <c r="X270" s="153" t="s">
        <v>36</v>
      </c>
      <c r="Y270" s="153" t="n">
        <v>10</v>
      </c>
      <c r="Z270" s="153" t="s">
        <v>37</v>
      </c>
      <c r="AB270" s="155" t="s">
        <v>353</v>
      </c>
      <c r="AC270" s="153" t="s">
        <v>39</v>
      </c>
    </row>
    <row r="271" s="153" customFormat="true" ht="16" hidden="false" customHeight="false" outlineLevel="0" collapsed="false">
      <c r="A271" s="152" t="s">
        <v>64</v>
      </c>
      <c r="B271" s="153" t="s">
        <v>33</v>
      </c>
      <c r="C271" s="154" t="s">
        <v>65</v>
      </c>
      <c r="D271" s="153" t="n">
        <v>3.7</v>
      </c>
      <c r="E271" s="153" t="n">
        <f aca="false">(D31*1000)/102.08</f>
        <v>372.257053291536</v>
      </c>
      <c r="F271" s="153" t="n">
        <v>1.05</v>
      </c>
      <c r="G271" s="153" t="n">
        <v>20</v>
      </c>
      <c r="H271" s="153" t="n">
        <v>0</v>
      </c>
      <c r="X271" s="153" t="s">
        <v>36</v>
      </c>
      <c r="Y271" s="153" t="n">
        <v>10</v>
      </c>
      <c r="Z271" s="153" t="s">
        <v>37</v>
      </c>
      <c r="AB271" s="155" t="s">
        <v>353</v>
      </c>
      <c r="AC271" s="153" t="s">
        <v>39</v>
      </c>
    </row>
    <row r="272" s="153" customFormat="true" ht="16" hidden="false" customHeight="false" outlineLevel="0" collapsed="false">
      <c r="A272" s="152" t="s">
        <v>64</v>
      </c>
      <c r="B272" s="153" t="s">
        <v>33</v>
      </c>
      <c r="C272" s="154" t="s">
        <v>65</v>
      </c>
      <c r="D272" s="153" t="n">
        <v>2.4</v>
      </c>
      <c r="E272" s="153" t="n">
        <f aca="false">(D32*1000)/102.08</f>
        <v>337.970219435737</v>
      </c>
      <c r="F272" s="153" t="n">
        <v>1.07</v>
      </c>
      <c r="G272" s="153" t="n">
        <v>14</v>
      </c>
      <c r="H272" s="153" t="n">
        <v>0</v>
      </c>
      <c r="X272" s="153" t="s">
        <v>36</v>
      </c>
      <c r="Y272" s="153" t="n">
        <v>10</v>
      </c>
      <c r="Z272" s="153" t="s">
        <v>37</v>
      </c>
      <c r="AB272" s="155" t="s">
        <v>353</v>
      </c>
      <c r="AC272" s="153" t="s">
        <v>39</v>
      </c>
    </row>
    <row r="273" s="157" customFormat="true" ht="15" hidden="false" customHeight="false" outlineLevel="0" collapsed="false">
      <c r="A273" s="156" t="s">
        <v>64</v>
      </c>
      <c r="B273" s="157" t="s">
        <v>33</v>
      </c>
      <c r="C273" s="158" t="s">
        <v>65</v>
      </c>
      <c r="D273" s="157" t="n">
        <v>13.9</v>
      </c>
      <c r="E273" s="157" t="n">
        <f aca="false">(D33*1000)/102.08</f>
        <v>1459.6394984326</v>
      </c>
      <c r="F273" s="157" t="n">
        <v>1.61</v>
      </c>
      <c r="G273" s="157" t="n">
        <v>41</v>
      </c>
      <c r="H273" s="157" t="n">
        <v>0</v>
      </c>
      <c r="X273" s="157" t="s">
        <v>36</v>
      </c>
      <c r="Y273" s="157" t="n">
        <v>10</v>
      </c>
      <c r="Z273" s="157" t="s">
        <v>37</v>
      </c>
      <c r="AB273" s="159" t="s">
        <v>354</v>
      </c>
      <c r="AC273" s="157" t="s">
        <v>39</v>
      </c>
    </row>
    <row r="274" s="161" customFormat="true" ht="15" hidden="false" customHeight="false" outlineLevel="0" collapsed="false">
      <c r="A274" s="160" t="s">
        <v>355</v>
      </c>
      <c r="B274" s="161" t="s">
        <v>356</v>
      </c>
      <c r="C274" s="160" t="s">
        <v>357</v>
      </c>
      <c r="D274" s="161" t="n">
        <v>4.8</v>
      </c>
      <c r="E274" s="161" t="n">
        <f aca="false">(D274*1000)/217.27</f>
        <v>22.0923275187555</v>
      </c>
      <c r="F274" s="161" t="n">
        <v>1.32</v>
      </c>
      <c r="H274" s="161" t="n">
        <v>1</v>
      </c>
      <c r="AB274" s="162" t="s">
        <v>358</v>
      </c>
      <c r="AC274" s="161" t="s">
        <v>237</v>
      </c>
    </row>
    <row r="275" s="161" customFormat="true" ht="15" hidden="false" customHeight="false" outlineLevel="0" collapsed="false">
      <c r="A275" s="160" t="s">
        <v>359</v>
      </c>
      <c r="B275" s="161" t="s">
        <v>356</v>
      </c>
      <c r="C275" s="160" t="s">
        <v>360</v>
      </c>
      <c r="D275" s="161" t="n">
        <v>3.1</v>
      </c>
      <c r="E275" s="161" t="n">
        <f aca="false">(D275*1000)/231.3</f>
        <v>13.4025075659317</v>
      </c>
      <c r="F275" s="161" t="n">
        <v>1.28</v>
      </c>
      <c r="H275" s="161" t="n">
        <v>1</v>
      </c>
      <c r="AB275" s="162" t="s">
        <v>358</v>
      </c>
      <c r="AC275" s="161" t="s">
        <v>237</v>
      </c>
    </row>
    <row r="276" s="161" customFormat="true" ht="15" hidden="false" customHeight="false" outlineLevel="0" collapsed="false">
      <c r="A276" s="160" t="s">
        <v>361</v>
      </c>
      <c r="B276" s="161" t="s">
        <v>356</v>
      </c>
      <c r="C276" s="160" t="s">
        <v>362</v>
      </c>
      <c r="D276" s="161" t="n">
        <v>3.8</v>
      </c>
      <c r="E276" s="161" t="n">
        <f aca="false">(D276*1000)/231.3</f>
        <v>16.4288802421098</v>
      </c>
      <c r="F276" s="161" t="n">
        <v>1.57</v>
      </c>
      <c r="H276" s="161" t="n">
        <v>1</v>
      </c>
      <c r="AB276" s="162" t="s">
        <v>358</v>
      </c>
      <c r="AC276" s="161" t="s">
        <v>237</v>
      </c>
    </row>
    <row r="277" s="161" customFormat="true" ht="15" hidden="false" customHeight="false" outlineLevel="0" collapsed="false">
      <c r="A277" s="160" t="s">
        <v>363</v>
      </c>
      <c r="B277" s="161" t="s">
        <v>356</v>
      </c>
      <c r="C277" s="160" t="s">
        <v>364</v>
      </c>
      <c r="D277" s="161" t="n">
        <v>4.2</v>
      </c>
      <c r="E277" s="161" t="n">
        <f aca="false">(D277*1000)/285.27</f>
        <v>14.722894100326</v>
      </c>
      <c r="F277" s="161" t="n">
        <v>1.43</v>
      </c>
      <c r="H277" s="161" t="n">
        <v>1</v>
      </c>
      <c r="AB277" s="162" t="s">
        <v>358</v>
      </c>
      <c r="AC277" s="161" t="s">
        <v>237</v>
      </c>
    </row>
    <row r="278" s="161" customFormat="true" ht="15" hidden="false" customHeight="false" outlineLevel="0" collapsed="false">
      <c r="A278" s="160" t="s">
        <v>365</v>
      </c>
      <c r="B278" s="161" t="s">
        <v>356</v>
      </c>
      <c r="C278" s="160" t="s">
        <v>366</v>
      </c>
      <c r="D278" s="161" t="n">
        <v>3.9</v>
      </c>
      <c r="E278" s="161" t="n">
        <f aca="false">(D278*1000)/235.26</f>
        <v>16.5774037235399</v>
      </c>
      <c r="F278" s="161" t="n">
        <v>1.32</v>
      </c>
      <c r="G278" s="161" t="n">
        <v>181</v>
      </c>
      <c r="H278" s="161" t="n">
        <v>1</v>
      </c>
      <c r="AB278" s="162" t="s">
        <v>358</v>
      </c>
      <c r="AC278" s="161" t="s">
        <v>237</v>
      </c>
    </row>
    <row r="279" s="161" customFormat="true" ht="15" hidden="false" customHeight="false" outlineLevel="0" collapsed="false">
      <c r="A279" s="160" t="s">
        <v>367</v>
      </c>
      <c r="B279" s="161" t="s">
        <v>356</v>
      </c>
      <c r="C279" s="160" t="s">
        <v>368</v>
      </c>
      <c r="D279" s="161" t="n">
        <v>3.3</v>
      </c>
      <c r="E279" s="161" t="n">
        <f aca="false">(D279*1000)/247.29</f>
        <v>13.3446560718185</v>
      </c>
      <c r="F279" s="161" t="n">
        <v>1.37</v>
      </c>
      <c r="H279" s="161" t="n">
        <v>1</v>
      </c>
      <c r="AB279" s="162" t="s">
        <v>358</v>
      </c>
      <c r="AC279" s="161" t="s">
        <v>237</v>
      </c>
    </row>
    <row r="280" s="161" customFormat="true" ht="15" hidden="false" customHeight="false" outlineLevel="0" collapsed="false">
      <c r="A280" s="160" t="s">
        <v>369</v>
      </c>
      <c r="B280" s="161" t="s">
        <v>356</v>
      </c>
      <c r="C280" s="160" t="s">
        <v>370</v>
      </c>
      <c r="D280" s="161" t="n">
        <v>3</v>
      </c>
      <c r="E280" s="161" t="n">
        <f aca="false">(D280*1000)/231.3</f>
        <v>12.970168612192</v>
      </c>
      <c r="F280" s="161" t="n">
        <v>1.37</v>
      </c>
      <c r="H280" s="161" t="n">
        <v>1</v>
      </c>
      <c r="AB280" s="162" t="s">
        <v>358</v>
      </c>
      <c r="AC280" s="161" t="s">
        <v>237</v>
      </c>
    </row>
    <row r="281" s="164" customFormat="true" ht="15" hidden="false" customHeight="false" outlineLevel="0" collapsed="false">
      <c r="A281" s="163" t="s">
        <v>371</v>
      </c>
      <c r="B281" s="164" t="s">
        <v>356</v>
      </c>
      <c r="C281" s="163" t="s">
        <v>372</v>
      </c>
      <c r="D281" s="164" t="n">
        <v>20</v>
      </c>
      <c r="E281" s="164" t="n">
        <f aca="false">(D281*1000)/255.29</f>
        <v>78.3422774100043</v>
      </c>
      <c r="F281" s="164" t="n">
        <v>1.13</v>
      </c>
      <c r="G281" s="164" t="n">
        <v>107</v>
      </c>
      <c r="H281" s="164" t="n">
        <v>1</v>
      </c>
      <c r="AB281" s="164" t="s">
        <v>373</v>
      </c>
      <c r="AC281" s="164" t="s">
        <v>237</v>
      </c>
    </row>
    <row r="282" s="164" customFormat="true" ht="15" hidden="false" customHeight="false" outlineLevel="0" collapsed="false">
      <c r="A282" s="163" t="s">
        <v>371</v>
      </c>
      <c r="B282" s="164" t="s">
        <v>356</v>
      </c>
      <c r="C282" s="163" t="s">
        <v>372</v>
      </c>
      <c r="D282" s="164" t="n">
        <v>5.6</v>
      </c>
      <c r="E282" s="164" t="n">
        <f aca="false">(D282*1000)/255.29</f>
        <v>21.9358376748012</v>
      </c>
      <c r="F282" s="164" t="n">
        <v>1.12</v>
      </c>
      <c r="H282" s="164" t="n">
        <v>1</v>
      </c>
      <c r="AB282" s="164" t="s">
        <v>373</v>
      </c>
      <c r="AC282" s="164" t="s">
        <v>237</v>
      </c>
    </row>
    <row r="283" s="164" customFormat="true" ht="15" hidden="false" customHeight="false" outlineLevel="0" collapsed="false">
      <c r="A283" s="163" t="s">
        <v>371</v>
      </c>
      <c r="B283" s="164" t="s">
        <v>356</v>
      </c>
      <c r="C283" s="163" t="s">
        <v>372</v>
      </c>
      <c r="D283" s="164" t="n">
        <v>17</v>
      </c>
      <c r="E283" s="164" t="n">
        <f aca="false">(D283*1000)/255.29</f>
        <v>66.5909357985037</v>
      </c>
      <c r="F283" s="164" t="n">
        <v>1.11</v>
      </c>
      <c r="H283" s="164" t="n">
        <v>1</v>
      </c>
      <c r="AB283" s="164" t="s">
        <v>373</v>
      </c>
      <c r="AC283" s="164" t="s">
        <v>237</v>
      </c>
    </row>
    <row r="284" s="164" customFormat="true" ht="15" hidden="false" customHeight="false" outlineLevel="0" collapsed="false">
      <c r="A284" s="163" t="s">
        <v>371</v>
      </c>
      <c r="B284" s="164" t="s">
        <v>356</v>
      </c>
      <c r="C284" s="163" t="s">
        <v>372</v>
      </c>
      <c r="D284" s="164" t="n">
        <v>19</v>
      </c>
      <c r="E284" s="164" t="n">
        <f aca="false">(D284*1000)/255.29</f>
        <v>74.4251635395041</v>
      </c>
      <c r="F284" s="164" t="n">
        <v>1.12</v>
      </c>
      <c r="H284" s="164" t="n">
        <v>1</v>
      </c>
      <c r="AB284" s="164" t="s">
        <v>373</v>
      </c>
      <c r="AC284" s="164" t="s">
        <v>237</v>
      </c>
    </row>
    <row r="285" s="164" customFormat="true" ht="15" hidden="false" customHeight="false" outlineLevel="0" collapsed="false">
      <c r="A285" s="163" t="s">
        <v>371</v>
      </c>
      <c r="B285" s="164" t="s">
        <v>356</v>
      </c>
      <c r="C285" s="163" t="s">
        <v>372</v>
      </c>
      <c r="D285" s="164" t="n">
        <v>83</v>
      </c>
      <c r="E285" s="164" t="n">
        <f aca="false">(D285*1000)/255.29</f>
        <v>325.120451251518</v>
      </c>
      <c r="F285" s="164" t="n">
        <v>1.3</v>
      </c>
      <c r="H285" s="164" t="n">
        <v>1</v>
      </c>
      <c r="AB285" s="164" t="s">
        <v>373</v>
      </c>
      <c r="AC285" s="164" t="s">
        <v>237</v>
      </c>
    </row>
    <row r="286" s="164" customFormat="true" ht="15" hidden="false" customHeight="false" outlineLevel="0" collapsed="false">
      <c r="A286" s="163" t="s">
        <v>371</v>
      </c>
      <c r="B286" s="164" t="s">
        <v>356</v>
      </c>
      <c r="C286" s="163" t="s">
        <v>372</v>
      </c>
      <c r="D286" s="164" t="n">
        <v>15</v>
      </c>
      <c r="E286" s="164" t="n">
        <f aca="false">(D286*1000)/255.29</f>
        <v>58.7567080575032</v>
      </c>
      <c r="F286" s="164" t="n">
        <v>1.16</v>
      </c>
      <c r="H286" s="164" t="n">
        <v>1</v>
      </c>
      <c r="AB286" s="164" t="s">
        <v>373</v>
      </c>
      <c r="AC286" s="164" t="s">
        <v>237</v>
      </c>
    </row>
    <row r="287" s="164" customFormat="true" ht="15" hidden="false" customHeight="false" outlineLevel="0" collapsed="false">
      <c r="A287" s="163" t="s">
        <v>371</v>
      </c>
      <c r="B287" s="164" t="s">
        <v>356</v>
      </c>
      <c r="C287" s="163" t="s">
        <v>372</v>
      </c>
      <c r="D287" s="164" t="n">
        <v>225</v>
      </c>
      <c r="E287" s="164" t="n">
        <f aca="false">(D287*1000)/255.29</f>
        <v>881.350620862549</v>
      </c>
      <c r="F287" s="164" t="n">
        <v>1.51</v>
      </c>
      <c r="H287" s="164" t="n">
        <v>1</v>
      </c>
      <c r="AB287" s="164" t="s">
        <v>373</v>
      </c>
      <c r="AC287" s="164" t="s">
        <v>237</v>
      </c>
    </row>
    <row r="288" s="164" customFormat="true" ht="15" hidden="false" customHeight="false" outlineLevel="0" collapsed="false">
      <c r="A288" s="163" t="s">
        <v>374</v>
      </c>
      <c r="B288" s="164" t="s">
        <v>356</v>
      </c>
      <c r="C288" s="163" t="s">
        <v>375</v>
      </c>
      <c r="D288" s="164" t="n">
        <v>18</v>
      </c>
      <c r="E288" s="164" t="n">
        <f aca="false">(D288*1000)/325.42</f>
        <v>55.3131337963248</v>
      </c>
      <c r="F288" s="164" t="n">
        <v>1.13</v>
      </c>
      <c r="G288" s="164" t="n">
        <v>55</v>
      </c>
      <c r="H288" s="164" t="n">
        <v>1</v>
      </c>
      <c r="AB288" s="164" t="s">
        <v>373</v>
      </c>
      <c r="AC288" s="164" t="s">
        <v>237</v>
      </c>
    </row>
    <row r="289" s="164" customFormat="true" ht="15" hidden="false" customHeight="false" outlineLevel="0" collapsed="false">
      <c r="A289" s="163" t="s">
        <v>376</v>
      </c>
      <c r="B289" s="164" t="s">
        <v>356</v>
      </c>
      <c r="C289" s="163" t="s">
        <v>377</v>
      </c>
      <c r="D289" s="164" t="n">
        <v>22</v>
      </c>
      <c r="E289" s="164" t="n">
        <f aca="false">(D289*1000)/311.35</f>
        <v>70.6600289063755</v>
      </c>
      <c r="F289" s="164" t="n">
        <v>1.31</v>
      </c>
      <c r="G289" s="164" t="n">
        <v>55</v>
      </c>
      <c r="H289" s="164" t="n">
        <v>1</v>
      </c>
      <c r="AB289" s="164" t="s">
        <v>373</v>
      </c>
      <c r="AC289" s="164" t="s">
        <v>237</v>
      </c>
    </row>
    <row r="290" s="164" customFormat="true" ht="15" hidden="false" customHeight="false" outlineLevel="0" collapsed="false">
      <c r="A290" s="163" t="s">
        <v>371</v>
      </c>
      <c r="B290" s="164" t="s">
        <v>356</v>
      </c>
      <c r="C290" s="163" t="s">
        <v>372</v>
      </c>
      <c r="D290" s="164" t="n">
        <v>83</v>
      </c>
      <c r="E290" s="164" t="n">
        <f aca="false">(D290*1000)/255.29</f>
        <v>325.120451251518</v>
      </c>
      <c r="F290" s="164" t="n">
        <v>1.26</v>
      </c>
      <c r="H290" s="164" t="n">
        <v>1</v>
      </c>
      <c r="AB290" s="164" t="s">
        <v>373</v>
      </c>
      <c r="AC290" s="164" t="s">
        <v>237</v>
      </c>
    </row>
    <row r="291" s="168" customFormat="true" ht="15" hidden="false" customHeight="false" outlineLevel="0" collapsed="false">
      <c r="A291" s="165" t="s">
        <v>378</v>
      </c>
      <c r="B291" s="166" t="s">
        <v>133</v>
      </c>
      <c r="C291" s="165" t="s">
        <v>379</v>
      </c>
      <c r="D291" s="166" t="n">
        <v>5</v>
      </c>
      <c r="E291" s="167" t="n">
        <v>15</v>
      </c>
      <c r="F291" s="166" t="n">
        <v>1.42</v>
      </c>
      <c r="G291" s="166" t="n">
        <v>-34</v>
      </c>
      <c r="H291" s="166" t="n">
        <v>0</v>
      </c>
      <c r="I291" s="166"/>
      <c r="J291" s="166"/>
      <c r="K291" s="166"/>
      <c r="L291" s="166"/>
      <c r="M291" s="166"/>
      <c r="N291" s="166"/>
      <c r="O291" s="166"/>
      <c r="P291" s="166"/>
      <c r="Q291" s="166"/>
      <c r="R291" s="166"/>
      <c r="S291" s="166"/>
      <c r="T291" s="166"/>
      <c r="U291" s="166"/>
      <c r="V291" s="166"/>
      <c r="W291" s="166"/>
      <c r="X291" s="166"/>
      <c r="Y291" s="166"/>
      <c r="Z291" s="166"/>
      <c r="AA291" s="166"/>
      <c r="AB291" s="166"/>
      <c r="AC291" s="166"/>
    </row>
    <row r="292" s="168" customFormat="true" ht="15" hidden="false" customHeight="false" outlineLevel="0" collapsed="false">
      <c r="A292" s="165" t="s">
        <v>380</v>
      </c>
      <c r="B292" s="166" t="s">
        <v>133</v>
      </c>
      <c r="C292" s="165" t="s">
        <v>381</v>
      </c>
      <c r="D292" s="166" t="n">
        <v>5.7</v>
      </c>
      <c r="E292" s="167" t="n">
        <v>13</v>
      </c>
      <c r="F292" s="166" t="n">
        <v>1.34</v>
      </c>
      <c r="G292" s="166" t="n">
        <v>-53</v>
      </c>
      <c r="H292" s="166" t="n">
        <v>0</v>
      </c>
      <c r="I292" s="166"/>
      <c r="J292" s="166"/>
      <c r="K292" s="166"/>
      <c r="L292" s="166"/>
      <c r="M292" s="166"/>
      <c r="N292" s="166"/>
      <c r="O292" s="166"/>
      <c r="P292" s="166"/>
      <c r="Q292" s="166"/>
      <c r="R292" s="166"/>
      <c r="S292" s="166"/>
      <c r="T292" s="166"/>
      <c r="U292" s="166"/>
      <c r="V292" s="166"/>
      <c r="W292" s="166"/>
      <c r="X292" s="166"/>
      <c r="Y292" s="166"/>
      <c r="Z292" s="166"/>
      <c r="AA292" s="166"/>
      <c r="AB292" s="166"/>
      <c r="AC292" s="166"/>
    </row>
    <row r="293" s="168" customFormat="true" ht="15" hidden="false" customHeight="false" outlineLevel="0" collapsed="false">
      <c r="A293" s="165" t="s">
        <v>382</v>
      </c>
      <c r="B293" s="166" t="s">
        <v>133</v>
      </c>
      <c r="C293" s="165" t="s">
        <v>383</v>
      </c>
      <c r="D293" s="166" t="n">
        <v>10.8</v>
      </c>
      <c r="E293" s="167" t="n">
        <v>26</v>
      </c>
      <c r="F293" s="166" t="n">
        <v>1.25</v>
      </c>
      <c r="G293" s="166" t="n">
        <v>-43</v>
      </c>
      <c r="H293" s="166" t="n">
        <v>0</v>
      </c>
      <c r="I293" s="166"/>
      <c r="J293" s="166"/>
      <c r="K293" s="166"/>
      <c r="L293" s="166"/>
      <c r="M293" s="166"/>
      <c r="N293" s="166"/>
      <c r="O293" s="166"/>
      <c r="P293" s="166"/>
      <c r="Q293" s="166"/>
      <c r="R293" s="166"/>
      <c r="S293" s="166"/>
      <c r="T293" s="166"/>
      <c r="U293" s="166"/>
      <c r="V293" s="166"/>
      <c r="W293" s="166"/>
      <c r="X293" s="166"/>
      <c r="Y293" s="166"/>
      <c r="Z293" s="166"/>
      <c r="AA293" s="166"/>
      <c r="AB293" s="166"/>
      <c r="AC293" s="166"/>
    </row>
    <row r="294" s="168" customFormat="true" ht="15" hidden="false" customHeight="false" outlineLevel="0" collapsed="false">
      <c r="A294" s="165" t="s">
        <v>384</v>
      </c>
      <c r="B294" s="166" t="s">
        <v>133</v>
      </c>
      <c r="C294" s="165" t="s">
        <v>385</v>
      </c>
      <c r="D294" s="166" t="n">
        <v>7.8</v>
      </c>
      <c r="E294" s="167" t="n">
        <v>15</v>
      </c>
      <c r="F294" s="166" t="n">
        <v>1.77</v>
      </c>
      <c r="G294" s="166" t="n">
        <v>-58</v>
      </c>
      <c r="H294" s="166" t="n">
        <v>0</v>
      </c>
      <c r="I294" s="166"/>
      <c r="J294" s="166"/>
      <c r="K294" s="166"/>
      <c r="L294" s="166"/>
      <c r="M294" s="166"/>
      <c r="N294" s="166"/>
      <c r="O294" s="166"/>
      <c r="P294" s="166"/>
      <c r="Q294" s="166"/>
      <c r="R294" s="166"/>
      <c r="S294" s="166"/>
      <c r="T294" s="166"/>
      <c r="U294" s="166"/>
      <c r="V294" s="166"/>
      <c r="W294" s="166"/>
      <c r="X294" s="166"/>
      <c r="Y294" s="166"/>
      <c r="Z294" s="166"/>
      <c r="AA294" s="166"/>
      <c r="AB294" s="166"/>
      <c r="AC294" s="166"/>
    </row>
    <row r="295" s="168" customFormat="true" ht="15" hidden="false" customHeight="false" outlineLevel="0" collapsed="false">
      <c r="A295" s="165" t="s">
        <v>386</v>
      </c>
      <c r="B295" s="166" t="s">
        <v>133</v>
      </c>
      <c r="C295" s="165" t="s">
        <v>387</v>
      </c>
      <c r="D295" s="166" t="n">
        <v>18.6</v>
      </c>
      <c r="E295" s="167" t="n">
        <v>26</v>
      </c>
      <c r="F295" s="166" t="n">
        <v>1.34</v>
      </c>
      <c r="G295" s="166" t="n">
        <v>-53</v>
      </c>
      <c r="H295" s="166" t="n">
        <v>0</v>
      </c>
      <c r="I295" s="166" t="n">
        <v>-13</v>
      </c>
      <c r="J295" s="166"/>
      <c r="K295" s="166"/>
      <c r="L295" s="166"/>
      <c r="M295" s="166"/>
      <c r="N295" s="166"/>
      <c r="O295" s="166"/>
      <c r="P295" s="166"/>
      <c r="Q295" s="166"/>
      <c r="R295" s="166"/>
      <c r="S295" s="166"/>
      <c r="T295" s="166"/>
      <c r="U295" s="166"/>
      <c r="V295" s="166"/>
      <c r="W295" s="166"/>
      <c r="X295" s="166"/>
      <c r="Y295" s="166"/>
      <c r="Z295" s="166"/>
      <c r="AA295" s="166"/>
      <c r="AB295" s="166"/>
      <c r="AC295" s="166"/>
    </row>
    <row r="296" s="168" customFormat="true" ht="15" hidden="false" customHeight="false" outlineLevel="0" collapsed="false">
      <c r="A296" s="165" t="s">
        <v>388</v>
      </c>
      <c r="B296" s="166" t="s">
        <v>133</v>
      </c>
      <c r="C296" s="165" t="s">
        <v>389</v>
      </c>
      <c r="D296" s="166" t="n">
        <v>12.3</v>
      </c>
      <c r="E296" s="167" t="n">
        <v>15</v>
      </c>
      <c r="F296" s="166" t="n">
        <v>1.58</v>
      </c>
      <c r="G296" s="166" t="n">
        <v>-62</v>
      </c>
      <c r="H296" s="166" t="n">
        <v>0</v>
      </c>
      <c r="I296" s="166" t="n">
        <v>-35</v>
      </c>
      <c r="J296" s="166"/>
      <c r="K296" s="166"/>
      <c r="L296" s="166"/>
      <c r="M296" s="166"/>
      <c r="N296" s="166"/>
      <c r="O296" s="166"/>
      <c r="P296" s="166"/>
      <c r="Q296" s="166"/>
      <c r="R296" s="166"/>
      <c r="S296" s="166"/>
      <c r="T296" s="166"/>
      <c r="U296" s="166"/>
      <c r="V296" s="166"/>
      <c r="W296" s="166"/>
      <c r="X296" s="166"/>
      <c r="Y296" s="166"/>
      <c r="Z296" s="166"/>
      <c r="AA296" s="166"/>
      <c r="AB296" s="166"/>
      <c r="AC296" s="166"/>
    </row>
    <row r="297" customFormat="false" ht="16.15" hidden="false" customHeight="false" outlineLevel="0" collapsed="false">
      <c r="A297" s="169" t="s">
        <v>390</v>
      </c>
      <c r="C297" s="170" t="s">
        <v>391</v>
      </c>
      <c r="E297" s="2" t="s">
        <v>392</v>
      </c>
      <c r="H297" s="2" t="n">
        <v>0</v>
      </c>
    </row>
    <row r="298" customFormat="false" ht="16.15" hidden="false" customHeight="false" outlineLevel="0" collapsed="false">
      <c r="A298" s="169" t="s">
        <v>390</v>
      </c>
      <c r="C298" s="170" t="s">
        <v>391</v>
      </c>
      <c r="E298" s="2" t="s">
        <v>393</v>
      </c>
      <c r="H298" s="2" t="n">
        <v>0</v>
      </c>
    </row>
    <row r="299" customFormat="false" ht="15" hidden="false" customHeight="false" outlineLevel="0" collapsed="false">
      <c r="A299" s="169" t="s">
        <v>390</v>
      </c>
      <c r="C299" s="8" t="s">
        <v>394</v>
      </c>
      <c r="E299" s="2" t="n">
        <v>100</v>
      </c>
      <c r="H299" s="2" t="n">
        <v>1</v>
      </c>
    </row>
    <row r="300" customFormat="false" ht="15" hidden="false" customHeight="false" outlineLevel="0" collapsed="false">
      <c r="A300" s="169" t="s">
        <v>390</v>
      </c>
      <c r="C300" s="8" t="s">
        <v>394</v>
      </c>
      <c r="E300" s="2" t="n">
        <v>200</v>
      </c>
      <c r="H300" s="2" t="n">
        <v>1</v>
      </c>
    </row>
    <row r="301" customFormat="false" ht="15" hidden="false" customHeight="false" outlineLevel="0" collapsed="false">
      <c r="A301" s="169" t="s">
        <v>390</v>
      </c>
      <c r="C301" s="8" t="s">
        <v>394</v>
      </c>
      <c r="E301" s="2" t="n">
        <v>300</v>
      </c>
      <c r="H301" s="2" t="n">
        <v>1</v>
      </c>
    </row>
    <row r="302" customFormat="false" ht="15" hidden="false" customHeight="false" outlineLevel="0" collapsed="false">
      <c r="A302" s="169" t="s">
        <v>390</v>
      </c>
      <c r="C302" s="8" t="s">
        <v>394</v>
      </c>
      <c r="E302" s="2" t="n">
        <v>400</v>
      </c>
      <c r="H302" s="2" t="n">
        <v>1</v>
      </c>
    </row>
    <row r="303" customFormat="false" ht="15" hidden="false" customHeight="false" outlineLevel="0" collapsed="false">
      <c r="A303" s="169" t="s">
        <v>390</v>
      </c>
      <c r="C303" s="8" t="s">
        <v>394</v>
      </c>
      <c r="E303" s="2" t="n">
        <v>500</v>
      </c>
      <c r="H303" s="2" t="n">
        <v>1</v>
      </c>
    </row>
    <row r="304" customFormat="false" ht="15" hidden="false" customHeight="false" outlineLevel="0" collapsed="false">
      <c r="A304" s="169" t="s">
        <v>390</v>
      </c>
      <c r="C304" s="8" t="s">
        <v>394</v>
      </c>
      <c r="E304" s="2" t="n">
        <v>600</v>
      </c>
      <c r="H304" s="2" t="n">
        <v>1</v>
      </c>
    </row>
    <row r="305" customFormat="false" ht="15" hidden="false" customHeight="false" outlineLevel="0" collapsed="false">
      <c r="A305" s="169" t="s">
        <v>390</v>
      </c>
      <c r="C305" s="8" t="s">
        <v>394</v>
      </c>
      <c r="E305" s="2" t="n">
        <v>700</v>
      </c>
      <c r="H305" s="2" t="n">
        <v>1</v>
      </c>
    </row>
    <row r="306" s="157" customFormat="true" ht="13.8" hidden="false" customHeight="false" outlineLevel="0" collapsed="false">
      <c r="A306" s="169" t="s">
        <v>390</v>
      </c>
      <c r="C306" s="156" t="s">
        <v>395</v>
      </c>
      <c r="E306" s="157" t="n">
        <v>42</v>
      </c>
      <c r="H306" s="157" t="n">
        <v>1</v>
      </c>
    </row>
    <row r="307" s="157" customFormat="true" ht="13.8" hidden="false" customHeight="false" outlineLevel="0" collapsed="false">
      <c r="A307" s="169" t="s">
        <v>390</v>
      </c>
      <c r="C307" s="156" t="s">
        <v>396</v>
      </c>
      <c r="E307" s="157" t="n">
        <f aca="false">196/2</f>
        <v>98</v>
      </c>
      <c r="H307" s="157" t="n">
        <v>0</v>
      </c>
    </row>
    <row r="308" s="157" customFormat="true" ht="13.8" hidden="false" customHeight="false" outlineLevel="0" collapsed="false">
      <c r="A308" s="169" t="s">
        <v>390</v>
      </c>
      <c r="C308" s="156" t="s">
        <v>396</v>
      </c>
      <c r="E308" s="157" t="n">
        <v>187</v>
      </c>
      <c r="H308" s="157" t="n">
        <v>0</v>
      </c>
    </row>
    <row r="309" s="157" customFormat="true" ht="13.8" hidden="false" customHeight="false" outlineLevel="0" collapsed="false">
      <c r="A309" s="169" t="s">
        <v>390</v>
      </c>
      <c r="C309" s="156" t="s">
        <v>396</v>
      </c>
      <c r="E309" s="157" t="n">
        <v>196</v>
      </c>
      <c r="H309" s="157" t="n">
        <v>0</v>
      </c>
    </row>
    <row r="310" s="157" customFormat="true" ht="13.8" hidden="false" customHeight="false" outlineLevel="0" collapsed="false">
      <c r="A310" s="169" t="s">
        <v>390</v>
      </c>
      <c r="C310" s="156" t="s">
        <v>395</v>
      </c>
      <c r="E310" s="157" t="n">
        <v>84</v>
      </c>
      <c r="H310" s="157" t="n">
        <v>1</v>
      </c>
    </row>
    <row r="311" customFormat="false" ht="14.9" hidden="false" customHeight="false" outlineLevel="0" collapsed="false">
      <c r="C311" s="171" t="s">
        <v>396</v>
      </c>
      <c r="E311" s="2" t="n">
        <v>10</v>
      </c>
      <c r="H311" s="2" t="n">
        <v>1</v>
      </c>
    </row>
    <row r="312" customFormat="false" ht="14.9" hidden="false" customHeight="false" outlineLevel="0" collapsed="false">
      <c r="C312" s="171" t="s">
        <v>396</v>
      </c>
      <c r="E312" s="2" t="n">
        <f aca="false">E311+10</f>
        <v>20</v>
      </c>
      <c r="H312" s="2" t="n">
        <v>1</v>
      </c>
    </row>
    <row r="313" customFormat="false" ht="14.9" hidden="false" customHeight="false" outlineLevel="0" collapsed="false">
      <c r="C313" s="171" t="s">
        <v>396</v>
      </c>
      <c r="E313" s="2" t="n">
        <f aca="false">E312+10</f>
        <v>30</v>
      </c>
      <c r="H313" s="2" t="n">
        <v>1</v>
      </c>
    </row>
    <row r="314" customFormat="false" ht="14.9" hidden="false" customHeight="false" outlineLevel="0" collapsed="false">
      <c r="C314" s="171" t="s">
        <v>396</v>
      </c>
      <c r="E314" s="2" t="n">
        <f aca="false">E313+10</f>
        <v>40</v>
      </c>
      <c r="H314" s="2" t="n">
        <v>1</v>
      </c>
    </row>
    <row r="315" customFormat="false" ht="14.9" hidden="false" customHeight="false" outlineLevel="0" collapsed="false">
      <c r="C315" s="171" t="s">
        <v>396</v>
      </c>
      <c r="E315" s="2" t="n">
        <f aca="false">E314+10</f>
        <v>50</v>
      </c>
      <c r="H315" s="2" t="n">
        <v>1</v>
      </c>
    </row>
    <row r="316" customFormat="false" ht="14.9" hidden="false" customHeight="false" outlineLevel="0" collapsed="false">
      <c r="C316" s="171" t="s">
        <v>396</v>
      </c>
      <c r="E316" s="2" t="n">
        <f aca="false">E315+10</f>
        <v>60</v>
      </c>
      <c r="H316" s="2" t="n">
        <v>1</v>
      </c>
    </row>
    <row r="317" customFormat="false" ht="14.9" hidden="false" customHeight="false" outlineLevel="0" collapsed="false">
      <c r="C317" s="171" t="s">
        <v>396</v>
      </c>
      <c r="E317" s="2" t="n">
        <f aca="false">E316+10</f>
        <v>70</v>
      </c>
      <c r="H317" s="2" t="n">
        <v>1</v>
      </c>
    </row>
    <row r="318" customFormat="false" ht="14.9" hidden="false" customHeight="false" outlineLevel="0" collapsed="false">
      <c r="C318" s="171" t="s">
        <v>396</v>
      </c>
      <c r="E318" s="2" t="n">
        <f aca="false">E317+10</f>
        <v>80</v>
      </c>
      <c r="H318" s="2" t="n">
        <v>1</v>
      </c>
    </row>
    <row r="319" customFormat="false" ht="14.9" hidden="false" customHeight="false" outlineLevel="0" collapsed="false">
      <c r="C319" s="171" t="s">
        <v>396</v>
      </c>
      <c r="E319" s="2" t="n">
        <f aca="false">E318+10</f>
        <v>90</v>
      </c>
      <c r="H319" s="2" t="n">
        <v>1</v>
      </c>
    </row>
    <row r="320" customFormat="false" ht="14.9" hidden="false" customHeight="false" outlineLevel="0" collapsed="false">
      <c r="C320" s="171" t="s">
        <v>396</v>
      </c>
      <c r="E320" s="2" t="n">
        <f aca="false">E319+10</f>
        <v>100</v>
      </c>
      <c r="H320" s="2" t="n">
        <v>1</v>
      </c>
    </row>
    <row r="321" customFormat="false" ht="14.9" hidden="false" customHeight="false" outlineLevel="0" collapsed="false">
      <c r="C321" s="171" t="s">
        <v>396</v>
      </c>
      <c r="E321" s="2" t="n">
        <f aca="false">E320+10</f>
        <v>110</v>
      </c>
      <c r="H321" s="2" t="n">
        <v>1</v>
      </c>
    </row>
    <row r="322" customFormat="false" ht="14.9" hidden="false" customHeight="false" outlineLevel="0" collapsed="false">
      <c r="C322" s="171" t="s">
        <v>396</v>
      </c>
      <c r="E322" s="2" t="n">
        <f aca="false">E321+10</f>
        <v>120</v>
      </c>
      <c r="H322" s="2" t="n">
        <v>1</v>
      </c>
    </row>
    <row r="323" customFormat="false" ht="14.9" hidden="false" customHeight="false" outlineLevel="0" collapsed="false">
      <c r="C323" s="171" t="s">
        <v>396</v>
      </c>
      <c r="E323" s="2" t="n">
        <f aca="false">E322+10</f>
        <v>130</v>
      </c>
      <c r="H323" s="2" t="n">
        <v>1</v>
      </c>
    </row>
    <row r="324" customFormat="false" ht="14.9" hidden="false" customHeight="false" outlineLevel="0" collapsed="false">
      <c r="C324" s="171" t="s">
        <v>396</v>
      </c>
      <c r="E324" s="2" t="n">
        <f aca="false">E323+10</f>
        <v>140</v>
      </c>
      <c r="H324" s="2" t="n">
        <v>1</v>
      </c>
    </row>
    <row r="325" customFormat="false" ht="14.9" hidden="false" customHeight="false" outlineLevel="0" collapsed="false">
      <c r="C325" s="171" t="s">
        <v>396</v>
      </c>
      <c r="E325" s="2" t="n">
        <f aca="false">E324+10</f>
        <v>150</v>
      </c>
      <c r="H325" s="2" t="n">
        <v>1</v>
      </c>
    </row>
    <row r="326" customFormat="false" ht="14.9" hidden="false" customHeight="false" outlineLevel="0" collapsed="false">
      <c r="C326" s="171" t="s">
        <v>396</v>
      </c>
      <c r="E326" s="2" t="n">
        <f aca="false">E325+10</f>
        <v>160</v>
      </c>
      <c r="H326" s="2" t="n">
        <v>1</v>
      </c>
    </row>
    <row r="327" customFormat="false" ht="14.9" hidden="false" customHeight="false" outlineLevel="0" collapsed="false">
      <c r="C327" s="171" t="s">
        <v>396</v>
      </c>
      <c r="E327" s="2" t="n">
        <f aca="false">E326+10</f>
        <v>170</v>
      </c>
      <c r="H327" s="2" t="n">
        <v>1</v>
      </c>
    </row>
    <row r="328" customFormat="false" ht="14.9" hidden="false" customHeight="false" outlineLevel="0" collapsed="false">
      <c r="C328" s="171" t="s">
        <v>396</v>
      </c>
      <c r="E328" s="2" t="n">
        <f aca="false">E327+10</f>
        <v>180</v>
      </c>
      <c r="H328" s="2" t="n">
        <v>1</v>
      </c>
    </row>
    <row r="329" customFormat="false" ht="14.9" hidden="false" customHeight="false" outlineLevel="0" collapsed="false">
      <c r="C329" s="171" t="s">
        <v>396</v>
      </c>
      <c r="E329" s="2" t="n">
        <f aca="false">E328+10</f>
        <v>190</v>
      </c>
      <c r="H329" s="2" t="n">
        <v>1</v>
      </c>
    </row>
    <row r="330" customFormat="false" ht="14.9" hidden="false" customHeight="false" outlineLevel="0" collapsed="false">
      <c r="C330" s="171" t="s">
        <v>396</v>
      </c>
      <c r="E330" s="2" t="n">
        <f aca="false">E329+10</f>
        <v>200</v>
      </c>
      <c r="H330" s="2" t="n">
        <v>1</v>
      </c>
    </row>
    <row r="331" customFormat="false" ht="14.9" hidden="false" customHeight="false" outlineLevel="0" collapsed="false">
      <c r="C331" s="171" t="s">
        <v>396</v>
      </c>
      <c r="E331" s="2" t="n">
        <f aca="false">E330+10</f>
        <v>210</v>
      </c>
      <c r="H331" s="2" t="n">
        <v>1</v>
      </c>
    </row>
    <row r="332" customFormat="false" ht="14.9" hidden="false" customHeight="false" outlineLevel="0" collapsed="false">
      <c r="C332" s="171" t="s">
        <v>396</v>
      </c>
      <c r="E332" s="2" t="n">
        <f aca="false">E331+10</f>
        <v>220</v>
      </c>
      <c r="H332" s="2" t="n">
        <v>1</v>
      </c>
    </row>
    <row r="333" customFormat="false" ht="14.9" hidden="false" customHeight="false" outlineLevel="0" collapsed="false">
      <c r="C333" s="171" t="s">
        <v>396</v>
      </c>
      <c r="E333" s="2" t="n">
        <f aca="false">E332+10</f>
        <v>230</v>
      </c>
      <c r="H333" s="2" t="n">
        <v>1</v>
      </c>
    </row>
    <row r="334" customFormat="false" ht="14.9" hidden="false" customHeight="false" outlineLevel="0" collapsed="false">
      <c r="C334" s="171" t="s">
        <v>396</v>
      </c>
      <c r="E334" s="2" t="n">
        <f aca="false">E333+10</f>
        <v>240</v>
      </c>
      <c r="H334" s="2" t="n">
        <v>1</v>
      </c>
    </row>
    <row r="335" customFormat="false" ht="14.9" hidden="false" customHeight="false" outlineLevel="0" collapsed="false">
      <c r="C335" s="171" t="s">
        <v>396</v>
      </c>
      <c r="E335" s="2" t="n">
        <f aca="false">E334+10</f>
        <v>250</v>
      </c>
      <c r="H335" s="2" t="n">
        <v>1</v>
      </c>
    </row>
    <row r="336" customFormat="false" ht="14.9" hidden="false" customHeight="false" outlineLevel="0" collapsed="false">
      <c r="C336" s="171" t="s">
        <v>396</v>
      </c>
      <c r="E336" s="2" t="n">
        <f aca="false">E335+10</f>
        <v>260</v>
      </c>
      <c r="H336" s="2" t="n">
        <v>1</v>
      </c>
    </row>
    <row r="337" customFormat="false" ht="14.9" hidden="false" customHeight="false" outlineLevel="0" collapsed="false">
      <c r="C337" s="171" t="s">
        <v>396</v>
      </c>
      <c r="E337" s="2" t="n">
        <f aca="false">E336+10</f>
        <v>270</v>
      </c>
      <c r="H337" s="2" t="n">
        <v>1</v>
      </c>
    </row>
    <row r="338" customFormat="false" ht="14.9" hidden="false" customHeight="false" outlineLevel="0" collapsed="false">
      <c r="C338" s="171" t="s">
        <v>396</v>
      </c>
      <c r="E338" s="2" t="n">
        <f aca="false">E337+10</f>
        <v>280</v>
      </c>
      <c r="H338" s="2" t="n">
        <v>1</v>
      </c>
    </row>
    <row r="339" customFormat="false" ht="14.9" hidden="false" customHeight="false" outlineLevel="0" collapsed="false">
      <c r="C339" s="171" t="s">
        <v>396</v>
      </c>
      <c r="E339" s="2" t="n">
        <f aca="false">E338+10</f>
        <v>290</v>
      </c>
      <c r="H339" s="2" t="n">
        <v>1</v>
      </c>
    </row>
    <row r="340" customFormat="false" ht="14.9" hidden="false" customHeight="false" outlineLevel="0" collapsed="false">
      <c r="C340" s="171" t="s">
        <v>396</v>
      </c>
      <c r="E340" s="2" t="n">
        <f aca="false">E339+10</f>
        <v>300</v>
      </c>
      <c r="H340" s="2" t="n">
        <v>1</v>
      </c>
    </row>
    <row r="341" customFormat="false" ht="14.9" hidden="false" customHeight="false" outlineLevel="0" collapsed="false">
      <c r="C341" s="171" t="s">
        <v>396</v>
      </c>
      <c r="E341" s="2" t="n">
        <f aca="false">E340+10</f>
        <v>310</v>
      </c>
      <c r="H341" s="2" t="n">
        <v>1</v>
      </c>
    </row>
    <row r="342" customFormat="false" ht="14.9" hidden="false" customHeight="false" outlineLevel="0" collapsed="false">
      <c r="C342" s="171" t="s">
        <v>396</v>
      </c>
      <c r="E342" s="2" t="n">
        <f aca="false">E341+10</f>
        <v>320</v>
      </c>
      <c r="H342" s="2" t="n">
        <v>1</v>
      </c>
    </row>
    <row r="343" customFormat="false" ht="14.9" hidden="false" customHeight="false" outlineLevel="0" collapsed="false">
      <c r="C343" s="171" t="s">
        <v>396</v>
      </c>
      <c r="E343" s="2" t="n">
        <f aca="false">E342+10</f>
        <v>330</v>
      </c>
      <c r="H343" s="2" t="n">
        <v>1</v>
      </c>
    </row>
    <row r="344" customFormat="false" ht="14.9" hidden="false" customHeight="false" outlineLevel="0" collapsed="false">
      <c r="C344" s="171" t="s">
        <v>396</v>
      </c>
      <c r="E344" s="2" t="n">
        <f aca="false">E343+10</f>
        <v>340</v>
      </c>
      <c r="H344" s="2" t="n">
        <v>1</v>
      </c>
    </row>
    <row r="345" customFormat="false" ht="14.9" hidden="false" customHeight="false" outlineLevel="0" collapsed="false">
      <c r="C345" s="171" t="s">
        <v>396</v>
      </c>
      <c r="E345" s="2" t="n">
        <f aca="false">E344+10</f>
        <v>350</v>
      </c>
      <c r="H345" s="2" t="n">
        <v>1</v>
      </c>
    </row>
    <row r="346" customFormat="false" ht="14.9" hidden="false" customHeight="false" outlineLevel="0" collapsed="false">
      <c r="C346" s="171" t="s">
        <v>396</v>
      </c>
      <c r="E346" s="2" t="n">
        <f aca="false">E345+10</f>
        <v>360</v>
      </c>
      <c r="H346" s="2" t="n">
        <v>1</v>
      </c>
    </row>
    <row r="347" customFormat="false" ht="14.9" hidden="false" customHeight="false" outlineLevel="0" collapsed="false">
      <c r="C347" s="171" t="s">
        <v>396</v>
      </c>
      <c r="E347" s="2" t="n">
        <f aca="false">E346+10</f>
        <v>370</v>
      </c>
      <c r="H347" s="2" t="n">
        <v>1</v>
      </c>
    </row>
    <row r="348" customFormat="false" ht="14.9" hidden="false" customHeight="false" outlineLevel="0" collapsed="false">
      <c r="C348" s="171" t="s">
        <v>396</v>
      </c>
      <c r="E348" s="2" t="n">
        <f aca="false">E347+10</f>
        <v>380</v>
      </c>
      <c r="H348" s="2" t="n">
        <v>1</v>
      </c>
    </row>
    <row r="349" customFormat="false" ht="14.9" hidden="false" customHeight="false" outlineLevel="0" collapsed="false">
      <c r="C349" s="171" t="s">
        <v>396</v>
      </c>
      <c r="E349" s="2" t="n">
        <f aca="false">E348+10</f>
        <v>390</v>
      </c>
      <c r="H349" s="2" t="n">
        <v>1</v>
      </c>
    </row>
    <row r="350" customFormat="false" ht="14.9" hidden="false" customHeight="false" outlineLevel="0" collapsed="false">
      <c r="C350" s="171" t="s">
        <v>396</v>
      </c>
      <c r="E350" s="2" t="n">
        <f aca="false">E349+10</f>
        <v>400</v>
      </c>
      <c r="H350" s="2" t="n">
        <v>1</v>
      </c>
    </row>
    <row r="351" customFormat="false" ht="14.9" hidden="false" customHeight="false" outlineLevel="0" collapsed="false">
      <c r="C351" s="171" t="s">
        <v>396</v>
      </c>
      <c r="E351" s="2" t="n">
        <f aca="false">E350+10</f>
        <v>410</v>
      </c>
      <c r="H351" s="2" t="n">
        <v>1</v>
      </c>
    </row>
    <row r="352" customFormat="false" ht="14.9" hidden="false" customHeight="false" outlineLevel="0" collapsed="false">
      <c r="C352" s="171" t="s">
        <v>396</v>
      </c>
      <c r="E352" s="2" t="n">
        <f aca="false">E351+10</f>
        <v>420</v>
      </c>
      <c r="H352" s="2" t="n">
        <v>1</v>
      </c>
    </row>
    <row r="353" customFormat="false" ht="14.9" hidden="false" customHeight="false" outlineLevel="0" collapsed="false">
      <c r="C353" s="171" t="s">
        <v>396</v>
      </c>
      <c r="E353" s="2" t="n">
        <f aca="false">E352+10</f>
        <v>430</v>
      </c>
      <c r="H353" s="2" t="n">
        <v>1</v>
      </c>
    </row>
    <row r="354" customFormat="false" ht="14.9" hidden="false" customHeight="false" outlineLevel="0" collapsed="false">
      <c r="C354" s="171" t="s">
        <v>396</v>
      </c>
      <c r="E354" s="2" t="n">
        <f aca="false">E353+10</f>
        <v>440</v>
      </c>
      <c r="H354" s="2" t="n">
        <v>1</v>
      </c>
    </row>
    <row r="355" customFormat="false" ht="14.9" hidden="false" customHeight="false" outlineLevel="0" collapsed="false">
      <c r="C355" s="171" t="s">
        <v>396</v>
      </c>
      <c r="E355" s="2" t="n">
        <f aca="false">E354+10</f>
        <v>450</v>
      </c>
      <c r="H355" s="2" t="n">
        <v>1</v>
      </c>
    </row>
    <row r="356" customFormat="false" ht="14.9" hidden="false" customHeight="false" outlineLevel="0" collapsed="false">
      <c r="C356" s="171" t="s">
        <v>396</v>
      </c>
      <c r="E356" s="2" t="n">
        <f aca="false">E355+10</f>
        <v>460</v>
      </c>
      <c r="H356" s="2" t="n">
        <v>1</v>
      </c>
    </row>
    <row r="357" customFormat="false" ht="14.9" hidden="false" customHeight="false" outlineLevel="0" collapsed="false">
      <c r="C357" s="171" t="s">
        <v>396</v>
      </c>
      <c r="E357" s="2" t="n">
        <f aca="false">E356+10</f>
        <v>470</v>
      </c>
      <c r="H357" s="2" t="n">
        <v>1</v>
      </c>
    </row>
    <row r="358" customFormat="false" ht="14.9" hidden="false" customHeight="false" outlineLevel="0" collapsed="false">
      <c r="C358" s="171" t="s">
        <v>396</v>
      </c>
      <c r="E358" s="2" t="n">
        <f aca="false">E357+10</f>
        <v>480</v>
      </c>
      <c r="H358" s="2" t="n">
        <v>1</v>
      </c>
    </row>
    <row r="359" customFormat="false" ht="14.9" hidden="false" customHeight="false" outlineLevel="0" collapsed="false">
      <c r="C359" s="171" t="s">
        <v>396</v>
      </c>
      <c r="E359" s="2" t="n">
        <f aca="false">E358+10</f>
        <v>490</v>
      </c>
      <c r="H359" s="2" t="n">
        <v>1</v>
      </c>
    </row>
    <row r="360" customFormat="false" ht="14.9" hidden="false" customHeight="false" outlineLevel="0" collapsed="false">
      <c r="C360" s="171" t="s">
        <v>396</v>
      </c>
      <c r="E360" s="2" t="n">
        <f aca="false">E359+10</f>
        <v>500</v>
      </c>
      <c r="H360" s="2" t="n">
        <v>1</v>
      </c>
    </row>
    <row r="361" customFormat="false" ht="14.9" hidden="false" customHeight="false" outlineLevel="0" collapsed="false">
      <c r="C361" s="171" t="s">
        <v>396</v>
      </c>
      <c r="E361" s="2" t="n">
        <f aca="false">E360+10</f>
        <v>510</v>
      </c>
      <c r="H361" s="2" t="n">
        <v>1</v>
      </c>
    </row>
    <row r="362" customFormat="false" ht="14.9" hidden="false" customHeight="false" outlineLevel="0" collapsed="false">
      <c r="C362" s="171" t="s">
        <v>396</v>
      </c>
      <c r="E362" s="2" t="n">
        <f aca="false">E361+10</f>
        <v>520</v>
      </c>
      <c r="H362" s="2" t="n">
        <v>1</v>
      </c>
    </row>
    <row r="363" customFormat="false" ht="14.9" hidden="false" customHeight="false" outlineLevel="0" collapsed="false">
      <c r="C363" s="171" t="s">
        <v>396</v>
      </c>
      <c r="E363" s="2" t="n">
        <f aca="false">E362+10</f>
        <v>530</v>
      </c>
      <c r="H363" s="2" t="n">
        <v>1</v>
      </c>
    </row>
    <row r="364" customFormat="false" ht="14.9" hidden="false" customHeight="false" outlineLevel="0" collapsed="false">
      <c r="C364" s="171" t="s">
        <v>396</v>
      </c>
      <c r="E364" s="2" t="n">
        <f aca="false">E363+10</f>
        <v>540</v>
      </c>
      <c r="H364" s="2" t="n">
        <v>1</v>
      </c>
    </row>
    <row r="365" customFormat="false" ht="14.9" hidden="false" customHeight="false" outlineLevel="0" collapsed="false">
      <c r="C365" s="171" t="s">
        <v>396</v>
      </c>
      <c r="E365" s="2" t="n">
        <f aca="false">E364+10</f>
        <v>550</v>
      </c>
      <c r="H365" s="2" t="n">
        <v>1</v>
      </c>
    </row>
    <row r="366" customFormat="false" ht="14.9" hidden="false" customHeight="false" outlineLevel="0" collapsed="false">
      <c r="C366" s="171" t="s">
        <v>396</v>
      </c>
      <c r="E366" s="2" t="n">
        <f aca="false">E365+10</f>
        <v>560</v>
      </c>
      <c r="H366" s="2" t="n">
        <v>1</v>
      </c>
    </row>
    <row r="367" customFormat="false" ht="14.9" hidden="false" customHeight="false" outlineLevel="0" collapsed="false">
      <c r="C367" s="171" t="s">
        <v>396</v>
      </c>
      <c r="E367" s="2" t="n">
        <f aca="false">E366+10</f>
        <v>570</v>
      </c>
      <c r="H367" s="2" t="n">
        <v>1</v>
      </c>
    </row>
    <row r="368" customFormat="false" ht="14.9" hidden="false" customHeight="false" outlineLevel="0" collapsed="false">
      <c r="C368" s="171" t="s">
        <v>396</v>
      </c>
      <c r="E368" s="2" t="n">
        <f aca="false">E367+10</f>
        <v>580</v>
      </c>
      <c r="H368" s="2" t="n">
        <v>1</v>
      </c>
    </row>
    <row r="369" customFormat="false" ht="14.9" hidden="false" customHeight="false" outlineLevel="0" collapsed="false">
      <c r="C369" s="171" t="s">
        <v>396</v>
      </c>
      <c r="E369" s="2" t="n">
        <f aca="false">E368+10</f>
        <v>590</v>
      </c>
      <c r="H369" s="2" t="n">
        <v>1</v>
      </c>
    </row>
    <row r="370" customFormat="false" ht="14.9" hidden="false" customHeight="false" outlineLevel="0" collapsed="false">
      <c r="C370" s="171" t="s">
        <v>396</v>
      </c>
      <c r="E370" s="2" t="n">
        <f aca="false">E369+10</f>
        <v>600</v>
      </c>
      <c r="H370" s="2" t="n">
        <v>1</v>
      </c>
    </row>
    <row r="371" customFormat="false" ht="14.9" hidden="false" customHeight="false" outlineLevel="0" collapsed="false">
      <c r="C371" s="171" t="s">
        <v>391</v>
      </c>
      <c r="E371" s="172" t="s">
        <v>397</v>
      </c>
      <c r="H371" s="2" t="n">
        <v>0</v>
      </c>
    </row>
    <row r="372" customFormat="false" ht="14.9" hidden="false" customHeight="false" outlineLevel="0" collapsed="false">
      <c r="C372" s="171" t="s">
        <v>391</v>
      </c>
      <c r="E372" s="172" t="s">
        <v>398</v>
      </c>
      <c r="H372" s="2" t="n">
        <v>0</v>
      </c>
    </row>
    <row r="373" customFormat="false" ht="14.9" hidden="false" customHeight="false" outlineLevel="0" collapsed="false">
      <c r="C373" s="171" t="s">
        <v>391</v>
      </c>
      <c r="E373" s="172" t="s">
        <v>399</v>
      </c>
      <c r="H373" s="2" t="n">
        <v>0</v>
      </c>
    </row>
    <row r="374" customFormat="false" ht="14.9" hidden="false" customHeight="false" outlineLevel="0" collapsed="false">
      <c r="C374" s="171" t="s">
        <v>391</v>
      </c>
      <c r="E374" s="172" t="s">
        <v>400</v>
      </c>
      <c r="H374" s="2" t="n">
        <v>0</v>
      </c>
    </row>
    <row r="375" customFormat="false" ht="14.9" hidden="false" customHeight="false" outlineLevel="0" collapsed="false">
      <c r="C375" s="171" t="s">
        <v>391</v>
      </c>
      <c r="E375" s="172" t="s">
        <v>401</v>
      </c>
      <c r="H375" s="2" t="n">
        <v>0</v>
      </c>
    </row>
    <row r="376" customFormat="false" ht="14.9" hidden="false" customHeight="false" outlineLevel="0" collapsed="false">
      <c r="C376" s="171" t="s">
        <v>391</v>
      </c>
      <c r="E376" s="172" t="s">
        <v>402</v>
      </c>
      <c r="H376" s="2" t="n">
        <v>0</v>
      </c>
    </row>
    <row r="377" customFormat="false" ht="14.9" hidden="false" customHeight="false" outlineLevel="0" collapsed="false">
      <c r="C377" s="171" t="s">
        <v>391</v>
      </c>
      <c r="E377" s="172" t="s">
        <v>403</v>
      </c>
      <c r="H377" s="2" t="n">
        <v>0</v>
      </c>
    </row>
    <row r="378" customFormat="false" ht="14.9" hidden="false" customHeight="false" outlineLevel="0" collapsed="false">
      <c r="C378" s="171" t="s">
        <v>391</v>
      </c>
      <c r="E378" s="172" t="s">
        <v>404</v>
      </c>
      <c r="H378" s="2" t="n">
        <v>0</v>
      </c>
    </row>
    <row r="379" customFormat="false" ht="14.9" hidden="false" customHeight="false" outlineLevel="0" collapsed="false">
      <c r="C379" s="171" t="s">
        <v>391</v>
      </c>
      <c r="E379" s="172" t="s">
        <v>405</v>
      </c>
      <c r="H379" s="2" t="n">
        <v>0</v>
      </c>
    </row>
    <row r="380" customFormat="false" ht="14.9" hidden="false" customHeight="false" outlineLevel="0" collapsed="false">
      <c r="C380" s="171" t="s">
        <v>391</v>
      </c>
      <c r="E380" s="172" t="s">
        <v>406</v>
      </c>
      <c r="H380" s="2" t="n">
        <v>0</v>
      </c>
    </row>
    <row r="381" customFormat="false" ht="14.9" hidden="false" customHeight="false" outlineLevel="0" collapsed="false">
      <c r="C381" s="171" t="s">
        <v>391</v>
      </c>
      <c r="E381" s="172" t="s">
        <v>407</v>
      </c>
      <c r="H381" s="2" t="n">
        <v>0</v>
      </c>
    </row>
    <row r="382" customFormat="false" ht="14.9" hidden="false" customHeight="false" outlineLevel="0" collapsed="false">
      <c r="C382" s="171" t="s">
        <v>391</v>
      </c>
      <c r="E382" s="172" t="s">
        <v>408</v>
      </c>
      <c r="H382" s="2" t="n">
        <v>0</v>
      </c>
    </row>
    <row r="383" customFormat="false" ht="14.9" hidden="false" customHeight="false" outlineLevel="0" collapsed="false">
      <c r="C383" s="171" t="s">
        <v>391</v>
      </c>
      <c r="E383" s="172" t="s">
        <v>409</v>
      </c>
      <c r="H383" s="2" t="n">
        <v>0</v>
      </c>
    </row>
    <row r="384" customFormat="false" ht="14.9" hidden="false" customHeight="false" outlineLevel="0" collapsed="false">
      <c r="C384" s="171" t="s">
        <v>391</v>
      </c>
      <c r="E384" s="172" t="s">
        <v>410</v>
      </c>
      <c r="H384" s="2" t="n">
        <v>0</v>
      </c>
    </row>
    <row r="385" customFormat="false" ht="14.9" hidden="false" customHeight="false" outlineLevel="0" collapsed="false">
      <c r="C385" s="171" t="s">
        <v>391</v>
      </c>
      <c r="E385" s="172" t="s">
        <v>411</v>
      </c>
      <c r="H385" s="2" t="n">
        <v>0</v>
      </c>
    </row>
    <row r="386" customFormat="false" ht="14.9" hidden="false" customHeight="false" outlineLevel="0" collapsed="false">
      <c r="C386" s="171" t="s">
        <v>391</v>
      </c>
      <c r="E386" s="172" t="s">
        <v>412</v>
      </c>
      <c r="H386" s="2" t="n">
        <v>0</v>
      </c>
    </row>
    <row r="387" customFormat="false" ht="14.9" hidden="false" customHeight="false" outlineLevel="0" collapsed="false">
      <c r="C387" s="171" t="s">
        <v>391</v>
      </c>
      <c r="E387" s="172" t="s">
        <v>413</v>
      </c>
      <c r="H387" s="2" t="n">
        <v>0</v>
      </c>
    </row>
    <row r="388" customFormat="false" ht="14.9" hidden="false" customHeight="false" outlineLevel="0" collapsed="false">
      <c r="C388" s="171" t="s">
        <v>391</v>
      </c>
      <c r="E388" s="172" t="s">
        <v>414</v>
      </c>
      <c r="H388" s="2" t="n">
        <v>0</v>
      </c>
    </row>
    <row r="389" customFormat="false" ht="14.9" hidden="false" customHeight="false" outlineLevel="0" collapsed="false">
      <c r="C389" s="171" t="s">
        <v>391</v>
      </c>
      <c r="E389" s="172" t="s">
        <v>415</v>
      </c>
      <c r="H389" s="2" t="n">
        <v>0</v>
      </c>
    </row>
    <row r="390" customFormat="false" ht="14.9" hidden="false" customHeight="false" outlineLevel="0" collapsed="false">
      <c r="C390" s="171" t="s">
        <v>391</v>
      </c>
      <c r="E390" s="172" t="s">
        <v>416</v>
      </c>
      <c r="H390" s="2" t="n">
        <v>0</v>
      </c>
    </row>
    <row r="391" customFormat="false" ht="14.9" hidden="false" customHeight="false" outlineLevel="0" collapsed="false">
      <c r="C391" s="171" t="s">
        <v>391</v>
      </c>
      <c r="E391" s="172" t="s">
        <v>417</v>
      </c>
      <c r="H391" s="2" t="n">
        <v>0</v>
      </c>
    </row>
    <row r="392" customFormat="false" ht="14.9" hidden="false" customHeight="false" outlineLevel="0" collapsed="false">
      <c r="C392" s="171" t="s">
        <v>391</v>
      </c>
      <c r="E392" s="172" t="s">
        <v>418</v>
      </c>
      <c r="H392" s="2" t="n">
        <v>0</v>
      </c>
    </row>
    <row r="393" customFormat="false" ht="14.9" hidden="false" customHeight="false" outlineLevel="0" collapsed="false">
      <c r="C393" s="171" t="s">
        <v>391</v>
      </c>
      <c r="E393" s="172" t="s">
        <v>419</v>
      </c>
      <c r="H393" s="2" t="n">
        <v>0</v>
      </c>
    </row>
    <row r="394" customFormat="false" ht="14.9" hidden="false" customHeight="false" outlineLevel="0" collapsed="false">
      <c r="C394" s="171" t="s">
        <v>391</v>
      </c>
      <c r="E394" s="172" t="s">
        <v>420</v>
      </c>
      <c r="H394" s="2" t="n">
        <v>0</v>
      </c>
    </row>
    <row r="395" customFormat="false" ht="14.9" hidden="false" customHeight="false" outlineLevel="0" collapsed="false">
      <c r="C395" s="171" t="s">
        <v>391</v>
      </c>
      <c r="E395" s="172" t="s">
        <v>421</v>
      </c>
      <c r="H395" s="2" t="n">
        <v>0</v>
      </c>
    </row>
    <row r="396" customFormat="false" ht="14.9" hidden="false" customHeight="false" outlineLevel="0" collapsed="false">
      <c r="C396" s="171" t="s">
        <v>391</v>
      </c>
      <c r="E396" s="172" t="s">
        <v>422</v>
      </c>
      <c r="H396" s="2" t="n">
        <v>0</v>
      </c>
    </row>
    <row r="397" customFormat="false" ht="14.9" hidden="false" customHeight="false" outlineLevel="0" collapsed="false">
      <c r="C397" s="171" t="s">
        <v>391</v>
      </c>
      <c r="E397" s="172" t="s">
        <v>423</v>
      </c>
      <c r="H397" s="2" t="n">
        <v>0</v>
      </c>
    </row>
    <row r="398" customFormat="false" ht="14.9" hidden="false" customHeight="false" outlineLevel="0" collapsed="false">
      <c r="C398" s="171" t="s">
        <v>391</v>
      </c>
      <c r="E398" s="172" t="s">
        <v>424</v>
      </c>
      <c r="H398" s="2" t="n">
        <v>0</v>
      </c>
    </row>
    <row r="399" customFormat="false" ht="14.9" hidden="false" customHeight="false" outlineLevel="0" collapsed="false">
      <c r="C399" s="171" t="s">
        <v>391</v>
      </c>
      <c r="E399" s="172" t="s">
        <v>425</v>
      </c>
      <c r="H399" s="2" t="n">
        <v>0</v>
      </c>
    </row>
    <row r="400" customFormat="false" ht="14.9" hidden="false" customHeight="false" outlineLevel="0" collapsed="false">
      <c r="C400" s="171" t="s">
        <v>391</v>
      </c>
      <c r="E400" s="172" t="s">
        <v>426</v>
      </c>
      <c r="H400" s="2" t="n">
        <v>0</v>
      </c>
    </row>
    <row r="401" customFormat="false" ht="14.9" hidden="false" customHeight="false" outlineLevel="0" collapsed="false">
      <c r="C401" s="171" t="s">
        <v>391</v>
      </c>
      <c r="E401" s="172" t="s">
        <v>393</v>
      </c>
      <c r="H401" s="2" t="n">
        <v>0</v>
      </c>
    </row>
    <row r="402" customFormat="false" ht="14.9" hidden="false" customHeight="false" outlineLevel="0" collapsed="false">
      <c r="C402" s="171" t="s">
        <v>391</v>
      </c>
      <c r="E402" s="172" t="s">
        <v>427</v>
      </c>
      <c r="H402" s="2" t="n">
        <v>0</v>
      </c>
    </row>
    <row r="403" customFormat="false" ht="14.9" hidden="false" customHeight="false" outlineLevel="0" collapsed="false">
      <c r="C403" s="171" t="s">
        <v>391</v>
      </c>
      <c r="E403" s="172" t="s">
        <v>428</v>
      </c>
      <c r="H403" s="2" t="n">
        <v>0</v>
      </c>
    </row>
    <row r="404" customFormat="false" ht="14.9" hidden="false" customHeight="false" outlineLevel="0" collapsed="false">
      <c r="C404" s="171" t="s">
        <v>391</v>
      </c>
      <c r="E404" s="172" t="s">
        <v>429</v>
      </c>
      <c r="H404" s="2" t="n">
        <v>0</v>
      </c>
    </row>
    <row r="405" customFormat="false" ht="14.9" hidden="false" customHeight="false" outlineLevel="0" collapsed="false">
      <c r="C405" s="171" t="s">
        <v>396</v>
      </c>
      <c r="E405" s="2" t="n">
        <v>187</v>
      </c>
      <c r="H405" s="2" t="n">
        <v>1</v>
      </c>
    </row>
    <row r="406" customFormat="false" ht="13.8" hidden="false" customHeight="false" outlineLevel="0" collapsed="false">
      <c r="C406" s="171"/>
    </row>
    <row r="407" customFormat="false" ht="13.8" hidden="false" customHeight="false" outlineLevel="0" collapsed="false">
      <c r="C407" s="171"/>
    </row>
    <row r="408" customFormat="false" ht="13.8" hidden="false" customHeight="false" outlineLevel="0" collapsed="false">
      <c r="C408" s="171"/>
    </row>
    <row r="409" customFormat="false" ht="13.8" hidden="false" customHeight="false" outlineLevel="0" collapsed="false">
      <c r="C409" s="171"/>
    </row>
    <row r="410" customFormat="false" ht="13.8" hidden="false" customHeight="false" outlineLevel="0" collapsed="false">
      <c r="C410" s="171"/>
    </row>
    <row r="411" customFormat="false" ht="13.8" hidden="false" customHeight="false" outlineLevel="0" collapsed="false">
      <c r="C411" s="171"/>
    </row>
    <row r="412" customFormat="false" ht="13.8" hidden="false" customHeight="false" outlineLevel="0" collapsed="false">
      <c r="C412" s="171"/>
    </row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AB8" r:id="rId2" display="https://pubs.acs.org/doi/10.1021/ma5023742"/>
    <hyperlink ref="AB20" r:id="rId3" display="https://doi.org/10.1002/adfm.201704302"/>
    <hyperlink ref="AB22" r:id="rId4" display="https://doi.org/10.1002/adfm.201704302"/>
    <hyperlink ref="AB23" r:id="rId5" display="https://doi.org/10.1021/ma301205g"/>
    <hyperlink ref="AB24" r:id="rId6" display="https://doi.org/10.1021/ma301205g"/>
    <hyperlink ref="AB25" r:id="rId7" display="https://doi.org/10.1021/ma301205g"/>
    <hyperlink ref="AB26" r:id="rId8" display="https://doi.org/10.1021/ma301205g"/>
    <hyperlink ref="AB27" r:id="rId9" display="https://doi.org/10.1021/ma301205g"/>
    <hyperlink ref="AB28" r:id="rId10" display="https://doi.org/10.1021/ma301205g"/>
    <hyperlink ref="AB29" r:id="rId11" display="https://doi.org/10.1021/ma301205g"/>
    <hyperlink ref="AB30" r:id="rId12" display="https://doi.org/10.1021/ma301205g"/>
    <hyperlink ref="AB31" r:id="rId13" display="https://doi.org/10.1021/ma301205g"/>
    <hyperlink ref="AB32" r:id="rId14" display="https://doi.org/10.1021/ma301205g&#9;"/>
    <hyperlink ref="AB35" r:id="rId15" display="https://doi.org/10.1021/acssuschemeng.0c04335"/>
    <hyperlink ref="AB36" r:id="rId16" display="https://doi.org/10.1021/acssuschemeng.0c04335"/>
    <hyperlink ref="AB37" r:id="rId17" display="https://doi.org/10.1021/acssuschemeng.0c04335"/>
    <hyperlink ref="AB38" r:id="rId18" display="https://doi.org/10.1021/acssuschemeng.0c04335"/>
    <hyperlink ref="AB39" r:id="rId19" display="https://doi.org/10.1021/ma4013779"/>
    <hyperlink ref="AB41" r:id="rId20" display="https://doi.org/10.1021/ma4013779"/>
    <hyperlink ref="AB42" r:id="rId21" display="https://doi.org/10.1021/ma4013779"/>
    <hyperlink ref="AB43" r:id="rId22" display="https://doi.org/10.1021/ma4013779"/>
    <hyperlink ref="AB44" r:id="rId23" display="https://doi.org/10.1021/ma4013779"/>
    <hyperlink ref="AB45" r:id="rId24" display="https://doi.org/10.1021/ma4013779"/>
    <hyperlink ref="AB46" r:id="rId25" display="https://doi.org/10.1021/ma4013779"/>
    <hyperlink ref="AB47" r:id="rId26" display="https://doi.org/10.1021/ma4013779"/>
    <hyperlink ref="AB48" r:id="rId27" display="https://doi.org/10.1021/ma4013779"/>
    <hyperlink ref="AB49" r:id="rId28" display="https://doi.org/10.1021/ja307976c"/>
    <hyperlink ref="AB50" r:id="rId29" display="https://doi.org/10.1021/ja206425j"/>
    <hyperlink ref="AB51" r:id="rId30" display="https://doi.org/10.1021/ja206425j"/>
    <hyperlink ref="AB52" r:id="rId31" display="https://doi.org/10.1021/ja206425j"/>
    <hyperlink ref="AB53" r:id="rId32" display="https://doi.org/10.1021/ja206425j"/>
    <hyperlink ref="AB56" r:id="rId33" display="https://doi.org/10.1021/jacs.0c12425"/>
    <hyperlink ref="AB57" r:id="rId34" display="https://doi.org/10.1021/jacs.0c12425"/>
    <hyperlink ref="AB58" r:id="rId35" display="https://doi.org/10.1002/anie.202210243"/>
    <hyperlink ref="AB59" r:id="rId36" display="https://doi.org/10.1002/anie.202210243"/>
    <hyperlink ref="AB60" r:id="rId37" display="https://doi.org/10.1002/anie.202210243"/>
    <hyperlink ref="AB68" r:id="rId38" display="https://doi.org/10.1039/D2SC02752F"/>
    <hyperlink ref="AB69" r:id="rId39" display="https://doi.org/10.1039/D2SC02752F"/>
    <hyperlink ref="AB70" r:id="rId40" display="https://doi.org/10.1039/D2SC02752F"/>
    <hyperlink ref="AB71" r:id="rId41" display="https://doi.org/10.1039/D2SC02752F"/>
    <hyperlink ref="AB72" r:id="rId42" display="https://doi.org/10.1039/C9SC03756J"/>
    <hyperlink ref="AB82" r:id="rId43" display="https://doi.org/10.1039/C4PY00748D"/>
    <hyperlink ref="AB83" r:id="rId44" display="https://doi.org/10.1039/C4PY00748D"/>
    <hyperlink ref="AB84" r:id="rId45" display="https://doi.org/10.1039/C2PY20026K"/>
    <hyperlink ref="AB89" r:id="rId46" display="https://doi.org/10.1021/ma2026385"/>
    <hyperlink ref="AB90" r:id="rId47" display="https://doi.org/10.1021/ma2026385"/>
    <hyperlink ref="AB91" r:id="rId48" display="https://doi.org/10.1021/ma2026385"/>
    <hyperlink ref="AB92" r:id="rId49" display="https://doi.org/10.1021/ma2026385"/>
    <hyperlink ref="AB93" r:id="rId50" display="https://doi.org/10.1021/ma2026385"/>
    <hyperlink ref="AB94" r:id="rId51" display="https://doi.org/10.1021/ma2026385"/>
    <hyperlink ref="AB95" r:id="rId52" display="https://doi.org/10.1021/ja203520p"/>
    <hyperlink ref="AB96" r:id="rId53" display="https://doi.org/10.1021/ja203520p"/>
    <hyperlink ref="AB97" r:id="rId54" display="https://doi.org/10.1021/ja203520p"/>
    <hyperlink ref="AB98" r:id="rId55" display="https://doi.org/10.1021/ja203520p"/>
    <hyperlink ref="AB99" r:id="rId56" display="https://doi.org/10.1021/ja203520p"/>
    <hyperlink ref="AB100" r:id="rId57" display="https://doi.org/10.1021/ja203520p"/>
    <hyperlink ref="AB101" r:id="rId58" display="https://doi.org/10.1021/ja203520p"/>
    <hyperlink ref="AB102" r:id="rId59" display="https://doi.org/10.1021/ja203520p"/>
    <hyperlink ref="AB103" r:id="rId60" display="https://doi.org/10.1021/ja203520p"/>
    <hyperlink ref="AB104" r:id="rId61" display="https://doi.org/10.1021/ja203520p"/>
    <hyperlink ref="AB105" r:id="rId62" display="https://doi.org/10.1021/ja203520p"/>
    <hyperlink ref="AB106" r:id="rId63" display="https://doi.org/10.1021/ja203520p"/>
    <hyperlink ref="AB107" r:id="rId64" display="https://doi.org/10.1021/ja203520p"/>
    <hyperlink ref="AB108" r:id="rId65" display="https://doi.org/10.1021/ja203520p"/>
    <hyperlink ref="AB109" r:id="rId66" display="https://doi.org/10.3390/polym11071222"/>
    <hyperlink ref="AB110" r:id="rId67" display="https://doi.org/10.3390/polym11071222"/>
    <hyperlink ref="AB111" r:id="rId68" display="https://doi.org/10.3390/polym11071222"/>
    <hyperlink ref="AB112" r:id="rId69" display="https://doi.org/10.3390/polym11071222"/>
    <hyperlink ref="AB113" r:id="rId70" display="https://doi.org/10.3390/polym11071222"/>
    <hyperlink ref="AB114" r:id="rId71" display="https://doi.org/10.3390/polym11071222"/>
    <hyperlink ref="AB115" r:id="rId72" display="https://doi.org/10.3390/polym11071222"/>
    <hyperlink ref="AB116" r:id="rId73" display="https://doi.org/10.3390/polym11071222"/>
    <hyperlink ref="AB117" r:id="rId74" display="https://doi.org/10.3390/polym11071222"/>
    <hyperlink ref="AB118" r:id="rId75" display="https://doi.org/10.3390/polym11071222"/>
    <hyperlink ref="AB119" r:id="rId76" display="https://doi.org/10.3390/polym11071222"/>
    <hyperlink ref="AB120" r:id="rId77" display="https://doi.org/10.3390/polym11071222"/>
    <hyperlink ref="AB121" r:id="rId78" display="https://doi.org/10.3390/polym11071222"/>
    <hyperlink ref="AB122" r:id="rId79" display="https://doi.org/10.3390/polym11071222"/>
    <hyperlink ref="AB123" r:id="rId80" display="https://doi.org/10.3390/polym11071222"/>
    <hyperlink ref="AB124" r:id="rId81" display="https://doi.org/10.3390/polym11071222"/>
    <hyperlink ref="AB125" r:id="rId82" display="https://doi.org/10.3390/polym11071222"/>
    <hyperlink ref="AB126" r:id="rId83" display="https://doi.org/10.3390/polym11071222"/>
    <hyperlink ref="AB127" r:id="rId84" display="https://doi.org/10.3390/polym11071222"/>
    <hyperlink ref="AB128" r:id="rId85" display="https://doi.org/10.3390/polym11071222"/>
    <hyperlink ref="AB129" r:id="rId86" display="https://doi.org/10.3390/polym11071222"/>
    <hyperlink ref="AB130" r:id="rId87" display="https://doi.org/10.3390/polym11071222"/>
    <hyperlink ref="AB131" r:id="rId88" display="https://doi.org/10.3390/polym11071222"/>
    <hyperlink ref="AB132" r:id="rId89" display="https://doi.org/10.3390/polym11071222"/>
    <hyperlink ref="AB133" r:id="rId90" display="https://doi.org/10.3390/polym11071222"/>
    <hyperlink ref="AB134" r:id="rId91" display="https://doi.org/10.3390/polym11071222"/>
    <hyperlink ref="AB135" r:id="rId92" display="https://doi.org/10.3390/polym11071222"/>
    <hyperlink ref="AB136" r:id="rId93" display="https://doi.org/10.3390/polym11071222"/>
    <hyperlink ref="AB137" r:id="rId94" display="https://doi.org/10.3390/polym11071222"/>
    <hyperlink ref="AB138" r:id="rId95" display="https://doi.org/10.3390/polym11071222"/>
    <hyperlink ref="AB139" r:id="rId96" display="https://doi.org/10.3390/polym11071222"/>
    <hyperlink ref="AB140" r:id="rId97" display="https://doi.org/10.3390/polym11071222"/>
    <hyperlink ref="AB141" r:id="rId98" display="https://doi.org/10.3390/polym11071222"/>
    <hyperlink ref="AB142" r:id="rId99" display="https://doi.org/10.3390/polym11071222"/>
    <hyperlink ref="AB143" r:id="rId100" display="https://doi.org/10.3390/polym11071222"/>
    <hyperlink ref="AB144" r:id="rId101" display="https://doi.org/10.3390/polym11071222"/>
    <hyperlink ref="AB145" r:id="rId102" display="https://doi.org/10.3390/polym11071222"/>
    <hyperlink ref="AB146" r:id="rId103" display="https://doi.org/10.3390/polym11071222"/>
    <hyperlink ref="AB147" r:id="rId104" display="https://doi.org/10.1021/acs.macromol.7b00862"/>
    <hyperlink ref="AB148" r:id="rId105" display="https://doi.org/10.1021/acs.macromol.7b00862"/>
    <hyperlink ref="AB149" r:id="rId106" display="https://doi.org/10.1021/acs.macromol.7b00862"/>
    <hyperlink ref="AB150" r:id="rId107" display="https://doi.org/10.1021/acs.macromol.7b00862"/>
    <hyperlink ref="AB151" r:id="rId108" display="https://doi.org/10.1021/acs.macromol.7b00862"/>
    <hyperlink ref="AB152" r:id="rId109" display="https://doi.org/10.1021/acs.macromol.7b00862"/>
    <hyperlink ref="AB153" r:id="rId110" display="https://doi.org/10.1021/acs.macromol.7b00862"/>
    <hyperlink ref="AB154" r:id="rId111" display="https://doi.org/10.1021/acs.macromol.7b00862"/>
    <hyperlink ref="AB155" r:id="rId112" display="https://doi.org/10.1021/acs.macromol.7b00862"/>
    <hyperlink ref="AB156" r:id="rId113" display="https://doi.org/10.1021/acs.macromol.7b00862"/>
    <hyperlink ref="AB157" r:id="rId114" display="https://doi.org/10.1021/acs.macromol.7b00862"/>
    <hyperlink ref="AB158" r:id="rId115" display="https://doi.org/10.1021/acs.macromol.7b00862"/>
    <hyperlink ref="AB159" r:id="rId116" display="https://doi.org/10.1021/acs.macromol.7b00862"/>
    <hyperlink ref="AB160" r:id="rId117" display="https://doi.org/10.1021/acs.macromol.7b00862"/>
    <hyperlink ref="AB161" r:id="rId118" display="https://doi.org/10.1021/acs.macromol.7b00862"/>
    <hyperlink ref="AB162" r:id="rId119" display="https://doi.org/10.1021/acs.macromol.7b00862"/>
    <hyperlink ref="AB163" r:id="rId120" display="https://doi.org/10.1021/acs.macromol.7b00862"/>
    <hyperlink ref="AB164" r:id="rId121" display="https://doi.org/10.1021/acs.macromol.7b00862"/>
    <hyperlink ref="AB165" r:id="rId122" display="https://doi.org/10.1021/acs.macromol.7b00862"/>
    <hyperlink ref="AB166" r:id="rId123" display="https://doi.org/10.1021/acs.macromol.7b00862"/>
    <hyperlink ref="AB167" r:id="rId124" display="https://doi.org/10.1021/acs.macromol.7b00862"/>
    <hyperlink ref="AB168" r:id="rId125" display="https://doi.org/10.1021/acs.macromol.7b00862"/>
    <hyperlink ref="AB169" r:id="rId126" display="https://doi.org/10.1021/acs.macromol.7b00862"/>
    <hyperlink ref="AB170" r:id="rId127" display="https://doi.org/10.1021/acs.macromol.7b00862"/>
    <hyperlink ref="AB171" r:id="rId128" display="https://doi.org/10.1021/acs.macromol.7b00862"/>
    <hyperlink ref="AB172" r:id="rId129" display="https://doi.org/10.1021/acs.macromol.7b00862"/>
    <hyperlink ref="AB173" r:id="rId130" display="https://doi.org/10.1021/acs.macromol.7b00862"/>
    <hyperlink ref="AB184" r:id="rId131" display="https://doi.org/10.1002/app.47200"/>
    <hyperlink ref="AA190" r:id="rId132" display="https://doi.org/10.1021/acs.organomet.0c00016"/>
    <hyperlink ref="AB202" r:id="rId133" display="https://doi.org/10.1002/(SICI)1097-4628(19960103)59:1&lt;37::AID-APP6&gt;3.0.CO;2-N"/>
    <hyperlink ref="AB203" r:id="rId134" display="https://doi.org/10.1002/(SICI)1097-4628(19960103)59:1&lt;37::AID-APP6&gt;3.0.CO;2-N"/>
    <hyperlink ref="AB204" r:id="rId135" display="https://doi.org/10.1002/(SICI)1097-4628(19960103)59:1&lt;37::AID-APP6&gt;3.0.CO;2-N"/>
    <hyperlink ref="AB205" r:id="rId136" display="https://doi.org/10.1002/(SICI)1097-4628(19960103)59:1&lt;37::AID-APP6&gt;3.0.CO;2-N"/>
    <hyperlink ref="AB206" r:id="rId137" display="https://doi.org/10.1002/(SICI)1097-4628(19960103)59:1&lt;37::AID-APP6&gt;3.0.CO;2-N"/>
    <hyperlink ref="AB207" r:id="rId138" display="https://doi.org/10.1002/(SICI)1097-4628(19960103)59:1&lt;37::AID-APP6&gt;3.0.CO;2-N"/>
    <hyperlink ref="AB208" r:id="rId139" display="https://doi.org/10.1002/(SICI)1097-4628(19960103)59:1&lt;37::AID-APP6&gt;3.0.CO;2-N"/>
    <hyperlink ref="AB209" r:id="rId140" display="https://doi.org/10.1002/(SICI)1097-4628(19960103)59:1&lt;37::AID-APP6&gt;3.0.CO;2-N"/>
    <hyperlink ref="AB210" r:id="rId141" display="https://doi.org/10.1002/(SICI)1097-4628(19960103)59:1&lt;37::AID-APP6&gt;3.0.CO;2-N"/>
    <hyperlink ref="AB211" r:id="rId142" display="https://doi.org/10.1002/(SICI)1097-4628(19960103)59:1&lt;37::AID-APP6&gt;3.0.CO;2-N"/>
    <hyperlink ref="AB212" r:id="rId143" display="https://doi.org/10.1002/(SICI)1097-4628(19960103)59:1&lt;37::AID-APP6&gt;3.0.CO;2-N"/>
    <hyperlink ref="AB213" r:id="rId144" display="https://doi.org/10.1023/A:1020200822435"/>
    <hyperlink ref="AB216" r:id="rId145" display="https://doi.org/10.1023/A:1020200822435"/>
    <hyperlink ref="AB217" r:id="rId146" display="https://doi.org/10.1023/A:1020200822435"/>
    <hyperlink ref="AB218" r:id="rId147" display="https://doi.org/10.1023/A:1020200822435"/>
    <hyperlink ref="AB219" r:id="rId148" display="https://doi.org/10.1023/A:1020200822435"/>
    <hyperlink ref="AB220" r:id="rId149" display="https://doi.org/10.1023/A:1020200822435"/>
    <hyperlink ref="AB221" r:id="rId150" display="https://doi.org/10.1023/A:1020200822435"/>
    <hyperlink ref="AB222" r:id="rId151" display="https://doi.org/10.1023/A:1020200822435"/>
    <hyperlink ref="AB223" r:id="rId152" display="https://doi.org/10.1023/A:1020200822435"/>
    <hyperlink ref="AB224" r:id="rId153" display="https://doi.org/10.1023/A:1020200822435"/>
    <hyperlink ref="AB225" r:id="rId154" display="https://doi.org/10.1023/A:1025084304766"/>
    <hyperlink ref="AB226" r:id="rId155" display="https://doi.org/10.1023/A:1025084304766"/>
    <hyperlink ref="AB227" r:id="rId156" display="https://doi.org/10.1016/j.polymdegradstab.2009.11.045"/>
    <hyperlink ref="AB228" r:id="rId157" display="https://doi.org/10.1016/j.polymdegradstab.2009.11.045"/>
    <hyperlink ref="AB229" r:id="rId158" display="https://doi.org/10.1016/j.polymdegradstab.2009.11.045"/>
    <hyperlink ref="AB230" r:id="rId159" display="https://doi.org/10.1016/j.polymdegradstab.2009.11.045"/>
    <hyperlink ref="AB231" r:id="rId160" display="https://doi.org/10.1016/j.polymdegradstab.2009.11.045"/>
    <hyperlink ref="AB232" r:id="rId161" display="http://dx.doi.org/10.1039/C2PY20859H"/>
    <hyperlink ref="AB233" r:id="rId162" display="http://dx.doi.org/10.1039/C2PY20859H"/>
    <hyperlink ref="AB234" r:id="rId163" display="https://doi.org/10.1016/j.polymertesting.2014.03.007"/>
    <hyperlink ref="AB235" r:id="rId164" display="https://doi.org/10.1016/j.polymertesting.2014.03.007"/>
    <hyperlink ref="AB236" r:id="rId165" display="https://doi.org/10.1016/0142-9612(91)90037-B"/>
    <hyperlink ref="AB237" r:id="rId166" display="https://doi.org/10.1016/0142-9612(91)90037-B"/>
    <hyperlink ref="AB238" r:id="rId167" display="https://doi.org/10.1016/0142-9612(91)90037-B"/>
    <hyperlink ref="AB239" r:id="rId168" display="https://doi.org/10.1016/0142-9612(91)90037-B"/>
    <hyperlink ref="AB240" r:id="rId169" display="https://doi.org/10.1016/0142-9612(91)90037-B"/>
    <hyperlink ref="AB241" r:id="rId170" display="https://doi.org/10.1016/0142-9612(91)90037-B"/>
    <hyperlink ref="AB242" r:id="rId171" display="https://doi.org/10.1016/0142-9612(91)90037-B"/>
    <hyperlink ref="AB243" r:id="rId172" display="https://doi.org/10.1016/0142-9612(91)90037-B"/>
    <hyperlink ref="AB244" r:id="rId173" display="https://doi.org/10.1016/0142-9612(91)90037-B"/>
    <hyperlink ref="AB245" r:id="rId174" display="https://doi.org/10.1016/0142-9612(91)90037-B"/>
    <hyperlink ref="AB246" r:id="rId175" display="https://doi.org/10.1016/0142-9612(91)90037-B"/>
    <hyperlink ref="AB247" r:id="rId176" display="https://doi.org/10.1016/0142-9612(91)90037-B"/>
    <hyperlink ref="AB248" r:id="rId177" display="https://doi.org/10.1021/ma00099a013"/>
    <hyperlink ref="AB249" r:id="rId178" display="https://doi.org/10.1021/ma00099a013"/>
    <hyperlink ref="AB250" r:id="rId179" display="https://doi.org/10.1021/ma00099a013"/>
    <hyperlink ref="AB251" r:id="rId180" display="https://doi.org/10.1021/ma00099a013"/>
    <hyperlink ref="AB252" r:id="rId181" display="https://doi.org/10.1021/ma00099a013"/>
    <hyperlink ref="AB253" r:id="rId182" display="https://doi.org/10.1021/ma00099a013"/>
    <hyperlink ref="AB254" r:id="rId183" display="https://doi.org/10.1021/ma00099a013"/>
    <hyperlink ref="AB255" r:id="rId184" display="https://doi.org/10.1021/ma00020a039"/>
    <hyperlink ref="AB256" r:id="rId185" display="https://doi.org/10.1021/ma00020a039"/>
    <hyperlink ref="AB257" r:id="rId186" display="https://doi.org/10.1021/ma00020a039"/>
    <hyperlink ref="AB258" r:id="rId187" display="https://doi.org/10.1021/ma00020a039"/>
    <hyperlink ref="AB259" r:id="rId188" display="https://doi.org/10.1021/ma00020a039"/>
    <hyperlink ref="AB260" r:id="rId189" display="https://doi.org/10.1021/ma00020a039"/>
    <hyperlink ref="AB261" r:id="rId190" display="https://doi.org/10.1021/ma00020a039"/>
    <hyperlink ref="AB262" r:id="rId191" display="https://doi.org/10.1021/ma101259k"/>
    <hyperlink ref="AB263" r:id="rId192" display="https://doi.org/10.1021/ma101259k"/>
    <hyperlink ref="AB264" r:id="rId193" display="https://doi.org/10.1021/ma101259k"/>
    <hyperlink ref="AB265" r:id="rId194" display="https://doi.org/10.1021/ma101259k"/>
    <hyperlink ref="AB266" r:id="rId195" display="https://doi.org/10.1021/ma101259k"/>
    <hyperlink ref="AB267" r:id="rId196" display="https://doi.org/10.1021/ma101259k"/>
    <hyperlink ref="AB268" r:id="rId197" display="https://doi.org/10.1021/ma101259k"/>
    <hyperlink ref="AB269" r:id="rId198" display="https://doi.org/10.1021/ma101259k"/>
    <hyperlink ref="AB270" r:id="rId199" display="https://doi.org/10.1021/ma101259k"/>
    <hyperlink ref="AB271" r:id="rId200" display="https://doi.org/10.1021/ma101259k"/>
    <hyperlink ref="AB272" r:id="rId201" display="https://doi.org/10.1021/ma101259k"/>
    <hyperlink ref="AB273" r:id="rId202" display="https://doi.org/10.1002/marc.201800558"/>
    <hyperlink ref="AB274" r:id="rId203" display="https://doi.org/10.1021/jacs.0c03520"/>
    <hyperlink ref="AB275" r:id="rId204" display="https://doi.org/10.1021/jacs.0c03520"/>
    <hyperlink ref="AB276" r:id="rId205" display="https://doi.org/10.1021/jacs.0c03520"/>
    <hyperlink ref="AB277" r:id="rId206" display="https://doi.org/10.1021/jacs.0c03520"/>
    <hyperlink ref="AB278" r:id="rId207" display="https://doi.org/10.1021/jacs.0c03520"/>
    <hyperlink ref="AB279" r:id="rId208" display="https://doi.org/10.1021/jacs.0c03520"/>
    <hyperlink ref="AB280" r:id="rId209" display="https://doi.org/10.1021/jacs.0c0352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7" activePane="bottomLeft" state="frozen"/>
      <selection pane="topLeft" activeCell="A1" activeCellId="0" sqref="A1"/>
      <selection pane="bottomLeft" activeCell="A61" activeCellId="0" sqref="A61"/>
    </sheetView>
  </sheetViews>
  <sheetFormatPr defaultColWidth="14.5078125" defaultRowHeight="13.8" zeroHeight="false" outlineLevelRow="0" outlineLevelCol="0"/>
  <cols>
    <col collapsed="false" customWidth="true" hidden="false" outlineLevel="0" max="1" min="1" style="173" width="45.51"/>
    <col collapsed="false" customWidth="true" hidden="false" outlineLevel="0" max="2" min="2" style="8" width="14.66"/>
    <col collapsed="false" customWidth="true" hidden="false" outlineLevel="0" max="3" min="3" style="8" width="16.5"/>
    <col collapsed="false" customWidth="true" hidden="false" outlineLevel="0" max="4" min="4" style="8" width="11.17"/>
    <col collapsed="false" customWidth="true" hidden="false" outlineLevel="0" max="5" min="5" style="8" width="123.5"/>
    <col collapsed="false" customWidth="true" hidden="false" outlineLevel="0" max="6" min="6" style="9" width="25.66"/>
    <col collapsed="false" customWidth="true" hidden="false" outlineLevel="0" max="7" min="7" style="9" width="15.83"/>
    <col collapsed="false" customWidth="true" hidden="false" outlineLevel="0" max="8" min="8" style="9" width="25.17"/>
    <col collapsed="false" customWidth="true" hidden="false" outlineLevel="0" max="9" min="9" style="9" width="14.17"/>
    <col collapsed="false" customWidth="true" hidden="false" outlineLevel="0" max="10" min="10" style="174" width="18.83"/>
    <col collapsed="false" customWidth="true" hidden="false" outlineLevel="0" max="11" min="11" style="174" width="13.51"/>
    <col collapsed="false" customWidth="true" hidden="false" outlineLevel="0" max="14" min="12" style="9" width="25.5"/>
    <col collapsed="false" customWidth="true" hidden="false" outlineLevel="0" max="15" min="15" style="8" width="6.83"/>
    <col collapsed="false" customWidth="true" hidden="false" outlineLevel="0" max="17" min="16" style="9" width="12.51"/>
    <col collapsed="false" customWidth="true" hidden="false" outlineLevel="0" max="18" min="18" style="9" width="18.5"/>
    <col collapsed="false" customWidth="true" hidden="false" outlineLevel="0" max="19" min="19" style="9" width="16.66"/>
    <col collapsed="false" customWidth="true" hidden="false" outlineLevel="0" max="20" min="20" style="9" width="18.5"/>
    <col collapsed="false" customWidth="true" hidden="false" outlineLevel="0" max="21" min="21" style="9" width="16.66"/>
    <col collapsed="false" customWidth="true" hidden="false" outlineLevel="0" max="22" min="22" style="9" width="19.33"/>
    <col collapsed="false" customWidth="true" hidden="false" outlineLevel="0" max="23" min="23" style="8" width="22.83"/>
    <col collapsed="false" customWidth="true" hidden="false" outlineLevel="0" max="24" min="24" style="9" width="10.83"/>
    <col collapsed="false" customWidth="true" hidden="false" outlineLevel="0" max="25" min="25" style="9" width="14.33"/>
    <col collapsed="false" customWidth="true" hidden="false" outlineLevel="0" max="26" min="26" style="9" width="19.5"/>
    <col collapsed="false" customWidth="true" hidden="false" outlineLevel="0" max="27" min="27" style="9" width="17"/>
    <col collapsed="false" customWidth="true" hidden="false" outlineLevel="0" max="28" min="28" style="9" width="19.83"/>
    <col collapsed="false" customWidth="true" hidden="false" outlineLevel="0" max="29" min="29" style="9" width="15.83"/>
    <col collapsed="false" customWidth="true" hidden="false" outlineLevel="0" max="32" min="30" style="9" width="15.5"/>
    <col collapsed="false" customWidth="true" hidden="false" outlineLevel="0" max="33" min="33" style="9" width="22.5"/>
    <col collapsed="false" customWidth="true" hidden="false" outlineLevel="0" max="36" min="34" style="9" width="23.17"/>
    <col collapsed="false" customWidth="true" hidden="false" outlineLevel="0" max="37" min="37" style="8" width="73.51"/>
    <col collapsed="false" customWidth="true" hidden="false" outlineLevel="0" max="38" min="38" style="175" width="23.5"/>
    <col collapsed="false" customWidth="true" hidden="false" outlineLevel="0" max="39" min="39" style="8" width="16.17"/>
    <col collapsed="false" customWidth="true" hidden="false" outlineLevel="0" max="40" min="40" style="8" width="23.84"/>
    <col collapsed="false" customWidth="true" hidden="false" outlineLevel="0" max="45" min="41" style="8" width="8.83"/>
    <col collapsed="false" customWidth="false" hidden="false" outlineLevel="0" max="1024" min="46" style="8" width="14.5"/>
  </cols>
  <sheetData>
    <row r="1" s="176" customFormat="true" ht="51" hidden="false" customHeight="true" outlineLevel="0" collapsed="false">
      <c r="A1" s="176" t="s">
        <v>0</v>
      </c>
      <c r="B1" s="176" t="s">
        <v>430</v>
      </c>
      <c r="C1" s="176" t="s">
        <v>431</v>
      </c>
      <c r="D1" s="176" t="s">
        <v>432</v>
      </c>
      <c r="E1" s="176" t="s">
        <v>2</v>
      </c>
      <c r="F1" s="177" t="s">
        <v>433</v>
      </c>
      <c r="G1" s="177" t="s">
        <v>434</v>
      </c>
      <c r="H1" s="177" t="s">
        <v>435</v>
      </c>
      <c r="I1" s="177" t="s">
        <v>5</v>
      </c>
      <c r="J1" s="177" t="s">
        <v>436</v>
      </c>
      <c r="K1" s="177" t="s">
        <v>437</v>
      </c>
      <c r="L1" s="177" t="s">
        <v>8</v>
      </c>
      <c r="M1" s="177" t="s">
        <v>438</v>
      </c>
      <c r="N1" s="177" t="s">
        <v>9</v>
      </c>
      <c r="O1" s="177" t="s">
        <v>11</v>
      </c>
      <c r="P1" s="177" t="s">
        <v>439</v>
      </c>
      <c r="Q1" s="177" t="s">
        <v>440</v>
      </c>
      <c r="R1" s="177" t="s">
        <v>441</v>
      </c>
      <c r="S1" s="177" t="s">
        <v>442</v>
      </c>
      <c r="T1" s="177" t="s">
        <v>13</v>
      </c>
      <c r="U1" s="177" t="s">
        <v>14</v>
      </c>
      <c r="V1" s="177" t="s">
        <v>17</v>
      </c>
      <c r="W1" s="176" t="s">
        <v>443</v>
      </c>
      <c r="X1" s="177" t="s">
        <v>444</v>
      </c>
      <c r="Y1" s="177" t="s">
        <v>445</v>
      </c>
      <c r="Z1" s="177" t="s">
        <v>446</v>
      </c>
      <c r="AA1" s="177" t="s">
        <v>447</v>
      </c>
      <c r="AB1" s="177" t="s">
        <v>18</v>
      </c>
      <c r="AC1" s="177" t="s">
        <v>19</v>
      </c>
      <c r="AD1" s="177" t="s">
        <v>20</v>
      </c>
      <c r="AE1" s="177" t="s">
        <v>21</v>
      </c>
      <c r="AF1" s="177" t="s">
        <v>22</v>
      </c>
      <c r="AG1" s="177" t="s">
        <v>23</v>
      </c>
      <c r="AH1" s="177" t="s">
        <v>24</v>
      </c>
      <c r="AI1" s="177" t="s">
        <v>25</v>
      </c>
      <c r="AJ1" s="177" t="s">
        <v>26</v>
      </c>
      <c r="AK1" s="176" t="s">
        <v>27</v>
      </c>
      <c r="AL1" s="178" t="s">
        <v>28</v>
      </c>
      <c r="AM1" s="179" t="s">
        <v>29</v>
      </c>
      <c r="AN1" s="176" t="s">
        <v>30</v>
      </c>
    </row>
    <row r="2" s="181" customFormat="true" ht="14.9" hidden="false" customHeight="false" outlineLevel="0" collapsed="false">
      <c r="A2" s="180" t="s">
        <v>448</v>
      </c>
      <c r="B2" s="181" t="s">
        <v>449</v>
      </c>
      <c r="C2" s="181" t="s">
        <v>450</v>
      </c>
      <c r="D2" s="181" t="s">
        <v>451</v>
      </c>
      <c r="E2" s="182" t="s">
        <v>452</v>
      </c>
      <c r="F2" s="183" t="n">
        <v>122</v>
      </c>
      <c r="G2" s="183" t="s">
        <v>453</v>
      </c>
      <c r="H2" s="183" t="n">
        <v>20</v>
      </c>
      <c r="I2" s="183" t="n">
        <v>1.18</v>
      </c>
      <c r="J2" s="184" t="n">
        <v>-43</v>
      </c>
      <c r="K2" s="184" t="n">
        <v>50</v>
      </c>
      <c r="L2" s="183"/>
      <c r="M2" s="183"/>
      <c r="N2" s="183"/>
      <c r="P2" s="183" t="s">
        <v>454</v>
      </c>
      <c r="Q2" s="183" t="n">
        <v>1.87</v>
      </c>
      <c r="R2" s="183" t="s">
        <v>455</v>
      </c>
      <c r="S2" s="183" t="s">
        <v>456</v>
      </c>
      <c r="T2" s="183" t="n">
        <v>10.2</v>
      </c>
      <c r="U2" s="183" t="n">
        <v>1880</v>
      </c>
      <c r="V2" s="183" t="n">
        <v>10</v>
      </c>
      <c r="W2" s="181" t="s">
        <v>457</v>
      </c>
      <c r="X2" s="183" t="n">
        <v>0.105</v>
      </c>
      <c r="Y2" s="183" t="s">
        <v>458</v>
      </c>
      <c r="Z2" s="185" t="n">
        <v>21.5</v>
      </c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6" t="s">
        <v>459</v>
      </c>
      <c r="AL2" s="187" t="s">
        <v>460</v>
      </c>
      <c r="AN2" s="181" t="n">
        <v>1</v>
      </c>
    </row>
    <row r="3" s="181" customFormat="true" ht="14.9" hidden="false" customHeight="false" outlineLevel="0" collapsed="false">
      <c r="A3" s="180" t="s">
        <v>448</v>
      </c>
      <c r="B3" s="181" t="s">
        <v>449</v>
      </c>
      <c r="C3" s="181" t="s">
        <v>450</v>
      </c>
      <c r="D3" s="181" t="s">
        <v>451</v>
      </c>
      <c r="E3" s="182" t="s">
        <v>452</v>
      </c>
      <c r="F3" s="183" t="n">
        <v>148</v>
      </c>
      <c r="G3" s="183" t="s">
        <v>461</v>
      </c>
      <c r="H3" s="183" t="n">
        <v>34</v>
      </c>
      <c r="I3" s="183" t="n">
        <v>1.22</v>
      </c>
      <c r="J3" s="184" t="n">
        <v>-43</v>
      </c>
      <c r="K3" s="184" t="n">
        <v>52</v>
      </c>
      <c r="L3" s="183"/>
      <c r="M3" s="183"/>
      <c r="N3" s="183"/>
      <c r="P3" s="183" t="s">
        <v>462</v>
      </c>
      <c r="Q3" s="183" t="n">
        <v>31</v>
      </c>
      <c r="R3" s="183" t="s">
        <v>463</v>
      </c>
      <c r="S3" s="183" t="s">
        <v>464</v>
      </c>
      <c r="T3" s="183" t="n">
        <v>14.2</v>
      </c>
      <c r="U3" s="183" t="n">
        <v>1360</v>
      </c>
      <c r="V3" s="183" t="n">
        <v>10</v>
      </c>
      <c r="W3" s="181" t="s">
        <v>457</v>
      </c>
      <c r="X3" s="183" t="n">
        <v>0.105</v>
      </c>
      <c r="Y3" s="183" t="s">
        <v>465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6" t="s">
        <v>459</v>
      </c>
      <c r="AL3" s="187" t="s">
        <v>460</v>
      </c>
      <c r="AN3" s="181" t="n">
        <v>1</v>
      </c>
    </row>
    <row r="4" s="46" customFormat="true" ht="14.9" hidden="false" customHeight="false" outlineLevel="0" collapsed="false">
      <c r="A4" s="188" t="s">
        <v>466</v>
      </c>
      <c r="B4" s="46" t="s">
        <v>449</v>
      </c>
      <c r="C4" s="46" t="s">
        <v>467</v>
      </c>
      <c r="D4" s="46" t="s">
        <v>451</v>
      </c>
      <c r="E4" s="189" t="s">
        <v>468</v>
      </c>
      <c r="F4" s="190" t="n">
        <v>48.2</v>
      </c>
      <c r="G4" s="190" t="s">
        <v>469</v>
      </c>
      <c r="H4" s="190" t="n">
        <v>31.6</v>
      </c>
      <c r="I4" s="190" t="n">
        <v>1.31</v>
      </c>
      <c r="J4" s="191" t="n">
        <v>-22</v>
      </c>
      <c r="K4" s="191" t="n">
        <v>50</v>
      </c>
      <c r="L4" s="190"/>
      <c r="M4" s="190"/>
      <c r="N4" s="190"/>
      <c r="P4" s="190" t="s">
        <v>470</v>
      </c>
      <c r="Q4" s="190" t="n">
        <v>0.8</v>
      </c>
      <c r="R4" s="190" t="s">
        <v>471</v>
      </c>
      <c r="S4" s="190" t="s">
        <v>472</v>
      </c>
      <c r="T4" s="190" t="n">
        <v>3.8</v>
      </c>
      <c r="U4" s="190" t="n">
        <v>872</v>
      </c>
      <c r="V4" s="190"/>
      <c r="W4" s="46" t="s">
        <v>473</v>
      </c>
      <c r="X4" s="190" t="n">
        <v>0.721</v>
      </c>
      <c r="Y4" s="190"/>
      <c r="Z4" s="190" t="n">
        <v>22.3</v>
      </c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2" t="s">
        <v>474</v>
      </c>
      <c r="AL4" s="193" t="s">
        <v>460</v>
      </c>
      <c r="AN4" s="46" t="n">
        <v>1</v>
      </c>
    </row>
    <row r="5" s="46" customFormat="true" ht="14.9" hidden="false" customHeight="false" outlineLevel="0" collapsed="false">
      <c r="A5" s="188" t="s">
        <v>466</v>
      </c>
      <c r="B5" s="46" t="s">
        <v>449</v>
      </c>
      <c r="C5" s="46" t="s">
        <v>467</v>
      </c>
      <c r="D5" s="46" t="s">
        <v>451</v>
      </c>
      <c r="E5" s="189" t="s">
        <v>468</v>
      </c>
      <c r="F5" s="194" t="n">
        <v>55.4</v>
      </c>
      <c r="G5" s="194" t="s">
        <v>475</v>
      </c>
      <c r="H5" s="194" t="n">
        <v>41.9</v>
      </c>
      <c r="I5" s="194" t="n">
        <v>1.19</v>
      </c>
      <c r="J5" s="195" t="n">
        <v>-24</v>
      </c>
      <c r="K5" s="195" t="n">
        <v>51</v>
      </c>
      <c r="L5" s="194"/>
      <c r="M5" s="194"/>
      <c r="N5" s="194"/>
      <c r="O5" s="188"/>
      <c r="P5" s="194" t="s">
        <v>476</v>
      </c>
      <c r="Q5" s="194" t="n">
        <v>2.4</v>
      </c>
      <c r="R5" s="194" t="s">
        <v>477</v>
      </c>
      <c r="S5" s="194" t="s">
        <v>478</v>
      </c>
      <c r="T5" s="190" t="n">
        <v>3.7</v>
      </c>
      <c r="U5" s="190" t="n">
        <v>530</v>
      </c>
      <c r="V5" s="194"/>
      <c r="W5" s="188" t="s">
        <v>473</v>
      </c>
      <c r="X5" s="190" t="n">
        <v>0.721</v>
      </c>
      <c r="Y5" s="190"/>
      <c r="Z5" s="190" t="n">
        <v>28.2</v>
      </c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2" t="s">
        <v>474</v>
      </c>
      <c r="AL5" s="193" t="s">
        <v>460</v>
      </c>
      <c r="AN5" s="46" t="n">
        <v>1</v>
      </c>
    </row>
    <row r="6" s="46" customFormat="true" ht="14.9" hidden="false" customHeight="false" outlineLevel="0" collapsed="false">
      <c r="A6" s="188" t="s">
        <v>479</v>
      </c>
      <c r="B6" s="46" t="s">
        <v>480</v>
      </c>
      <c r="C6" s="46" t="s">
        <v>467</v>
      </c>
      <c r="D6" s="46" t="s">
        <v>451</v>
      </c>
      <c r="E6" s="189" t="s">
        <v>481</v>
      </c>
      <c r="F6" s="190" t="n">
        <v>41.3</v>
      </c>
      <c r="G6" s="190" t="s">
        <v>482</v>
      </c>
      <c r="H6" s="190" t="n">
        <v>33.5</v>
      </c>
      <c r="I6" s="190" t="n">
        <v>1.16</v>
      </c>
      <c r="J6" s="191" t="n">
        <v>-21</v>
      </c>
      <c r="K6" s="191" t="n">
        <v>53</v>
      </c>
      <c r="L6" s="190" t="s">
        <v>483</v>
      </c>
      <c r="M6" s="190"/>
      <c r="N6" s="190"/>
      <c r="P6" s="190" t="s">
        <v>484</v>
      </c>
      <c r="Q6" s="190" t="n">
        <v>1.5</v>
      </c>
      <c r="R6" s="190" t="s">
        <v>485</v>
      </c>
      <c r="S6" s="190" t="s">
        <v>486</v>
      </c>
      <c r="T6" s="190" t="n">
        <v>13.6</v>
      </c>
      <c r="U6" s="190" t="n">
        <v>900</v>
      </c>
      <c r="V6" s="190"/>
      <c r="W6" s="46" t="s">
        <v>473</v>
      </c>
      <c r="X6" s="190" t="n">
        <v>0.721</v>
      </c>
      <c r="Y6" s="190"/>
      <c r="Z6" s="190" t="n">
        <v>28.7</v>
      </c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2" t="s">
        <v>474</v>
      </c>
      <c r="AL6" s="193" t="s">
        <v>460</v>
      </c>
      <c r="AN6" s="46" t="n">
        <v>1</v>
      </c>
    </row>
    <row r="7" s="46" customFormat="true" ht="14.9" hidden="false" customHeight="false" outlineLevel="0" collapsed="false">
      <c r="A7" s="188" t="s">
        <v>487</v>
      </c>
      <c r="B7" s="46" t="s">
        <v>488</v>
      </c>
      <c r="C7" s="46" t="s">
        <v>467</v>
      </c>
      <c r="D7" s="46" t="s">
        <v>451</v>
      </c>
      <c r="E7" s="189" t="s">
        <v>489</v>
      </c>
      <c r="F7" s="190" t="n">
        <v>41.1</v>
      </c>
      <c r="G7" s="190" t="s">
        <v>490</v>
      </c>
      <c r="H7" s="190" t="n">
        <v>33.3</v>
      </c>
      <c r="I7" s="190" t="n">
        <v>1.21</v>
      </c>
      <c r="J7" s="191" t="n">
        <v>-21</v>
      </c>
      <c r="K7" s="191" t="n">
        <v>52</v>
      </c>
      <c r="L7" s="190" t="s">
        <v>491</v>
      </c>
      <c r="M7" s="190"/>
      <c r="N7" s="190"/>
      <c r="P7" s="190" t="s">
        <v>492</v>
      </c>
      <c r="Q7" s="190" t="n">
        <v>1.6</v>
      </c>
      <c r="R7" s="190" t="s">
        <v>493</v>
      </c>
      <c r="S7" s="190" t="s">
        <v>494</v>
      </c>
      <c r="T7" s="190" t="n">
        <v>12.6</v>
      </c>
      <c r="U7" s="190" t="n">
        <v>849</v>
      </c>
      <c r="V7" s="190"/>
      <c r="W7" s="46" t="s">
        <v>473</v>
      </c>
      <c r="X7" s="190" t="n">
        <v>0.721</v>
      </c>
      <c r="Y7" s="190"/>
      <c r="Z7" s="190" t="n">
        <v>30.5</v>
      </c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2" t="s">
        <v>474</v>
      </c>
      <c r="AL7" s="193" t="s">
        <v>460</v>
      </c>
      <c r="AN7" s="46" t="n">
        <v>1</v>
      </c>
    </row>
    <row r="8" s="46" customFormat="true" ht="14.9" hidden="false" customHeight="false" outlineLevel="0" collapsed="false">
      <c r="A8" s="188" t="s">
        <v>479</v>
      </c>
      <c r="B8" s="46" t="s">
        <v>480</v>
      </c>
      <c r="C8" s="46" t="s">
        <v>467</v>
      </c>
      <c r="D8" s="46" t="s">
        <v>451</v>
      </c>
      <c r="E8" s="189" t="s">
        <v>481</v>
      </c>
      <c r="F8" s="194" t="n">
        <v>55.4</v>
      </c>
      <c r="G8" s="194" t="s">
        <v>495</v>
      </c>
      <c r="H8" s="194" t="n">
        <v>40.8</v>
      </c>
      <c r="I8" s="194" t="n">
        <v>1.15</v>
      </c>
      <c r="J8" s="195" t="n">
        <v>-21</v>
      </c>
      <c r="K8" s="195"/>
      <c r="L8" s="194" t="s">
        <v>496</v>
      </c>
      <c r="M8" s="194"/>
      <c r="N8" s="194"/>
      <c r="O8" s="188"/>
      <c r="P8" s="194" t="s">
        <v>497</v>
      </c>
      <c r="Q8" s="194" t="n">
        <v>5.4</v>
      </c>
      <c r="R8" s="194" t="s">
        <v>498</v>
      </c>
      <c r="S8" s="194" t="s">
        <v>499</v>
      </c>
      <c r="T8" s="190" t="n">
        <v>15.2</v>
      </c>
      <c r="U8" s="190" t="n">
        <v>703</v>
      </c>
      <c r="V8" s="194"/>
      <c r="W8" s="188" t="s">
        <v>473</v>
      </c>
      <c r="X8" s="190" t="n">
        <v>0.721</v>
      </c>
      <c r="Y8" s="190"/>
      <c r="Z8" s="190" t="n">
        <v>32.1</v>
      </c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2" t="s">
        <v>474</v>
      </c>
      <c r="AL8" s="193" t="s">
        <v>460</v>
      </c>
      <c r="AN8" s="46" t="n">
        <v>1</v>
      </c>
    </row>
    <row r="9" s="46" customFormat="true" ht="14.9" hidden="false" customHeight="false" outlineLevel="0" collapsed="false">
      <c r="A9" s="188" t="s">
        <v>487</v>
      </c>
      <c r="B9" s="46" t="s">
        <v>488</v>
      </c>
      <c r="C9" s="46" t="s">
        <v>467</v>
      </c>
      <c r="D9" s="46" t="s">
        <v>451</v>
      </c>
      <c r="E9" s="189" t="s">
        <v>489</v>
      </c>
      <c r="F9" s="194" t="n">
        <v>55</v>
      </c>
      <c r="G9" s="194" t="s">
        <v>500</v>
      </c>
      <c r="H9" s="194" t="n">
        <v>40.3</v>
      </c>
      <c r="I9" s="194" t="n">
        <v>1.16</v>
      </c>
      <c r="J9" s="195" t="n">
        <v>-21</v>
      </c>
      <c r="K9" s="195"/>
      <c r="L9" s="194" t="s">
        <v>501</v>
      </c>
      <c r="M9" s="194"/>
      <c r="N9" s="194"/>
      <c r="O9" s="188"/>
      <c r="P9" s="194" t="s">
        <v>502</v>
      </c>
      <c r="Q9" s="194" t="n">
        <v>3.9</v>
      </c>
      <c r="R9" s="194" t="s">
        <v>503</v>
      </c>
      <c r="S9" s="194" t="s">
        <v>504</v>
      </c>
      <c r="T9" s="190" t="n">
        <v>12.3</v>
      </c>
      <c r="U9" s="190" t="n">
        <v>667</v>
      </c>
      <c r="V9" s="194"/>
      <c r="W9" s="188" t="s">
        <v>473</v>
      </c>
      <c r="X9" s="190" t="n">
        <v>0.721</v>
      </c>
      <c r="Y9" s="190"/>
      <c r="Z9" s="190" t="n">
        <v>34</v>
      </c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2" t="s">
        <v>474</v>
      </c>
      <c r="AL9" s="193" t="s">
        <v>460</v>
      </c>
      <c r="AN9" s="46" t="n">
        <v>1</v>
      </c>
    </row>
    <row r="10" s="46" customFormat="true" ht="14.9" hidden="false" customHeight="false" outlineLevel="0" collapsed="false">
      <c r="A10" s="188" t="s">
        <v>505</v>
      </c>
      <c r="B10" s="46" t="s">
        <v>480</v>
      </c>
      <c r="C10" s="46" t="s">
        <v>467</v>
      </c>
      <c r="D10" s="46" t="s">
        <v>451</v>
      </c>
      <c r="E10" s="189" t="s">
        <v>481</v>
      </c>
      <c r="F10" s="190" t="n">
        <v>58.9</v>
      </c>
      <c r="G10" s="190" t="s">
        <v>506</v>
      </c>
      <c r="H10" s="190" t="n">
        <v>43.8</v>
      </c>
      <c r="I10" s="190" t="n">
        <v>1.2</v>
      </c>
      <c r="J10" s="191" t="n">
        <v>-20</v>
      </c>
      <c r="K10" s="191"/>
      <c r="L10" s="190" t="n">
        <v>162</v>
      </c>
      <c r="M10" s="190"/>
      <c r="N10" s="190"/>
      <c r="P10" s="190" t="s">
        <v>507</v>
      </c>
      <c r="Q10" s="190" t="n">
        <v>26.8</v>
      </c>
      <c r="R10" s="190" t="s">
        <v>508</v>
      </c>
      <c r="S10" s="190" t="s">
        <v>509</v>
      </c>
      <c r="T10" s="190" t="n">
        <v>19.5</v>
      </c>
      <c r="U10" s="190" t="n">
        <v>765</v>
      </c>
      <c r="V10" s="190"/>
      <c r="W10" s="46" t="s">
        <v>473</v>
      </c>
      <c r="X10" s="190" t="n">
        <v>0.721</v>
      </c>
      <c r="Y10" s="190"/>
      <c r="Z10" s="190" t="n">
        <v>26.7</v>
      </c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2" t="s">
        <v>474</v>
      </c>
      <c r="AL10" s="193" t="s">
        <v>460</v>
      </c>
      <c r="AN10" s="46" t="n">
        <v>1</v>
      </c>
    </row>
    <row r="11" s="46" customFormat="true" ht="14.9" hidden="false" customHeight="false" outlineLevel="0" collapsed="false">
      <c r="A11" s="188" t="s">
        <v>487</v>
      </c>
      <c r="B11" s="46" t="s">
        <v>488</v>
      </c>
      <c r="C11" s="46" t="s">
        <v>467</v>
      </c>
      <c r="D11" s="46" t="s">
        <v>451</v>
      </c>
      <c r="E11" s="189" t="s">
        <v>489</v>
      </c>
      <c r="F11" s="190" t="n">
        <v>63.9</v>
      </c>
      <c r="G11" s="190" t="s">
        <v>510</v>
      </c>
      <c r="H11" s="190" t="n">
        <v>48.2</v>
      </c>
      <c r="I11" s="190" t="n">
        <v>1.23</v>
      </c>
      <c r="J11" s="191" t="n">
        <v>-21</v>
      </c>
      <c r="K11" s="191" t="n">
        <v>59</v>
      </c>
      <c r="L11" s="190" t="n">
        <v>165</v>
      </c>
      <c r="M11" s="190"/>
      <c r="N11" s="190"/>
      <c r="P11" s="190" t="s">
        <v>511</v>
      </c>
      <c r="Q11" s="190" t="n">
        <v>25</v>
      </c>
      <c r="R11" s="190" t="s">
        <v>512</v>
      </c>
      <c r="S11" s="190" t="s">
        <v>513</v>
      </c>
      <c r="T11" s="190" t="n">
        <v>18.7</v>
      </c>
      <c r="U11" s="190" t="n">
        <v>731</v>
      </c>
      <c r="V11" s="190"/>
      <c r="W11" s="46" t="s">
        <v>473</v>
      </c>
      <c r="X11" s="190" t="n">
        <v>0.721</v>
      </c>
      <c r="Y11" s="190"/>
      <c r="Z11" s="190" t="n">
        <v>28.6</v>
      </c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2" t="s">
        <v>474</v>
      </c>
      <c r="AL11" s="193" t="s">
        <v>460</v>
      </c>
      <c r="AN11" s="46" t="n">
        <v>1</v>
      </c>
    </row>
    <row r="12" s="14" customFormat="true" ht="15.75" hidden="false" customHeight="true" outlineLevel="0" collapsed="false">
      <c r="A12" s="196" t="s">
        <v>514</v>
      </c>
      <c r="B12" s="14" t="s">
        <v>480</v>
      </c>
      <c r="C12" s="14" t="s">
        <v>515</v>
      </c>
      <c r="D12" s="14" t="s">
        <v>451</v>
      </c>
      <c r="E12" s="197" t="s">
        <v>516</v>
      </c>
      <c r="F12" s="198" t="n">
        <v>24</v>
      </c>
      <c r="G12" s="198" t="s">
        <v>517</v>
      </c>
      <c r="H12" s="198" t="n">
        <v>55</v>
      </c>
      <c r="I12" s="198" t="n">
        <v>1.3</v>
      </c>
      <c r="J12" s="199" t="n">
        <v>-20.2</v>
      </c>
      <c r="K12" s="199" t="n">
        <v>59.7</v>
      </c>
      <c r="L12" s="198" t="n">
        <v>159.5</v>
      </c>
      <c r="M12" s="198"/>
      <c r="N12" s="198"/>
      <c r="O12" s="14" t="n">
        <v>65.8</v>
      </c>
      <c r="P12" s="198" t="s">
        <v>518</v>
      </c>
      <c r="Q12" s="198" t="n">
        <v>114</v>
      </c>
      <c r="R12" s="198" t="n">
        <v>6.16</v>
      </c>
      <c r="S12" s="198" t="n">
        <v>16.2</v>
      </c>
      <c r="T12" s="198" t="n">
        <v>6.16</v>
      </c>
      <c r="U12" s="198" t="n">
        <v>16.2</v>
      </c>
      <c r="V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8"/>
      <c r="AI12" s="198"/>
      <c r="AJ12" s="198"/>
      <c r="AK12" s="200" t="s">
        <v>519</v>
      </c>
      <c r="AL12" s="201" t="s">
        <v>460</v>
      </c>
      <c r="AN12" s="14" t="n">
        <v>1</v>
      </c>
    </row>
    <row r="13" s="14" customFormat="true" ht="15.75" hidden="false" customHeight="true" outlineLevel="0" collapsed="false">
      <c r="A13" s="196" t="s">
        <v>514</v>
      </c>
      <c r="B13" s="14" t="s">
        <v>480</v>
      </c>
      <c r="C13" s="14" t="s">
        <v>515</v>
      </c>
      <c r="D13" s="14" t="s">
        <v>451</v>
      </c>
      <c r="E13" s="197" t="s">
        <v>516</v>
      </c>
      <c r="F13" s="198" t="n">
        <v>21</v>
      </c>
      <c r="G13" s="198" t="s">
        <v>520</v>
      </c>
      <c r="H13" s="198" t="n">
        <v>47</v>
      </c>
      <c r="I13" s="198" t="n">
        <v>1.3</v>
      </c>
      <c r="J13" s="199" t="n">
        <v>-21.9</v>
      </c>
      <c r="K13" s="199" t="n">
        <v>60.7</v>
      </c>
      <c r="L13" s="198" t="n">
        <v>153.5</v>
      </c>
      <c r="M13" s="198"/>
      <c r="N13" s="198"/>
      <c r="O13" s="14" t="n">
        <v>64.5</v>
      </c>
      <c r="P13" s="198" t="s">
        <v>521</v>
      </c>
      <c r="Q13" s="198" t="n">
        <v>84.6</v>
      </c>
      <c r="R13" s="198" t="n">
        <v>3.58</v>
      </c>
      <c r="S13" s="198" t="n">
        <v>62.4</v>
      </c>
      <c r="T13" s="198" t="n">
        <v>3.58</v>
      </c>
      <c r="U13" s="198" t="n">
        <v>62.4</v>
      </c>
      <c r="V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200" t="s">
        <v>519</v>
      </c>
      <c r="AL13" s="201" t="s">
        <v>460</v>
      </c>
      <c r="AN13" s="14" t="n">
        <v>1</v>
      </c>
    </row>
    <row r="14" s="14" customFormat="true" ht="15.75" hidden="false" customHeight="true" outlineLevel="0" collapsed="false">
      <c r="A14" s="196" t="s">
        <v>514</v>
      </c>
      <c r="B14" s="14" t="s">
        <v>480</v>
      </c>
      <c r="C14" s="14" t="s">
        <v>515</v>
      </c>
      <c r="D14" s="14" t="s">
        <v>451</v>
      </c>
      <c r="E14" s="197" t="s">
        <v>516</v>
      </c>
      <c r="F14" s="202" t="n">
        <v>18</v>
      </c>
      <c r="G14" s="202" t="s">
        <v>522</v>
      </c>
      <c r="H14" s="202" t="n">
        <v>39</v>
      </c>
      <c r="I14" s="202" t="n">
        <v>1.3</v>
      </c>
      <c r="J14" s="203" t="n">
        <v>-22.4</v>
      </c>
      <c r="K14" s="203" t="n">
        <v>62.4</v>
      </c>
      <c r="L14" s="202" t="n">
        <v>146.8</v>
      </c>
      <c r="M14" s="202"/>
      <c r="N14" s="202"/>
      <c r="O14" s="196" t="n">
        <v>63.9</v>
      </c>
      <c r="P14" s="202" t="s">
        <v>523</v>
      </c>
      <c r="Q14" s="202" t="n">
        <v>71.05</v>
      </c>
      <c r="R14" s="202" t="n">
        <v>2.19</v>
      </c>
      <c r="S14" s="202" t="n">
        <v>16.7</v>
      </c>
      <c r="T14" s="198" t="n">
        <v>2.19</v>
      </c>
      <c r="U14" s="198" t="n">
        <v>16.7</v>
      </c>
      <c r="V14" s="202"/>
      <c r="W14" s="196"/>
      <c r="X14" s="198"/>
      <c r="Y14" s="198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0" t="s">
        <v>519</v>
      </c>
      <c r="AL14" s="201" t="s">
        <v>460</v>
      </c>
      <c r="AN14" s="14" t="n">
        <v>1</v>
      </c>
    </row>
    <row r="15" s="14" customFormat="true" ht="15.5" hidden="false" customHeight="true" outlineLevel="0" collapsed="false">
      <c r="A15" s="196" t="s">
        <v>514</v>
      </c>
      <c r="B15" s="14" t="s">
        <v>480</v>
      </c>
      <c r="C15" s="14" t="s">
        <v>515</v>
      </c>
      <c r="D15" s="14" t="s">
        <v>451</v>
      </c>
      <c r="E15" s="197" t="s">
        <v>516</v>
      </c>
      <c r="F15" s="198" t="n">
        <v>15</v>
      </c>
      <c r="G15" s="198" t="s">
        <v>524</v>
      </c>
      <c r="H15" s="198" t="n">
        <v>27</v>
      </c>
      <c r="I15" s="198" t="n">
        <v>1.4</v>
      </c>
      <c r="J15" s="199" t="n">
        <v>-23.8</v>
      </c>
      <c r="K15" s="199"/>
      <c r="L15" s="198" t="n">
        <v>133.1</v>
      </c>
      <c r="M15" s="198"/>
      <c r="N15" s="198"/>
      <c r="P15" s="198" t="s">
        <v>525</v>
      </c>
      <c r="Q15" s="198" t="n">
        <v>2.8</v>
      </c>
      <c r="R15" s="198" t="n">
        <v>0.37</v>
      </c>
      <c r="S15" s="198" t="n">
        <v>23.1</v>
      </c>
      <c r="T15" s="198" t="n">
        <v>0.37</v>
      </c>
      <c r="U15" s="198" t="n">
        <v>23.1</v>
      </c>
      <c r="V15" s="198"/>
      <c r="W15" s="196"/>
      <c r="X15" s="198"/>
      <c r="Y15" s="198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0" t="s">
        <v>519</v>
      </c>
      <c r="AL15" s="201" t="s">
        <v>460</v>
      </c>
      <c r="AN15" s="14" t="n">
        <v>1</v>
      </c>
    </row>
    <row r="16" s="205" customFormat="true" ht="15.75" hidden="false" customHeight="true" outlineLevel="0" collapsed="false">
      <c r="A16" s="204" t="s">
        <v>526</v>
      </c>
      <c r="B16" s="205" t="s">
        <v>480</v>
      </c>
      <c r="C16" s="205" t="s">
        <v>527</v>
      </c>
      <c r="D16" s="205" t="s">
        <v>451</v>
      </c>
      <c r="E16" s="206" t="s">
        <v>528</v>
      </c>
      <c r="F16" s="207" t="n">
        <v>150</v>
      </c>
      <c r="G16" s="207" t="s">
        <v>529</v>
      </c>
      <c r="H16" s="207" t="n">
        <v>10</v>
      </c>
      <c r="I16" s="207" t="n">
        <v>1.31</v>
      </c>
      <c r="J16" s="208" t="n">
        <v>-60</v>
      </c>
      <c r="K16" s="208"/>
      <c r="L16" s="207" t="n">
        <v>159</v>
      </c>
      <c r="M16" s="207"/>
      <c r="N16" s="207"/>
      <c r="P16" s="207" t="s">
        <v>530</v>
      </c>
      <c r="Q16" s="207" t="n">
        <v>2.2</v>
      </c>
      <c r="R16" s="207" t="s">
        <v>531</v>
      </c>
      <c r="S16" s="207" t="s">
        <v>532</v>
      </c>
      <c r="T16" s="207" t="n">
        <v>7.8</v>
      </c>
      <c r="U16" s="207" t="n">
        <v>1190</v>
      </c>
      <c r="V16" s="207"/>
      <c r="W16" s="205" t="s">
        <v>533</v>
      </c>
      <c r="X16" s="207" t="n">
        <v>0.103</v>
      </c>
      <c r="Y16" s="207" t="s">
        <v>465</v>
      </c>
      <c r="Z16" s="209"/>
      <c r="AA16" s="209"/>
      <c r="AB16" s="209"/>
      <c r="AC16" s="209"/>
      <c r="AD16" s="209"/>
      <c r="AE16" s="209"/>
      <c r="AF16" s="209"/>
      <c r="AG16" s="209"/>
      <c r="AH16" s="209"/>
      <c r="AI16" s="209"/>
      <c r="AJ16" s="209"/>
      <c r="AK16" s="162" t="s">
        <v>534</v>
      </c>
      <c r="AL16" s="210" t="s">
        <v>460</v>
      </c>
      <c r="AN16" s="205" t="n">
        <v>1</v>
      </c>
    </row>
    <row r="17" s="205" customFormat="true" ht="15.75" hidden="false" customHeight="true" outlineLevel="0" collapsed="false">
      <c r="A17" s="204" t="s">
        <v>526</v>
      </c>
      <c r="B17" s="205" t="s">
        <v>480</v>
      </c>
      <c r="C17" s="205" t="s">
        <v>527</v>
      </c>
      <c r="D17" s="205" t="s">
        <v>451</v>
      </c>
      <c r="E17" s="206" t="s">
        <v>528</v>
      </c>
      <c r="F17" s="207" t="n">
        <v>73</v>
      </c>
      <c r="G17" s="207" t="s">
        <v>535</v>
      </c>
      <c r="H17" s="207" t="n">
        <v>31.5</v>
      </c>
      <c r="I17" s="207" t="n">
        <v>1.11</v>
      </c>
      <c r="J17" s="208" t="n">
        <v>-59</v>
      </c>
      <c r="K17" s="208" t="n">
        <v>52</v>
      </c>
      <c r="L17" s="207" t="n">
        <v>163</v>
      </c>
      <c r="M17" s="207"/>
      <c r="N17" s="207"/>
      <c r="P17" s="207" t="s">
        <v>536</v>
      </c>
      <c r="Q17" s="207" t="n">
        <v>13</v>
      </c>
      <c r="R17" s="207" t="s">
        <v>537</v>
      </c>
      <c r="S17" s="207" t="s">
        <v>538</v>
      </c>
      <c r="T17" s="207" t="n">
        <v>35</v>
      </c>
      <c r="U17" s="207" t="n">
        <v>895</v>
      </c>
      <c r="V17" s="207"/>
      <c r="W17" s="205" t="s">
        <v>533</v>
      </c>
      <c r="X17" s="207" t="n">
        <v>0.103</v>
      </c>
      <c r="Y17" s="207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162" t="s">
        <v>534</v>
      </c>
      <c r="AL17" s="210" t="s">
        <v>460</v>
      </c>
      <c r="AN17" s="205" t="n">
        <v>1</v>
      </c>
    </row>
    <row r="18" s="205" customFormat="true" ht="15.75" hidden="false" customHeight="true" outlineLevel="0" collapsed="false">
      <c r="A18" s="204" t="s">
        <v>526</v>
      </c>
      <c r="B18" s="205" t="s">
        <v>480</v>
      </c>
      <c r="C18" s="205" t="s">
        <v>527</v>
      </c>
      <c r="D18" s="205" t="s">
        <v>451</v>
      </c>
      <c r="E18" s="206" t="s">
        <v>528</v>
      </c>
      <c r="F18" s="207" t="n">
        <v>89</v>
      </c>
      <c r="G18" s="207" t="s">
        <v>539</v>
      </c>
      <c r="H18" s="207" t="n">
        <v>44.9</v>
      </c>
      <c r="I18" s="207" t="n">
        <v>1.07</v>
      </c>
      <c r="J18" s="208" t="n">
        <v>-60</v>
      </c>
      <c r="K18" s="208" t="n">
        <v>54</v>
      </c>
      <c r="L18" s="207" t="n">
        <v>169</v>
      </c>
      <c r="M18" s="207"/>
      <c r="N18" s="207"/>
      <c r="P18" s="207" t="s">
        <v>540</v>
      </c>
      <c r="Q18" s="207" t="n">
        <v>18</v>
      </c>
      <c r="R18" s="207" t="s">
        <v>541</v>
      </c>
      <c r="S18" s="207" t="s">
        <v>542</v>
      </c>
      <c r="T18" s="207" t="n">
        <v>37</v>
      </c>
      <c r="U18" s="207" t="n">
        <v>786</v>
      </c>
      <c r="V18" s="207"/>
      <c r="W18" s="205" t="s">
        <v>533</v>
      </c>
      <c r="X18" s="207" t="n">
        <v>0.103</v>
      </c>
      <c r="Y18" s="207" t="s">
        <v>543</v>
      </c>
      <c r="Z18" s="209"/>
      <c r="AA18" s="209"/>
      <c r="AB18" s="209"/>
      <c r="AC18" s="209"/>
      <c r="AD18" s="209"/>
      <c r="AE18" s="209"/>
      <c r="AF18" s="209"/>
      <c r="AG18" s="209"/>
      <c r="AH18" s="209"/>
      <c r="AI18" s="209"/>
      <c r="AJ18" s="209"/>
      <c r="AK18" s="162" t="s">
        <v>534</v>
      </c>
      <c r="AL18" s="210" t="s">
        <v>460</v>
      </c>
      <c r="AN18" s="205" t="n">
        <v>1</v>
      </c>
    </row>
    <row r="19" s="205" customFormat="true" ht="15.75" hidden="false" customHeight="true" outlineLevel="0" collapsed="false">
      <c r="A19" s="204" t="s">
        <v>544</v>
      </c>
      <c r="B19" s="205" t="s">
        <v>449</v>
      </c>
      <c r="C19" s="205" t="s">
        <v>527</v>
      </c>
      <c r="D19" s="205" t="s">
        <v>451</v>
      </c>
      <c r="E19" s="206" t="s">
        <v>545</v>
      </c>
      <c r="F19" s="207" t="n">
        <v>94</v>
      </c>
      <c r="G19" s="207" t="s">
        <v>546</v>
      </c>
      <c r="H19" s="207" t="n">
        <v>19.1</v>
      </c>
      <c r="I19" s="207" t="n">
        <v>1.34</v>
      </c>
      <c r="J19" s="208" t="n">
        <v>-60</v>
      </c>
      <c r="K19" s="208" t="n">
        <v>42</v>
      </c>
      <c r="L19" s="207"/>
      <c r="M19" s="207"/>
      <c r="N19" s="207"/>
      <c r="P19" s="207" t="s">
        <v>547</v>
      </c>
      <c r="Q19" s="207" t="n">
        <v>4.8</v>
      </c>
      <c r="R19" s="207" t="s">
        <v>548</v>
      </c>
      <c r="S19" s="207" t="s">
        <v>549</v>
      </c>
      <c r="T19" s="207" t="n">
        <v>24</v>
      </c>
      <c r="U19" s="207" t="n">
        <v>1029</v>
      </c>
      <c r="V19" s="207"/>
      <c r="W19" s="205" t="s">
        <v>533</v>
      </c>
      <c r="X19" s="207" t="n">
        <v>0.103</v>
      </c>
      <c r="Y19" s="207" t="s">
        <v>465</v>
      </c>
      <c r="Z19" s="209"/>
      <c r="AA19" s="209"/>
      <c r="AB19" s="209"/>
      <c r="AC19" s="209"/>
      <c r="AD19" s="209"/>
      <c r="AE19" s="209"/>
      <c r="AF19" s="209"/>
      <c r="AG19" s="209"/>
      <c r="AH19" s="209"/>
      <c r="AI19" s="209"/>
      <c r="AJ19" s="209"/>
      <c r="AK19" s="162" t="s">
        <v>534</v>
      </c>
      <c r="AL19" s="210" t="s">
        <v>460</v>
      </c>
      <c r="AN19" s="205" t="n">
        <v>1</v>
      </c>
    </row>
    <row r="20" s="205" customFormat="true" ht="15.5" hidden="false" customHeight="true" outlineLevel="0" collapsed="false">
      <c r="A20" s="204" t="s">
        <v>526</v>
      </c>
      <c r="B20" s="205" t="s">
        <v>480</v>
      </c>
      <c r="C20" s="205" t="s">
        <v>527</v>
      </c>
      <c r="D20" s="205" t="s">
        <v>451</v>
      </c>
      <c r="E20" s="206" t="s">
        <v>528</v>
      </c>
      <c r="F20" s="207" t="n">
        <v>95</v>
      </c>
      <c r="G20" s="207" t="s">
        <v>550</v>
      </c>
      <c r="H20" s="207" t="n">
        <v>20</v>
      </c>
      <c r="I20" s="207" t="n">
        <v>1.32</v>
      </c>
      <c r="J20" s="208" t="n">
        <v>-59</v>
      </c>
      <c r="K20" s="208" t="n">
        <v>47</v>
      </c>
      <c r="L20" s="207" t="n">
        <v>162</v>
      </c>
      <c r="M20" s="207"/>
      <c r="N20" s="207"/>
      <c r="P20" s="207" t="s">
        <v>551</v>
      </c>
      <c r="Q20" s="207" t="n">
        <v>3.6</v>
      </c>
      <c r="R20" s="207" t="s">
        <v>552</v>
      </c>
      <c r="S20" s="207" t="s">
        <v>553</v>
      </c>
      <c r="T20" s="207" t="n">
        <v>30</v>
      </c>
      <c r="U20" s="207" t="n">
        <v>988</v>
      </c>
      <c r="V20" s="207"/>
      <c r="W20" s="205" t="s">
        <v>533</v>
      </c>
      <c r="X20" s="207" t="n">
        <v>0.103</v>
      </c>
      <c r="Y20" s="207" t="s">
        <v>465</v>
      </c>
      <c r="Z20" s="209"/>
      <c r="AA20" s="209"/>
      <c r="AB20" s="209"/>
      <c r="AC20" s="209"/>
      <c r="AD20" s="209"/>
      <c r="AE20" s="209"/>
      <c r="AF20" s="209"/>
      <c r="AG20" s="209"/>
      <c r="AH20" s="209"/>
      <c r="AI20" s="209"/>
      <c r="AJ20" s="209"/>
      <c r="AK20" s="162" t="s">
        <v>534</v>
      </c>
      <c r="AL20" s="210" t="s">
        <v>460</v>
      </c>
      <c r="AN20" s="205" t="n">
        <v>1</v>
      </c>
    </row>
    <row r="21" s="212" customFormat="true" ht="15.75" hidden="false" customHeight="true" outlineLevel="0" collapsed="false">
      <c r="A21" s="211" t="s">
        <v>554</v>
      </c>
      <c r="B21" s="212" t="s">
        <v>449</v>
      </c>
      <c r="C21" s="212" t="s">
        <v>555</v>
      </c>
      <c r="D21" s="212" t="s">
        <v>451</v>
      </c>
      <c r="E21" s="213" t="s">
        <v>556</v>
      </c>
      <c r="F21" s="214" t="n">
        <v>104</v>
      </c>
      <c r="G21" s="214" t="s">
        <v>557</v>
      </c>
      <c r="H21" s="214" t="n">
        <v>20.2</v>
      </c>
      <c r="I21" s="214" t="n">
        <v>1.26</v>
      </c>
      <c r="J21" s="215" t="n">
        <v>-60</v>
      </c>
      <c r="K21" s="216" t="n">
        <v>46.7</v>
      </c>
      <c r="L21" s="214"/>
      <c r="M21" s="214"/>
      <c r="N21" s="214"/>
      <c r="P21" s="214" t="s">
        <v>558</v>
      </c>
      <c r="Q21" s="214" t="n">
        <v>1.5</v>
      </c>
      <c r="R21" s="214" t="s">
        <v>559</v>
      </c>
      <c r="S21" s="214" t="s">
        <v>560</v>
      </c>
      <c r="T21" s="214" t="n">
        <v>9.9</v>
      </c>
      <c r="U21" s="214" t="n">
        <v>2100</v>
      </c>
      <c r="V21" s="214"/>
      <c r="W21" s="212" t="s">
        <v>561</v>
      </c>
      <c r="X21" s="214" t="n">
        <v>0.099</v>
      </c>
      <c r="Y21" s="214"/>
      <c r="Z21" s="217" t="n">
        <v>44</v>
      </c>
      <c r="AA21" s="217"/>
      <c r="AB21" s="217"/>
      <c r="AC21" s="217"/>
      <c r="AD21" s="217"/>
      <c r="AE21" s="217"/>
      <c r="AF21" s="217"/>
      <c r="AG21" s="217"/>
      <c r="AH21" s="217"/>
      <c r="AI21" s="217" t="s">
        <v>37</v>
      </c>
      <c r="AJ21" s="217"/>
      <c r="AK21" s="218" t="s">
        <v>562</v>
      </c>
      <c r="AL21" s="219" t="s">
        <v>460</v>
      </c>
      <c r="AN21" s="212" t="n">
        <v>1</v>
      </c>
    </row>
    <row r="22" s="212" customFormat="true" ht="15.75" hidden="false" customHeight="true" outlineLevel="0" collapsed="false">
      <c r="A22" s="211" t="s">
        <v>554</v>
      </c>
      <c r="B22" s="212" t="s">
        <v>449</v>
      </c>
      <c r="C22" s="212" t="s">
        <v>555</v>
      </c>
      <c r="D22" s="212" t="s">
        <v>451</v>
      </c>
      <c r="E22" s="213" t="s">
        <v>556</v>
      </c>
      <c r="F22" s="214" t="n">
        <v>113</v>
      </c>
      <c r="G22" s="214" t="s">
        <v>563</v>
      </c>
      <c r="H22" s="214" t="n">
        <v>25.8</v>
      </c>
      <c r="I22" s="214" t="n">
        <v>1.27</v>
      </c>
      <c r="J22" s="216" t="n">
        <v>-60.4</v>
      </c>
      <c r="K22" s="216" t="n">
        <v>50.2</v>
      </c>
      <c r="L22" s="214"/>
      <c r="M22" s="214"/>
      <c r="N22" s="214"/>
      <c r="P22" s="214" t="s">
        <v>564</v>
      </c>
      <c r="Q22" s="214" t="n">
        <v>2</v>
      </c>
      <c r="R22" s="214" t="s">
        <v>565</v>
      </c>
      <c r="S22" s="214" t="s">
        <v>566</v>
      </c>
      <c r="T22" s="214" t="n">
        <v>13.5</v>
      </c>
      <c r="U22" s="214" t="n">
        <v>1690</v>
      </c>
      <c r="V22" s="214"/>
      <c r="W22" s="212" t="s">
        <v>561</v>
      </c>
      <c r="X22" s="214" t="n">
        <v>0.099</v>
      </c>
      <c r="Y22" s="214"/>
      <c r="Z22" s="217" t="n">
        <v>34</v>
      </c>
      <c r="AA22" s="217"/>
      <c r="AB22" s="217"/>
      <c r="AC22" s="217"/>
      <c r="AD22" s="217"/>
      <c r="AE22" s="217"/>
      <c r="AF22" s="217"/>
      <c r="AG22" s="217"/>
      <c r="AH22" s="217"/>
      <c r="AI22" s="217" t="s">
        <v>37</v>
      </c>
      <c r="AJ22" s="217"/>
      <c r="AK22" s="218" t="s">
        <v>562</v>
      </c>
      <c r="AL22" s="219" t="s">
        <v>460</v>
      </c>
      <c r="AN22" s="212" t="n">
        <v>1</v>
      </c>
    </row>
    <row r="23" s="212" customFormat="true" ht="15.75" hidden="false" customHeight="true" outlineLevel="0" collapsed="false">
      <c r="A23" s="211" t="s">
        <v>554</v>
      </c>
      <c r="B23" s="212" t="s">
        <v>449</v>
      </c>
      <c r="C23" s="212" t="s">
        <v>555</v>
      </c>
      <c r="D23" s="212" t="s">
        <v>451</v>
      </c>
      <c r="E23" s="213" t="s">
        <v>556</v>
      </c>
      <c r="F23" s="214" t="n">
        <v>131</v>
      </c>
      <c r="G23" s="214" t="s">
        <v>567</v>
      </c>
      <c r="H23" s="214" t="n">
        <v>36.6</v>
      </c>
      <c r="I23" s="214" t="n">
        <v>1.25</v>
      </c>
      <c r="J23" s="215" t="n">
        <v>-59</v>
      </c>
      <c r="K23" s="216" t="n">
        <v>52.9</v>
      </c>
      <c r="L23" s="214"/>
      <c r="M23" s="214"/>
      <c r="N23" s="214"/>
      <c r="P23" s="214" t="s">
        <v>568</v>
      </c>
      <c r="Q23" s="214" t="n">
        <v>3.5</v>
      </c>
      <c r="R23" s="214" t="s">
        <v>569</v>
      </c>
      <c r="S23" s="214" t="s">
        <v>570</v>
      </c>
      <c r="T23" s="214" t="n">
        <v>18</v>
      </c>
      <c r="U23" s="214" t="n">
        <v>1200</v>
      </c>
      <c r="V23" s="214"/>
      <c r="W23" s="212" t="s">
        <v>561</v>
      </c>
      <c r="X23" s="214" t="n">
        <v>0.099</v>
      </c>
      <c r="Y23" s="214"/>
      <c r="Z23" s="217" t="n">
        <v>60</v>
      </c>
      <c r="AA23" s="217"/>
      <c r="AB23" s="217"/>
      <c r="AC23" s="217"/>
      <c r="AD23" s="217"/>
      <c r="AE23" s="217"/>
      <c r="AF23" s="217"/>
      <c r="AG23" s="217"/>
      <c r="AH23" s="217"/>
      <c r="AI23" s="217" t="s">
        <v>37</v>
      </c>
      <c r="AJ23" s="217"/>
      <c r="AK23" s="218" t="s">
        <v>562</v>
      </c>
      <c r="AL23" s="219" t="s">
        <v>460</v>
      </c>
      <c r="AN23" s="212" t="n">
        <v>1</v>
      </c>
    </row>
    <row r="24" s="212" customFormat="true" ht="16" hidden="false" customHeight="true" outlineLevel="0" collapsed="false">
      <c r="A24" s="211" t="s">
        <v>554</v>
      </c>
      <c r="B24" s="212" t="s">
        <v>449</v>
      </c>
      <c r="C24" s="212" t="s">
        <v>555</v>
      </c>
      <c r="D24" s="212" t="s">
        <v>451</v>
      </c>
      <c r="E24" s="213" t="s">
        <v>556</v>
      </c>
      <c r="F24" s="220" t="n">
        <v>31.4</v>
      </c>
      <c r="G24" s="220" t="s">
        <v>571</v>
      </c>
      <c r="H24" s="220" t="n">
        <v>38.2</v>
      </c>
      <c r="I24" s="220" t="n">
        <v>1.08</v>
      </c>
      <c r="J24" s="221" t="n">
        <v>-59.4</v>
      </c>
      <c r="K24" s="221" t="n">
        <v>29.5</v>
      </c>
      <c r="L24" s="220"/>
      <c r="M24" s="220"/>
      <c r="N24" s="220"/>
      <c r="O24" s="211"/>
      <c r="P24" s="220" t="s">
        <v>572</v>
      </c>
      <c r="Q24" s="220" t="n">
        <v>1.1</v>
      </c>
      <c r="R24" s="220" t="s">
        <v>573</v>
      </c>
      <c r="S24" s="220" t="s">
        <v>574</v>
      </c>
      <c r="T24" s="214" t="n">
        <v>0.9</v>
      </c>
      <c r="U24" s="214" t="n">
        <v>610</v>
      </c>
      <c r="V24" s="214"/>
      <c r="W24" s="211" t="s">
        <v>561</v>
      </c>
      <c r="X24" s="214" t="n">
        <v>0.099</v>
      </c>
      <c r="Y24" s="214"/>
      <c r="Z24" s="217" t="n">
        <v>26</v>
      </c>
      <c r="AA24" s="217"/>
      <c r="AB24" s="217"/>
      <c r="AC24" s="217"/>
      <c r="AD24" s="217"/>
      <c r="AE24" s="217"/>
      <c r="AF24" s="217"/>
      <c r="AG24" s="217"/>
      <c r="AH24" s="217"/>
      <c r="AI24" s="217" t="s">
        <v>37</v>
      </c>
      <c r="AJ24" s="217"/>
      <c r="AK24" s="218" t="s">
        <v>562</v>
      </c>
      <c r="AL24" s="219" t="s">
        <v>460</v>
      </c>
      <c r="AN24" s="212" t="n">
        <v>1</v>
      </c>
    </row>
    <row r="25" s="223" customFormat="true" ht="15.75" hidden="false" customHeight="true" outlineLevel="0" collapsed="false">
      <c r="A25" s="222" t="s">
        <v>575</v>
      </c>
      <c r="B25" s="223" t="s">
        <v>449</v>
      </c>
      <c r="C25" s="223" t="s">
        <v>576</v>
      </c>
      <c r="D25" s="223" t="s">
        <v>451</v>
      </c>
      <c r="E25" s="224" t="s">
        <v>577</v>
      </c>
      <c r="F25" s="225" t="n">
        <v>15.3</v>
      </c>
      <c r="G25" s="225" t="s">
        <v>578</v>
      </c>
      <c r="H25" s="225" t="n">
        <v>33.9</v>
      </c>
      <c r="I25" s="225" t="n">
        <v>1.18</v>
      </c>
      <c r="J25" s="226" t="n">
        <v>-46</v>
      </c>
      <c r="K25" s="226" t="n">
        <v>35</v>
      </c>
      <c r="L25" s="225"/>
      <c r="M25" s="225"/>
      <c r="N25" s="225"/>
      <c r="P25" s="225" t="s">
        <v>579</v>
      </c>
      <c r="Q25" s="225" t="n">
        <v>4.46</v>
      </c>
      <c r="R25" s="225" t="s">
        <v>580</v>
      </c>
      <c r="S25" s="225" t="s">
        <v>581</v>
      </c>
      <c r="T25" s="225" t="n">
        <v>0.24</v>
      </c>
      <c r="U25" s="225" t="n">
        <v>218</v>
      </c>
      <c r="V25" s="225"/>
      <c r="W25" s="223" t="s">
        <v>582</v>
      </c>
      <c r="X25" s="227" t="n">
        <v>0.16</v>
      </c>
      <c r="Y25" s="225"/>
      <c r="Z25" s="228" t="n">
        <v>15.1</v>
      </c>
      <c r="AA25" s="228"/>
      <c r="AB25" s="228"/>
      <c r="AC25" s="228"/>
      <c r="AD25" s="228"/>
      <c r="AE25" s="228"/>
      <c r="AF25" s="228"/>
      <c r="AG25" s="228"/>
      <c r="AH25" s="228"/>
      <c r="AI25" s="228"/>
      <c r="AJ25" s="228"/>
      <c r="AK25" s="229" t="s">
        <v>583</v>
      </c>
      <c r="AL25" s="230" t="s">
        <v>460</v>
      </c>
      <c r="AN25" s="223" t="n">
        <v>1</v>
      </c>
    </row>
    <row r="26" s="223" customFormat="true" ht="15.75" hidden="false" customHeight="true" outlineLevel="0" collapsed="false">
      <c r="A26" s="222" t="s">
        <v>575</v>
      </c>
      <c r="B26" s="223" t="s">
        <v>449</v>
      </c>
      <c r="C26" s="223" t="s">
        <v>576</v>
      </c>
      <c r="D26" s="223" t="s">
        <v>451</v>
      </c>
      <c r="E26" s="224" t="s">
        <v>577</v>
      </c>
      <c r="F26" s="225" t="n">
        <v>136</v>
      </c>
      <c r="G26" s="225" t="s">
        <v>584</v>
      </c>
      <c r="H26" s="225" t="n">
        <v>26.4</v>
      </c>
      <c r="I26" s="225" t="n">
        <v>1.33</v>
      </c>
      <c r="J26" s="226" t="n">
        <v>-49</v>
      </c>
      <c r="K26" s="226" t="n">
        <v>55</v>
      </c>
      <c r="L26" s="225"/>
      <c r="M26" s="225"/>
      <c r="N26" s="225"/>
      <c r="P26" s="225" t="s">
        <v>585</v>
      </c>
      <c r="Q26" s="225" t="n">
        <v>1.02</v>
      </c>
      <c r="R26" s="225" t="s">
        <v>586</v>
      </c>
      <c r="S26" s="225" t="s">
        <v>587</v>
      </c>
      <c r="T26" s="225" t="n">
        <v>4.5</v>
      </c>
      <c r="U26" s="225" t="n">
        <v>1590</v>
      </c>
      <c r="V26" s="225"/>
      <c r="W26" s="223" t="s">
        <v>582</v>
      </c>
      <c r="X26" s="227" t="n">
        <v>0.16</v>
      </c>
      <c r="Y26" s="225"/>
      <c r="Z26" s="228" t="n">
        <v>33.8</v>
      </c>
      <c r="AA26" s="228"/>
      <c r="AB26" s="228"/>
      <c r="AC26" s="228"/>
      <c r="AD26" s="228"/>
      <c r="AE26" s="228"/>
      <c r="AF26" s="228"/>
      <c r="AG26" s="228"/>
      <c r="AH26" s="228"/>
      <c r="AI26" s="228"/>
      <c r="AJ26" s="228"/>
      <c r="AK26" s="229" t="s">
        <v>583</v>
      </c>
      <c r="AL26" s="230" t="s">
        <v>460</v>
      </c>
      <c r="AN26" s="223" t="n">
        <v>1</v>
      </c>
    </row>
    <row r="27" s="223" customFormat="true" ht="15.75" hidden="false" customHeight="true" outlineLevel="0" collapsed="false">
      <c r="A27" s="222" t="s">
        <v>575</v>
      </c>
      <c r="B27" s="223" t="s">
        <v>449</v>
      </c>
      <c r="C27" s="223" t="s">
        <v>576</v>
      </c>
      <c r="D27" s="223" t="s">
        <v>451</v>
      </c>
      <c r="E27" s="224" t="s">
        <v>577</v>
      </c>
      <c r="F27" s="225" t="n">
        <v>148</v>
      </c>
      <c r="G27" s="225" t="s">
        <v>588</v>
      </c>
      <c r="H27" s="225" t="n">
        <v>32.4</v>
      </c>
      <c r="I27" s="225" t="n">
        <v>1.28</v>
      </c>
      <c r="J27" s="226" t="n">
        <v>-49</v>
      </c>
      <c r="K27" s="226" t="n">
        <v>54</v>
      </c>
      <c r="L27" s="225"/>
      <c r="M27" s="225"/>
      <c r="N27" s="225"/>
      <c r="P27" s="225" t="s">
        <v>589</v>
      </c>
      <c r="Q27" s="225" t="n">
        <v>1.09</v>
      </c>
      <c r="R27" s="225" t="s">
        <v>590</v>
      </c>
      <c r="S27" s="225" t="s">
        <v>591</v>
      </c>
      <c r="T27" s="225" t="n">
        <v>9.4</v>
      </c>
      <c r="U27" s="225" t="n">
        <v>1310</v>
      </c>
      <c r="V27" s="225"/>
      <c r="W27" s="223" t="s">
        <v>582</v>
      </c>
      <c r="X27" s="227" t="n">
        <v>0.16</v>
      </c>
      <c r="Y27" s="225"/>
      <c r="Z27" s="228" t="n">
        <v>43.2</v>
      </c>
      <c r="AA27" s="228"/>
      <c r="AB27" s="228"/>
      <c r="AC27" s="228"/>
      <c r="AD27" s="228"/>
      <c r="AE27" s="228"/>
      <c r="AF27" s="228"/>
      <c r="AG27" s="228"/>
      <c r="AH27" s="228"/>
      <c r="AI27" s="228"/>
      <c r="AJ27" s="228"/>
      <c r="AK27" s="229" t="s">
        <v>583</v>
      </c>
      <c r="AL27" s="230" t="s">
        <v>460</v>
      </c>
      <c r="AN27" s="223" t="n">
        <v>1</v>
      </c>
    </row>
    <row r="28" s="223" customFormat="true" ht="15.75" hidden="false" customHeight="true" outlineLevel="0" collapsed="false">
      <c r="A28" s="222" t="s">
        <v>592</v>
      </c>
      <c r="B28" s="223" t="s">
        <v>449</v>
      </c>
      <c r="C28" s="223" t="s">
        <v>576</v>
      </c>
      <c r="D28" s="223" t="s">
        <v>451</v>
      </c>
      <c r="E28" s="224" t="s">
        <v>577</v>
      </c>
      <c r="F28" s="225" t="n">
        <v>219</v>
      </c>
      <c r="G28" s="225" t="s">
        <v>593</v>
      </c>
      <c r="H28" s="225" t="n">
        <v>19</v>
      </c>
      <c r="I28" s="225" t="n">
        <v>2.45</v>
      </c>
      <c r="J28" s="226" t="n">
        <v>-47</v>
      </c>
      <c r="K28" s="226" t="n">
        <v>47</v>
      </c>
      <c r="L28" s="225"/>
      <c r="M28" s="225"/>
      <c r="N28" s="225"/>
      <c r="P28" s="225" t="s">
        <v>594</v>
      </c>
      <c r="Q28" s="225" t="n">
        <v>0.64</v>
      </c>
      <c r="R28" s="225" t="s">
        <v>595</v>
      </c>
      <c r="S28" s="225" t="s">
        <v>596</v>
      </c>
      <c r="T28" s="225" t="n">
        <v>4.25</v>
      </c>
      <c r="U28" s="225" t="n">
        <v>1470</v>
      </c>
      <c r="V28" s="225"/>
      <c r="W28" s="223" t="s">
        <v>582</v>
      </c>
      <c r="X28" s="227" t="n">
        <v>0.16</v>
      </c>
      <c r="Y28" s="225"/>
      <c r="Z28" s="231" t="n">
        <v>18.9</v>
      </c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29" t="s">
        <v>583</v>
      </c>
      <c r="AL28" s="230" t="s">
        <v>460</v>
      </c>
      <c r="AM28" s="223" t="n">
        <v>1</v>
      </c>
      <c r="AN28" s="223" t="n">
        <v>1</v>
      </c>
    </row>
    <row r="29" s="223" customFormat="true" ht="15.75" hidden="false" customHeight="true" outlineLevel="0" collapsed="false">
      <c r="A29" s="222" t="s">
        <v>592</v>
      </c>
      <c r="B29" s="223" t="s">
        <v>449</v>
      </c>
      <c r="C29" s="223" t="s">
        <v>576</v>
      </c>
      <c r="D29" s="223" t="s">
        <v>451</v>
      </c>
      <c r="E29" s="224" t="s">
        <v>577</v>
      </c>
      <c r="F29" s="225" t="n">
        <v>173</v>
      </c>
      <c r="G29" s="225" t="s">
        <v>597</v>
      </c>
      <c r="H29" s="225" t="n">
        <v>23</v>
      </c>
      <c r="I29" s="225" t="n">
        <v>2.08</v>
      </c>
      <c r="J29" s="226" t="n">
        <v>-46</v>
      </c>
      <c r="K29" s="226" t="n">
        <v>41</v>
      </c>
      <c r="L29" s="225"/>
      <c r="M29" s="225"/>
      <c r="N29" s="225"/>
      <c r="P29" s="225" t="s">
        <v>598</v>
      </c>
      <c r="Q29" s="225" t="n">
        <v>0.88</v>
      </c>
      <c r="R29" s="225" t="s">
        <v>599</v>
      </c>
      <c r="S29" s="225" t="s">
        <v>600</v>
      </c>
      <c r="T29" s="225" t="n">
        <v>5.09</v>
      </c>
      <c r="U29" s="225" t="n">
        <v>1170</v>
      </c>
      <c r="V29" s="225"/>
      <c r="W29" s="223" t="s">
        <v>582</v>
      </c>
      <c r="X29" s="227" t="n">
        <v>0.16</v>
      </c>
      <c r="Y29" s="225"/>
      <c r="Z29" s="228" t="n">
        <v>15.3</v>
      </c>
      <c r="AA29" s="228"/>
      <c r="AB29" s="228"/>
      <c r="AC29" s="228"/>
      <c r="AD29" s="228"/>
      <c r="AE29" s="228"/>
      <c r="AF29" s="228"/>
      <c r="AG29" s="228"/>
      <c r="AH29" s="228"/>
      <c r="AI29" s="228"/>
      <c r="AJ29" s="228"/>
      <c r="AK29" s="229" t="s">
        <v>583</v>
      </c>
      <c r="AL29" s="230" t="s">
        <v>460</v>
      </c>
      <c r="AM29" s="223" t="n">
        <v>1</v>
      </c>
      <c r="AN29" s="223" t="n">
        <v>1</v>
      </c>
    </row>
    <row r="30" s="223" customFormat="true" ht="15.75" hidden="false" customHeight="true" outlineLevel="0" collapsed="false">
      <c r="A30" s="222" t="s">
        <v>592</v>
      </c>
      <c r="B30" s="223" t="s">
        <v>449</v>
      </c>
      <c r="C30" s="223" t="s">
        <v>576</v>
      </c>
      <c r="D30" s="223" t="s">
        <v>451</v>
      </c>
      <c r="E30" s="224" t="s">
        <v>577</v>
      </c>
      <c r="F30" s="225" t="n">
        <v>151</v>
      </c>
      <c r="G30" s="225" t="s">
        <v>601</v>
      </c>
      <c r="H30" s="225" t="n">
        <v>27</v>
      </c>
      <c r="I30" s="225" t="n">
        <v>2.13</v>
      </c>
      <c r="J30" s="226" t="n">
        <v>-46</v>
      </c>
      <c r="K30" s="226"/>
      <c r="L30" s="225"/>
      <c r="M30" s="225"/>
      <c r="N30" s="225"/>
      <c r="P30" s="225" t="s">
        <v>602</v>
      </c>
      <c r="Q30" s="225" t="n">
        <v>1.8</v>
      </c>
      <c r="R30" s="225" t="s">
        <v>603</v>
      </c>
      <c r="S30" s="225" t="s">
        <v>604</v>
      </c>
      <c r="T30" s="225" t="n">
        <v>5.6</v>
      </c>
      <c r="U30" s="225" t="n">
        <v>1307</v>
      </c>
      <c r="V30" s="225"/>
      <c r="W30" s="223" t="s">
        <v>582</v>
      </c>
      <c r="X30" s="227" t="n">
        <v>0.16</v>
      </c>
      <c r="Y30" s="225"/>
      <c r="Z30" s="228" t="n">
        <v>13.4</v>
      </c>
      <c r="AA30" s="228"/>
      <c r="AB30" s="228"/>
      <c r="AC30" s="228"/>
      <c r="AD30" s="228"/>
      <c r="AE30" s="228"/>
      <c r="AF30" s="228"/>
      <c r="AG30" s="228"/>
      <c r="AH30" s="228"/>
      <c r="AI30" s="228"/>
      <c r="AJ30" s="228"/>
      <c r="AK30" s="229" t="s">
        <v>583</v>
      </c>
      <c r="AL30" s="230" t="s">
        <v>460</v>
      </c>
      <c r="AM30" s="223" t="n">
        <v>1</v>
      </c>
      <c r="AN30" s="223" t="n">
        <v>1</v>
      </c>
    </row>
    <row r="31" s="223" customFormat="true" ht="15.75" hidden="false" customHeight="true" outlineLevel="0" collapsed="false">
      <c r="A31" s="222" t="s">
        <v>592</v>
      </c>
      <c r="B31" s="223" t="s">
        <v>449</v>
      </c>
      <c r="C31" s="223" t="s">
        <v>576</v>
      </c>
      <c r="D31" s="223" t="s">
        <v>451</v>
      </c>
      <c r="E31" s="224" t="s">
        <v>577</v>
      </c>
      <c r="F31" s="225" t="n">
        <v>117</v>
      </c>
      <c r="G31" s="225" t="s">
        <v>605</v>
      </c>
      <c r="H31" s="225" t="n">
        <v>30</v>
      </c>
      <c r="I31" s="225" t="n">
        <v>1.8</v>
      </c>
      <c r="J31" s="226" t="n">
        <v>-46</v>
      </c>
      <c r="K31" s="226" t="n">
        <v>54</v>
      </c>
      <c r="L31" s="225"/>
      <c r="M31" s="225"/>
      <c r="N31" s="225"/>
      <c r="P31" s="225" t="s">
        <v>606</v>
      </c>
      <c r="Q31" s="225" t="n">
        <v>2.15</v>
      </c>
      <c r="R31" s="225" t="s">
        <v>607</v>
      </c>
      <c r="S31" s="225" t="s">
        <v>608</v>
      </c>
      <c r="T31" s="225" t="n">
        <v>4.58</v>
      </c>
      <c r="U31" s="225" t="n">
        <v>1124</v>
      </c>
      <c r="V31" s="225"/>
      <c r="W31" s="223" t="s">
        <v>582</v>
      </c>
      <c r="X31" s="227" t="n">
        <v>0.16</v>
      </c>
      <c r="Y31" s="225"/>
      <c r="Z31" s="228" t="n">
        <v>14.9</v>
      </c>
      <c r="AA31" s="228"/>
      <c r="AB31" s="228"/>
      <c r="AC31" s="228"/>
      <c r="AD31" s="228"/>
      <c r="AE31" s="228"/>
      <c r="AF31" s="228"/>
      <c r="AG31" s="228"/>
      <c r="AH31" s="228"/>
      <c r="AI31" s="228"/>
      <c r="AJ31" s="228"/>
      <c r="AK31" s="229" t="s">
        <v>583</v>
      </c>
      <c r="AL31" s="230" t="s">
        <v>460</v>
      </c>
      <c r="AM31" s="223" t="n">
        <v>1</v>
      </c>
      <c r="AN31" s="223" t="n">
        <v>1</v>
      </c>
    </row>
    <row r="32" s="223" customFormat="true" ht="15.75" hidden="false" customHeight="true" outlineLevel="0" collapsed="false">
      <c r="A32" s="204" t="s">
        <v>609</v>
      </c>
      <c r="B32" s="205" t="s">
        <v>480</v>
      </c>
      <c r="C32" s="205" t="s">
        <v>610</v>
      </c>
      <c r="D32" s="205" t="s">
        <v>451</v>
      </c>
      <c r="E32" s="206" t="s">
        <v>611</v>
      </c>
      <c r="F32" s="207" t="n">
        <v>52.4</v>
      </c>
      <c r="G32" s="207" t="s">
        <v>612</v>
      </c>
      <c r="H32" s="207" t="n">
        <v>61.8</v>
      </c>
      <c r="I32" s="207" t="n">
        <v>1.06</v>
      </c>
      <c r="J32" s="208" t="n">
        <v>-45</v>
      </c>
      <c r="K32" s="208" t="n">
        <v>33</v>
      </c>
      <c r="L32" s="207"/>
      <c r="M32" s="207"/>
      <c r="N32" s="207"/>
      <c r="O32" s="205"/>
      <c r="P32" s="207" t="s">
        <v>613</v>
      </c>
      <c r="Q32" s="207" t="n">
        <v>229</v>
      </c>
      <c r="R32" s="207" t="s">
        <v>614</v>
      </c>
      <c r="S32" s="207" t="s">
        <v>615</v>
      </c>
      <c r="T32" s="207" t="n">
        <v>12.5</v>
      </c>
      <c r="U32" s="207" t="n">
        <v>350</v>
      </c>
      <c r="V32" s="207"/>
      <c r="W32" s="205" t="s">
        <v>616</v>
      </c>
      <c r="X32" s="207" t="n">
        <v>0.074</v>
      </c>
      <c r="Y32" s="207"/>
      <c r="Z32" s="232" t="n">
        <v>33</v>
      </c>
      <c r="AA32" s="232"/>
      <c r="AB32" s="228"/>
      <c r="AC32" s="228"/>
      <c r="AD32" s="228"/>
      <c r="AE32" s="228"/>
      <c r="AF32" s="228"/>
      <c r="AG32" s="228"/>
      <c r="AH32" s="228"/>
      <c r="AI32" s="228"/>
      <c r="AJ32" s="228"/>
      <c r="AK32" s="229" t="s">
        <v>617</v>
      </c>
      <c r="AL32" s="230" t="s">
        <v>460</v>
      </c>
      <c r="AN32" s="223" t="n">
        <v>1</v>
      </c>
    </row>
    <row r="33" s="223" customFormat="true" ht="15.75" hidden="false" customHeight="true" outlineLevel="0" collapsed="false">
      <c r="A33" s="204" t="s">
        <v>609</v>
      </c>
      <c r="B33" s="205" t="s">
        <v>480</v>
      </c>
      <c r="C33" s="205" t="s">
        <v>610</v>
      </c>
      <c r="D33" s="205" t="s">
        <v>451</v>
      </c>
      <c r="E33" s="206" t="s">
        <v>611</v>
      </c>
      <c r="F33" s="207" t="n">
        <v>38</v>
      </c>
      <c r="G33" s="207" t="s">
        <v>618</v>
      </c>
      <c r="H33" s="207" t="n">
        <v>37.3</v>
      </c>
      <c r="I33" s="207" t="n">
        <v>1.06</v>
      </c>
      <c r="J33" s="208" t="n">
        <v>-47</v>
      </c>
      <c r="K33" s="208" t="n">
        <v>42</v>
      </c>
      <c r="L33" s="207" t="n">
        <v>134</v>
      </c>
      <c r="M33" s="207"/>
      <c r="N33" s="207" t="n">
        <v>20</v>
      </c>
      <c r="O33" s="205"/>
      <c r="P33" s="207" t="s">
        <v>619</v>
      </c>
      <c r="Q33" s="207" t="n">
        <v>22</v>
      </c>
      <c r="R33" s="207" t="s">
        <v>620</v>
      </c>
      <c r="S33" s="207" t="s">
        <v>621</v>
      </c>
      <c r="T33" s="207" t="n">
        <v>8.32</v>
      </c>
      <c r="U33" s="207" t="n">
        <v>623</v>
      </c>
      <c r="V33" s="207"/>
      <c r="W33" s="205" t="s">
        <v>616</v>
      </c>
      <c r="X33" s="207" t="n">
        <v>0.074</v>
      </c>
      <c r="Y33" s="207"/>
      <c r="Z33" s="232" t="n">
        <v>30</v>
      </c>
      <c r="AA33" s="232"/>
      <c r="AB33" s="228"/>
      <c r="AC33" s="228"/>
      <c r="AD33" s="228"/>
      <c r="AE33" s="228"/>
      <c r="AF33" s="228"/>
      <c r="AG33" s="228"/>
      <c r="AH33" s="228"/>
      <c r="AI33" s="228"/>
      <c r="AJ33" s="228"/>
      <c r="AK33" s="229" t="s">
        <v>617</v>
      </c>
      <c r="AL33" s="230" t="s">
        <v>460</v>
      </c>
      <c r="AN33" s="223" t="n">
        <v>1</v>
      </c>
    </row>
    <row r="34" s="223" customFormat="true" ht="15.75" hidden="false" customHeight="true" outlineLevel="0" collapsed="false">
      <c r="A34" s="204" t="s">
        <v>609</v>
      </c>
      <c r="B34" s="205" t="s">
        <v>480</v>
      </c>
      <c r="C34" s="205" t="s">
        <v>610</v>
      </c>
      <c r="D34" s="205" t="s">
        <v>451</v>
      </c>
      <c r="E34" s="206" t="s">
        <v>611</v>
      </c>
      <c r="F34" s="207" t="n">
        <v>39</v>
      </c>
      <c r="G34" s="207" t="s">
        <v>622</v>
      </c>
      <c r="H34" s="207" t="n">
        <v>48.7</v>
      </c>
      <c r="I34" s="207" t="n">
        <v>1.06</v>
      </c>
      <c r="J34" s="208" t="n">
        <v>-47</v>
      </c>
      <c r="K34" s="208" t="n">
        <v>38</v>
      </c>
      <c r="L34" s="207"/>
      <c r="M34" s="207"/>
      <c r="N34" s="207"/>
      <c r="O34" s="205"/>
      <c r="P34" s="207" t="s">
        <v>623</v>
      </c>
      <c r="Q34" s="207" t="n">
        <v>54</v>
      </c>
      <c r="R34" s="207" t="s">
        <v>624</v>
      </c>
      <c r="S34" s="207" t="s">
        <v>625</v>
      </c>
      <c r="T34" s="207" t="n">
        <v>1.65</v>
      </c>
      <c r="U34" s="207" t="n">
        <v>190</v>
      </c>
      <c r="V34" s="207"/>
      <c r="W34" s="205" t="s">
        <v>616</v>
      </c>
      <c r="X34" s="207" t="n">
        <v>0.074</v>
      </c>
      <c r="Y34" s="207"/>
      <c r="Z34" s="232" t="n">
        <v>30</v>
      </c>
      <c r="AA34" s="232"/>
      <c r="AB34" s="228"/>
      <c r="AC34" s="228"/>
      <c r="AD34" s="228"/>
      <c r="AE34" s="228"/>
      <c r="AF34" s="228"/>
      <c r="AG34" s="228"/>
      <c r="AH34" s="228"/>
      <c r="AI34" s="228"/>
      <c r="AJ34" s="228"/>
      <c r="AK34" s="229" t="s">
        <v>617</v>
      </c>
      <c r="AL34" s="230" t="s">
        <v>460</v>
      </c>
      <c r="AN34" s="223" t="n">
        <v>1</v>
      </c>
    </row>
    <row r="35" s="14" customFormat="true" ht="15.75" hidden="false" customHeight="true" outlineLevel="0" collapsed="false">
      <c r="A35" s="196" t="s">
        <v>626</v>
      </c>
      <c r="B35" s="14" t="s">
        <v>627</v>
      </c>
      <c r="C35" s="14" t="s">
        <v>576</v>
      </c>
      <c r="D35" s="14" t="s">
        <v>451</v>
      </c>
      <c r="E35" s="197" t="s">
        <v>628</v>
      </c>
      <c r="F35" s="198" t="n">
        <v>43</v>
      </c>
      <c r="G35" s="198" t="s">
        <v>629</v>
      </c>
      <c r="H35" s="233" t="n">
        <v>37.2093023255814</v>
      </c>
      <c r="I35" s="198" t="n">
        <v>1.05</v>
      </c>
      <c r="J35" s="199" t="n">
        <v>-49</v>
      </c>
      <c r="K35" s="199" t="n">
        <v>105</v>
      </c>
      <c r="L35" s="198"/>
      <c r="M35" s="198"/>
      <c r="N35" s="198"/>
      <c r="P35" s="198" t="s">
        <v>630</v>
      </c>
      <c r="Q35" s="198" t="n">
        <v>48</v>
      </c>
      <c r="R35" s="234" t="s">
        <v>631</v>
      </c>
      <c r="S35" s="234" t="s">
        <v>632</v>
      </c>
      <c r="T35" s="234" t="n">
        <v>13.3</v>
      </c>
      <c r="U35" s="234" t="n">
        <v>1110</v>
      </c>
      <c r="V35" s="198"/>
      <c r="W35" s="14" t="s">
        <v>633</v>
      </c>
      <c r="X35" s="198" t="n">
        <v>0.134</v>
      </c>
      <c r="Y35" s="198" t="s">
        <v>543</v>
      </c>
      <c r="Z35" s="233" t="n">
        <v>21.5</v>
      </c>
      <c r="AA35" s="233"/>
      <c r="AB35" s="233" t="s">
        <v>634</v>
      </c>
      <c r="AC35" s="233"/>
      <c r="AD35" s="233"/>
      <c r="AE35" s="233"/>
      <c r="AF35" s="233"/>
      <c r="AG35" s="233"/>
      <c r="AH35" s="233"/>
      <c r="AI35" s="233"/>
      <c r="AJ35" s="233"/>
      <c r="AK35" s="200" t="s">
        <v>635</v>
      </c>
      <c r="AL35" s="201" t="s">
        <v>460</v>
      </c>
    </row>
    <row r="36" s="14" customFormat="true" ht="15.5" hidden="false" customHeight="true" outlineLevel="0" collapsed="false">
      <c r="A36" s="196" t="s">
        <v>626</v>
      </c>
      <c r="B36" s="14" t="s">
        <v>627</v>
      </c>
      <c r="C36" s="14" t="s">
        <v>576</v>
      </c>
      <c r="D36" s="14" t="s">
        <v>451</v>
      </c>
      <c r="E36" s="197" t="s">
        <v>628</v>
      </c>
      <c r="F36" s="198" t="n">
        <v>60</v>
      </c>
      <c r="G36" s="198" t="s">
        <v>636</v>
      </c>
      <c r="H36" s="233" t="n">
        <v>43.3333333333333</v>
      </c>
      <c r="I36" s="235" t="n">
        <v>1.1</v>
      </c>
      <c r="J36" s="199" t="n">
        <v>-50</v>
      </c>
      <c r="K36" s="199" t="n">
        <v>122</v>
      </c>
      <c r="L36" s="198"/>
      <c r="M36" s="198"/>
      <c r="N36" s="198"/>
      <c r="P36" s="198" t="s">
        <v>637</v>
      </c>
      <c r="Q36" s="198" t="n">
        <v>226</v>
      </c>
      <c r="R36" s="234" t="s">
        <v>638</v>
      </c>
      <c r="S36" s="234" t="s">
        <v>639</v>
      </c>
      <c r="T36" s="234" t="n">
        <v>29.1</v>
      </c>
      <c r="U36" s="234" t="n">
        <v>1097</v>
      </c>
      <c r="V36" s="198"/>
      <c r="W36" s="14" t="s">
        <v>633</v>
      </c>
      <c r="X36" s="198" t="n">
        <v>0.134</v>
      </c>
      <c r="Y36" s="198" t="s">
        <v>543</v>
      </c>
      <c r="Z36" s="233" t="n">
        <v>29</v>
      </c>
      <c r="AA36" s="233"/>
      <c r="AB36" s="233" t="s">
        <v>634</v>
      </c>
      <c r="AC36" s="233"/>
      <c r="AD36" s="233"/>
      <c r="AE36" s="233"/>
      <c r="AF36" s="233"/>
      <c r="AG36" s="233"/>
      <c r="AH36" s="233"/>
      <c r="AI36" s="233"/>
      <c r="AJ36" s="233"/>
      <c r="AK36" s="200" t="s">
        <v>635</v>
      </c>
      <c r="AL36" s="201" t="s">
        <v>460</v>
      </c>
    </row>
    <row r="37" s="14" customFormat="true" ht="15.75" hidden="false" customHeight="true" outlineLevel="0" collapsed="false">
      <c r="A37" s="196" t="s">
        <v>626</v>
      </c>
      <c r="B37" s="14" t="s">
        <v>627</v>
      </c>
      <c r="C37" s="14" t="s">
        <v>576</v>
      </c>
      <c r="D37" s="14" t="s">
        <v>451</v>
      </c>
      <c r="E37" s="197" t="s">
        <v>628</v>
      </c>
      <c r="F37" s="198" t="n">
        <v>63</v>
      </c>
      <c r="G37" s="198" t="s">
        <v>640</v>
      </c>
      <c r="H37" s="233" t="n">
        <v>44.4444444444444</v>
      </c>
      <c r="I37" s="198" t="n">
        <v>1.07</v>
      </c>
      <c r="J37" s="199" t="n">
        <v>-50</v>
      </c>
      <c r="K37" s="199" t="n">
        <v>123</v>
      </c>
      <c r="L37" s="198"/>
      <c r="M37" s="198"/>
      <c r="N37" s="198"/>
      <c r="P37" s="198" t="s">
        <v>641</v>
      </c>
      <c r="Q37" s="198" t="n">
        <v>165</v>
      </c>
      <c r="R37" s="234" t="s">
        <v>642</v>
      </c>
      <c r="S37" s="234" t="s">
        <v>643</v>
      </c>
      <c r="T37" s="234" t="n">
        <v>16.6</v>
      </c>
      <c r="U37" s="234" t="n">
        <v>1060</v>
      </c>
      <c r="V37" s="198"/>
      <c r="W37" s="14" t="s">
        <v>633</v>
      </c>
      <c r="X37" s="198" t="n">
        <v>0.134</v>
      </c>
      <c r="Y37" s="198" t="s">
        <v>543</v>
      </c>
      <c r="Z37" s="233" t="n">
        <v>24.1</v>
      </c>
      <c r="AA37" s="233"/>
      <c r="AB37" s="233" t="s">
        <v>634</v>
      </c>
      <c r="AC37" s="233"/>
      <c r="AD37" s="233"/>
      <c r="AE37" s="233"/>
      <c r="AF37" s="233"/>
      <c r="AG37" s="233"/>
      <c r="AH37" s="233"/>
      <c r="AI37" s="233"/>
      <c r="AJ37" s="233"/>
      <c r="AK37" s="200" t="s">
        <v>635</v>
      </c>
      <c r="AL37" s="201" t="s">
        <v>460</v>
      </c>
    </row>
    <row r="38" s="14" customFormat="true" ht="15.75" hidden="false" customHeight="true" outlineLevel="0" collapsed="false">
      <c r="A38" s="196" t="s">
        <v>626</v>
      </c>
      <c r="B38" s="14" t="s">
        <v>627</v>
      </c>
      <c r="C38" s="14" t="s">
        <v>576</v>
      </c>
      <c r="D38" s="14" t="s">
        <v>451</v>
      </c>
      <c r="E38" s="197" t="s">
        <v>628</v>
      </c>
      <c r="F38" s="202" t="n">
        <v>80</v>
      </c>
      <c r="G38" s="202" t="s">
        <v>644</v>
      </c>
      <c r="H38" s="236" t="n">
        <v>42.5</v>
      </c>
      <c r="I38" s="202" t="n">
        <v>1.06</v>
      </c>
      <c r="J38" s="203" t="n">
        <v>-50</v>
      </c>
      <c r="K38" s="203" t="n">
        <v>126</v>
      </c>
      <c r="L38" s="202"/>
      <c r="M38" s="202"/>
      <c r="N38" s="202"/>
      <c r="O38" s="196"/>
      <c r="P38" s="198" t="s">
        <v>645</v>
      </c>
      <c r="Q38" s="198" t="n">
        <v>68</v>
      </c>
      <c r="R38" s="234" t="s">
        <v>646</v>
      </c>
      <c r="S38" s="234" t="s">
        <v>647</v>
      </c>
      <c r="T38" s="234" t="n">
        <v>12.5</v>
      </c>
      <c r="U38" s="234" t="n">
        <v>1362</v>
      </c>
      <c r="V38" s="202"/>
      <c r="W38" s="196" t="s">
        <v>633</v>
      </c>
      <c r="X38" s="198" t="n">
        <v>0.134</v>
      </c>
      <c r="Y38" s="198" t="s">
        <v>543</v>
      </c>
      <c r="Z38" s="233" t="n">
        <v>24.9</v>
      </c>
      <c r="AA38" s="233"/>
      <c r="AB38" s="233" t="s">
        <v>634</v>
      </c>
      <c r="AC38" s="233"/>
      <c r="AD38" s="233"/>
      <c r="AE38" s="233"/>
      <c r="AF38" s="233"/>
      <c r="AG38" s="233"/>
      <c r="AH38" s="233"/>
      <c r="AI38" s="233"/>
      <c r="AJ38" s="233"/>
      <c r="AK38" s="200" t="s">
        <v>635</v>
      </c>
      <c r="AL38" s="201" t="s">
        <v>460</v>
      </c>
    </row>
    <row r="39" s="14" customFormat="true" ht="15.75" hidden="false" customHeight="true" outlineLevel="0" collapsed="false">
      <c r="A39" s="196" t="s">
        <v>626</v>
      </c>
      <c r="B39" s="14" t="s">
        <v>627</v>
      </c>
      <c r="C39" s="14" t="s">
        <v>576</v>
      </c>
      <c r="D39" s="14" t="s">
        <v>451</v>
      </c>
      <c r="E39" s="197" t="s">
        <v>628</v>
      </c>
      <c r="F39" s="202" t="n">
        <v>105</v>
      </c>
      <c r="G39" s="202" t="s">
        <v>648</v>
      </c>
      <c r="H39" s="236" t="n">
        <v>38.095238095238</v>
      </c>
      <c r="I39" s="202" t="n">
        <v>1.09</v>
      </c>
      <c r="J39" s="203" t="n">
        <v>-51</v>
      </c>
      <c r="K39" s="203" t="n">
        <v>138</v>
      </c>
      <c r="L39" s="202"/>
      <c r="M39" s="202"/>
      <c r="N39" s="202"/>
      <c r="O39" s="196"/>
      <c r="P39" s="198" t="s">
        <v>649</v>
      </c>
      <c r="Q39" s="198" t="n">
        <v>5</v>
      </c>
      <c r="R39" s="234" t="s">
        <v>650</v>
      </c>
      <c r="S39" s="234" t="s">
        <v>651</v>
      </c>
      <c r="T39" s="234" t="n">
        <v>16.5</v>
      </c>
      <c r="U39" s="234" t="n">
        <v>1342</v>
      </c>
      <c r="V39" s="198"/>
      <c r="W39" s="196" t="s">
        <v>633</v>
      </c>
      <c r="X39" s="198" t="n">
        <v>0.134</v>
      </c>
      <c r="Y39" s="198" t="s">
        <v>458</v>
      </c>
      <c r="Z39" s="233" t="n">
        <v>34</v>
      </c>
      <c r="AA39" s="233"/>
      <c r="AB39" s="233" t="s">
        <v>634</v>
      </c>
      <c r="AC39" s="233"/>
      <c r="AD39" s="233"/>
      <c r="AE39" s="233"/>
      <c r="AF39" s="233"/>
      <c r="AG39" s="233"/>
      <c r="AH39" s="233"/>
      <c r="AI39" s="233"/>
      <c r="AJ39" s="233"/>
      <c r="AK39" s="200" t="s">
        <v>635</v>
      </c>
      <c r="AL39" s="201" t="s">
        <v>460</v>
      </c>
    </row>
    <row r="40" s="14" customFormat="true" ht="15.5" hidden="false" customHeight="true" outlineLevel="0" collapsed="false">
      <c r="A40" s="196" t="s">
        <v>626</v>
      </c>
      <c r="B40" s="14" t="s">
        <v>627</v>
      </c>
      <c r="C40" s="14" t="s">
        <v>576</v>
      </c>
      <c r="D40" s="14" t="s">
        <v>451</v>
      </c>
      <c r="E40" s="197" t="s">
        <v>628</v>
      </c>
      <c r="F40" s="198" t="n">
        <v>95</v>
      </c>
      <c r="G40" s="198" t="s">
        <v>652</v>
      </c>
      <c r="H40" s="233" t="n">
        <v>27.3684210526315</v>
      </c>
      <c r="I40" s="198" t="n">
        <v>1.06</v>
      </c>
      <c r="J40" s="199" t="n">
        <v>-42</v>
      </c>
      <c r="K40" s="199" t="n">
        <v>146</v>
      </c>
      <c r="L40" s="198"/>
      <c r="M40" s="198"/>
      <c r="N40" s="198"/>
      <c r="P40" s="198" t="s">
        <v>653</v>
      </c>
      <c r="Q40" s="198" t="n">
        <v>5</v>
      </c>
      <c r="R40" s="198" t="s">
        <v>654</v>
      </c>
      <c r="S40" s="198" t="s">
        <v>655</v>
      </c>
      <c r="T40" s="198" t="n">
        <v>6.5</v>
      </c>
      <c r="U40" s="198" t="n">
        <v>1097</v>
      </c>
      <c r="V40" s="198"/>
      <c r="W40" s="14" t="s">
        <v>633</v>
      </c>
      <c r="X40" s="198" t="n">
        <v>0.134</v>
      </c>
      <c r="Y40" s="198" t="s">
        <v>458</v>
      </c>
      <c r="Z40" s="233" t="n">
        <v>23</v>
      </c>
      <c r="AA40" s="233"/>
      <c r="AB40" s="233" t="s">
        <v>634</v>
      </c>
      <c r="AC40" s="233"/>
      <c r="AD40" s="233"/>
      <c r="AE40" s="233"/>
      <c r="AF40" s="233"/>
      <c r="AG40" s="233"/>
      <c r="AH40" s="233"/>
      <c r="AI40" s="233"/>
      <c r="AJ40" s="233"/>
      <c r="AK40" s="200" t="s">
        <v>635</v>
      </c>
      <c r="AL40" s="201" t="s">
        <v>460</v>
      </c>
    </row>
    <row r="41" s="14" customFormat="true" ht="15.75" hidden="false" customHeight="true" outlineLevel="0" collapsed="false">
      <c r="A41" s="196" t="s">
        <v>626</v>
      </c>
      <c r="B41" s="14" t="s">
        <v>627</v>
      </c>
      <c r="C41" s="14" t="s">
        <v>576</v>
      </c>
      <c r="D41" s="14" t="s">
        <v>451</v>
      </c>
      <c r="E41" s="197" t="s">
        <v>628</v>
      </c>
      <c r="F41" s="198" t="n">
        <v>88</v>
      </c>
      <c r="G41" s="198" t="s">
        <v>656</v>
      </c>
      <c r="H41" s="233" t="n">
        <v>22.7272727272727</v>
      </c>
      <c r="I41" s="198" t="n">
        <v>1.05</v>
      </c>
      <c r="J41" s="237" t="n">
        <v>-41</v>
      </c>
      <c r="K41" s="199" t="n">
        <v>136</v>
      </c>
      <c r="L41" s="198"/>
      <c r="M41" s="198"/>
      <c r="N41" s="198"/>
      <c r="P41" s="198" t="s">
        <v>657</v>
      </c>
      <c r="Q41" s="198" t="n">
        <v>5.6</v>
      </c>
      <c r="R41" s="198" t="s">
        <v>657</v>
      </c>
      <c r="S41" s="198" t="s">
        <v>658</v>
      </c>
      <c r="T41" s="198" t="n">
        <v>5.6</v>
      </c>
      <c r="U41" s="198" t="n">
        <v>1437</v>
      </c>
      <c r="V41" s="198"/>
      <c r="W41" s="14" t="s">
        <v>633</v>
      </c>
      <c r="X41" s="198" t="n">
        <v>0.134</v>
      </c>
      <c r="Y41" s="198" t="s">
        <v>458</v>
      </c>
      <c r="Z41" s="233" t="n">
        <v>20</v>
      </c>
      <c r="AA41" s="233"/>
      <c r="AB41" s="233" t="s">
        <v>634</v>
      </c>
      <c r="AC41" s="233"/>
      <c r="AD41" s="233"/>
      <c r="AE41" s="233"/>
      <c r="AF41" s="233"/>
      <c r="AG41" s="233"/>
      <c r="AH41" s="233"/>
      <c r="AI41" s="233"/>
      <c r="AJ41" s="233"/>
      <c r="AK41" s="200" t="s">
        <v>635</v>
      </c>
      <c r="AL41" s="201" t="s">
        <v>460</v>
      </c>
    </row>
    <row r="42" s="14" customFormat="true" ht="15.75" hidden="false" customHeight="true" outlineLevel="0" collapsed="false">
      <c r="A42" s="196" t="s">
        <v>626</v>
      </c>
      <c r="B42" s="14" t="s">
        <v>627</v>
      </c>
      <c r="C42" s="14" t="s">
        <v>576</v>
      </c>
      <c r="D42" s="14" t="s">
        <v>451</v>
      </c>
      <c r="E42" s="197" t="s">
        <v>628</v>
      </c>
      <c r="F42" s="198" t="n">
        <v>113</v>
      </c>
      <c r="G42" s="198" t="s">
        <v>659</v>
      </c>
      <c r="H42" s="233" t="n">
        <v>17.6991150442477</v>
      </c>
      <c r="I42" s="198" t="n">
        <v>1.07</v>
      </c>
      <c r="J42" s="199" t="n">
        <v>-44</v>
      </c>
      <c r="K42" s="199" t="n">
        <v>132</v>
      </c>
      <c r="L42" s="198"/>
      <c r="M42" s="198"/>
      <c r="N42" s="198"/>
      <c r="P42" s="198" t="s">
        <v>660</v>
      </c>
      <c r="Q42" s="198" t="n">
        <v>2.4</v>
      </c>
      <c r="R42" s="198" t="s">
        <v>661</v>
      </c>
      <c r="S42" s="198" t="s">
        <v>662</v>
      </c>
      <c r="T42" s="198" t="n">
        <v>4</v>
      </c>
      <c r="U42" s="198" t="n">
        <v>1593</v>
      </c>
      <c r="V42" s="198"/>
      <c r="W42" s="14" t="s">
        <v>633</v>
      </c>
      <c r="X42" s="198" t="n">
        <v>0.134</v>
      </c>
      <c r="Y42" s="198" t="s">
        <v>458</v>
      </c>
      <c r="Z42" s="236" t="n">
        <v>21.5</v>
      </c>
      <c r="AA42" s="236"/>
      <c r="AB42" s="236" t="s">
        <v>634</v>
      </c>
      <c r="AC42" s="236"/>
      <c r="AD42" s="236"/>
      <c r="AE42" s="236"/>
      <c r="AF42" s="236"/>
      <c r="AG42" s="236"/>
      <c r="AH42" s="236"/>
      <c r="AI42" s="236"/>
      <c r="AJ42" s="236"/>
      <c r="AK42" s="200" t="s">
        <v>635</v>
      </c>
      <c r="AL42" s="201" t="s">
        <v>460</v>
      </c>
    </row>
    <row r="43" s="14" customFormat="true" ht="15.75" hidden="false" customHeight="true" outlineLevel="0" collapsed="false">
      <c r="A43" s="196" t="s">
        <v>626</v>
      </c>
      <c r="B43" s="14" t="s">
        <v>627</v>
      </c>
      <c r="C43" s="14" t="s">
        <v>576</v>
      </c>
      <c r="D43" s="14" t="s">
        <v>451</v>
      </c>
      <c r="E43" s="197" t="s">
        <v>628</v>
      </c>
      <c r="F43" s="198" t="n">
        <v>101</v>
      </c>
      <c r="G43" s="198" t="s">
        <v>663</v>
      </c>
      <c r="H43" s="233" t="n">
        <v>9.9009900990099</v>
      </c>
      <c r="I43" s="198" t="n">
        <v>1.08</v>
      </c>
      <c r="J43" s="199" t="n">
        <v>-44</v>
      </c>
      <c r="K43" s="199" t="n">
        <v>123</v>
      </c>
      <c r="L43" s="198"/>
      <c r="M43" s="198"/>
      <c r="N43" s="198"/>
      <c r="P43" s="198" t="s">
        <v>664</v>
      </c>
      <c r="Q43" s="198" t="n">
        <v>1.4</v>
      </c>
      <c r="R43" s="198" t="s">
        <v>665</v>
      </c>
      <c r="S43" s="198" t="s">
        <v>666</v>
      </c>
      <c r="T43" s="198" t="n">
        <v>2</v>
      </c>
      <c r="U43" s="198" t="n">
        <v>1883</v>
      </c>
      <c r="V43" s="198"/>
      <c r="W43" s="14" t="s">
        <v>633</v>
      </c>
      <c r="X43" s="198" t="n">
        <v>0.134</v>
      </c>
      <c r="Y43" s="198" t="s">
        <v>465</v>
      </c>
      <c r="Z43" s="233" t="n">
        <v>18.1</v>
      </c>
      <c r="AA43" s="233"/>
      <c r="AB43" s="233" t="s">
        <v>634</v>
      </c>
      <c r="AC43" s="233"/>
      <c r="AD43" s="233"/>
      <c r="AE43" s="233"/>
      <c r="AF43" s="233"/>
      <c r="AG43" s="233"/>
      <c r="AH43" s="233"/>
      <c r="AI43" s="233"/>
      <c r="AJ43" s="233"/>
      <c r="AK43" s="200" t="s">
        <v>635</v>
      </c>
      <c r="AL43" s="201" t="s">
        <v>460</v>
      </c>
    </row>
    <row r="44" s="205" customFormat="true" ht="15.75" hidden="false" customHeight="true" outlineLevel="0" collapsed="false">
      <c r="A44" s="204" t="s">
        <v>667</v>
      </c>
      <c r="B44" s="205" t="s">
        <v>668</v>
      </c>
      <c r="C44" s="205" t="s">
        <v>467</v>
      </c>
      <c r="D44" s="205" t="s">
        <v>451</v>
      </c>
      <c r="E44" s="238" t="s">
        <v>669</v>
      </c>
      <c r="F44" s="207" t="n">
        <v>106</v>
      </c>
      <c r="G44" s="207" t="s">
        <v>670</v>
      </c>
      <c r="H44" s="207" t="n">
        <v>5.66</v>
      </c>
      <c r="I44" s="207" t="n">
        <v>1.12</v>
      </c>
      <c r="J44" s="208" t="n">
        <v>-21</v>
      </c>
      <c r="K44" s="208" t="n">
        <v>165</v>
      </c>
      <c r="L44" s="207"/>
      <c r="M44" s="207"/>
      <c r="N44" s="207"/>
      <c r="P44" s="207" t="s">
        <v>671</v>
      </c>
      <c r="Q44" s="207" t="n">
        <v>0.74</v>
      </c>
      <c r="R44" s="207" t="s">
        <v>672</v>
      </c>
      <c r="S44" s="207" t="n">
        <v>1800</v>
      </c>
      <c r="T44" s="207" t="n">
        <v>3.9</v>
      </c>
      <c r="U44" s="207" t="n">
        <v>1800</v>
      </c>
      <c r="V44" s="207"/>
      <c r="W44" s="239"/>
      <c r="X44" s="207"/>
      <c r="Y44" s="207"/>
      <c r="Z44" s="232"/>
      <c r="AA44" s="232"/>
      <c r="AB44" s="232"/>
      <c r="AC44" s="232"/>
      <c r="AD44" s="232"/>
      <c r="AE44" s="232"/>
      <c r="AF44" s="232"/>
      <c r="AG44" s="232"/>
      <c r="AH44" s="232"/>
      <c r="AI44" s="232"/>
      <c r="AJ44" s="232"/>
      <c r="AK44" s="162" t="s">
        <v>673</v>
      </c>
      <c r="AL44" s="240" t="s">
        <v>460</v>
      </c>
      <c r="AM44" s="205" t="n">
        <v>1</v>
      </c>
      <c r="AN44" s="205" t="n">
        <v>1</v>
      </c>
    </row>
    <row r="45" s="205" customFormat="true" ht="15.75" hidden="false" customHeight="true" outlineLevel="0" collapsed="false">
      <c r="A45" s="204" t="s">
        <v>667</v>
      </c>
      <c r="B45" s="205" t="s">
        <v>668</v>
      </c>
      <c r="C45" s="205" t="s">
        <v>467</v>
      </c>
      <c r="D45" s="205" t="s">
        <v>451</v>
      </c>
      <c r="E45" s="206" t="s">
        <v>669</v>
      </c>
      <c r="F45" s="207" t="n">
        <v>110</v>
      </c>
      <c r="G45" s="207" t="s">
        <v>674</v>
      </c>
      <c r="H45" s="207" t="n">
        <v>9.09</v>
      </c>
      <c r="I45" s="207" t="n">
        <v>1.13</v>
      </c>
      <c r="J45" s="208" t="n">
        <v>-21</v>
      </c>
      <c r="K45" s="208" t="n">
        <v>170</v>
      </c>
      <c r="L45" s="207"/>
      <c r="M45" s="207"/>
      <c r="N45" s="207"/>
      <c r="P45" s="207" t="s">
        <v>675</v>
      </c>
      <c r="Q45" s="207" t="n">
        <v>1.51</v>
      </c>
      <c r="R45" s="207" t="s">
        <v>676</v>
      </c>
      <c r="S45" s="207" t="n">
        <v>1600</v>
      </c>
      <c r="T45" s="207" t="n">
        <v>4.1</v>
      </c>
      <c r="U45" s="207" t="n">
        <v>1600</v>
      </c>
      <c r="V45" s="207"/>
      <c r="X45" s="207"/>
      <c r="Y45" s="207"/>
      <c r="Z45" s="232" t="n">
        <v>38</v>
      </c>
      <c r="AA45" s="232"/>
      <c r="AB45" s="232"/>
      <c r="AC45" s="232"/>
      <c r="AD45" s="232"/>
      <c r="AE45" s="232"/>
      <c r="AF45" s="232"/>
      <c r="AG45" s="232"/>
      <c r="AH45" s="232"/>
      <c r="AI45" s="232"/>
      <c r="AJ45" s="232"/>
      <c r="AK45" s="162" t="s">
        <v>673</v>
      </c>
      <c r="AL45" s="240" t="s">
        <v>460</v>
      </c>
      <c r="AM45" s="205" t="n">
        <v>1</v>
      </c>
      <c r="AN45" s="205" t="n">
        <v>1</v>
      </c>
    </row>
    <row r="46" s="205" customFormat="true" ht="15.75" hidden="false" customHeight="true" outlineLevel="0" collapsed="false">
      <c r="A46" s="204" t="s">
        <v>667</v>
      </c>
      <c r="B46" s="205" t="s">
        <v>668</v>
      </c>
      <c r="C46" s="205" t="s">
        <v>467</v>
      </c>
      <c r="D46" s="205" t="s">
        <v>451</v>
      </c>
      <c r="E46" s="206" t="s">
        <v>669</v>
      </c>
      <c r="F46" s="207" t="n">
        <v>117</v>
      </c>
      <c r="G46" s="207" t="s">
        <v>677</v>
      </c>
      <c r="H46" s="207" t="n">
        <v>15.3</v>
      </c>
      <c r="I46" s="207"/>
      <c r="J46" s="208" t="n">
        <v>-21</v>
      </c>
      <c r="K46" s="208" t="n">
        <v>175</v>
      </c>
      <c r="L46" s="207"/>
      <c r="M46" s="207"/>
      <c r="N46" s="207"/>
      <c r="P46" s="207" t="s">
        <v>678</v>
      </c>
      <c r="Q46" s="207" t="n">
        <v>5.97</v>
      </c>
      <c r="R46" s="207" t="s">
        <v>679</v>
      </c>
      <c r="S46" s="207" t="s">
        <v>680</v>
      </c>
      <c r="T46" s="207" t="n">
        <v>10.6</v>
      </c>
      <c r="U46" s="207" t="n">
        <v>800</v>
      </c>
      <c r="V46" s="207"/>
      <c r="X46" s="207"/>
      <c r="Y46" s="207"/>
      <c r="Z46" s="232" t="n">
        <v>51</v>
      </c>
      <c r="AA46" s="232"/>
      <c r="AB46" s="232"/>
      <c r="AC46" s="232"/>
      <c r="AD46" s="232"/>
      <c r="AE46" s="232"/>
      <c r="AF46" s="232"/>
      <c r="AG46" s="232"/>
      <c r="AH46" s="232"/>
      <c r="AI46" s="232"/>
      <c r="AJ46" s="232"/>
      <c r="AK46" s="162" t="s">
        <v>673</v>
      </c>
      <c r="AL46" s="240" t="s">
        <v>460</v>
      </c>
      <c r="AN46" s="205" t="n">
        <v>1</v>
      </c>
    </row>
    <row r="47" s="205" customFormat="true" ht="15.75" hidden="false" customHeight="true" outlineLevel="0" collapsed="false">
      <c r="A47" s="204" t="s">
        <v>667</v>
      </c>
      <c r="B47" s="205" t="s">
        <v>668</v>
      </c>
      <c r="C47" s="205" t="s">
        <v>467</v>
      </c>
      <c r="D47" s="205" t="s">
        <v>451</v>
      </c>
      <c r="E47" s="206" t="s">
        <v>669</v>
      </c>
      <c r="F47" s="207" t="n">
        <v>125</v>
      </c>
      <c r="G47" s="207" t="s">
        <v>681</v>
      </c>
      <c r="H47" s="207" t="n">
        <v>20.63</v>
      </c>
      <c r="I47" s="207"/>
      <c r="J47" s="208" t="n">
        <v>-21</v>
      </c>
      <c r="K47" s="208" t="n">
        <v>180</v>
      </c>
      <c r="L47" s="207"/>
      <c r="M47" s="207"/>
      <c r="N47" s="207"/>
      <c r="P47" s="207" t="s">
        <v>682</v>
      </c>
      <c r="Q47" s="207" t="n">
        <v>17.3</v>
      </c>
      <c r="R47" s="207" t="s">
        <v>683</v>
      </c>
      <c r="S47" s="207" t="s">
        <v>684</v>
      </c>
      <c r="T47" s="207" t="n">
        <v>13</v>
      </c>
      <c r="U47" s="207" t="n">
        <v>730</v>
      </c>
      <c r="V47" s="207"/>
      <c r="X47" s="207"/>
      <c r="Y47" s="207"/>
      <c r="Z47" s="232" t="n">
        <v>61</v>
      </c>
      <c r="AA47" s="232"/>
      <c r="AB47" s="232"/>
      <c r="AC47" s="232"/>
      <c r="AD47" s="232"/>
      <c r="AE47" s="232"/>
      <c r="AF47" s="232"/>
      <c r="AG47" s="232"/>
      <c r="AH47" s="232"/>
      <c r="AI47" s="232"/>
      <c r="AJ47" s="232"/>
      <c r="AK47" s="162" t="s">
        <v>673</v>
      </c>
      <c r="AL47" s="240" t="s">
        <v>460</v>
      </c>
      <c r="AN47" s="205" t="n">
        <v>1</v>
      </c>
    </row>
    <row r="48" s="181" customFormat="true" ht="15.75" hidden="false" customHeight="true" outlineLevel="0" collapsed="false">
      <c r="A48" s="180" t="s">
        <v>685</v>
      </c>
      <c r="B48" s="181" t="s">
        <v>449</v>
      </c>
      <c r="C48" s="181" t="s">
        <v>686</v>
      </c>
      <c r="D48" s="181" t="s">
        <v>451</v>
      </c>
      <c r="E48" s="182" t="s">
        <v>687</v>
      </c>
      <c r="F48" s="183" t="n">
        <v>44.5</v>
      </c>
      <c r="G48" s="183" t="s">
        <v>688</v>
      </c>
      <c r="H48" s="183" t="n">
        <v>16.2</v>
      </c>
      <c r="I48" s="183" t="n">
        <v>1.52</v>
      </c>
      <c r="J48" s="184" t="n">
        <v>-59.9</v>
      </c>
      <c r="K48" s="184"/>
      <c r="L48" s="183" t="n">
        <v>21.8</v>
      </c>
      <c r="M48" s="183"/>
      <c r="N48" s="183"/>
      <c r="O48" s="181" t="n">
        <v>-17.7</v>
      </c>
      <c r="P48" s="241" t="n">
        <v>0.55</v>
      </c>
      <c r="Q48" s="241" t="n">
        <v>0.55</v>
      </c>
      <c r="R48" s="183" t="n">
        <v>0.02</v>
      </c>
      <c r="S48" s="183" t="n">
        <v>1190</v>
      </c>
      <c r="T48" s="183" t="n">
        <v>0.02</v>
      </c>
      <c r="U48" s="183" t="n">
        <v>1190</v>
      </c>
      <c r="V48" s="183"/>
      <c r="X48" s="183"/>
      <c r="Y48" s="183"/>
      <c r="Z48" s="183"/>
      <c r="AA48" s="183"/>
      <c r="AB48" s="183"/>
      <c r="AC48" s="183"/>
      <c r="AD48" s="183"/>
      <c r="AE48" s="183"/>
      <c r="AF48" s="183"/>
      <c r="AG48" s="183"/>
      <c r="AH48" s="183"/>
      <c r="AI48" s="183"/>
      <c r="AJ48" s="183"/>
      <c r="AK48" s="186" t="s">
        <v>689</v>
      </c>
      <c r="AL48" s="187" t="s">
        <v>460</v>
      </c>
      <c r="AM48" s="181" t="n">
        <v>1</v>
      </c>
      <c r="AN48" s="181" t="n">
        <v>1</v>
      </c>
    </row>
    <row r="49" s="181" customFormat="true" ht="15.75" hidden="false" customHeight="true" outlineLevel="0" collapsed="false">
      <c r="A49" s="180" t="s">
        <v>685</v>
      </c>
      <c r="B49" s="181" t="s">
        <v>449</v>
      </c>
      <c r="C49" s="181" t="s">
        <v>686</v>
      </c>
      <c r="D49" s="181" t="s">
        <v>451</v>
      </c>
      <c r="E49" s="182" t="s">
        <v>687</v>
      </c>
      <c r="F49" s="183" t="n">
        <v>56.5</v>
      </c>
      <c r="G49" s="183" t="s">
        <v>690</v>
      </c>
      <c r="H49" s="183" t="n">
        <v>21.2</v>
      </c>
      <c r="I49" s="183" t="n">
        <v>1.33</v>
      </c>
      <c r="J49" s="184" t="n">
        <v>-59.7</v>
      </c>
      <c r="K49" s="184"/>
      <c r="L49" s="183" t="n">
        <v>21.1</v>
      </c>
      <c r="M49" s="183"/>
      <c r="N49" s="183"/>
      <c r="O49" s="181" t="n">
        <v>-16.1</v>
      </c>
      <c r="P49" s="241" t="n">
        <v>1.3</v>
      </c>
      <c r="Q49" s="241" t="n">
        <v>1.3</v>
      </c>
      <c r="R49" s="183" t="n">
        <v>0.19</v>
      </c>
      <c r="S49" s="183" t="n">
        <v>838</v>
      </c>
      <c r="T49" s="183" t="n">
        <v>0.19</v>
      </c>
      <c r="U49" s="183" t="n">
        <v>838</v>
      </c>
      <c r="V49" s="183"/>
      <c r="X49" s="183"/>
      <c r="Y49" s="183"/>
      <c r="Z49" s="183"/>
      <c r="AA49" s="183"/>
      <c r="AB49" s="183"/>
      <c r="AC49" s="183"/>
      <c r="AD49" s="183"/>
      <c r="AE49" s="183"/>
      <c r="AF49" s="183"/>
      <c r="AG49" s="183"/>
      <c r="AH49" s="183"/>
      <c r="AI49" s="183"/>
      <c r="AJ49" s="183"/>
      <c r="AK49" s="186" t="s">
        <v>689</v>
      </c>
      <c r="AL49" s="187" t="s">
        <v>460</v>
      </c>
      <c r="AM49" s="181" t="n">
        <v>1</v>
      </c>
      <c r="AN49" s="181" t="n">
        <v>1</v>
      </c>
    </row>
    <row r="50" s="181" customFormat="true" ht="15.75" hidden="false" customHeight="true" outlineLevel="0" collapsed="false">
      <c r="A50" s="180" t="s">
        <v>691</v>
      </c>
      <c r="B50" s="181" t="s">
        <v>480</v>
      </c>
      <c r="C50" s="181" t="s">
        <v>686</v>
      </c>
      <c r="D50" s="181" t="s">
        <v>451</v>
      </c>
      <c r="E50" s="182" t="s">
        <v>692</v>
      </c>
      <c r="F50" s="183" t="n">
        <v>42.9</v>
      </c>
      <c r="G50" s="183" t="s">
        <v>693</v>
      </c>
      <c r="H50" s="183" t="n">
        <v>12.6</v>
      </c>
      <c r="I50" s="183" t="n">
        <v>1.65</v>
      </c>
      <c r="J50" s="184" t="n">
        <v>-59.8</v>
      </c>
      <c r="K50" s="184"/>
      <c r="L50" s="183" t="s">
        <v>694</v>
      </c>
      <c r="M50" s="183"/>
      <c r="N50" s="183"/>
      <c r="O50" s="181" t="s">
        <v>695</v>
      </c>
      <c r="P50" s="241" t="n">
        <v>11.6</v>
      </c>
      <c r="Q50" s="241" t="n">
        <v>11.6</v>
      </c>
      <c r="R50" s="183" t="n">
        <v>4.47</v>
      </c>
      <c r="S50" s="183" t="n">
        <v>853</v>
      </c>
      <c r="T50" s="183" t="n">
        <v>4.47</v>
      </c>
      <c r="U50" s="183" t="n">
        <v>853</v>
      </c>
      <c r="V50" s="183"/>
      <c r="X50" s="183"/>
      <c r="Y50" s="183"/>
      <c r="Z50" s="183"/>
      <c r="AA50" s="183"/>
      <c r="AB50" s="183"/>
      <c r="AC50" s="183"/>
      <c r="AD50" s="183"/>
      <c r="AE50" s="183"/>
      <c r="AF50" s="183"/>
      <c r="AG50" s="183"/>
      <c r="AH50" s="183"/>
      <c r="AI50" s="183"/>
      <c r="AJ50" s="183"/>
      <c r="AK50" s="186" t="s">
        <v>689</v>
      </c>
      <c r="AL50" s="187" t="s">
        <v>460</v>
      </c>
      <c r="AM50" s="181" t="n">
        <v>1</v>
      </c>
      <c r="AN50" s="181" t="n">
        <v>1</v>
      </c>
    </row>
    <row r="51" s="181" customFormat="true" ht="15.75" hidden="false" customHeight="true" outlineLevel="0" collapsed="false">
      <c r="A51" s="180" t="s">
        <v>691</v>
      </c>
      <c r="B51" s="181" t="s">
        <v>480</v>
      </c>
      <c r="C51" s="181" t="s">
        <v>686</v>
      </c>
      <c r="D51" s="181" t="s">
        <v>451</v>
      </c>
      <c r="E51" s="182" t="s">
        <v>692</v>
      </c>
      <c r="F51" s="183" t="n">
        <v>47.5</v>
      </c>
      <c r="G51" s="183" t="s">
        <v>696</v>
      </c>
      <c r="H51" s="183" t="n">
        <v>16.2</v>
      </c>
      <c r="I51" s="183" t="n">
        <v>1.35</v>
      </c>
      <c r="J51" s="184" t="n">
        <v>-60.1</v>
      </c>
      <c r="K51" s="184"/>
      <c r="L51" s="183" t="s">
        <v>697</v>
      </c>
      <c r="M51" s="183"/>
      <c r="N51" s="183"/>
      <c r="O51" s="181" t="s">
        <v>698</v>
      </c>
      <c r="P51" s="241" t="n">
        <v>20.1</v>
      </c>
      <c r="Q51" s="241" t="n">
        <v>20.1</v>
      </c>
      <c r="R51" s="183" t="n">
        <v>5.74</v>
      </c>
      <c r="S51" s="183" t="n">
        <v>700</v>
      </c>
      <c r="T51" s="183" t="n">
        <v>5.74</v>
      </c>
      <c r="U51" s="183" t="n">
        <v>700</v>
      </c>
      <c r="V51" s="183"/>
      <c r="X51" s="183"/>
      <c r="Y51" s="183"/>
      <c r="Z51" s="183"/>
      <c r="AA51" s="183"/>
      <c r="AB51" s="183"/>
      <c r="AC51" s="183"/>
      <c r="AD51" s="183"/>
      <c r="AE51" s="183"/>
      <c r="AF51" s="183"/>
      <c r="AG51" s="183"/>
      <c r="AH51" s="183"/>
      <c r="AI51" s="183"/>
      <c r="AJ51" s="183"/>
      <c r="AK51" s="186" t="s">
        <v>689</v>
      </c>
      <c r="AL51" s="187" t="s">
        <v>460</v>
      </c>
      <c r="AM51" s="181" t="n">
        <v>1</v>
      </c>
      <c r="AN51" s="181" t="n">
        <v>1</v>
      </c>
    </row>
    <row r="52" s="181" customFormat="true" ht="15.75" hidden="false" customHeight="true" outlineLevel="0" collapsed="false">
      <c r="A52" s="180" t="s">
        <v>691</v>
      </c>
      <c r="B52" s="181" t="s">
        <v>480</v>
      </c>
      <c r="C52" s="181" t="s">
        <v>686</v>
      </c>
      <c r="D52" s="181" t="s">
        <v>451</v>
      </c>
      <c r="E52" s="182" t="s">
        <v>692</v>
      </c>
      <c r="F52" s="183" t="n">
        <v>60.1</v>
      </c>
      <c r="G52" s="183" t="s">
        <v>699</v>
      </c>
      <c r="H52" s="183" t="n">
        <v>23.3</v>
      </c>
      <c r="I52" s="183" t="n">
        <v>1.44</v>
      </c>
      <c r="J52" s="184" t="n">
        <v>-59.9</v>
      </c>
      <c r="K52" s="184"/>
      <c r="L52" s="183" t="s">
        <v>700</v>
      </c>
      <c r="M52" s="183"/>
      <c r="N52" s="183"/>
      <c r="O52" s="181" t="s">
        <v>701</v>
      </c>
      <c r="P52" s="241" t="n">
        <v>49.5</v>
      </c>
      <c r="Q52" s="241" t="n">
        <v>49.5</v>
      </c>
      <c r="R52" s="183" t="n">
        <v>7.59</v>
      </c>
      <c r="S52" s="183" t="n">
        <v>838</v>
      </c>
      <c r="T52" s="183" t="n">
        <v>7.59</v>
      </c>
      <c r="U52" s="183" t="n">
        <v>838</v>
      </c>
      <c r="V52" s="183"/>
      <c r="X52" s="183"/>
      <c r="Y52" s="183"/>
      <c r="Z52" s="183"/>
      <c r="AA52" s="183"/>
      <c r="AB52" s="183"/>
      <c r="AC52" s="183"/>
      <c r="AD52" s="183"/>
      <c r="AE52" s="183"/>
      <c r="AF52" s="183"/>
      <c r="AG52" s="183"/>
      <c r="AH52" s="183"/>
      <c r="AI52" s="183"/>
      <c r="AJ52" s="183"/>
      <c r="AK52" s="186" t="s">
        <v>689</v>
      </c>
      <c r="AL52" s="187" t="s">
        <v>460</v>
      </c>
      <c r="AM52" s="181" t="n">
        <v>1</v>
      </c>
      <c r="AN52" s="181" t="n">
        <v>1</v>
      </c>
    </row>
    <row r="53" s="46" customFormat="true" ht="15.75" hidden="false" customHeight="true" outlineLevel="0" collapsed="false">
      <c r="A53" s="188" t="s">
        <v>702</v>
      </c>
      <c r="B53" s="46" t="s">
        <v>449</v>
      </c>
      <c r="C53" s="46" t="s">
        <v>703</v>
      </c>
      <c r="D53" s="46" t="s">
        <v>451</v>
      </c>
      <c r="E53" s="189" t="s">
        <v>704</v>
      </c>
      <c r="F53" s="190" t="n">
        <v>55.3</v>
      </c>
      <c r="G53" s="190" t="s">
        <v>705</v>
      </c>
      <c r="H53" s="190" t="n">
        <v>47.9</v>
      </c>
      <c r="I53" s="190" t="n">
        <v>1.3</v>
      </c>
      <c r="J53" s="191" t="n">
        <v>-56.8</v>
      </c>
      <c r="K53" s="191" t="n">
        <v>57.7</v>
      </c>
      <c r="L53" s="190"/>
      <c r="M53" s="190"/>
      <c r="N53" s="190"/>
      <c r="P53" s="190" t="s">
        <v>706</v>
      </c>
      <c r="Q53" s="190" t="n">
        <v>660</v>
      </c>
      <c r="R53" s="190" t="s">
        <v>707</v>
      </c>
      <c r="S53" s="190" t="s">
        <v>708</v>
      </c>
      <c r="T53" s="190" t="n">
        <v>13</v>
      </c>
      <c r="U53" s="190" t="n">
        <v>133</v>
      </c>
      <c r="V53" s="190"/>
      <c r="X53" s="190"/>
      <c r="Y53" s="190"/>
      <c r="Z53" s="190"/>
      <c r="AA53" s="190"/>
      <c r="AB53" s="190"/>
      <c r="AC53" s="190"/>
      <c r="AD53" s="190"/>
      <c r="AE53" s="190"/>
      <c r="AF53" s="190"/>
      <c r="AG53" s="190"/>
      <c r="AH53" s="190"/>
      <c r="AI53" s="190"/>
      <c r="AJ53" s="190"/>
      <c r="AK53" s="192" t="s">
        <v>709</v>
      </c>
      <c r="AL53" s="242" t="s">
        <v>460</v>
      </c>
      <c r="AM53" s="46" t="n">
        <v>1</v>
      </c>
      <c r="AN53" s="46" t="n">
        <v>1</v>
      </c>
    </row>
    <row r="54" s="46" customFormat="true" ht="15.75" hidden="false" customHeight="true" outlineLevel="0" collapsed="false">
      <c r="A54" s="188" t="s">
        <v>702</v>
      </c>
      <c r="B54" s="46" t="s">
        <v>449</v>
      </c>
      <c r="C54" s="46" t="s">
        <v>703</v>
      </c>
      <c r="D54" s="46" t="s">
        <v>451</v>
      </c>
      <c r="E54" s="189" t="s">
        <v>704</v>
      </c>
      <c r="F54" s="190" t="n">
        <v>74.5</v>
      </c>
      <c r="G54" s="190" t="s">
        <v>710</v>
      </c>
      <c r="H54" s="190" t="n">
        <v>35.6</v>
      </c>
      <c r="I54" s="190" t="n">
        <v>1.3</v>
      </c>
      <c r="J54" s="191" t="n">
        <v>-57.3</v>
      </c>
      <c r="K54" s="191" t="n">
        <v>57.5</v>
      </c>
      <c r="L54" s="190"/>
      <c r="M54" s="190"/>
      <c r="N54" s="190"/>
      <c r="P54" s="190" t="s">
        <v>711</v>
      </c>
      <c r="Q54" s="190" t="n">
        <v>343</v>
      </c>
      <c r="R54" s="190" t="s">
        <v>712</v>
      </c>
      <c r="S54" s="190" t="s">
        <v>713</v>
      </c>
      <c r="T54" s="190" t="n">
        <v>10.8</v>
      </c>
      <c r="U54" s="190" t="n">
        <v>212</v>
      </c>
      <c r="V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2" t="s">
        <v>709</v>
      </c>
      <c r="AL54" s="242" t="s">
        <v>460</v>
      </c>
      <c r="AN54" s="46" t="n">
        <v>1</v>
      </c>
    </row>
    <row r="55" s="46" customFormat="true" ht="15.75" hidden="false" customHeight="true" outlineLevel="0" collapsed="false">
      <c r="A55" s="188" t="s">
        <v>702</v>
      </c>
      <c r="B55" s="46" t="s">
        <v>449</v>
      </c>
      <c r="C55" s="46" t="s">
        <v>703</v>
      </c>
      <c r="D55" s="46" t="s">
        <v>451</v>
      </c>
      <c r="E55" s="189" t="s">
        <v>704</v>
      </c>
      <c r="F55" s="190" t="n">
        <v>106.5</v>
      </c>
      <c r="G55" s="190" t="s">
        <v>714</v>
      </c>
      <c r="H55" s="190" t="n">
        <v>24.9</v>
      </c>
      <c r="I55" s="190" t="n">
        <v>1.6</v>
      </c>
      <c r="J55" s="191" t="n">
        <v>-57.5</v>
      </c>
      <c r="K55" s="191" t="n">
        <v>57.5</v>
      </c>
      <c r="L55" s="190"/>
      <c r="M55" s="190"/>
      <c r="N55" s="190"/>
      <c r="P55" s="190" t="s">
        <v>715</v>
      </c>
      <c r="Q55" s="190" t="n">
        <v>7.5</v>
      </c>
      <c r="R55" s="190" t="s">
        <v>716</v>
      </c>
      <c r="S55" s="190" t="s">
        <v>717</v>
      </c>
      <c r="T55" s="190" t="n">
        <v>6.6</v>
      </c>
      <c r="U55" s="190" t="n">
        <v>335</v>
      </c>
      <c r="V55" s="190"/>
      <c r="X55" s="190"/>
      <c r="Y55" s="190"/>
      <c r="Z55" s="190"/>
      <c r="AA55" s="190"/>
      <c r="AB55" s="190"/>
      <c r="AC55" s="190"/>
      <c r="AD55" s="190"/>
      <c r="AE55" s="190"/>
      <c r="AF55" s="190"/>
      <c r="AG55" s="190"/>
      <c r="AH55" s="190"/>
      <c r="AI55" s="190"/>
      <c r="AJ55" s="190"/>
      <c r="AK55" s="192" t="s">
        <v>709</v>
      </c>
      <c r="AL55" s="242" t="s">
        <v>460</v>
      </c>
      <c r="AN55" s="46" t="n">
        <v>1</v>
      </c>
    </row>
    <row r="56" s="46" customFormat="true" ht="15.75" hidden="false" customHeight="true" outlineLevel="0" collapsed="false">
      <c r="A56" s="188" t="s">
        <v>702</v>
      </c>
      <c r="B56" s="46" t="s">
        <v>449</v>
      </c>
      <c r="C56" s="46" t="s">
        <v>703</v>
      </c>
      <c r="D56" s="46" t="s">
        <v>451</v>
      </c>
      <c r="E56" s="189" t="s">
        <v>704</v>
      </c>
      <c r="F56" s="190" t="n">
        <v>124</v>
      </c>
      <c r="G56" s="190" t="s">
        <v>718</v>
      </c>
      <c r="H56" s="190" t="n">
        <v>21.4</v>
      </c>
      <c r="I56" s="190" t="n">
        <v>1.2</v>
      </c>
      <c r="J56" s="191" t="n">
        <v>-58</v>
      </c>
      <c r="K56" s="191" t="n">
        <v>57.5</v>
      </c>
      <c r="L56" s="190"/>
      <c r="M56" s="190"/>
      <c r="N56" s="190"/>
      <c r="P56" s="190" t="s">
        <v>719</v>
      </c>
      <c r="Q56" s="190" t="n">
        <v>3.7</v>
      </c>
      <c r="R56" s="190" t="s">
        <v>720</v>
      </c>
      <c r="S56" s="190" t="s">
        <v>721</v>
      </c>
      <c r="T56" s="190" t="n">
        <v>3.6</v>
      </c>
      <c r="U56" s="190" t="n">
        <v>445</v>
      </c>
      <c r="V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  <c r="AK56" s="192" t="s">
        <v>709</v>
      </c>
      <c r="AL56" s="242" t="s">
        <v>460</v>
      </c>
      <c r="AN56" s="46" t="n">
        <v>1</v>
      </c>
    </row>
    <row r="57" s="14" customFormat="true" ht="15.75" hidden="false" customHeight="true" outlineLevel="0" collapsed="false">
      <c r="A57" s="196" t="s">
        <v>722</v>
      </c>
      <c r="B57" s="14" t="s">
        <v>723</v>
      </c>
      <c r="C57" s="14" t="s">
        <v>282</v>
      </c>
      <c r="D57" s="14" t="s">
        <v>451</v>
      </c>
      <c r="E57" s="197" t="s">
        <v>724</v>
      </c>
      <c r="F57" s="198" t="n">
        <v>100</v>
      </c>
      <c r="G57" s="198" t="s">
        <v>725</v>
      </c>
      <c r="H57" s="243" t="n">
        <v>22</v>
      </c>
      <c r="I57" s="198"/>
      <c r="J57" s="244" t="n">
        <v>-13</v>
      </c>
      <c r="K57" s="199" t="n">
        <v>123</v>
      </c>
      <c r="L57" s="198"/>
      <c r="M57" s="198" t="n">
        <v>268</v>
      </c>
      <c r="N57" s="198"/>
      <c r="P57" s="243" t="s">
        <v>726</v>
      </c>
      <c r="Q57" s="243" t="n">
        <v>38.7</v>
      </c>
      <c r="R57" s="243" t="s">
        <v>727</v>
      </c>
      <c r="S57" s="243" t="s">
        <v>728</v>
      </c>
      <c r="T57" s="243" t="n">
        <v>20.7</v>
      </c>
      <c r="U57" s="243" t="n">
        <v>577</v>
      </c>
      <c r="V57" s="243" t="n">
        <v>10</v>
      </c>
      <c r="X57" s="198"/>
      <c r="Y57" s="198" t="s">
        <v>543</v>
      </c>
      <c r="Z57" s="198" t="n">
        <v>17.7</v>
      </c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200" t="s">
        <v>729</v>
      </c>
      <c r="AL57" s="245" t="s">
        <v>460</v>
      </c>
    </row>
    <row r="58" s="14" customFormat="true" ht="15.75" hidden="false" customHeight="true" outlineLevel="0" collapsed="false">
      <c r="A58" s="196" t="s">
        <v>730</v>
      </c>
      <c r="B58" s="14" t="s">
        <v>731</v>
      </c>
      <c r="C58" s="14" t="s">
        <v>282</v>
      </c>
      <c r="D58" s="14" t="s">
        <v>451</v>
      </c>
      <c r="E58" s="197" t="s">
        <v>732</v>
      </c>
      <c r="F58" s="198"/>
      <c r="G58" s="198" t="s">
        <v>725</v>
      </c>
      <c r="H58" s="198" t="n">
        <v>32</v>
      </c>
      <c r="I58" s="198"/>
      <c r="J58" s="244" t="n">
        <v>-13</v>
      </c>
      <c r="K58" s="199" t="n">
        <v>94</v>
      </c>
      <c r="L58" s="198"/>
      <c r="M58" s="198" t="n">
        <v>300</v>
      </c>
      <c r="N58" s="198"/>
      <c r="P58" s="243" t="s">
        <v>733</v>
      </c>
      <c r="Q58" s="243" t="n">
        <v>41.6</v>
      </c>
      <c r="R58" s="243" t="s">
        <v>734</v>
      </c>
      <c r="S58" s="243" t="s">
        <v>735</v>
      </c>
      <c r="T58" s="243" t="n">
        <v>36.5</v>
      </c>
      <c r="U58" s="243" t="n">
        <v>469</v>
      </c>
      <c r="V58" s="243" t="n">
        <v>10</v>
      </c>
      <c r="X58" s="198"/>
      <c r="Y58" s="198"/>
      <c r="Z58" s="198" t="n">
        <v>27.4</v>
      </c>
      <c r="AA58" s="198"/>
      <c r="AB58" s="198"/>
      <c r="AC58" s="198"/>
      <c r="AD58" s="198"/>
      <c r="AE58" s="198"/>
      <c r="AF58" s="198"/>
      <c r="AG58" s="198"/>
      <c r="AH58" s="198"/>
      <c r="AI58" s="198"/>
      <c r="AJ58" s="198"/>
      <c r="AK58" s="200" t="s">
        <v>729</v>
      </c>
      <c r="AL58" s="245" t="s">
        <v>460</v>
      </c>
    </row>
    <row r="59" s="14" customFormat="true" ht="15.75" hidden="false" customHeight="true" outlineLevel="0" collapsed="false">
      <c r="A59" s="196" t="s">
        <v>736</v>
      </c>
      <c r="B59" s="14" t="s">
        <v>737</v>
      </c>
      <c r="C59" s="14" t="s">
        <v>282</v>
      </c>
      <c r="D59" s="14" t="s">
        <v>451</v>
      </c>
      <c r="E59" s="197" t="s">
        <v>738</v>
      </c>
      <c r="F59" s="198"/>
      <c r="G59" s="198" t="s">
        <v>739</v>
      </c>
      <c r="H59" s="198"/>
      <c r="I59" s="198"/>
      <c r="J59" s="244"/>
      <c r="K59" s="199"/>
      <c r="L59" s="198"/>
      <c r="M59" s="198" t="n">
        <v>319</v>
      </c>
      <c r="N59" s="198"/>
      <c r="P59" s="243" t="s">
        <v>740</v>
      </c>
      <c r="Q59" s="243" t="n">
        <v>59.7</v>
      </c>
      <c r="R59" s="243" t="s">
        <v>741</v>
      </c>
      <c r="S59" s="243" t="s">
        <v>742</v>
      </c>
      <c r="T59" s="243" t="n">
        <v>54.3</v>
      </c>
      <c r="U59" s="243" t="n">
        <v>584</v>
      </c>
      <c r="V59" s="243" t="n">
        <v>10</v>
      </c>
      <c r="X59" s="198"/>
      <c r="Y59" s="198"/>
      <c r="Z59" s="198" t="n">
        <v>32.9</v>
      </c>
      <c r="AA59" s="198"/>
      <c r="AB59" s="198"/>
      <c r="AC59" s="198"/>
      <c r="AD59" s="198"/>
      <c r="AE59" s="198"/>
      <c r="AF59" s="198"/>
      <c r="AG59" s="198"/>
      <c r="AH59" s="198"/>
      <c r="AI59" s="198"/>
      <c r="AJ59" s="198"/>
      <c r="AK59" s="200"/>
      <c r="AL59" s="245"/>
    </row>
    <row r="60" s="14" customFormat="true" ht="15.75" hidden="false" customHeight="true" outlineLevel="0" collapsed="false">
      <c r="A60" s="196" t="s">
        <v>722</v>
      </c>
      <c r="B60" s="14" t="s">
        <v>723</v>
      </c>
      <c r="C60" s="14" t="s">
        <v>282</v>
      </c>
      <c r="D60" s="14" t="s">
        <v>451</v>
      </c>
      <c r="E60" s="197" t="s">
        <v>724</v>
      </c>
      <c r="F60" s="198" t="n">
        <v>100</v>
      </c>
      <c r="G60" s="198" t="s">
        <v>743</v>
      </c>
      <c r="H60" s="243" t="n">
        <v>12</v>
      </c>
      <c r="I60" s="198"/>
      <c r="J60" s="244" t="n">
        <v>-13</v>
      </c>
      <c r="K60" s="199" t="n">
        <v>100</v>
      </c>
      <c r="L60" s="198"/>
      <c r="M60" s="198"/>
      <c r="N60" s="198"/>
      <c r="P60" s="243" t="s">
        <v>744</v>
      </c>
      <c r="Q60" s="243" t="n">
        <v>4.6</v>
      </c>
      <c r="R60" s="243" t="s">
        <v>745</v>
      </c>
      <c r="S60" s="243" t="s">
        <v>746</v>
      </c>
      <c r="T60" s="243" t="n">
        <v>10.7</v>
      </c>
      <c r="U60" s="243" t="n">
        <v>791</v>
      </c>
      <c r="V60" s="243" t="n">
        <v>10</v>
      </c>
      <c r="X60" s="198"/>
      <c r="Y60" s="198" t="s">
        <v>458</v>
      </c>
      <c r="Z60" s="198" t="n">
        <v>21.5</v>
      </c>
      <c r="AA60" s="198"/>
      <c r="AB60" s="198"/>
      <c r="AC60" s="198"/>
      <c r="AD60" s="198"/>
      <c r="AE60" s="198"/>
      <c r="AF60" s="198"/>
      <c r="AG60" s="198"/>
      <c r="AH60" s="198"/>
      <c r="AI60" s="198"/>
      <c r="AJ60" s="198"/>
      <c r="AK60" s="200" t="s">
        <v>729</v>
      </c>
      <c r="AL60" s="245" t="s">
        <v>460</v>
      </c>
    </row>
    <row r="61" s="14" customFormat="true" ht="15.5" hidden="false" customHeight="true" outlineLevel="0" collapsed="false">
      <c r="A61" s="196" t="s">
        <v>730</v>
      </c>
      <c r="B61" s="14" t="s">
        <v>731</v>
      </c>
      <c r="C61" s="14" t="s">
        <v>282</v>
      </c>
      <c r="D61" s="14" t="s">
        <v>451</v>
      </c>
      <c r="E61" s="197" t="s">
        <v>732</v>
      </c>
      <c r="F61" s="198"/>
      <c r="G61" s="198" t="s">
        <v>743</v>
      </c>
      <c r="H61" s="198" t="n">
        <v>19</v>
      </c>
      <c r="I61" s="198"/>
      <c r="J61" s="244" t="n">
        <v>-12</v>
      </c>
      <c r="K61" s="199" t="n">
        <v>90</v>
      </c>
      <c r="L61" s="198"/>
      <c r="M61" s="198"/>
      <c r="N61" s="198"/>
      <c r="P61" s="243" t="s">
        <v>747</v>
      </c>
      <c r="Q61" s="243" t="n">
        <v>5.7</v>
      </c>
      <c r="R61" s="243" t="s">
        <v>748</v>
      </c>
      <c r="S61" s="243" t="s">
        <v>749</v>
      </c>
      <c r="T61" s="243" t="n">
        <v>21</v>
      </c>
      <c r="U61" s="243" t="n">
        <v>755</v>
      </c>
      <c r="V61" s="243" t="n">
        <v>10</v>
      </c>
      <c r="X61" s="198"/>
      <c r="Y61" s="198"/>
      <c r="Z61" s="202" t="n">
        <v>22.7</v>
      </c>
      <c r="AA61" s="202"/>
      <c r="AB61" s="202"/>
      <c r="AC61" s="202"/>
      <c r="AD61" s="202"/>
      <c r="AE61" s="202"/>
      <c r="AF61" s="202"/>
      <c r="AG61" s="202"/>
      <c r="AH61" s="202"/>
      <c r="AI61" s="202"/>
      <c r="AJ61" s="202"/>
      <c r="AK61" s="200" t="s">
        <v>729</v>
      </c>
      <c r="AL61" s="245" t="s">
        <v>460</v>
      </c>
    </row>
    <row r="62" s="14" customFormat="true" ht="15.5" hidden="false" customHeight="true" outlineLevel="0" collapsed="false">
      <c r="A62" s="196" t="s">
        <v>736</v>
      </c>
      <c r="B62" s="14" t="s">
        <v>737</v>
      </c>
      <c r="C62" s="14" t="s">
        <v>282</v>
      </c>
      <c r="D62" s="14" t="s">
        <v>451</v>
      </c>
      <c r="E62" s="197" t="s">
        <v>738</v>
      </c>
      <c r="F62" s="198"/>
      <c r="G62" s="198" t="s">
        <v>750</v>
      </c>
      <c r="H62" s="198"/>
      <c r="I62" s="198"/>
      <c r="J62" s="244"/>
      <c r="K62" s="199"/>
      <c r="L62" s="198"/>
      <c r="M62" s="198"/>
      <c r="N62" s="198"/>
      <c r="P62" s="243" t="s">
        <v>751</v>
      </c>
      <c r="Q62" s="243" t="n">
        <v>25.3</v>
      </c>
      <c r="R62" s="243" t="s">
        <v>752</v>
      </c>
      <c r="S62" s="243" t="s">
        <v>753</v>
      </c>
      <c r="T62" s="243" t="n">
        <v>48</v>
      </c>
      <c r="U62" s="243" t="n">
        <v>950</v>
      </c>
      <c r="V62" s="243" t="n">
        <v>10</v>
      </c>
      <c r="X62" s="198"/>
      <c r="Y62" s="198"/>
      <c r="Z62" s="202" t="n">
        <v>29.3</v>
      </c>
      <c r="AA62" s="202"/>
      <c r="AB62" s="202"/>
      <c r="AC62" s="202"/>
      <c r="AD62" s="202"/>
      <c r="AE62" s="202"/>
      <c r="AF62" s="202"/>
      <c r="AG62" s="202"/>
      <c r="AH62" s="202"/>
      <c r="AI62" s="202"/>
      <c r="AJ62" s="202"/>
      <c r="AK62" s="200"/>
      <c r="AL62" s="245"/>
    </row>
    <row r="63" s="14" customFormat="true" ht="15.75" hidden="false" customHeight="true" outlineLevel="0" collapsed="false">
      <c r="A63" s="196" t="s">
        <v>722</v>
      </c>
      <c r="B63" s="14" t="s">
        <v>723</v>
      </c>
      <c r="C63" s="14" t="s">
        <v>282</v>
      </c>
      <c r="D63" s="14" t="s">
        <v>451</v>
      </c>
      <c r="E63" s="197" t="s">
        <v>724</v>
      </c>
      <c r="F63" s="198" t="n">
        <v>185</v>
      </c>
      <c r="G63" s="198" t="s">
        <v>754</v>
      </c>
      <c r="H63" s="243" t="n">
        <v>13</v>
      </c>
      <c r="I63" s="198"/>
      <c r="J63" s="244" t="n">
        <v>-14</v>
      </c>
      <c r="K63" s="199" t="n">
        <v>115</v>
      </c>
      <c r="L63" s="198"/>
      <c r="M63" s="198"/>
      <c r="N63" s="198"/>
      <c r="P63" s="243" t="s">
        <v>755</v>
      </c>
      <c r="Q63" s="243" t="n">
        <v>7.1</v>
      </c>
      <c r="R63" s="243" t="s">
        <v>756</v>
      </c>
      <c r="S63" s="243" t="s">
        <v>757</v>
      </c>
      <c r="T63" s="243" t="n">
        <v>25.9</v>
      </c>
      <c r="U63" s="243" t="n">
        <v>822</v>
      </c>
      <c r="V63" s="243" t="n">
        <v>10</v>
      </c>
      <c r="X63" s="198"/>
      <c r="Y63" s="198" t="s">
        <v>465</v>
      </c>
      <c r="Z63" s="198" t="n">
        <v>35.7</v>
      </c>
      <c r="AA63" s="198"/>
      <c r="AB63" s="198"/>
      <c r="AC63" s="198"/>
      <c r="AD63" s="198"/>
      <c r="AE63" s="198"/>
      <c r="AF63" s="198"/>
      <c r="AG63" s="198"/>
      <c r="AH63" s="198"/>
      <c r="AI63" s="198"/>
      <c r="AJ63" s="198"/>
      <c r="AK63" s="200" t="s">
        <v>729</v>
      </c>
      <c r="AL63" s="245" t="s">
        <v>460</v>
      </c>
    </row>
    <row r="64" s="14" customFormat="true" ht="15.75" hidden="false" customHeight="true" outlineLevel="0" collapsed="false">
      <c r="A64" s="196" t="s">
        <v>730</v>
      </c>
      <c r="B64" s="14" t="s">
        <v>731</v>
      </c>
      <c r="C64" s="14" t="s">
        <v>282</v>
      </c>
      <c r="D64" s="14" t="s">
        <v>451</v>
      </c>
      <c r="E64" s="197" t="s">
        <v>732</v>
      </c>
      <c r="F64" s="198"/>
      <c r="G64" s="198" t="s">
        <v>754</v>
      </c>
      <c r="H64" s="198" t="n">
        <v>19</v>
      </c>
      <c r="I64" s="198"/>
      <c r="J64" s="244" t="n">
        <v>-13</v>
      </c>
      <c r="K64" s="199" t="n">
        <v>92</v>
      </c>
      <c r="L64" s="198"/>
      <c r="M64" s="198"/>
      <c r="N64" s="198"/>
      <c r="P64" s="243" t="s">
        <v>758</v>
      </c>
      <c r="Q64" s="243" t="n">
        <v>8.6</v>
      </c>
      <c r="R64" s="243" t="s">
        <v>759</v>
      </c>
      <c r="S64" s="243" t="s">
        <v>760</v>
      </c>
      <c r="T64" s="243" t="n">
        <v>39.3</v>
      </c>
      <c r="U64" s="243" t="n">
        <v>812</v>
      </c>
      <c r="V64" s="243" t="n">
        <v>10</v>
      </c>
      <c r="X64" s="198"/>
      <c r="Y64" s="198"/>
      <c r="Z64" s="202" t="n">
        <v>37.3</v>
      </c>
      <c r="AA64" s="202"/>
      <c r="AB64" s="202"/>
      <c r="AC64" s="202"/>
      <c r="AD64" s="202"/>
      <c r="AE64" s="202"/>
      <c r="AF64" s="202"/>
      <c r="AG64" s="202"/>
      <c r="AH64" s="202"/>
      <c r="AI64" s="202"/>
      <c r="AJ64" s="202"/>
      <c r="AK64" s="200" t="s">
        <v>729</v>
      </c>
      <c r="AL64" s="245" t="s">
        <v>460</v>
      </c>
    </row>
    <row r="65" s="14" customFormat="true" ht="15.75" hidden="false" customHeight="true" outlineLevel="0" collapsed="false">
      <c r="A65" s="196" t="s">
        <v>722</v>
      </c>
      <c r="B65" s="14" t="s">
        <v>723</v>
      </c>
      <c r="C65" s="14" t="s">
        <v>282</v>
      </c>
      <c r="D65" s="14" t="s">
        <v>451</v>
      </c>
      <c r="E65" s="197" t="s">
        <v>724</v>
      </c>
      <c r="F65" s="198" t="n">
        <v>12</v>
      </c>
      <c r="G65" s="198" t="s">
        <v>761</v>
      </c>
      <c r="H65" s="198" t="n">
        <v>26</v>
      </c>
      <c r="I65" s="198"/>
      <c r="J65" s="246" t="n">
        <v>-7</v>
      </c>
      <c r="K65" s="199" t="n">
        <v>79</v>
      </c>
      <c r="L65" s="198"/>
      <c r="M65" s="198"/>
      <c r="N65" s="198"/>
      <c r="P65" s="243" t="s">
        <v>762</v>
      </c>
      <c r="Q65" s="243" t="n">
        <v>6.4</v>
      </c>
      <c r="R65" s="243" t="n">
        <v>0.1</v>
      </c>
      <c r="S65" s="243" t="s">
        <v>763</v>
      </c>
      <c r="T65" s="243" t="n">
        <v>0.1</v>
      </c>
      <c r="U65" s="243" t="n">
        <v>950</v>
      </c>
      <c r="V65" s="243" t="n">
        <v>10</v>
      </c>
      <c r="X65" s="198"/>
      <c r="Y65" s="198"/>
      <c r="Z65" s="198"/>
      <c r="AA65" s="198"/>
      <c r="AB65" s="198"/>
      <c r="AC65" s="198"/>
      <c r="AD65" s="198"/>
      <c r="AE65" s="198"/>
      <c r="AF65" s="198"/>
      <c r="AG65" s="198"/>
      <c r="AH65" s="198"/>
      <c r="AI65" s="198"/>
      <c r="AJ65" s="198"/>
      <c r="AK65" s="200" t="s">
        <v>729</v>
      </c>
      <c r="AL65" s="245" t="s">
        <v>460</v>
      </c>
    </row>
    <row r="66" s="14" customFormat="true" ht="15.75" hidden="false" customHeight="true" outlineLevel="0" collapsed="false">
      <c r="A66" s="196" t="s">
        <v>730</v>
      </c>
      <c r="B66" s="14" t="s">
        <v>731</v>
      </c>
      <c r="C66" s="14" t="s">
        <v>282</v>
      </c>
      <c r="D66" s="14" t="s">
        <v>451</v>
      </c>
      <c r="E66" s="197" t="s">
        <v>732</v>
      </c>
      <c r="F66" s="198"/>
      <c r="G66" s="198" t="s">
        <v>761</v>
      </c>
      <c r="H66" s="198"/>
      <c r="I66" s="198"/>
      <c r="J66" s="246"/>
      <c r="K66" s="199"/>
      <c r="L66" s="198"/>
      <c r="M66" s="198"/>
      <c r="N66" s="198"/>
      <c r="P66" s="243" t="s">
        <v>764</v>
      </c>
      <c r="Q66" s="243" t="n">
        <v>8.8</v>
      </c>
      <c r="R66" s="243" t="n">
        <v>0.1</v>
      </c>
      <c r="S66" s="243" t="s">
        <v>765</v>
      </c>
      <c r="T66" s="243" t="n">
        <v>0.1</v>
      </c>
      <c r="U66" s="243" t="n">
        <v>590</v>
      </c>
      <c r="V66" s="243" t="n">
        <v>10</v>
      </c>
      <c r="X66" s="198"/>
      <c r="Y66" s="198"/>
      <c r="Z66" s="198"/>
      <c r="AA66" s="198"/>
      <c r="AB66" s="198"/>
      <c r="AC66" s="198"/>
      <c r="AD66" s="198"/>
      <c r="AE66" s="198"/>
      <c r="AF66" s="198"/>
      <c r="AG66" s="198"/>
      <c r="AH66" s="198"/>
      <c r="AI66" s="198"/>
      <c r="AJ66" s="198"/>
      <c r="AK66" s="200" t="s">
        <v>729</v>
      </c>
      <c r="AL66" s="245" t="s">
        <v>460</v>
      </c>
    </row>
    <row r="67" s="14" customFormat="true" ht="15.75" hidden="false" customHeight="true" outlineLevel="0" collapsed="false">
      <c r="A67" s="196" t="s">
        <v>722</v>
      </c>
      <c r="B67" s="14" t="s">
        <v>723</v>
      </c>
      <c r="C67" s="14" t="s">
        <v>282</v>
      </c>
      <c r="D67" s="14" t="s">
        <v>451</v>
      </c>
      <c r="E67" s="197" t="s">
        <v>724</v>
      </c>
      <c r="F67" s="198" t="n">
        <v>13</v>
      </c>
      <c r="G67" s="198" t="s">
        <v>766</v>
      </c>
      <c r="H67" s="198" t="n">
        <v>21</v>
      </c>
      <c r="I67" s="198"/>
      <c r="J67" s="246" t="n">
        <v>-8</v>
      </c>
      <c r="K67" s="199" t="n">
        <v>68</v>
      </c>
      <c r="L67" s="198"/>
      <c r="M67" s="198"/>
      <c r="N67" s="198"/>
      <c r="P67" s="243" t="s">
        <v>767</v>
      </c>
      <c r="Q67" s="243" t="n">
        <v>2</v>
      </c>
      <c r="R67" s="243" t="n">
        <v>0.1</v>
      </c>
      <c r="S67" s="243" t="s">
        <v>768</v>
      </c>
      <c r="T67" s="243" t="n">
        <v>0.1</v>
      </c>
      <c r="U67" s="243" t="n">
        <v>355</v>
      </c>
      <c r="V67" s="243" t="n">
        <v>10</v>
      </c>
      <c r="X67" s="198"/>
      <c r="Y67" s="198"/>
      <c r="Z67" s="198"/>
      <c r="AA67" s="198"/>
      <c r="AB67" s="198"/>
      <c r="AC67" s="198"/>
      <c r="AD67" s="198"/>
      <c r="AE67" s="198"/>
      <c r="AF67" s="198"/>
      <c r="AG67" s="198"/>
      <c r="AH67" s="198"/>
      <c r="AI67" s="198"/>
      <c r="AJ67" s="198"/>
      <c r="AK67" s="200" t="s">
        <v>729</v>
      </c>
      <c r="AL67" s="245" t="s">
        <v>460</v>
      </c>
      <c r="AM67" s="14" t="n">
        <v>1</v>
      </c>
    </row>
    <row r="68" s="14" customFormat="true" ht="15.75" hidden="false" customHeight="true" outlineLevel="0" collapsed="false">
      <c r="A68" s="196" t="s">
        <v>730</v>
      </c>
      <c r="B68" s="14" t="s">
        <v>731</v>
      </c>
      <c r="C68" s="14" t="s">
        <v>282</v>
      </c>
      <c r="D68" s="14" t="s">
        <v>451</v>
      </c>
      <c r="E68" s="197" t="s">
        <v>732</v>
      </c>
      <c r="F68" s="198"/>
      <c r="G68" s="198" t="s">
        <v>766</v>
      </c>
      <c r="H68" s="198"/>
      <c r="I68" s="198"/>
      <c r="J68" s="246"/>
      <c r="K68" s="199"/>
      <c r="L68" s="198"/>
      <c r="M68" s="198"/>
      <c r="N68" s="198"/>
      <c r="P68" s="243" t="s">
        <v>769</v>
      </c>
      <c r="Q68" s="243" t="n">
        <v>0.8</v>
      </c>
      <c r="R68" s="243" t="n">
        <v>0.1</v>
      </c>
      <c r="S68" s="243" t="s">
        <v>770</v>
      </c>
      <c r="T68" s="243" t="n">
        <v>0.1</v>
      </c>
      <c r="U68" s="243" t="n">
        <v>180</v>
      </c>
      <c r="V68" s="243" t="n">
        <v>10</v>
      </c>
      <c r="X68" s="198"/>
      <c r="Y68" s="198"/>
      <c r="Z68" s="198"/>
      <c r="AA68" s="198"/>
      <c r="AB68" s="198"/>
      <c r="AC68" s="198"/>
      <c r="AD68" s="198"/>
      <c r="AE68" s="198"/>
      <c r="AF68" s="198"/>
      <c r="AG68" s="198"/>
      <c r="AH68" s="198"/>
      <c r="AI68" s="198"/>
      <c r="AJ68" s="198"/>
      <c r="AK68" s="200" t="s">
        <v>729</v>
      </c>
      <c r="AL68" s="245" t="s">
        <v>460</v>
      </c>
      <c r="AM68" s="14" t="n">
        <v>1</v>
      </c>
    </row>
    <row r="69" s="14" customFormat="true" ht="15.75" hidden="false" customHeight="true" outlineLevel="0" collapsed="false">
      <c r="A69" s="196" t="s">
        <v>722</v>
      </c>
      <c r="B69" s="14" t="s">
        <v>723</v>
      </c>
      <c r="C69" s="14" t="s">
        <v>282</v>
      </c>
      <c r="D69" s="14" t="s">
        <v>451</v>
      </c>
      <c r="E69" s="197" t="s">
        <v>724</v>
      </c>
      <c r="F69" s="202" t="n">
        <v>99</v>
      </c>
      <c r="G69" s="202" t="s">
        <v>771</v>
      </c>
      <c r="H69" s="202" t="n">
        <v>15</v>
      </c>
      <c r="I69" s="202"/>
      <c r="J69" s="247" t="n">
        <v>-13</v>
      </c>
      <c r="K69" s="203" t="n">
        <v>103</v>
      </c>
      <c r="L69" s="202"/>
      <c r="M69" s="202"/>
      <c r="N69" s="202"/>
      <c r="O69" s="196"/>
      <c r="P69" s="248" t="s">
        <v>772</v>
      </c>
      <c r="Q69" s="248" t="n">
        <v>6.1</v>
      </c>
      <c r="R69" s="248" t="s">
        <v>773</v>
      </c>
      <c r="S69" s="248" t="s">
        <v>774</v>
      </c>
      <c r="T69" s="243" t="n">
        <v>20.9</v>
      </c>
      <c r="U69" s="243" t="n">
        <v>1034</v>
      </c>
      <c r="V69" s="243" t="n">
        <v>10</v>
      </c>
      <c r="W69" s="196"/>
      <c r="X69" s="198"/>
      <c r="Y69" s="198"/>
      <c r="Z69" s="198"/>
      <c r="AA69" s="198"/>
      <c r="AB69" s="198"/>
      <c r="AC69" s="198"/>
      <c r="AD69" s="198"/>
      <c r="AE69" s="198"/>
      <c r="AF69" s="198"/>
      <c r="AG69" s="198"/>
      <c r="AH69" s="198"/>
      <c r="AI69" s="198"/>
      <c r="AJ69" s="198"/>
      <c r="AK69" s="200" t="s">
        <v>729</v>
      </c>
      <c r="AL69" s="245" t="s">
        <v>460</v>
      </c>
    </row>
    <row r="70" s="14" customFormat="true" ht="15.75" hidden="false" customHeight="true" outlineLevel="0" collapsed="false">
      <c r="A70" s="196" t="s">
        <v>730</v>
      </c>
      <c r="B70" s="14" t="s">
        <v>731</v>
      </c>
      <c r="C70" s="14" t="s">
        <v>282</v>
      </c>
      <c r="D70" s="14" t="s">
        <v>451</v>
      </c>
      <c r="E70" s="197" t="s">
        <v>732</v>
      </c>
      <c r="F70" s="202"/>
      <c r="G70" s="202" t="s">
        <v>771</v>
      </c>
      <c r="H70" s="202"/>
      <c r="I70" s="202"/>
      <c r="J70" s="249"/>
      <c r="K70" s="203"/>
      <c r="L70" s="202"/>
      <c r="M70" s="202"/>
      <c r="N70" s="202"/>
      <c r="O70" s="196"/>
      <c r="P70" s="248" t="s">
        <v>775</v>
      </c>
      <c r="Q70" s="248" t="n">
        <v>10.9</v>
      </c>
      <c r="R70" s="248" t="s">
        <v>776</v>
      </c>
      <c r="S70" s="248" t="s">
        <v>777</v>
      </c>
      <c r="T70" s="243" t="n">
        <v>38.3</v>
      </c>
      <c r="U70" s="243" t="n">
        <v>847</v>
      </c>
      <c r="V70" s="243" t="n">
        <v>10</v>
      </c>
      <c r="W70" s="196"/>
      <c r="X70" s="198"/>
      <c r="Y70" s="198"/>
      <c r="Z70" s="198"/>
      <c r="AA70" s="198"/>
      <c r="AB70" s="198"/>
      <c r="AC70" s="198"/>
      <c r="AD70" s="198"/>
      <c r="AE70" s="198"/>
      <c r="AF70" s="198"/>
      <c r="AG70" s="198"/>
      <c r="AH70" s="198"/>
      <c r="AI70" s="198"/>
      <c r="AJ70" s="198"/>
      <c r="AK70" s="200" t="s">
        <v>729</v>
      </c>
      <c r="AL70" s="245" t="s">
        <v>460</v>
      </c>
    </row>
    <row r="71" s="223" customFormat="true" ht="21.75" hidden="false" customHeight="true" outlineLevel="0" collapsed="false">
      <c r="A71" s="222" t="s">
        <v>778</v>
      </c>
      <c r="B71" s="223" t="s">
        <v>779</v>
      </c>
      <c r="C71" s="223" t="s">
        <v>576</v>
      </c>
      <c r="D71" s="223" t="s">
        <v>451</v>
      </c>
      <c r="E71" s="224" t="s">
        <v>780</v>
      </c>
      <c r="F71" s="250"/>
      <c r="G71" s="250" t="s">
        <v>781</v>
      </c>
      <c r="H71" s="250" t="n">
        <v>27</v>
      </c>
      <c r="I71" s="250"/>
      <c r="J71" s="251" t="n">
        <v>-51</v>
      </c>
      <c r="K71" s="252" t="n">
        <v>76</v>
      </c>
      <c r="L71" s="250"/>
      <c r="M71" s="250" t="n">
        <v>327</v>
      </c>
      <c r="N71" s="250"/>
      <c r="O71" s="222"/>
      <c r="P71" s="253" t="s">
        <v>782</v>
      </c>
      <c r="Q71" s="253" t="n">
        <v>9.2</v>
      </c>
      <c r="R71" s="253" t="s">
        <v>783</v>
      </c>
      <c r="S71" s="253" t="s">
        <v>784</v>
      </c>
      <c r="T71" s="254" t="n">
        <v>18.5</v>
      </c>
      <c r="U71" s="254" t="n">
        <v>1363</v>
      </c>
      <c r="V71" s="253" t="n">
        <v>10</v>
      </c>
      <c r="W71" s="222"/>
      <c r="X71" s="225"/>
      <c r="Y71" s="225"/>
      <c r="Z71" s="228"/>
      <c r="AA71" s="228"/>
      <c r="AB71" s="228"/>
      <c r="AC71" s="228"/>
      <c r="AD71" s="228"/>
      <c r="AE71" s="228"/>
      <c r="AF71" s="228"/>
      <c r="AG71" s="228"/>
      <c r="AH71" s="228"/>
      <c r="AI71" s="228"/>
      <c r="AJ71" s="228"/>
      <c r="AK71" s="229"/>
      <c r="AL71" s="255"/>
      <c r="AQ71" s="14"/>
    </row>
    <row r="72" s="257" customFormat="true" ht="15.75" hidden="false" customHeight="true" outlineLevel="0" collapsed="false">
      <c r="A72" s="256" t="s">
        <v>785</v>
      </c>
      <c r="B72" s="257" t="s">
        <v>786</v>
      </c>
      <c r="C72" s="257" t="s">
        <v>576</v>
      </c>
      <c r="D72" s="257" t="s">
        <v>451</v>
      </c>
      <c r="E72" s="258" t="s">
        <v>787</v>
      </c>
      <c r="F72" s="259"/>
      <c r="G72" s="259" t="s">
        <v>788</v>
      </c>
      <c r="H72" s="260" t="n">
        <v>29</v>
      </c>
      <c r="I72" s="259"/>
      <c r="J72" s="261" t="n">
        <v>-46</v>
      </c>
      <c r="K72" s="262" t="n">
        <v>105</v>
      </c>
      <c r="L72" s="259"/>
      <c r="M72" s="259"/>
      <c r="N72" s="259"/>
      <c r="O72" s="263"/>
      <c r="P72" s="260" t="s">
        <v>789</v>
      </c>
      <c r="Q72" s="260" t="n">
        <v>0.97</v>
      </c>
      <c r="R72" s="260" t="s">
        <v>790</v>
      </c>
      <c r="S72" s="260" t="s">
        <v>791</v>
      </c>
      <c r="T72" s="264" t="n">
        <v>0.46</v>
      </c>
      <c r="U72" s="264" t="n">
        <v>1373</v>
      </c>
      <c r="V72" s="260" t="n">
        <v>10</v>
      </c>
      <c r="W72" s="263"/>
      <c r="X72" s="265"/>
      <c r="Y72" s="265" t="s">
        <v>458</v>
      </c>
      <c r="Z72" s="266" t="n">
        <v>15</v>
      </c>
      <c r="AA72" s="266"/>
      <c r="AB72" s="266"/>
      <c r="AC72" s="266"/>
      <c r="AD72" s="266"/>
      <c r="AE72" s="266"/>
      <c r="AF72" s="266"/>
      <c r="AG72" s="266"/>
      <c r="AH72" s="266"/>
      <c r="AI72" s="266"/>
      <c r="AJ72" s="266"/>
      <c r="AK72" s="267"/>
      <c r="AL72" s="268" t="s">
        <v>460</v>
      </c>
      <c r="AM72" s="257" t="n">
        <v>1</v>
      </c>
    </row>
    <row r="73" s="46" customFormat="true" ht="15.75" hidden="false" customHeight="true" outlineLevel="0" collapsed="false">
      <c r="A73" s="188" t="s">
        <v>792</v>
      </c>
      <c r="B73" s="46" t="s">
        <v>627</v>
      </c>
      <c r="C73" s="46" t="s">
        <v>282</v>
      </c>
      <c r="D73" s="46" t="s">
        <v>451</v>
      </c>
      <c r="E73" s="189" t="s">
        <v>793</v>
      </c>
      <c r="F73" s="194" t="n">
        <v>115</v>
      </c>
      <c r="G73" s="194" t="s">
        <v>794</v>
      </c>
      <c r="H73" s="194" t="n">
        <v>15</v>
      </c>
      <c r="I73" s="194"/>
      <c r="J73" s="195" t="n">
        <v>-17</v>
      </c>
      <c r="K73" s="195" t="n">
        <v>81</v>
      </c>
      <c r="L73" s="194"/>
      <c r="M73" s="194"/>
      <c r="N73" s="194"/>
      <c r="O73" s="188"/>
      <c r="P73" s="194" t="s">
        <v>795</v>
      </c>
      <c r="Q73" s="194" t="n">
        <v>9.8</v>
      </c>
      <c r="R73" s="194" t="s">
        <v>796</v>
      </c>
      <c r="S73" s="194" t="s">
        <v>797</v>
      </c>
      <c r="T73" s="190" t="n">
        <v>12.6</v>
      </c>
      <c r="U73" s="190" t="n">
        <v>847</v>
      </c>
      <c r="V73" s="194" t="n">
        <v>10</v>
      </c>
      <c r="W73" s="188"/>
      <c r="X73" s="190"/>
      <c r="Y73" s="190"/>
      <c r="Z73" s="190"/>
      <c r="AA73" s="190"/>
      <c r="AB73" s="190"/>
      <c r="AC73" s="190"/>
      <c r="AD73" s="190"/>
      <c r="AE73" s="190"/>
      <c r="AF73" s="190"/>
      <c r="AG73" s="190"/>
      <c r="AH73" s="190"/>
      <c r="AI73" s="190"/>
      <c r="AJ73" s="190"/>
      <c r="AK73" s="269" t="s">
        <v>798</v>
      </c>
      <c r="AL73" s="270" t="s">
        <v>460</v>
      </c>
    </row>
    <row r="74" s="46" customFormat="true" ht="15.75" hidden="false" customHeight="true" outlineLevel="0" collapsed="false">
      <c r="A74" s="188" t="s">
        <v>799</v>
      </c>
      <c r="B74" s="46" t="s">
        <v>800</v>
      </c>
      <c r="C74" s="46" t="s">
        <v>282</v>
      </c>
      <c r="D74" s="46" t="s">
        <v>451</v>
      </c>
      <c r="E74" s="189" t="s">
        <v>801</v>
      </c>
      <c r="F74" s="194" t="n">
        <v>208</v>
      </c>
      <c r="G74" s="194" t="s">
        <v>802</v>
      </c>
      <c r="H74" s="194" t="n">
        <v>12</v>
      </c>
      <c r="I74" s="194"/>
      <c r="J74" s="195" t="n">
        <v>-16</v>
      </c>
      <c r="K74" s="195" t="n">
        <v>127</v>
      </c>
      <c r="L74" s="194"/>
      <c r="M74" s="194"/>
      <c r="N74" s="194"/>
      <c r="O74" s="188"/>
      <c r="P74" s="271" t="s">
        <v>803</v>
      </c>
      <c r="Q74" s="271" t="n">
        <v>7.2</v>
      </c>
      <c r="R74" s="194" t="s">
        <v>804</v>
      </c>
      <c r="S74" s="194" t="s">
        <v>805</v>
      </c>
      <c r="T74" s="190" t="n">
        <v>17.8</v>
      </c>
      <c r="U74" s="190" t="n">
        <v>1235</v>
      </c>
      <c r="V74" s="194" t="n">
        <v>10</v>
      </c>
      <c r="W74" s="188"/>
      <c r="X74" s="190"/>
      <c r="Y74" s="190"/>
      <c r="Z74" s="190"/>
      <c r="AA74" s="190"/>
      <c r="AB74" s="190"/>
      <c r="AC74" s="190"/>
      <c r="AD74" s="190"/>
      <c r="AE74" s="190"/>
      <c r="AF74" s="190"/>
      <c r="AG74" s="190"/>
      <c r="AH74" s="190"/>
      <c r="AI74" s="190"/>
      <c r="AJ74" s="190"/>
      <c r="AK74" s="269" t="s">
        <v>798</v>
      </c>
      <c r="AL74" s="270" t="s">
        <v>460</v>
      </c>
    </row>
    <row r="75" s="46" customFormat="true" ht="15.75" hidden="false" customHeight="true" outlineLevel="0" collapsed="false">
      <c r="A75" s="188" t="s">
        <v>806</v>
      </c>
      <c r="B75" s="77" t="s">
        <v>807</v>
      </c>
      <c r="C75" s="46" t="s">
        <v>282</v>
      </c>
      <c r="D75" s="46" t="s">
        <v>451</v>
      </c>
      <c r="E75" s="189" t="s">
        <v>808</v>
      </c>
      <c r="F75" s="194" t="n">
        <v>215</v>
      </c>
      <c r="G75" s="272" t="s">
        <v>802</v>
      </c>
      <c r="H75" s="194" t="n">
        <v>15</v>
      </c>
      <c r="I75" s="194"/>
      <c r="J75" s="195" t="n">
        <v>-15</v>
      </c>
      <c r="K75" s="195" t="n">
        <v>110</v>
      </c>
      <c r="L75" s="194"/>
      <c r="M75" s="194"/>
      <c r="N75" s="194"/>
      <c r="O75" s="188"/>
      <c r="P75" s="271" t="s">
        <v>809</v>
      </c>
      <c r="Q75" s="271" t="n">
        <v>9.9</v>
      </c>
      <c r="R75" s="194" t="s">
        <v>810</v>
      </c>
      <c r="S75" s="194" t="s">
        <v>811</v>
      </c>
      <c r="T75" s="190" t="n">
        <v>34.8</v>
      </c>
      <c r="U75" s="190" t="n">
        <v>1248</v>
      </c>
      <c r="V75" s="194" t="n">
        <v>10</v>
      </c>
      <c r="W75" s="188"/>
      <c r="X75" s="190"/>
      <c r="Y75" s="190"/>
      <c r="Z75" s="190"/>
      <c r="AA75" s="190"/>
      <c r="AB75" s="190"/>
      <c r="AC75" s="190"/>
      <c r="AD75" s="190"/>
      <c r="AE75" s="190"/>
      <c r="AF75" s="190"/>
      <c r="AG75" s="190"/>
      <c r="AH75" s="190"/>
      <c r="AI75" s="190"/>
      <c r="AJ75" s="190"/>
      <c r="AK75" s="269" t="s">
        <v>798</v>
      </c>
      <c r="AL75" s="270" t="s">
        <v>460</v>
      </c>
    </row>
    <row r="76" s="46" customFormat="true" ht="15.75" hidden="false" customHeight="true" outlineLevel="0" collapsed="false">
      <c r="A76" s="188" t="s">
        <v>812</v>
      </c>
      <c r="B76" s="46" t="s">
        <v>813</v>
      </c>
      <c r="C76" s="46" t="s">
        <v>282</v>
      </c>
      <c r="D76" s="46" t="s">
        <v>451</v>
      </c>
      <c r="E76" s="189" t="s">
        <v>814</v>
      </c>
      <c r="F76" s="194" t="n">
        <v>187</v>
      </c>
      <c r="G76" s="194" t="s">
        <v>815</v>
      </c>
      <c r="H76" s="194" t="n">
        <v>16</v>
      </c>
      <c r="I76" s="194"/>
      <c r="J76" s="195" t="n">
        <v>-18</v>
      </c>
      <c r="K76" s="195" t="n">
        <v>170</v>
      </c>
      <c r="L76" s="194"/>
      <c r="M76" s="194"/>
      <c r="N76" s="194"/>
      <c r="O76" s="188"/>
      <c r="P76" s="194" t="s">
        <v>816</v>
      </c>
      <c r="Q76" s="194" t="n">
        <v>3.6</v>
      </c>
      <c r="R76" s="194" t="n">
        <v>12.4</v>
      </c>
      <c r="S76" s="194" t="s">
        <v>817</v>
      </c>
      <c r="T76" s="190" t="n">
        <v>12.4</v>
      </c>
      <c r="U76" s="190" t="n">
        <v>747</v>
      </c>
      <c r="V76" s="194" t="n">
        <v>10</v>
      </c>
      <c r="W76" s="188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269" t="s">
        <v>798</v>
      </c>
      <c r="AL76" s="270" t="s">
        <v>460</v>
      </c>
    </row>
    <row r="77" s="46" customFormat="true" ht="15.75" hidden="false" customHeight="true" outlineLevel="0" collapsed="false">
      <c r="A77" s="188" t="s">
        <v>818</v>
      </c>
      <c r="B77" s="46" t="s">
        <v>819</v>
      </c>
      <c r="C77" s="46" t="s">
        <v>282</v>
      </c>
      <c r="D77" s="46" t="s">
        <v>451</v>
      </c>
      <c r="E77" s="189" t="s">
        <v>820</v>
      </c>
      <c r="F77" s="194" t="n">
        <v>182</v>
      </c>
      <c r="G77" s="194" t="s">
        <v>821</v>
      </c>
      <c r="H77" s="194" t="n">
        <v>13</v>
      </c>
      <c r="I77" s="194"/>
      <c r="J77" s="195" t="n">
        <v>-16</v>
      </c>
      <c r="K77" s="195" t="n">
        <v>93</v>
      </c>
      <c r="L77" s="194"/>
      <c r="M77" s="194"/>
      <c r="N77" s="194"/>
      <c r="O77" s="188"/>
      <c r="P77" s="194" t="s">
        <v>822</v>
      </c>
      <c r="Q77" s="194" t="n">
        <v>5.47</v>
      </c>
      <c r="R77" s="194" t="s">
        <v>823</v>
      </c>
      <c r="S77" s="194" t="s">
        <v>824</v>
      </c>
      <c r="T77" s="190" t="n">
        <v>2.88</v>
      </c>
      <c r="U77" s="190" t="n">
        <v>496</v>
      </c>
      <c r="V77" s="194" t="n">
        <v>10</v>
      </c>
      <c r="W77" s="188"/>
      <c r="X77" s="190"/>
      <c r="Y77" s="190"/>
      <c r="Z77" s="190"/>
      <c r="AA77" s="190"/>
      <c r="AB77" s="190"/>
      <c r="AC77" s="190"/>
      <c r="AD77" s="190"/>
      <c r="AE77" s="190"/>
      <c r="AF77" s="190"/>
      <c r="AG77" s="190"/>
      <c r="AH77" s="190"/>
      <c r="AI77" s="190"/>
      <c r="AJ77" s="190"/>
      <c r="AK77" s="269" t="s">
        <v>798</v>
      </c>
      <c r="AL77" s="270" t="s">
        <v>460</v>
      </c>
    </row>
    <row r="78" s="223" customFormat="true" ht="15.75" hidden="false" customHeight="true" outlineLevel="0" collapsed="false">
      <c r="A78" s="222" t="s">
        <v>825</v>
      </c>
      <c r="B78" s="223" t="s">
        <v>449</v>
      </c>
      <c r="C78" s="223" t="s">
        <v>282</v>
      </c>
      <c r="D78" s="223" t="s">
        <v>451</v>
      </c>
      <c r="E78" s="223" t="s">
        <v>826</v>
      </c>
      <c r="F78" s="225" t="n">
        <v>25.2</v>
      </c>
      <c r="G78" s="225" t="s">
        <v>827</v>
      </c>
      <c r="H78" s="225" t="n">
        <v>35.2</v>
      </c>
      <c r="I78" s="225"/>
      <c r="J78" s="226" t="n">
        <v>7.9</v>
      </c>
      <c r="K78" s="226"/>
      <c r="L78" s="225"/>
      <c r="M78" s="225"/>
      <c r="N78" s="225"/>
      <c r="P78" s="225" t="s">
        <v>828</v>
      </c>
      <c r="Q78" s="225" t="n">
        <v>15.7</v>
      </c>
      <c r="R78" s="225" t="s">
        <v>829</v>
      </c>
      <c r="S78" s="225" t="s">
        <v>830</v>
      </c>
      <c r="T78" s="225" t="n">
        <v>1.8</v>
      </c>
      <c r="U78" s="225" t="n">
        <v>880</v>
      </c>
      <c r="V78" s="225"/>
      <c r="X78" s="225"/>
      <c r="Y78" s="225"/>
      <c r="Z78" s="225"/>
      <c r="AA78" s="225"/>
      <c r="AB78" s="225"/>
      <c r="AC78" s="225"/>
      <c r="AD78" s="225"/>
      <c r="AE78" s="225"/>
      <c r="AF78" s="225"/>
      <c r="AG78" s="225"/>
      <c r="AH78" s="225"/>
      <c r="AI78" s="225"/>
      <c r="AJ78" s="225"/>
      <c r="AK78" s="229" t="s">
        <v>831</v>
      </c>
      <c r="AL78" s="273" t="s">
        <v>832</v>
      </c>
    </row>
    <row r="79" s="223" customFormat="true" ht="15.75" hidden="false" customHeight="true" outlineLevel="0" collapsed="false">
      <c r="A79" s="222" t="s">
        <v>833</v>
      </c>
      <c r="B79" s="223" t="s">
        <v>231</v>
      </c>
      <c r="C79" s="223" t="s">
        <v>282</v>
      </c>
      <c r="D79" s="223" t="s">
        <v>451</v>
      </c>
      <c r="E79" s="223" t="s">
        <v>834</v>
      </c>
      <c r="F79" s="225" t="n">
        <v>18.9</v>
      </c>
      <c r="G79" s="225" t="s">
        <v>835</v>
      </c>
      <c r="H79" s="225" t="n">
        <v>9.6</v>
      </c>
      <c r="I79" s="225"/>
      <c r="J79" s="226" t="n">
        <v>-13.9</v>
      </c>
      <c r="K79" s="226"/>
      <c r="L79" s="225"/>
      <c r="M79" s="225"/>
      <c r="N79" s="225"/>
      <c r="P79" s="225" t="s">
        <v>836</v>
      </c>
      <c r="Q79" s="225" t="n">
        <v>0.84</v>
      </c>
      <c r="R79" s="225" t="s">
        <v>837</v>
      </c>
      <c r="S79" s="225" t="n">
        <v>1800</v>
      </c>
      <c r="T79" s="225" t="n">
        <v>0.05</v>
      </c>
      <c r="U79" s="225" t="n">
        <v>1800</v>
      </c>
      <c r="V79" s="225"/>
      <c r="X79" s="225"/>
      <c r="Y79" s="225"/>
      <c r="Z79" s="225"/>
      <c r="AA79" s="225"/>
      <c r="AB79" s="225"/>
      <c r="AC79" s="225"/>
      <c r="AD79" s="225"/>
      <c r="AE79" s="225"/>
      <c r="AF79" s="225"/>
      <c r="AG79" s="225"/>
      <c r="AH79" s="225"/>
      <c r="AI79" s="225"/>
      <c r="AJ79" s="225"/>
      <c r="AK79" s="229" t="s">
        <v>831</v>
      </c>
      <c r="AL79" s="273" t="s">
        <v>832</v>
      </c>
    </row>
    <row r="80" s="223" customFormat="true" ht="15.75" hidden="false" customHeight="true" outlineLevel="0" collapsed="false">
      <c r="A80" s="222" t="s">
        <v>833</v>
      </c>
      <c r="B80" s="223" t="s">
        <v>231</v>
      </c>
      <c r="C80" s="223" t="s">
        <v>282</v>
      </c>
      <c r="D80" s="223" t="s">
        <v>451</v>
      </c>
      <c r="E80" s="223" t="s">
        <v>834</v>
      </c>
      <c r="F80" s="225" t="n">
        <v>23.8</v>
      </c>
      <c r="G80" s="225" t="s">
        <v>838</v>
      </c>
      <c r="H80" s="225" t="n">
        <v>17.5</v>
      </c>
      <c r="I80" s="225"/>
      <c r="J80" s="226" t="n">
        <v>-6.5</v>
      </c>
      <c r="K80" s="226"/>
      <c r="L80" s="225" t="n">
        <v>147.7</v>
      </c>
      <c r="M80" s="225"/>
      <c r="N80" s="225"/>
      <c r="O80" s="223" t="n">
        <v>110.4</v>
      </c>
      <c r="P80" s="225" t="s">
        <v>839</v>
      </c>
      <c r="Q80" s="225" t="n">
        <v>20.7</v>
      </c>
      <c r="R80" s="225" t="s">
        <v>840</v>
      </c>
      <c r="S80" s="225" t="s">
        <v>841</v>
      </c>
      <c r="T80" s="225" t="n">
        <v>1.4</v>
      </c>
      <c r="U80" s="225" t="n">
        <v>120</v>
      </c>
      <c r="V80" s="225"/>
      <c r="X80" s="225"/>
      <c r="Y80" s="225"/>
      <c r="Z80" s="225"/>
      <c r="AA80" s="225"/>
      <c r="AB80" s="225"/>
      <c r="AC80" s="225"/>
      <c r="AD80" s="225"/>
      <c r="AE80" s="225"/>
      <c r="AF80" s="225"/>
      <c r="AG80" s="225"/>
      <c r="AH80" s="225"/>
      <c r="AI80" s="225"/>
      <c r="AJ80" s="225"/>
      <c r="AK80" s="229" t="s">
        <v>831</v>
      </c>
      <c r="AL80" s="273" t="s">
        <v>832</v>
      </c>
    </row>
    <row r="81" s="223" customFormat="true" ht="15.75" hidden="false" customHeight="true" outlineLevel="0" collapsed="false">
      <c r="A81" s="222" t="s">
        <v>833</v>
      </c>
      <c r="B81" s="223" t="s">
        <v>231</v>
      </c>
      <c r="C81" s="223" t="s">
        <v>282</v>
      </c>
      <c r="D81" s="223" t="s">
        <v>451</v>
      </c>
      <c r="E81" s="223" t="s">
        <v>834</v>
      </c>
      <c r="F81" s="250" t="n">
        <v>26.6</v>
      </c>
      <c r="G81" s="250" t="s">
        <v>842</v>
      </c>
      <c r="H81" s="250" t="n">
        <v>42.3</v>
      </c>
      <c r="I81" s="250"/>
      <c r="J81" s="274" t="n">
        <v>24</v>
      </c>
      <c r="K81" s="274"/>
      <c r="L81" s="250" t="n">
        <v>161.3</v>
      </c>
      <c r="M81" s="250"/>
      <c r="N81" s="250"/>
      <c r="O81" s="222" t="n">
        <v>94</v>
      </c>
      <c r="P81" s="250" t="s">
        <v>843</v>
      </c>
      <c r="Q81" s="250" t="n">
        <v>408</v>
      </c>
      <c r="R81" s="250" t="s">
        <v>844</v>
      </c>
      <c r="S81" s="250" t="s">
        <v>845</v>
      </c>
      <c r="T81" s="225" t="n">
        <v>19.8</v>
      </c>
      <c r="U81" s="225" t="n">
        <v>330</v>
      </c>
      <c r="V81" s="250"/>
      <c r="W81" s="222"/>
      <c r="X81" s="225"/>
      <c r="Y81" s="225"/>
      <c r="Z81" s="225"/>
      <c r="AA81" s="225"/>
      <c r="AB81" s="225"/>
      <c r="AC81" s="225"/>
      <c r="AD81" s="225"/>
      <c r="AE81" s="225"/>
      <c r="AF81" s="225"/>
      <c r="AG81" s="225"/>
      <c r="AH81" s="225"/>
      <c r="AI81" s="225"/>
      <c r="AJ81" s="225"/>
      <c r="AK81" s="229" t="s">
        <v>831</v>
      </c>
      <c r="AL81" s="273" t="s">
        <v>832</v>
      </c>
    </row>
    <row r="82" s="223" customFormat="true" ht="15.75" hidden="false" customHeight="true" outlineLevel="0" collapsed="false">
      <c r="A82" s="222" t="s">
        <v>846</v>
      </c>
      <c r="B82" s="223" t="s">
        <v>847</v>
      </c>
      <c r="C82" s="223" t="s">
        <v>282</v>
      </c>
      <c r="D82" s="223" t="s">
        <v>451</v>
      </c>
      <c r="E82" s="223" t="s">
        <v>848</v>
      </c>
      <c r="F82" s="225" t="n">
        <v>22</v>
      </c>
      <c r="G82" s="225" t="s">
        <v>849</v>
      </c>
      <c r="H82" s="225" t="n">
        <v>10</v>
      </c>
      <c r="I82" s="225"/>
      <c r="J82" s="226" t="n">
        <v>-12.9</v>
      </c>
      <c r="K82" s="226"/>
      <c r="L82" s="225"/>
      <c r="M82" s="225"/>
      <c r="N82" s="225"/>
      <c r="P82" s="225" t="s">
        <v>850</v>
      </c>
      <c r="Q82" s="225" t="n">
        <v>3.28</v>
      </c>
      <c r="R82" s="225" t="s">
        <v>851</v>
      </c>
      <c r="S82" s="225" t="n">
        <v>1800</v>
      </c>
      <c r="T82" s="225" t="n">
        <v>1.31</v>
      </c>
      <c r="U82" s="225" t="n">
        <v>1800</v>
      </c>
      <c r="V82" s="225"/>
      <c r="X82" s="225"/>
      <c r="Y82" s="225"/>
      <c r="Z82" s="225"/>
      <c r="AA82" s="225"/>
      <c r="AB82" s="225"/>
      <c r="AC82" s="225"/>
      <c r="AD82" s="225"/>
      <c r="AE82" s="225"/>
      <c r="AF82" s="225"/>
      <c r="AG82" s="225"/>
      <c r="AH82" s="225"/>
      <c r="AI82" s="225"/>
      <c r="AJ82" s="225"/>
      <c r="AK82" s="229" t="s">
        <v>831</v>
      </c>
      <c r="AL82" s="273" t="s">
        <v>832</v>
      </c>
    </row>
    <row r="83" s="223" customFormat="true" ht="15.75" hidden="false" customHeight="true" outlineLevel="0" collapsed="false">
      <c r="A83" s="222" t="s">
        <v>846</v>
      </c>
      <c r="B83" s="223" t="s">
        <v>847</v>
      </c>
      <c r="C83" s="223" t="s">
        <v>282</v>
      </c>
      <c r="D83" s="223" t="s">
        <v>451</v>
      </c>
      <c r="E83" s="223" t="s">
        <v>848</v>
      </c>
      <c r="F83" s="225" t="n">
        <v>26.1</v>
      </c>
      <c r="G83" s="225" t="s">
        <v>852</v>
      </c>
      <c r="H83" s="225" t="n">
        <v>44.2</v>
      </c>
      <c r="I83" s="225"/>
      <c r="J83" s="226" t="n">
        <v>36.3</v>
      </c>
      <c r="K83" s="226"/>
      <c r="L83" s="225" t="n">
        <v>163.4</v>
      </c>
      <c r="M83" s="225"/>
      <c r="N83" s="225"/>
      <c r="O83" s="223" t="n">
        <v>95.8</v>
      </c>
      <c r="P83" s="225" t="s">
        <v>853</v>
      </c>
      <c r="Q83" s="225" t="n">
        <v>467</v>
      </c>
      <c r="R83" s="225" t="s">
        <v>854</v>
      </c>
      <c r="S83" s="225" t="s">
        <v>855</v>
      </c>
      <c r="T83" s="225" t="n">
        <v>21.1</v>
      </c>
      <c r="U83" s="225" t="n">
        <v>400</v>
      </c>
      <c r="V83" s="225"/>
      <c r="X83" s="225"/>
      <c r="Y83" s="225"/>
      <c r="Z83" s="225"/>
      <c r="AA83" s="225"/>
      <c r="AB83" s="225"/>
      <c r="AC83" s="225"/>
      <c r="AD83" s="225"/>
      <c r="AE83" s="225"/>
      <c r="AF83" s="225"/>
      <c r="AG83" s="225"/>
      <c r="AH83" s="225"/>
      <c r="AI83" s="225"/>
      <c r="AJ83" s="225"/>
      <c r="AK83" s="229" t="s">
        <v>831</v>
      </c>
      <c r="AL83" s="273" t="s">
        <v>832</v>
      </c>
    </row>
    <row r="84" s="223" customFormat="true" ht="15.75" hidden="false" customHeight="true" outlineLevel="0" collapsed="false">
      <c r="A84" s="222" t="s">
        <v>833</v>
      </c>
      <c r="B84" s="223" t="s">
        <v>231</v>
      </c>
      <c r="C84" s="223" t="s">
        <v>282</v>
      </c>
      <c r="D84" s="223" t="s">
        <v>451</v>
      </c>
      <c r="E84" s="223" t="s">
        <v>834</v>
      </c>
      <c r="F84" s="225" t="n">
        <v>72</v>
      </c>
      <c r="G84" s="275" t="s">
        <v>856</v>
      </c>
      <c r="H84" s="225" t="n">
        <v>23</v>
      </c>
      <c r="I84" s="225" t="n">
        <v>1.31</v>
      </c>
      <c r="J84" s="226" t="n">
        <v>-14.2</v>
      </c>
      <c r="K84" s="226" t="n">
        <v>58.6</v>
      </c>
      <c r="L84" s="225" t="n">
        <v>172.3</v>
      </c>
      <c r="M84" s="225"/>
      <c r="N84" s="225"/>
      <c r="P84" s="225" t="s">
        <v>857</v>
      </c>
      <c r="Q84" s="225" t="n">
        <v>140</v>
      </c>
      <c r="R84" s="225" t="s">
        <v>858</v>
      </c>
      <c r="S84" s="225" t="s">
        <v>859</v>
      </c>
      <c r="T84" s="225" t="n">
        <v>4</v>
      </c>
      <c r="U84" s="225" t="n">
        <v>600</v>
      </c>
      <c r="V84" s="225"/>
      <c r="X84" s="225"/>
      <c r="Y84" s="225"/>
      <c r="Z84" s="225"/>
      <c r="AA84" s="225"/>
      <c r="AB84" s="225"/>
      <c r="AC84" s="225"/>
      <c r="AD84" s="225"/>
      <c r="AE84" s="225"/>
      <c r="AF84" s="225"/>
      <c r="AG84" s="225"/>
      <c r="AH84" s="225"/>
      <c r="AI84" s="225"/>
      <c r="AJ84" s="225"/>
      <c r="AK84" s="229" t="s">
        <v>831</v>
      </c>
      <c r="AL84" s="273" t="s">
        <v>832</v>
      </c>
    </row>
    <row r="85" s="14" customFormat="true" ht="15.75" hidden="false" customHeight="true" outlineLevel="0" collapsed="false">
      <c r="A85" s="8" t="s">
        <v>860</v>
      </c>
      <c r="B85" s="8" t="s">
        <v>861</v>
      </c>
      <c r="C85" s="8" t="s">
        <v>862</v>
      </c>
      <c r="D85" s="8" t="s">
        <v>451</v>
      </c>
      <c r="E85" s="8" t="s">
        <v>863</v>
      </c>
      <c r="F85" s="9" t="n">
        <v>353</v>
      </c>
      <c r="G85" s="9" t="s">
        <v>864</v>
      </c>
      <c r="H85" s="8" t="n">
        <v>19</v>
      </c>
      <c r="I85" s="8" t="n">
        <v>1.3</v>
      </c>
      <c r="J85" s="8" t="n">
        <v>-20</v>
      </c>
      <c r="K85" s="8" t="n">
        <v>107</v>
      </c>
      <c r="N85" s="8" t="n">
        <v>50</v>
      </c>
      <c r="P85" s="8" t="s">
        <v>865</v>
      </c>
      <c r="Q85" s="8" t="n">
        <v>1.43</v>
      </c>
      <c r="R85" s="9" t="s">
        <v>866</v>
      </c>
      <c r="S85" s="9" t="s">
        <v>867</v>
      </c>
      <c r="T85" s="9" t="n">
        <v>2.04</v>
      </c>
      <c r="U85" s="9" t="n">
        <v>1052</v>
      </c>
      <c r="V85" s="9" t="n">
        <v>50</v>
      </c>
      <c r="AI85" s="8" t="s">
        <v>868</v>
      </c>
      <c r="AJ85" s="8" t="s">
        <v>832</v>
      </c>
    </row>
    <row r="86" s="14" customFormat="true" ht="15.75" hidden="false" customHeight="true" outlineLevel="0" collapsed="false">
      <c r="A86" s="8" t="s">
        <v>860</v>
      </c>
      <c r="B86" s="8" t="s">
        <v>861</v>
      </c>
      <c r="C86" s="8" t="s">
        <v>862</v>
      </c>
      <c r="D86" s="8" t="s">
        <v>451</v>
      </c>
      <c r="E86" s="8" t="s">
        <v>863</v>
      </c>
      <c r="F86" s="9" t="n">
        <v>363</v>
      </c>
      <c r="G86" s="9" t="s">
        <v>869</v>
      </c>
      <c r="H86" s="8" t="n">
        <v>22</v>
      </c>
      <c r="I86" s="8" t="n">
        <v>1.3</v>
      </c>
      <c r="J86" s="8" t="n">
        <v>-19</v>
      </c>
      <c r="K86" s="8" t="n">
        <v>119</v>
      </c>
      <c r="N86" s="8" t="n">
        <v>50</v>
      </c>
      <c r="P86" s="8" t="s">
        <v>870</v>
      </c>
      <c r="Q86" s="8" t="n">
        <v>2.43</v>
      </c>
      <c r="R86" s="9" t="s">
        <v>871</v>
      </c>
      <c r="S86" s="9" t="s">
        <v>872</v>
      </c>
      <c r="T86" s="9" t="n">
        <v>2.76</v>
      </c>
      <c r="U86" s="9" t="n">
        <v>331</v>
      </c>
      <c r="V86" s="9" t="n">
        <v>50</v>
      </c>
      <c r="AI86" s="8" t="s">
        <v>868</v>
      </c>
      <c r="AJ86" s="8" t="s">
        <v>832</v>
      </c>
    </row>
    <row r="87" s="14" customFormat="true" ht="15.5" hidden="false" customHeight="true" outlineLevel="0" collapsed="false">
      <c r="A87" s="8" t="s">
        <v>860</v>
      </c>
      <c r="B87" s="8" t="s">
        <v>861</v>
      </c>
      <c r="C87" s="8" t="s">
        <v>862</v>
      </c>
      <c r="D87" s="8" t="s">
        <v>451</v>
      </c>
      <c r="E87" s="8" t="s">
        <v>863</v>
      </c>
      <c r="F87" s="9" t="n">
        <v>372</v>
      </c>
      <c r="G87" s="9" t="s">
        <v>873</v>
      </c>
      <c r="H87" s="8" t="n">
        <v>25</v>
      </c>
      <c r="I87" s="8" t="n">
        <v>1.4</v>
      </c>
      <c r="J87" s="8" t="n">
        <v>-19</v>
      </c>
      <c r="K87" s="8" t="n">
        <v>119</v>
      </c>
      <c r="N87" s="8" t="n">
        <v>50</v>
      </c>
      <c r="P87" s="8" t="s">
        <v>874</v>
      </c>
      <c r="Q87" s="8" t="n">
        <v>2.5</v>
      </c>
      <c r="R87" s="9" t="s">
        <v>875</v>
      </c>
      <c r="S87" s="9" t="s">
        <v>876</v>
      </c>
      <c r="T87" s="9" t="n">
        <v>3.24</v>
      </c>
      <c r="U87" s="9" t="n">
        <v>454</v>
      </c>
      <c r="V87" s="9" t="n">
        <v>50</v>
      </c>
      <c r="AI87" s="8" t="s">
        <v>868</v>
      </c>
      <c r="AJ87" s="8" t="s">
        <v>832</v>
      </c>
    </row>
    <row r="88" s="205" customFormat="true" ht="15.75" hidden="false" customHeight="true" outlineLevel="0" collapsed="false">
      <c r="A88" s="8" t="s">
        <v>877</v>
      </c>
      <c r="B88" s="8" t="s">
        <v>861</v>
      </c>
      <c r="C88" s="8" t="s">
        <v>878</v>
      </c>
      <c r="D88" s="8" t="s">
        <v>451</v>
      </c>
      <c r="E88" s="8" t="s">
        <v>879</v>
      </c>
      <c r="F88" s="9" t="n">
        <v>30.3</v>
      </c>
      <c r="G88" s="9" t="s">
        <v>880</v>
      </c>
      <c r="H88" s="8" t="n">
        <v>19</v>
      </c>
      <c r="I88" s="8" t="n">
        <v>1.05</v>
      </c>
      <c r="J88" s="8" t="n">
        <v>-21</v>
      </c>
      <c r="K88" s="8" t="n">
        <v>95</v>
      </c>
      <c r="N88" s="8" t="n">
        <v>50</v>
      </c>
      <c r="P88" s="8" t="s">
        <v>881</v>
      </c>
      <c r="Q88" s="8" t="n">
        <v>2.9</v>
      </c>
      <c r="R88" s="9" t="s">
        <v>882</v>
      </c>
      <c r="S88" s="9" t="s">
        <v>883</v>
      </c>
      <c r="T88" s="9" t="n">
        <v>2</v>
      </c>
      <c r="U88" s="9" t="n">
        <v>940</v>
      </c>
      <c r="V88" s="9" t="n">
        <v>50</v>
      </c>
      <c r="AI88" s="8" t="s">
        <v>884</v>
      </c>
      <c r="AJ88" s="8" t="s">
        <v>832</v>
      </c>
    </row>
    <row r="89" s="205" customFormat="true" ht="15.75" hidden="false" customHeight="true" outlineLevel="0" collapsed="false">
      <c r="A89" s="8" t="s">
        <v>877</v>
      </c>
      <c r="B89" s="8" t="s">
        <v>861</v>
      </c>
      <c r="C89" s="8" t="s">
        <v>878</v>
      </c>
      <c r="D89" s="8" t="s">
        <v>451</v>
      </c>
      <c r="E89" s="8" t="s">
        <v>879</v>
      </c>
      <c r="F89" s="9" t="n">
        <v>28.3</v>
      </c>
      <c r="G89" s="9" t="s">
        <v>885</v>
      </c>
      <c r="H89" s="8" t="n">
        <v>24</v>
      </c>
      <c r="I89" s="8" t="n">
        <v>1.04</v>
      </c>
      <c r="J89" s="8" t="n">
        <v>-20</v>
      </c>
      <c r="K89" s="8" t="n">
        <v>98</v>
      </c>
      <c r="N89" s="8" t="n">
        <v>50</v>
      </c>
      <c r="P89" s="8" t="s">
        <v>886</v>
      </c>
      <c r="Q89" s="8" t="n">
        <v>8.6</v>
      </c>
      <c r="R89" s="9" t="s">
        <v>887</v>
      </c>
      <c r="S89" s="9" t="s">
        <v>888</v>
      </c>
      <c r="T89" s="9" t="n">
        <v>5.1</v>
      </c>
      <c r="U89" s="9" t="n">
        <v>490</v>
      </c>
      <c r="V89" s="9" t="n">
        <v>50</v>
      </c>
      <c r="AI89" s="8" t="s">
        <v>884</v>
      </c>
      <c r="AJ89" s="8" t="s">
        <v>832</v>
      </c>
    </row>
    <row r="90" s="205" customFormat="true" ht="15.75" hidden="false" customHeight="true" outlineLevel="0" collapsed="false">
      <c r="A90" s="8" t="s">
        <v>877</v>
      </c>
      <c r="B90" s="8" t="s">
        <v>861</v>
      </c>
      <c r="C90" s="8" t="s">
        <v>878</v>
      </c>
      <c r="D90" s="8" t="s">
        <v>451</v>
      </c>
      <c r="E90" s="8" t="s">
        <v>879</v>
      </c>
      <c r="F90" s="9" t="n">
        <v>28.8</v>
      </c>
      <c r="G90" s="9" t="s">
        <v>889</v>
      </c>
      <c r="H90" s="8" t="n">
        <v>31</v>
      </c>
      <c r="I90" s="8" t="n">
        <v>1.04</v>
      </c>
      <c r="J90" s="8" t="n">
        <v>-19</v>
      </c>
      <c r="K90" s="8" t="n">
        <v>100</v>
      </c>
      <c r="N90" s="8" t="n">
        <v>50</v>
      </c>
      <c r="P90" s="8" t="s">
        <v>890</v>
      </c>
      <c r="Q90" s="8" t="n">
        <v>10.1</v>
      </c>
      <c r="R90" s="9" t="s">
        <v>891</v>
      </c>
      <c r="S90" s="9" t="s">
        <v>892</v>
      </c>
      <c r="T90" s="9" t="n">
        <v>6.7</v>
      </c>
      <c r="U90" s="9" t="n">
        <v>250</v>
      </c>
      <c r="V90" s="9" t="n">
        <v>50</v>
      </c>
      <c r="AI90" s="8" t="s">
        <v>884</v>
      </c>
      <c r="AJ90" s="8" t="s">
        <v>832</v>
      </c>
    </row>
    <row r="91" s="257" customFormat="true" ht="15.75" hidden="false" customHeight="true" outlineLevel="0" collapsed="false">
      <c r="A91" s="263" t="s">
        <v>893</v>
      </c>
      <c r="B91" s="257" t="s">
        <v>861</v>
      </c>
      <c r="C91" s="257" t="s">
        <v>576</v>
      </c>
      <c r="D91" s="257" t="s">
        <v>451</v>
      </c>
      <c r="E91" s="257" t="s">
        <v>894</v>
      </c>
      <c r="F91" s="265" t="n">
        <v>71.9</v>
      </c>
      <c r="G91" s="265" t="s">
        <v>895</v>
      </c>
      <c r="H91" s="265" t="n">
        <v>26</v>
      </c>
      <c r="I91" s="265" t="n">
        <v>1.16</v>
      </c>
      <c r="J91" s="276" t="n">
        <v>-50</v>
      </c>
      <c r="K91" s="276" t="n">
        <v>69</v>
      </c>
      <c r="L91" s="265"/>
      <c r="M91" s="265" t="n">
        <v>290</v>
      </c>
      <c r="N91" s="265"/>
      <c r="P91" s="265" t="s">
        <v>896</v>
      </c>
      <c r="Q91" s="265" t="n">
        <v>3.9</v>
      </c>
      <c r="R91" s="265" t="s">
        <v>897</v>
      </c>
      <c r="S91" s="265" t="s">
        <v>898</v>
      </c>
      <c r="T91" s="265" t="n">
        <v>1.4</v>
      </c>
      <c r="U91" s="265" t="n">
        <v>1400</v>
      </c>
      <c r="V91" s="265" t="n">
        <v>10</v>
      </c>
      <c r="X91" s="265"/>
      <c r="Y91" s="265"/>
      <c r="Z91" s="265"/>
      <c r="AA91" s="265"/>
      <c r="AB91" s="265" t="s">
        <v>634</v>
      </c>
      <c r="AC91" s="265"/>
      <c r="AD91" s="265"/>
      <c r="AE91" s="265"/>
      <c r="AF91" s="265"/>
      <c r="AG91" s="277" t="s">
        <v>899</v>
      </c>
      <c r="AH91" s="265"/>
      <c r="AI91" s="265" t="s">
        <v>37</v>
      </c>
      <c r="AJ91" s="265"/>
      <c r="AK91" s="278" t="s">
        <v>900</v>
      </c>
      <c r="AL91" s="279" t="s">
        <v>901</v>
      </c>
    </row>
    <row r="92" s="257" customFormat="true" ht="15.75" hidden="false" customHeight="true" outlineLevel="0" collapsed="false">
      <c r="A92" s="263" t="s">
        <v>893</v>
      </c>
      <c r="B92" s="257" t="s">
        <v>861</v>
      </c>
      <c r="C92" s="257" t="s">
        <v>576</v>
      </c>
      <c r="D92" s="257" t="s">
        <v>451</v>
      </c>
      <c r="E92" s="257" t="s">
        <v>894</v>
      </c>
      <c r="F92" s="265" t="n">
        <v>46.4</v>
      </c>
      <c r="G92" s="265" t="s">
        <v>902</v>
      </c>
      <c r="H92" s="265" t="n">
        <v>28</v>
      </c>
      <c r="I92" s="265" t="n">
        <v>1.07</v>
      </c>
      <c r="J92" s="276" t="n">
        <v>-48</v>
      </c>
      <c r="K92" s="276"/>
      <c r="L92" s="265"/>
      <c r="M92" s="265" t="n">
        <v>272</v>
      </c>
      <c r="N92" s="265"/>
      <c r="P92" s="265" t="s">
        <v>903</v>
      </c>
      <c r="Q92" s="265" t="n">
        <v>3</v>
      </c>
      <c r="R92" s="265" t="s">
        <v>904</v>
      </c>
      <c r="S92" s="265" t="s">
        <v>905</v>
      </c>
      <c r="T92" s="265" t="n">
        <v>0.85</v>
      </c>
      <c r="U92" s="265" t="n">
        <v>1060</v>
      </c>
      <c r="V92" s="265" t="n">
        <v>10</v>
      </c>
      <c r="X92" s="265"/>
      <c r="Y92" s="265"/>
      <c r="Z92" s="265"/>
      <c r="AA92" s="265"/>
      <c r="AB92" s="265" t="s">
        <v>634</v>
      </c>
      <c r="AC92" s="265"/>
      <c r="AD92" s="265"/>
      <c r="AE92" s="265"/>
      <c r="AF92" s="265"/>
      <c r="AG92" s="265" t="s">
        <v>36</v>
      </c>
      <c r="AH92" s="265"/>
      <c r="AI92" s="265" t="s">
        <v>37</v>
      </c>
      <c r="AJ92" s="265"/>
      <c r="AK92" s="278" t="s">
        <v>900</v>
      </c>
      <c r="AL92" s="279" t="s">
        <v>901</v>
      </c>
    </row>
    <row r="93" s="257" customFormat="true" ht="15.75" hidden="false" customHeight="true" outlineLevel="0" collapsed="false">
      <c r="A93" s="263" t="s">
        <v>893</v>
      </c>
      <c r="B93" s="257" t="s">
        <v>861</v>
      </c>
      <c r="C93" s="257" t="s">
        <v>576</v>
      </c>
      <c r="D93" s="257" t="s">
        <v>451</v>
      </c>
      <c r="E93" s="257" t="s">
        <v>894</v>
      </c>
      <c r="F93" s="265" t="n">
        <v>59.8</v>
      </c>
      <c r="G93" s="265" t="s">
        <v>906</v>
      </c>
      <c r="H93" s="265" t="n">
        <v>50</v>
      </c>
      <c r="I93" s="280" t="n">
        <v>1.1</v>
      </c>
      <c r="J93" s="276" t="n">
        <v>-50</v>
      </c>
      <c r="K93" s="276" t="s">
        <v>907</v>
      </c>
      <c r="L93" s="265"/>
      <c r="M93" s="265" t="n">
        <v>283</v>
      </c>
      <c r="N93" s="265"/>
      <c r="P93" s="265" t="s">
        <v>908</v>
      </c>
      <c r="Q93" s="265" t="n">
        <v>238</v>
      </c>
      <c r="R93" s="265" t="s">
        <v>909</v>
      </c>
      <c r="S93" s="265" t="s">
        <v>910</v>
      </c>
      <c r="T93" s="265" t="n">
        <v>20</v>
      </c>
      <c r="U93" s="265" t="n">
        <v>900</v>
      </c>
      <c r="V93" s="265" t="n">
        <v>10</v>
      </c>
      <c r="X93" s="265"/>
      <c r="Y93" s="265"/>
      <c r="Z93" s="265"/>
      <c r="AA93" s="265"/>
      <c r="AB93" s="265" t="s">
        <v>634</v>
      </c>
      <c r="AC93" s="265"/>
      <c r="AD93" s="265"/>
      <c r="AE93" s="265"/>
      <c r="AF93" s="265"/>
      <c r="AG93" s="277" t="s">
        <v>899</v>
      </c>
      <c r="AH93" s="265"/>
      <c r="AI93" s="265" t="s">
        <v>37</v>
      </c>
      <c r="AJ93" s="265"/>
      <c r="AK93" s="278" t="s">
        <v>900</v>
      </c>
      <c r="AL93" s="279" t="s">
        <v>901</v>
      </c>
    </row>
    <row r="94" s="212" customFormat="true" ht="15.75" hidden="false" customHeight="true" outlineLevel="0" collapsed="false">
      <c r="A94" s="211" t="s">
        <v>911</v>
      </c>
      <c r="B94" s="212" t="s">
        <v>912</v>
      </c>
      <c r="C94" s="212" t="s">
        <v>576</v>
      </c>
      <c r="D94" s="212" t="s">
        <v>451</v>
      </c>
      <c r="E94" s="212" t="s">
        <v>913</v>
      </c>
      <c r="F94" s="214" t="n">
        <v>86.9</v>
      </c>
      <c r="G94" s="214" t="s">
        <v>914</v>
      </c>
      <c r="H94" s="214" t="n">
        <v>60</v>
      </c>
      <c r="I94" s="214" t="n">
        <v>1.17</v>
      </c>
      <c r="J94" s="215" t="n">
        <v>-50</v>
      </c>
      <c r="K94" s="215" t="n">
        <v>50</v>
      </c>
      <c r="L94" s="214"/>
      <c r="M94" s="214" t="n">
        <v>197</v>
      </c>
      <c r="N94" s="214"/>
      <c r="P94" s="214" t="n">
        <v>321</v>
      </c>
      <c r="Q94" s="214" t="n">
        <v>321</v>
      </c>
      <c r="R94" s="214" t="n">
        <v>21.2</v>
      </c>
      <c r="S94" s="214" t="n">
        <v>400</v>
      </c>
      <c r="T94" s="214" t="n">
        <v>21.2</v>
      </c>
      <c r="U94" s="214" t="n">
        <v>400</v>
      </c>
      <c r="V94" s="214" t="n">
        <v>10</v>
      </c>
      <c r="X94" s="214"/>
      <c r="Y94" s="214"/>
      <c r="Z94" s="214"/>
      <c r="AA94" s="214"/>
      <c r="AB94" s="214" t="s">
        <v>634</v>
      </c>
      <c r="AC94" s="214"/>
      <c r="AD94" s="214"/>
      <c r="AE94" s="214"/>
      <c r="AF94" s="214"/>
      <c r="AG94" s="214" t="s">
        <v>899</v>
      </c>
      <c r="AH94" s="214"/>
      <c r="AI94" s="214" t="s">
        <v>37</v>
      </c>
      <c r="AJ94" s="214"/>
      <c r="AK94" s="218" t="s">
        <v>915</v>
      </c>
      <c r="AL94" s="281" t="s">
        <v>901</v>
      </c>
    </row>
    <row r="95" s="212" customFormat="true" ht="15.75" hidden="false" customHeight="true" outlineLevel="0" collapsed="false">
      <c r="A95" s="211" t="s">
        <v>911</v>
      </c>
      <c r="B95" s="212" t="s">
        <v>912</v>
      </c>
      <c r="C95" s="212" t="s">
        <v>576</v>
      </c>
      <c r="D95" s="212" t="s">
        <v>451</v>
      </c>
      <c r="E95" s="212" t="s">
        <v>913</v>
      </c>
      <c r="F95" s="214" t="n">
        <v>50.7</v>
      </c>
      <c r="G95" s="214" t="s">
        <v>916</v>
      </c>
      <c r="H95" s="214" t="n">
        <v>63</v>
      </c>
      <c r="I95" s="214" t="n">
        <v>1.06</v>
      </c>
      <c r="J95" s="215" t="n">
        <v>0</v>
      </c>
      <c r="K95" s="215"/>
      <c r="L95" s="214"/>
      <c r="M95" s="214" t="n">
        <v>184</v>
      </c>
      <c r="N95" s="214"/>
      <c r="P95" s="214" t="n">
        <v>165</v>
      </c>
      <c r="Q95" s="214" t="n">
        <v>165</v>
      </c>
      <c r="R95" s="214" t="n">
        <v>5.6</v>
      </c>
      <c r="S95" s="214" t="n">
        <v>452</v>
      </c>
      <c r="T95" s="214" t="n">
        <v>5.6</v>
      </c>
      <c r="U95" s="214" t="n">
        <v>452</v>
      </c>
      <c r="V95" s="214" t="n">
        <v>10</v>
      </c>
      <c r="X95" s="214"/>
      <c r="Y95" s="214"/>
      <c r="Z95" s="214"/>
      <c r="AA95" s="214"/>
      <c r="AB95" s="214" t="s">
        <v>634</v>
      </c>
      <c r="AC95" s="214"/>
      <c r="AD95" s="214"/>
      <c r="AE95" s="214"/>
      <c r="AF95" s="214"/>
      <c r="AG95" s="214" t="s">
        <v>36</v>
      </c>
      <c r="AH95" s="214"/>
      <c r="AI95" s="214" t="s">
        <v>37</v>
      </c>
      <c r="AJ95" s="214"/>
      <c r="AK95" s="218" t="s">
        <v>915</v>
      </c>
      <c r="AL95" s="281" t="s">
        <v>901</v>
      </c>
    </row>
    <row r="96" s="283" customFormat="true" ht="15.75" hidden="false" customHeight="true" outlineLevel="0" collapsed="false">
      <c r="A96" s="282" t="s">
        <v>917</v>
      </c>
      <c r="B96" s="283" t="s">
        <v>480</v>
      </c>
      <c r="C96" s="283" t="s">
        <v>918</v>
      </c>
      <c r="D96" s="283" t="s">
        <v>451</v>
      </c>
      <c r="E96" s="284" t="s">
        <v>919</v>
      </c>
      <c r="F96" s="285" t="n">
        <v>173</v>
      </c>
      <c r="G96" s="285" t="s">
        <v>920</v>
      </c>
      <c r="H96" s="285" t="n">
        <v>17</v>
      </c>
      <c r="I96" s="285" t="n">
        <v>1.08</v>
      </c>
      <c r="J96" s="286" t="n">
        <v>-50</v>
      </c>
      <c r="K96" s="286" t="n">
        <v>55</v>
      </c>
      <c r="L96" s="285" t="n">
        <v>159</v>
      </c>
      <c r="M96" s="285" t="n">
        <v>241</v>
      </c>
      <c r="N96" s="285" t="n">
        <v>9.4</v>
      </c>
      <c r="P96" s="285" t="s">
        <v>921</v>
      </c>
      <c r="Q96" s="285" t="n">
        <v>2</v>
      </c>
      <c r="R96" s="285" t="s">
        <v>922</v>
      </c>
      <c r="S96" s="287" t="s">
        <v>923</v>
      </c>
      <c r="T96" s="285" t="n">
        <v>4.23</v>
      </c>
      <c r="U96" s="285" t="n">
        <v>1420</v>
      </c>
      <c r="V96" s="285"/>
      <c r="X96" s="285"/>
      <c r="Y96" s="285"/>
      <c r="Z96" s="285"/>
      <c r="AA96" s="285"/>
      <c r="AB96" s="285"/>
      <c r="AC96" s="285"/>
      <c r="AD96" s="285"/>
      <c r="AE96" s="285" t="n">
        <v>0.97</v>
      </c>
      <c r="AF96" s="285"/>
      <c r="AG96" s="285" t="s">
        <v>36</v>
      </c>
      <c r="AH96" s="285"/>
      <c r="AI96" s="285" t="s">
        <v>37</v>
      </c>
      <c r="AJ96" s="285"/>
      <c r="AK96" s="288" t="s">
        <v>924</v>
      </c>
      <c r="AL96" s="289" t="s">
        <v>901</v>
      </c>
    </row>
    <row r="97" s="283" customFormat="true" ht="15.75" hidden="false" customHeight="true" outlineLevel="0" collapsed="false">
      <c r="A97" s="282" t="s">
        <v>917</v>
      </c>
      <c r="B97" s="283" t="s">
        <v>480</v>
      </c>
      <c r="C97" s="283" t="s">
        <v>918</v>
      </c>
      <c r="D97" s="283" t="s">
        <v>451</v>
      </c>
      <c r="E97" s="284" t="s">
        <v>919</v>
      </c>
      <c r="F97" s="285" t="n">
        <v>191</v>
      </c>
      <c r="G97" s="285" t="s">
        <v>925</v>
      </c>
      <c r="H97" s="285" t="n">
        <v>29</v>
      </c>
      <c r="I97" s="285" t="n">
        <v>1.1</v>
      </c>
      <c r="J97" s="286" t="n">
        <v>-49</v>
      </c>
      <c r="K97" s="286" t="n">
        <v>60</v>
      </c>
      <c r="L97" s="285" t="n">
        <v>161</v>
      </c>
      <c r="M97" s="285" t="n">
        <v>225</v>
      </c>
      <c r="N97" s="285" t="n">
        <v>30.5</v>
      </c>
      <c r="P97" s="285" t="s">
        <v>926</v>
      </c>
      <c r="Q97" s="285" t="n">
        <v>2.86</v>
      </c>
      <c r="R97" s="285" t="s">
        <v>927</v>
      </c>
      <c r="S97" s="287" t="s">
        <v>928</v>
      </c>
      <c r="T97" s="285" t="n">
        <v>13.6</v>
      </c>
      <c r="U97" s="285" t="n">
        <v>1212</v>
      </c>
      <c r="V97" s="285"/>
      <c r="X97" s="285"/>
      <c r="Y97" s="285"/>
      <c r="Z97" s="285"/>
      <c r="AA97" s="285"/>
      <c r="AB97" s="285"/>
      <c r="AC97" s="285"/>
      <c r="AD97" s="285"/>
      <c r="AE97" s="285" t="n">
        <v>1.24</v>
      </c>
      <c r="AF97" s="285"/>
      <c r="AG97" s="285" t="s">
        <v>36</v>
      </c>
      <c r="AH97" s="285"/>
      <c r="AI97" s="285" t="s">
        <v>37</v>
      </c>
      <c r="AJ97" s="285"/>
      <c r="AK97" s="288" t="s">
        <v>924</v>
      </c>
      <c r="AL97" s="289" t="s">
        <v>901</v>
      </c>
    </row>
    <row r="98" s="291" customFormat="true" ht="15.75" hidden="false" customHeight="true" outlineLevel="0" collapsed="false">
      <c r="A98" s="290" t="s">
        <v>929</v>
      </c>
      <c r="B98" s="291" t="s">
        <v>861</v>
      </c>
      <c r="C98" s="291" t="s">
        <v>930</v>
      </c>
      <c r="D98" s="291" t="s">
        <v>451</v>
      </c>
      <c r="E98" s="292" t="s">
        <v>931</v>
      </c>
      <c r="F98" s="293" t="n">
        <v>99.5</v>
      </c>
      <c r="G98" s="294" t="s">
        <v>932</v>
      </c>
      <c r="H98" s="293" t="n">
        <v>84</v>
      </c>
      <c r="I98" s="293" t="n">
        <v>1.3</v>
      </c>
      <c r="J98" s="295" t="n">
        <v>-127</v>
      </c>
      <c r="K98" s="295" t="s">
        <v>933</v>
      </c>
      <c r="L98" s="293"/>
      <c r="M98" s="293"/>
      <c r="N98" s="293"/>
      <c r="P98" s="293" t="s">
        <v>934</v>
      </c>
      <c r="Q98" s="293" t="n">
        <v>1726</v>
      </c>
      <c r="R98" s="293" t="s">
        <v>935</v>
      </c>
      <c r="S98" s="293" t="s">
        <v>936</v>
      </c>
      <c r="T98" s="293" t="n">
        <v>27.9</v>
      </c>
      <c r="U98" s="293" t="n">
        <v>17.5</v>
      </c>
      <c r="V98" s="293" t="n">
        <v>5</v>
      </c>
      <c r="X98" s="293"/>
      <c r="Y98" s="293"/>
      <c r="Z98" s="293"/>
      <c r="AA98" s="293"/>
      <c r="AB98" s="293"/>
      <c r="AC98" s="293"/>
      <c r="AD98" s="293"/>
      <c r="AE98" s="293"/>
      <c r="AF98" s="293"/>
      <c r="AG98" s="293" t="s">
        <v>937</v>
      </c>
      <c r="AH98" s="293" t="n">
        <v>10</v>
      </c>
      <c r="AI98" s="293" t="s">
        <v>37</v>
      </c>
      <c r="AJ98" s="293"/>
      <c r="AK98" s="296" t="s">
        <v>225</v>
      </c>
      <c r="AL98" s="297" t="s">
        <v>226</v>
      </c>
    </row>
    <row r="99" s="291" customFormat="true" ht="15.75" hidden="false" customHeight="true" outlineLevel="0" collapsed="false">
      <c r="A99" s="290" t="s">
        <v>929</v>
      </c>
      <c r="B99" s="291" t="s">
        <v>861</v>
      </c>
      <c r="C99" s="291" t="s">
        <v>930</v>
      </c>
      <c r="D99" s="291" t="s">
        <v>451</v>
      </c>
      <c r="E99" s="292" t="s">
        <v>931</v>
      </c>
      <c r="F99" s="293" t="n">
        <v>133</v>
      </c>
      <c r="G99" s="294" t="s">
        <v>938</v>
      </c>
      <c r="H99" s="293" t="n">
        <v>89</v>
      </c>
      <c r="I99" s="293" t="n">
        <v>1.2</v>
      </c>
      <c r="J99" s="295" t="n">
        <v>-127</v>
      </c>
      <c r="K99" s="295" t="s">
        <v>939</v>
      </c>
      <c r="L99" s="293"/>
      <c r="M99" s="293"/>
      <c r="N99" s="293"/>
      <c r="P99" s="293" t="s">
        <v>940</v>
      </c>
      <c r="Q99" s="293" t="n">
        <v>1977</v>
      </c>
      <c r="R99" s="293" t="s">
        <v>941</v>
      </c>
      <c r="S99" s="293" t="s">
        <v>942</v>
      </c>
      <c r="T99" s="293" t="n">
        <v>33.7</v>
      </c>
      <c r="U99" s="293" t="n">
        <v>4.9</v>
      </c>
      <c r="V99" s="293" t="n">
        <v>5</v>
      </c>
      <c r="X99" s="293"/>
      <c r="Y99" s="293"/>
      <c r="Z99" s="293"/>
      <c r="AA99" s="293"/>
      <c r="AB99" s="293"/>
      <c r="AC99" s="293"/>
      <c r="AD99" s="293"/>
      <c r="AE99" s="293"/>
      <c r="AF99" s="293"/>
      <c r="AG99" s="293" t="s">
        <v>937</v>
      </c>
      <c r="AH99" s="293" t="n">
        <v>10</v>
      </c>
      <c r="AI99" s="293" t="s">
        <v>37</v>
      </c>
      <c r="AJ99" s="293"/>
      <c r="AK99" s="296" t="s">
        <v>225</v>
      </c>
      <c r="AL99" s="297" t="s">
        <v>226</v>
      </c>
    </row>
    <row r="100" s="291" customFormat="true" ht="15.75" hidden="false" customHeight="true" outlineLevel="0" collapsed="false">
      <c r="A100" s="290" t="s">
        <v>929</v>
      </c>
      <c r="B100" s="291" t="s">
        <v>861</v>
      </c>
      <c r="C100" s="291" t="s">
        <v>930</v>
      </c>
      <c r="D100" s="291" t="s">
        <v>451</v>
      </c>
      <c r="E100" s="292" t="s">
        <v>931</v>
      </c>
      <c r="F100" s="293" t="n">
        <v>157</v>
      </c>
      <c r="G100" s="294" t="s">
        <v>943</v>
      </c>
      <c r="H100" s="293" t="n">
        <v>91</v>
      </c>
      <c r="I100" s="293" t="n">
        <v>1.3</v>
      </c>
      <c r="J100" s="295" t="n">
        <v>-126</v>
      </c>
      <c r="K100" s="295" t="s">
        <v>944</v>
      </c>
      <c r="L100" s="293"/>
      <c r="M100" s="293"/>
      <c r="N100" s="293"/>
      <c r="P100" s="293" t="s">
        <v>945</v>
      </c>
      <c r="Q100" s="293" t="n">
        <v>2041</v>
      </c>
      <c r="R100" s="293" t="s">
        <v>946</v>
      </c>
      <c r="S100" s="293" t="s">
        <v>947</v>
      </c>
      <c r="T100" s="293" t="n">
        <v>37.1</v>
      </c>
      <c r="U100" s="293" t="n">
        <v>5.6</v>
      </c>
      <c r="V100" s="293" t="n">
        <v>5</v>
      </c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 t="s">
        <v>937</v>
      </c>
      <c r="AH100" s="293" t="n">
        <v>10</v>
      </c>
      <c r="AI100" s="293" t="s">
        <v>37</v>
      </c>
      <c r="AJ100" s="293"/>
      <c r="AK100" s="296" t="s">
        <v>225</v>
      </c>
      <c r="AL100" s="297" t="s">
        <v>226</v>
      </c>
    </row>
    <row r="101" s="299" customFormat="true" ht="15.75" hidden="false" customHeight="true" outlineLevel="0" collapsed="false">
      <c r="A101" s="298" t="s">
        <v>948</v>
      </c>
      <c r="B101" s="299" t="s">
        <v>949</v>
      </c>
      <c r="C101" s="299" t="s">
        <v>950</v>
      </c>
      <c r="D101" s="299" t="s">
        <v>451</v>
      </c>
      <c r="E101" s="300" t="s">
        <v>951</v>
      </c>
      <c r="F101" s="301" t="n">
        <v>285</v>
      </c>
      <c r="G101" s="302" t="s">
        <v>952</v>
      </c>
      <c r="H101" s="301" t="n">
        <v>28</v>
      </c>
      <c r="I101" s="301" t="n">
        <v>1.2</v>
      </c>
      <c r="J101" s="303" t="n">
        <v>23</v>
      </c>
      <c r="K101" s="303" t="n">
        <v>113</v>
      </c>
      <c r="L101" s="301"/>
      <c r="M101" s="301" t="n">
        <v>258</v>
      </c>
      <c r="N101" s="301"/>
      <c r="P101" s="301" t="s">
        <v>953</v>
      </c>
      <c r="Q101" s="301" t="n">
        <v>965</v>
      </c>
      <c r="R101" s="301" t="s">
        <v>954</v>
      </c>
      <c r="S101" s="304" t="s">
        <v>955</v>
      </c>
      <c r="T101" s="301" t="n">
        <v>28.6</v>
      </c>
      <c r="U101" s="304" t="n">
        <v>560</v>
      </c>
      <c r="V101" s="301" t="n">
        <v>50</v>
      </c>
      <c r="X101" s="301"/>
      <c r="Y101" s="301"/>
      <c r="Z101" s="301"/>
      <c r="AA101" s="301"/>
      <c r="AB101" s="301"/>
      <c r="AC101" s="301"/>
      <c r="AD101" s="301"/>
      <c r="AE101" s="301"/>
      <c r="AF101" s="301"/>
      <c r="AG101" s="301" t="s">
        <v>36</v>
      </c>
      <c r="AH101" s="301" t="n">
        <v>10</v>
      </c>
      <c r="AI101" s="301" t="s">
        <v>37</v>
      </c>
      <c r="AJ101" s="301"/>
      <c r="AK101" s="305" t="s">
        <v>956</v>
      </c>
      <c r="AL101" s="306" t="s">
        <v>226</v>
      </c>
    </row>
    <row r="102" s="299" customFormat="true" ht="15.75" hidden="false" customHeight="true" outlineLevel="0" collapsed="false">
      <c r="A102" s="298" t="s">
        <v>948</v>
      </c>
      <c r="B102" s="299" t="s">
        <v>949</v>
      </c>
      <c r="C102" s="299" t="s">
        <v>950</v>
      </c>
      <c r="D102" s="299" t="s">
        <v>451</v>
      </c>
      <c r="E102" s="300" t="s">
        <v>951</v>
      </c>
      <c r="F102" s="301" t="n">
        <v>280</v>
      </c>
      <c r="G102" s="302" t="s">
        <v>957</v>
      </c>
      <c r="H102" s="301" t="n">
        <v>30</v>
      </c>
      <c r="I102" s="301" t="n">
        <v>1.2</v>
      </c>
      <c r="J102" s="303" t="n">
        <v>26</v>
      </c>
      <c r="K102" s="303" t="n">
        <v>116</v>
      </c>
      <c r="L102" s="301"/>
      <c r="M102" s="301" t="n">
        <v>252</v>
      </c>
      <c r="N102" s="301"/>
      <c r="P102" s="301" t="s">
        <v>958</v>
      </c>
      <c r="Q102" s="301" t="n">
        <v>1809</v>
      </c>
      <c r="R102" s="301" t="s">
        <v>959</v>
      </c>
      <c r="S102" s="304" t="s">
        <v>960</v>
      </c>
      <c r="T102" s="301" t="n">
        <v>38.6</v>
      </c>
      <c r="U102" s="304" t="n">
        <v>182</v>
      </c>
      <c r="V102" s="301" t="n">
        <v>50</v>
      </c>
      <c r="X102" s="301"/>
      <c r="Y102" s="301"/>
      <c r="Z102" s="301"/>
      <c r="AA102" s="301"/>
      <c r="AB102" s="301"/>
      <c r="AC102" s="301"/>
      <c r="AD102" s="301"/>
      <c r="AE102" s="301"/>
      <c r="AF102" s="301"/>
      <c r="AG102" s="301" t="s">
        <v>36</v>
      </c>
      <c r="AH102" s="301" t="n">
        <v>10</v>
      </c>
      <c r="AI102" s="301" t="s">
        <v>37</v>
      </c>
      <c r="AJ102" s="301"/>
      <c r="AK102" s="305" t="s">
        <v>956</v>
      </c>
      <c r="AL102" s="306" t="s">
        <v>226</v>
      </c>
    </row>
    <row r="103" s="299" customFormat="true" ht="15.75" hidden="false" customHeight="true" outlineLevel="0" collapsed="false">
      <c r="A103" s="298" t="s">
        <v>948</v>
      </c>
      <c r="B103" s="299" t="s">
        <v>949</v>
      </c>
      <c r="C103" s="299" t="s">
        <v>950</v>
      </c>
      <c r="D103" s="299" t="s">
        <v>451</v>
      </c>
      <c r="E103" s="300" t="s">
        <v>951</v>
      </c>
      <c r="F103" s="301" t="n">
        <v>290</v>
      </c>
      <c r="G103" s="302" t="s">
        <v>961</v>
      </c>
      <c r="H103" s="301" t="n">
        <v>32</v>
      </c>
      <c r="I103" s="301" t="n">
        <v>1.2</v>
      </c>
      <c r="J103" s="303" t="n">
        <v>26</v>
      </c>
      <c r="K103" s="303" t="n">
        <v>116</v>
      </c>
      <c r="L103" s="301"/>
      <c r="M103" s="301" t="n">
        <v>251</v>
      </c>
      <c r="N103" s="301"/>
      <c r="P103" s="301" t="s">
        <v>962</v>
      </c>
      <c r="Q103" s="301" t="n">
        <v>2048</v>
      </c>
      <c r="R103" s="301" t="s">
        <v>963</v>
      </c>
      <c r="S103" s="304" t="s">
        <v>964</v>
      </c>
      <c r="T103" s="301" t="n">
        <v>53</v>
      </c>
      <c r="U103" s="304" t="n">
        <v>26</v>
      </c>
      <c r="V103" s="301" t="n">
        <v>50</v>
      </c>
      <c r="X103" s="301"/>
      <c r="Y103" s="301"/>
      <c r="Z103" s="301"/>
      <c r="AA103" s="301"/>
      <c r="AB103" s="301"/>
      <c r="AC103" s="301"/>
      <c r="AD103" s="301"/>
      <c r="AE103" s="301"/>
      <c r="AF103" s="301"/>
      <c r="AG103" s="301" t="s">
        <v>36</v>
      </c>
      <c r="AH103" s="301" t="n">
        <v>10</v>
      </c>
      <c r="AI103" s="301" t="s">
        <v>37</v>
      </c>
      <c r="AJ103" s="301"/>
      <c r="AK103" s="305" t="s">
        <v>956</v>
      </c>
      <c r="AL103" s="306" t="s">
        <v>226</v>
      </c>
    </row>
    <row r="104" s="308" customFormat="true" ht="15.75" hidden="false" customHeight="true" outlineLevel="0" collapsed="false">
      <c r="A104" s="307" t="s">
        <v>965</v>
      </c>
      <c r="B104" s="308" t="s">
        <v>786</v>
      </c>
      <c r="C104" s="308" t="s">
        <v>576</v>
      </c>
      <c r="D104" s="308" t="s">
        <v>451</v>
      </c>
      <c r="E104" s="309" t="s">
        <v>966</v>
      </c>
      <c r="F104" s="310" t="n">
        <v>96.7</v>
      </c>
      <c r="G104" s="311" t="s">
        <v>788</v>
      </c>
      <c r="H104" s="310" t="n">
        <v>29</v>
      </c>
      <c r="I104" s="310" t="n">
        <v>1.09</v>
      </c>
      <c r="J104" s="312" t="n">
        <v>-46</v>
      </c>
      <c r="K104" s="312" t="n">
        <v>105</v>
      </c>
      <c r="L104" s="310"/>
      <c r="M104" s="310" t="n">
        <v>309</v>
      </c>
      <c r="N104" s="310"/>
      <c r="P104" s="310" t="s">
        <v>967</v>
      </c>
      <c r="Q104" s="310" t="n">
        <v>1</v>
      </c>
      <c r="R104" s="310" t="s">
        <v>968</v>
      </c>
      <c r="S104" s="310" t="s">
        <v>969</v>
      </c>
      <c r="T104" s="310" t="n">
        <v>0.5</v>
      </c>
      <c r="U104" s="310" t="n">
        <v>1373</v>
      </c>
      <c r="V104" s="310" t="n">
        <v>10</v>
      </c>
      <c r="X104" s="310"/>
      <c r="Y104" s="310" t="s">
        <v>970</v>
      </c>
      <c r="Z104" s="310" t="n">
        <v>15.4</v>
      </c>
      <c r="AA104" s="310"/>
      <c r="AB104" s="310" t="s">
        <v>971</v>
      </c>
      <c r="AC104" s="310"/>
      <c r="AD104" s="310"/>
      <c r="AE104" s="310"/>
      <c r="AF104" s="310"/>
      <c r="AG104" s="310" t="s">
        <v>36</v>
      </c>
      <c r="AH104" s="310" t="n">
        <v>10</v>
      </c>
      <c r="AI104" s="310" t="s">
        <v>37</v>
      </c>
      <c r="AJ104" s="310"/>
      <c r="AK104" s="313" t="s">
        <v>972</v>
      </c>
      <c r="AL104" s="314" t="s">
        <v>226</v>
      </c>
    </row>
    <row r="105" s="308" customFormat="true" ht="15.75" hidden="false" customHeight="true" outlineLevel="0" collapsed="false">
      <c r="A105" s="307" t="s">
        <v>973</v>
      </c>
      <c r="B105" s="308" t="s">
        <v>974</v>
      </c>
      <c r="C105" s="308" t="s">
        <v>576</v>
      </c>
      <c r="D105" s="308" t="s">
        <v>451</v>
      </c>
      <c r="E105" s="308" t="s">
        <v>975</v>
      </c>
      <c r="F105" s="310" t="n">
        <v>106.6</v>
      </c>
      <c r="G105" s="311" t="s">
        <v>976</v>
      </c>
      <c r="H105" s="310" t="n">
        <v>30</v>
      </c>
      <c r="I105" s="310"/>
      <c r="J105" s="308" t="n">
        <v>-50</v>
      </c>
      <c r="K105" s="312" t="n">
        <v>91</v>
      </c>
      <c r="L105" s="310"/>
      <c r="M105" s="310" t="n">
        <v>285</v>
      </c>
      <c r="N105" s="310"/>
      <c r="P105" s="310" t="s">
        <v>977</v>
      </c>
      <c r="Q105" s="310" t="n">
        <v>18.8</v>
      </c>
      <c r="R105" s="310" t="s">
        <v>978</v>
      </c>
      <c r="S105" s="310" t="s">
        <v>979</v>
      </c>
      <c r="T105" s="310" t="n">
        <v>6.4</v>
      </c>
      <c r="U105" s="310" t="n">
        <v>610</v>
      </c>
      <c r="V105" s="310"/>
      <c r="X105" s="310"/>
      <c r="Y105" s="310" t="s">
        <v>970</v>
      </c>
      <c r="Z105" s="310" t="n">
        <v>23.4</v>
      </c>
      <c r="AA105" s="310"/>
      <c r="AB105" s="310" t="s">
        <v>971</v>
      </c>
      <c r="AC105" s="310"/>
      <c r="AD105" s="310"/>
      <c r="AE105" s="310"/>
      <c r="AF105" s="310"/>
      <c r="AG105" s="310" t="s">
        <v>980</v>
      </c>
      <c r="AH105" s="310" t="s">
        <v>981</v>
      </c>
      <c r="AI105" s="310" t="s">
        <v>982</v>
      </c>
      <c r="AJ105" s="310"/>
      <c r="AK105" s="313" t="s">
        <v>983</v>
      </c>
      <c r="AL105" s="314" t="s">
        <v>226</v>
      </c>
    </row>
    <row r="106" s="308" customFormat="true" ht="15.75" hidden="false" customHeight="true" outlineLevel="0" collapsed="false">
      <c r="A106" s="307" t="s">
        <v>984</v>
      </c>
      <c r="B106" s="308" t="s">
        <v>985</v>
      </c>
      <c r="C106" s="308" t="s">
        <v>576</v>
      </c>
      <c r="D106" s="308" t="s">
        <v>451</v>
      </c>
      <c r="E106" s="308" t="s">
        <v>986</v>
      </c>
      <c r="F106" s="310" t="n">
        <v>106.6</v>
      </c>
      <c r="G106" s="311" t="s">
        <v>976</v>
      </c>
      <c r="H106" s="310" t="n">
        <v>30</v>
      </c>
      <c r="I106" s="310"/>
      <c r="J106" s="308" t="n">
        <v>-51</v>
      </c>
      <c r="K106" s="312" t="n">
        <v>80</v>
      </c>
      <c r="L106" s="310"/>
      <c r="M106" s="310" t="n">
        <v>290</v>
      </c>
      <c r="N106" s="310"/>
      <c r="P106" s="310" t="s">
        <v>987</v>
      </c>
      <c r="Q106" s="310" t="n">
        <v>11.5</v>
      </c>
      <c r="R106" s="310" t="s">
        <v>988</v>
      </c>
      <c r="S106" s="310" t="s">
        <v>989</v>
      </c>
      <c r="T106" s="310" t="n">
        <v>6</v>
      </c>
      <c r="U106" s="310" t="n">
        <v>996</v>
      </c>
      <c r="V106" s="310" t="n">
        <v>10</v>
      </c>
      <c r="X106" s="310"/>
      <c r="Y106" s="310" t="s">
        <v>970</v>
      </c>
      <c r="Z106" s="310" t="n">
        <v>20.2</v>
      </c>
      <c r="AA106" s="310"/>
      <c r="AB106" s="310" t="s">
        <v>971</v>
      </c>
      <c r="AC106" s="310"/>
      <c r="AD106" s="310"/>
      <c r="AE106" s="310"/>
      <c r="AF106" s="310"/>
      <c r="AG106" s="310" t="s">
        <v>980</v>
      </c>
      <c r="AH106" s="310" t="s">
        <v>981</v>
      </c>
      <c r="AI106" s="310" t="s">
        <v>982</v>
      </c>
      <c r="AJ106" s="310"/>
      <c r="AK106" s="313" t="s">
        <v>990</v>
      </c>
      <c r="AL106" s="314" t="s">
        <v>226</v>
      </c>
    </row>
    <row r="107" s="308" customFormat="true" ht="15.75" hidden="false" customHeight="true" outlineLevel="0" collapsed="false">
      <c r="A107" s="307" t="s">
        <v>991</v>
      </c>
      <c r="B107" s="308" t="s">
        <v>992</v>
      </c>
      <c r="C107" s="308" t="s">
        <v>576</v>
      </c>
      <c r="D107" s="308" t="s">
        <v>451</v>
      </c>
      <c r="E107" s="308" t="s">
        <v>993</v>
      </c>
      <c r="F107" s="310" t="n">
        <v>106.6</v>
      </c>
      <c r="G107" s="311" t="s">
        <v>976</v>
      </c>
      <c r="H107" s="310" t="n">
        <v>30</v>
      </c>
      <c r="I107" s="310"/>
      <c r="J107" s="308" t="n">
        <v>-51</v>
      </c>
      <c r="K107" s="312" t="n">
        <v>82</v>
      </c>
      <c r="L107" s="310"/>
      <c r="M107" s="310" t="n">
        <v>290</v>
      </c>
      <c r="N107" s="310"/>
      <c r="P107" s="310" t="s">
        <v>994</v>
      </c>
      <c r="Q107" s="310" t="n">
        <v>13.2</v>
      </c>
      <c r="R107" s="310" t="s">
        <v>995</v>
      </c>
      <c r="S107" s="310" t="s">
        <v>996</v>
      </c>
      <c r="T107" s="310" t="n">
        <v>5.2</v>
      </c>
      <c r="U107" s="310" t="n">
        <v>790</v>
      </c>
      <c r="V107" s="310" t="n">
        <v>10</v>
      </c>
      <c r="X107" s="310"/>
      <c r="Y107" s="310" t="s">
        <v>970</v>
      </c>
      <c r="Z107" s="310" t="n">
        <v>22.2</v>
      </c>
      <c r="AA107" s="310"/>
      <c r="AB107" s="310" t="s">
        <v>971</v>
      </c>
      <c r="AC107" s="310"/>
      <c r="AD107" s="310"/>
      <c r="AE107" s="310"/>
      <c r="AF107" s="310"/>
      <c r="AG107" s="310" t="s">
        <v>980</v>
      </c>
      <c r="AH107" s="310" t="s">
        <v>981</v>
      </c>
      <c r="AI107" s="310" t="s">
        <v>982</v>
      </c>
      <c r="AJ107" s="310"/>
      <c r="AK107" s="313" t="s">
        <v>997</v>
      </c>
      <c r="AL107" s="314" t="s">
        <v>226</v>
      </c>
    </row>
    <row r="108" s="308" customFormat="true" ht="15.75" hidden="false" customHeight="true" outlineLevel="0" collapsed="false">
      <c r="A108" s="307" t="s">
        <v>998</v>
      </c>
      <c r="B108" s="308" t="s">
        <v>999</v>
      </c>
      <c r="C108" s="308" t="s">
        <v>576</v>
      </c>
      <c r="D108" s="308" t="s">
        <v>451</v>
      </c>
      <c r="E108" s="308" t="s">
        <v>1000</v>
      </c>
      <c r="F108" s="310" t="n">
        <v>106.6</v>
      </c>
      <c r="G108" s="311" t="s">
        <v>976</v>
      </c>
      <c r="H108" s="310" t="n">
        <v>30</v>
      </c>
      <c r="I108" s="310"/>
      <c r="J108" s="308" t="n">
        <v>-51</v>
      </c>
      <c r="K108" s="312" t="n">
        <v>86</v>
      </c>
      <c r="L108" s="310"/>
      <c r="M108" s="310" t="n">
        <v>275</v>
      </c>
      <c r="N108" s="310"/>
      <c r="P108" s="310" t="s">
        <v>1001</v>
      </c>
      <c r="Q108" s="310" t="n">
        <v>11.8</v>
      </c>
      <c r="R108" s="310" t="s">
        <v>1002</v>
      </c>
      <c r="S108" s="310" t="s">
        <v>1003</v>
      </c>
      <c r="T108" s="310" t="n">
        <v>6.2</v>
      </c>
      <c r="U108" s="310" t="n">
        <v>1156</v>
      </c>
      <c r="V108" s="310" t="n">
        <v>10</v>
      </c>
      <c r="X108" s="310"/>
      <c r="Y108" s="310" t="s">
        <v>970</v>
      </c>
      <c r="Z108" s="310" t="n">
        <v>20.9</v>
      </c>
      <c r="AA108" s="310"/>
      <c r="AB108" s="310" t="s">
        <v>971</v>
      </c>
      <c r="AC108" s="310"/>
      <c r="AD108" s="310"/>
      <c r="AE108" s="310"/>
      <c r="AF108" s="310"/>
      <c r="AG108" s="310" t="s">
        <v>980</v>
      </c>
      <c r="AH108" s="310" t="s">
        <v>981</v>
      </c>
      <c r="AI108" s="310" t="s">
        <v>982</v>
      </c>
      <c r="AJ108" s="310"/>
      <c r="AK108" s="313" t="s">
        <v>1004</v>
      </c>
      <c r="AL108" s="314" t="s">
        <v>226</v>
      </c>
    </row>
    <row r="109" s="308" customFormat="true" ht="15.75" hidden="false" customHeight="true" outlineLevel="0" collapsed="false">
      <c r="A109" s="307" t="s">
        <v>1005</v>
      </c>
      <c r="B109" s="308" t="s">
        <v>1006</v>
      </c>
      <c r="C109" s="308" t="s">
        <v>576</v>
      </c>
      <c r="D109" s="308" t="s">
        <v>451</v>
      </c>
      <c r="E109" s="308" t="s">
        <v>1007</v>
      </c>
      <c r="F109" s="310" t="n">
        <v>106.6</v>
      </c>
      <c r="G109" s="311" t="s">
        <v>976</v>
      </c>
      <c r="H109" s="310" t="n">
        <v>30</v>
      </c>
      <c r="I109" s="310"/>
      <c r="J109" s="308" t="n">
        <v>-54</v>
      </c>
      <c r="K109" s="312" t="n">
        <v>136</v>
      </c>
      <c r="L109" s="310"/>
      <c r="M109" s="310" t="n">
        <v>273</v>
      </c>
      <c r="N109" s="310"/>
      <c r="P109" s="310" t="s">
        <v>1008</v>
      </c>
      <c r="Q109" s="310" t="n">
        <v>51.5</v>
      </c>
      <c r="R109" s="310" t="s">
        <v>1009</v>
      </c>
      <c r="S109" s="310" t="s">
        <v>1010</v>
      </c>
      <c r="T109" s="310" t="n">
        <v>10.3</v>
      </c>
      <c r="U109" s="310" t="n">
        <v>361</v>
      </c>
      <c r="V109" s="310" t="n">
        <v>10</v>
      </c>
      <c r="X109" s="310"/>
      <c r="Y109" s="310" t="s">
        <v>970</v>
      </c>
      <c r="Z109" s="310" t="n">
        <v>20.2</v>
      </c>
      <c r="AA109" s="310"/>
      <c r="AB109" s="310" t="s">
        <v>971</v>
      </c>
      <c r="AC109" s="310"/>
      <c r="AD109" s="310"/>
      <c r="AE109" s="310"/>
      <c r="AF109" s="310"/>
      <c r="AG109" s="310" t="s">
        <v>980</v>
      </c>
      <c r="AH109" s="310" t="s">
        <v>981</v>
      </c>
      <c r="AI109" s="310" t="s">
        <v>982</v>
      </c>
      <c r="AJ109" s="310"/>
      <c r="AK109" s="313" t="s">
        <v>1011</v>
      </c>
      <c r="AL109" s="314" t="s">
        <v>226</v>
      </c>
    </row>
    <row r="110" s="308" customFormat="true" ht="15.75" hidden="false" customHeight="true" outlineLevel="0" collapsed="false">
      <c r="A110" s="307" t="s">
        <v>1005</v>
      </c>
      <c r="B110" s="308" t="s">
        <v>1012</v>
      </c>
      <c r="C110" s="308" t="s">
        <v>576</v>
      </c>
      <c r="D110" s="308" t="s">
        <v>451</v>
      </c>
      <c r="E110" s="308" t="s">
        <v>1007</v>
      </c>
      <c r="F110" s="310" t="n">
        <v>106.6</v>
      </c>
      <c r="G110" s="311" t="s">
        <v>1013</v>
      </c>
      <c r="H110" s="310" t="n">
        <v>30</v>
      </c>
      <c r="I110" s="310"/>
      <c r="J110" s="308" t="n">
        <v>-50</v>
      </c>
      <c r="K110" s="312" t="n">
        <v>121</v>
      </c>
      <c r="L110" s="310"/>
      <c r="M110" s="310" t="n">
        <v>258</v>
      </c>
      <c r="N110" s="310"/>
      <c r="P110" s="310" t="s">
        <v>1014</v>
      </c>
      <c r="Q110" s="310" t="n">
        <v>21.5</v>
      </c>
      <c r="R110" s="310" t="s">
        <v>1015</v>
      </c>
      <c r="S110" s="310" t="s">
        <v>1016</v>
      </c>
      <c r="T110" s="310" t="n">
        <v>9.6</v>
      </c>
      <c r="U110" s="310" t="n">
        <v>462</v>
      </c>
      <c r="V110" s="310" t="n">
        <v>10</v>
      </c>
      <c r="X110" s="310"/>
      <c r="Y110" s="310" t="s">
        <v>970</v>
      </c>
      <c r="Z110" s="310" t="n">
        <v>27.2</v>
      </c>
      <c r="AA110" s="310"/>
      <c r="AB110" s="310" t="s">
        <v>971</v>
      </c>
      <c r="AC110" s="310"/>
      <c r="AD110" s="310"/>
      <c r="AE110" s="310"/>
      <c r="AF110" s="310"/>
      <c r="AG110" s="310" t="s">
        <v>980</v>
      </c>
      <c r="AH110" s="310" t="s">
        <v>981</v>
      </c>
      <c r="AI110" s="310" t="s">
        <v>982</v>
      </c>
      <c r="AJ110" s="310"/>
      <c r="AK110" s="313" t="s">
        <v>1017</v>
      </c>
      <c r="AL110" s="314" t="s">
        <v>226</v>
      </c>
    </row>
    <row r="111" s="308" customFormat="true" ht="15.75" hidden="false" customHeight="true" outlineLevel="0" collapsed="false">
      <c r="A111" s="307" t="s">
        <v>1005</v>
      </c>
      <c r="B111" s="308" t="s">
        <v>1018</v>
      </c>
      <c r="C111" s="308" t="s">
        <v>576</v>
      </c>
      <c r="D111" s="308" t="s">
        <v>451</v>
      </c>
      <c r="E111" s="308" t="s">
        <v>1007</v>
      </c>
      <c r="F111" s="310" t="n">
        <v>106.6</v>
      </c>
      <c r="G111" s="311" t="s">
        <v>1019</v>
      </c>
      <c r="H111" s="310" t="n">
        <v>30</v>
      </c>
      <c r="I111" s="310"/>
      <c r="J111" s="308" t="n">
        <v>-50</v>
      </c>
      <c r="K111" s="312" t="n">
        <v>100</v>
      </c>
      <c r="L111" s="310"/>
      <c r="M111" s="310" t="n">
        <v>270</v>
      </c>
      <c r="N111" s="310"/>
      <c r="P111" s="310" t="s">
        <v>1020</v>
      </c>
      <c r="Q111" s="310" t="n">
        <v>12.4</v>
      </c>
      <c r="R111" s="310" t="s">
        <v>1021</v>
      </c>
      <c r="S111" s="310" t="s">
        <v>1022</v>
      </c>
      <c r="T111" s="310" t="n">
        <v>6.3</v>
      </c>
      <c r="U111" s="310" t="n">
        <v>630</v>
      </c>
      <c r="V111" s="310" t="n">
        <v>10</v>
      </c>
      <c r="X111" s="310"/>
      <c r="Y111" s="310" t="s">
        <v>970</v>
      </c>
      <c r="Z111" s="310" t="n">
        <v>23</v>
      </c>
      <c r="AA111" s="310"/>
      <c r="AB111" s="310" t="s">
        <v>971</v>
      </c>
      <c r="AC111" s="310"/>
      <c r="AD111" s="310"/>
      <c r="AE111" s="310"/>
      <c r="AF111" s="310"/>
      <c r="AG111" s="310" t="s">
        <v>980</v>
      </c>
      <c r="AH111" s="310" t="s">
        <v>981</v>
      </c>
      <c r="AI111" s="310" t="s">
        <v>982</v>
      </c>
      <c r="AJ111" s="310"/>
      <c r="AK111" s="313" t="s">
        <v>1023</v>
      </c>
      <c r="AL111" s="314" t="s">
        <v>226</v>
      </c>
    </row>
    <row r="112" s="317" customFormat="true" ht="15.75" hidden="false" customHeight="true" outlineLevel="0" collapsed="false">
      <c r="A112" s="315" t="s">
        <v>1024</v>
      </c>
      <c r="B112" s="316" t="s">
        <v>1025</v>
      </c>
      <c r="C112" s="317" t="s">
        <v>467</v>
      </c>
      <c r="D112" s="317" t="s">
        <v>451</v>
      </c>
      <c r="E112" s="317" t="s">
        <v>1026</v>
      </c>
      <c r="F112" s="318" t="n">
        <v>113</v>
      </c>
      <c r="G112" s="318" t="s">
        <v>766</v>
      </c>
      <c r="H112" s="318" t="n">
        <v>9.6</v>
      </c>
      <c r="I112" s="318" t="n">
        <v>1.07</v>
      </c>
      <c r="J112" s="319" t="n">
        <v>-26</v>
      </c>
      <c r="K112" s="319" t="n">
        <v>210</v>
      </c>
      <c r="L112" s="318"/>
      <c r="M112" s="318"/>
      <c r="N112" s="318"/>
      <c r="P112" s="318" t="s">
        <v>1027</v>
      </c>
      <c r="Q112" s="318" t="n">
        <v>0.53</v>
      </c>
      <c r="R112" s="318" t="s">
        <v>1028</v>
      </c>
      <c r="S112" s="318" t="n">
        <v>1600</v>
      </c>
      <c r="T112" s="318" t="n">
        <v>2.2</v>
      </c>
      <c r="U112" s="318" t="n">
        <v>1600</v>
      </c>
      <c r="V112" s="318"/>
      <c r="X112" s="318"/>
      <c r="Y112" s="318"/>
      <c r="Z112" s="318"/>
      <c r="AA112" s="318"/>
      <c r="AB112" s="318"/>
      <c r="AC112" s="318"/>
      <c r="AD112" s="318"/>
      <c r="AE112" s="318"/>
      <c r="AF112" s="318"/>
      <c r="AG112" s="318" t="s">
        <v>36</v>
      </c>
      <c r="AH112" s="318"/>
      <c r="AI112" s="318" t="s">
        <v>37</v>
      </c>
      <c r="AJ112" s="318"/>
      <c r="AK112" s="320" t="s">
        <v>1029</v>
      </c>
      <c r="AL112" s="321" t="s">
        <v>901</v>
      </c>
    </row>
    <row r="113" s="317" customFormat="true" ht="15.75" hidden="false" customHeight="true" outlineLevel="0" collapsed="false">
      <c r="A113" s="315" t="s">
        <v>1024</v>
      </c>
      <c r="B113" s="316" t="s">
        <v>1025</v>
      </c>
      <c r="C113" s="317" t="s">
        <v>467</v>
      </c>
      <c r="D113" s="317" t="s">
        <v>451</v>
      </c>
      <c r="E113" s="317" t="s">
        <v>1026</v>
      </c>
      <c r="F113" s="318" t="n">
        <v>117</v>
      </c>
      <c r="G113" s="318" t="s">
        <v>920</v>
      </c>
      <c r="H113" s="318" t="n">
        <v>17</v>
      </c>
      <c r="I113" s="318" t="n">
        <v>1.07</v>
      </c>
      <c r="J113" s="319" t="n">
        <v>-26</v>
      </c>
      <c r="K113" s="319" t="n">
        <v>210</v>
      </c>
      <c r="L113" s="318"/>
      <c r="M113" s="318"/>
      <c r="N113" s="318"/>
      <c r="P113" s="318" t="s">
        <v>1030</v>
      </c>
      <c r="Q113" s="318" t="n">
        <v>0.62</v>
      </c>
      <c r="R113" s="318" t="s">
        <v>1031</v>
      </c>
      <c r="S113" s="318" t="n">
        <v>1600</v>
      </c>
      <c r="T113" s="318" t="n">
        <v>3.5</v>
      </c>
      <c r="U113" s="318" t="n">
        <v>1600</v>
      </c>
      <c r="V113" s="318"/>
      <c r="X113" s="318"/>
      <c r="Y113" s="318"/>
      <c r="Z113" s="318"/>
      <c r="AA113" s="318"/>
      <c r="AB113" s="318"/>
      <c r="AC113" s="318"/>
      <c r="AD113" s="318"/>
      <c r="AE113" s="318"/>
      <c r="AF113" s="318"/>
      <c r="AG113" s="318" t="s">
        <v>36</v>
      </c>
      <c r="AH113" s="318"/>
      <c r="AI113" s="318" t="s">
        <v>37</v>
      </c>
      <c r="AJ113" s="318"/>
      <c r="AK113" s="320" t="s">
        <v>1029</v>
      </c>
      <c r="AL113" s="321" t="s">
        <v>901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AK2" r:id="rId2" display="https://doi.org/10.1021/ma201063t"/>
    <hyperlink ref="AK3" r:id="rId3" display="https://doi.org/10.1021/ma201063t"/>
    <hyperlink ref="AK4" r:id="rId4" display="https://doi.org/10.1021/bm900721p"/>
    <hyperlink ref="AK5" r:id="rId5" display="https://doi.org/10.1021/bm900721p"/>
    <hyperlink ref="AK6" r:id="rId6" display="https://doi.org/10.1021/bm900721p"/>
    <hyperlink ref="AK7" r:id="rId7" display="https://doi.org/10.1021/bm900721p"/>
    <hyperlink ref="AK8" r:id="rId8" display="https://doi.org/10.1021/bm900721p"/>
    <hyperlink ref="AK9" r:id="rId9" display="https://doi.org/10.1021/bm900721p"/>
    <hyperlink ref="AK10" r:id="rId10" display="https://doi.org/10.1021/bm900721p"/>
    <hyperlink ref="AK11" r:id="rId11" display="https://doi.org/10.1021/bm900721p"/>
    <hyperlink ref="AK12" r:id="rId12" display="https://doi.org/10.1016/j.polymdegradstab.2020.109353"/>
    <hyperlink ref="AK13" r:id="rId13" display="https://doi.org/10.1016/j.polymdegradstab.2020.109353"/>
    <hyperlink ref="AK14" r:id="rId14" display="https://doi.org/10.1016/j.polymdegradstab.2020.109353"/>
    <hyperlink ref="AK15" r:id="rId15" display="https://doi.org/10.1016/j.polymdegradstab.2020.109353"/>
    <hyperlink ref="AK16" r:id="rId16" display="https://doi.org/10.1021/acs.biomac.7b00283"/>
    <hyperlink ref="AK17" r:id="rId17" display="https://doi.org/10.1021/acs.biomac.7b00283"/>
    <hyperlink ref="AK18" r:id="rId18" display="https://doi.org/10.1021/acs.biomac.7b00283"/>
    <hyperlink ref="AK19" r:id="rId19" display="https://doi.org/10.1021/acs.biomac.7b00283"/>
    <hyperlink ref="AK20" r:id="rId20" display="https://doi.org/10.1021/acs.biomac.7b00283"/>
    <hyperlink ref="AK21" r:id="rId21" display="https://doi.org/10.1039/C5PY00202H"/>
    <hyperlink ref="AK22" r:id="rId22" display="https://doi.org/10.1039/C5PY00202H"/>
    <hyperlink ref="AK23" r:id="rId23" display="https://doi.org/10.1039/C5PY00202H"/>
    <hyperlink ref="AK24" r:id="rId24" display="https://doi.org/10.1039/C5PY00202H"/>
    <hyperlink ref="AK25" r:id="rId25" display="https://doi.org/10.1021/sc500412a"/>
    <hyperlink ref="AK26" r:id="rId26" display="https://doi.org/10.1021/sc500412a"/>
    <hyperlink ref="AK27" r:id="rId27" display="https://doi.org/10.1021/sc500412a"/>
    <hyperlink ref="AK28" r:id="rId28" display="https://doi.org/10.1021/sc500412a"/>
    <hyperlink ref="AK29" r:id="rId29" display="https://doi.org/10.1021/sc500412a"/>
    <hyperlink ref="AK30" r:id="rId30" display="https://doi.org/10.1021/sc500412a"/>
    <hyperlink ref="AK31" r:id="rId31" display="https://doi.org/10.1021/sc500412a"/>
    <hyperlink ref="AK32" r:id="rId32" display="https://doi.org/10.1073/pnas.1404596111"/>
    <hyperlink ref="AK33" r:id="rId33" display="https://doi.org/10.1073/pnas.1404596111"/>
    <hyperlink ref="AK34" r:id="rId34" display="https://doi.org/10.1073/pnas.1404596111"/>
    <hyperlink ref="AK35" r:id="rId35" display="https://doi.org/10.1039/D0SC00463D"/>
    <hyperlink ref="AK36" r:id="rId36" display="https://doi.org/10.1039/D0SC00463D"/>
    <hyperlink ref="AK37" r:id="rId37" display="https://doi.org/10.1039/D0SC00463D"/>
    <hyperlink ref="AK38" r:id="rId38" display="https://doi.org/10.1039/D0SC00463D"/>
    <hyperlink ref="AK39" r:id="rId39" display="https://doi.org/10.1039/D0SC00463D"/>
    <hyperlink ref="AK40" r:id="rId40" display="https://doi.org/10.1039/D0SC00463D"/>
    <hyperlink ref="AK41" r:id="rId41" display="https://doi.org/10.1039/D0SC00463D"/>
    <hyperlink ref="AK42" r:id="rId42" display="https://doi.org/10.1039/D0SC00463D"/>
    <hyperlink ref="AK43" r:id="rId43" display="https://doi.org/10.1039/D0SC00463D"/>
    <hyperlink ref="AK44" r:id="rId44" display="https://doi.org/10.1021/bm3012852"/>
    <hyperlink ref="AK45" r:id="rId45" display="https://doi.org/10.1021/bm3012852"/>
    <hyperlink ref="AK46" r:id="rId46" display="https://doi.org/10.1021/bm3012852"/>
    <hyperlink ref="AK47" r:id="rId47" display="https://doi.org/10.1021/bm3012852"/>
    <hyperlink ref="AK48" r:id="rId48" display="https://doi.org/10.1021/acssuschemeng.5b00855"/>
    <hyperlink ref="AK49" r:id="rId49" display="https://doi.org/10.1021/acssuschemeng.5b00855"/>
    <hyperlink ref="AK50" r:id="rId50" display="https://doi.org/10.1021/acssuschemeng.5b00855"/>
    <hyperlink ref="AK51" r:id="rId51" display="https://doi.org/10.1021/acssuschemeng.5b00855"/>
    <hyperlink ref="AK52" r:id="rId52" display="https://doi.org/10.1021/acssuschemeng.5b00855"/>
    <hyperlink ref="AK53" r:id="rId53" display="https://doi.org/10.1039/C9PY00654K"/>
    <hyperlink ref="AK54" r:id="rId54" display="https://doi.org/10.1039/C9PY00654K"/>
    <hyperlink ref="AK55" r:id="rId55" display="https://doi.org/10.1039/C9PY00654K"/>
    <hyperlink ref="AK56" r:id="rId56" display="https://doi.org/10.1039/C9PY00654K"/>
    <hyperlink ref="AK57" r:id="rId57" display="https://doi.org/10.1002/anie.202210748"/>
    <hyperlink ref="AK58" r:id="rId58" display="https://doi.org/10.1002/anie.202210748"/>
    <hyperlink ref="AK60" r:id="rId59" display="https://doi.org/10.1002/anie.202210748"/>
    <hyperlink ref="AK61" r:id="rId60" display="https://doi.org/10.1002/anie.202210748"/>
    <hyperlink ref="AK63" r:id="rId61" display="https://doi.org/10.1002/anie.202210748"/>
    <hyperlink ref="AK64" r:id="rId62" display="https://doi.org/10.1002/anie.202210748"/>
    <hyperlink ref="AK65" r:id="rId63" display="https://doi.org/10.1002/anie.202210748"/>
    <hyperlink ref="AK66" r:id="rId64" display="https://doi.org/10.1002/anie.202210748"/>
    <hyperlink ref="AK67" r:id="rId65" display="https://doi.org/10.1002/anie.202210748"/>
    <hyperlink ref="AK68" r:id="rId66" display="https://doi.org/10.1002/anie.202210748"/>
    <hyperlink ref="AK69" r:id="rId67" display="https://doi.org/10.1002/anie.202210748"/>
    <hyperlink ref="AK70" r:id="rId68" display="https://doi.org/10.1002/anie.202210748"/>
    <hyperlink ref="AK78" r:id="rId69" display="https://doi.org/10.1002/macp.200300184 "/>
    <hyperlink ref="AK79" r:id="rId70" display="https://doi.org/10.1002/macp.200300184 "/>
    <hyperlink ref="AK80" r:id="rId71" display="https://doi.org/10.1002/macp.200300184 "/>
    <hyperlink ref="AK81" r:id="rId72" display="https://doi.org/10.1002/macp.200300184 "/>
    <hyperlink ref="AK82" r:id="rId73" display="https://doi.org/10.1002/macp.200300184 "/>
    <hyperlink ref="AK83" r:id="rId74" display="https://doi.org/10.1002/macp.200300184 "/>
    <hyperlink ref="AK84" r:id="rId75" display="https://doi.org/10.1002/macp.200300184 "/>
    <hyperlink ref="AK91" r:id="rId76" display="https://doi.org/10.1021/jacs.9b13106"/>
    <hyperlink ref="AK92" r:id="rId77" display="https://doi.org/10.1021/jacs.9b13106"/>
    <hyperlink ref="AK93" r:id="rId78" display="https://doi.org/10.1021/jacs.9b13106"/>
    <hyperlink ref="AK94" r:id="rId79" display="https://doi.org/10.1039/D0GC02295K"/>
    <hyperlink ref="AK95" r:id="rId80" display="https://doi.org/10.1039/D0GC02295K"/>
    <hyperlink ref="AK96" r:id="rId81" display="https://doi.org/10.1021/acssuschemeng.5b00580"/>
    <hyperlink ref="AK97" r:id="rId82" display="https://doi.org/10.1021/acssuschemeng.5b00580"/>
    <hyperlink ref="AK98" r:id="rId83" display="https://doi.org/10.1021/acs.macromol.2c02433"/>
    <hyperlink ref="AK99" r:id="rId84" display="https://doi.org/10.1021/acs.macromol.2c02433"/>
    <hyperlink ref="AK100" r:id="rId85" display="https://doi.org/10.1021/acs.macromol.2c02433"/>
    <hyperlink ref="AK101" r:id="rId86" display="https://doi.org/10.1021/acs.macromol.3c00190"/>
    <hyperlink ref="AK102" r:id="rId87" display="https://doi.org/10.1021/acs.macromol.3c00190"/>
    <hyperlink ref="AK103" r:id="rId88" display="https://doi.org/10.1021/acs.macromol.3c00190"/>
    <hyperlink ref="AK104" r:id="rId89" display="https://doi.org/10.1002/adma.202302825"/>
    <hyperlink ref="AK105" r:id="rId90" display="https://doi.org/10.1002/adma.202302826"/>
    <hyperlink ref="AK106" r:id="rId91" display="https://doi.org/10.1002/adma.202302827"/>
    <hyperlink ref="AK107" r:id="rId92" display="https://doi.org/10.1002/adma.202302828"/>
    <hyperlink ref="AK108" r:id="rId93" display="https://doi.org/10.1002/adma.202302829"/>
    <hyperlink ref="AK109" r:id="rId94" display="https://doi.org/10.1002/adma.202302830"/>
    <hyperlink ref="AK110" r:id="rId95" display="https://doi.org/10.1002/adma.202302831"/>
    <hyperlink ref="AK111" r:id="rId96" display="https://doi.org/10.1002/adma.202302832"/>
    <hyperlink ref="AK112" r:id="rId97" display="https://doi.org/10.1021/acs.biomac.5b00754"/>
    <hyperlink ref="AK113" r:id="rId98" display="https://doi.org/10.1021/acs.biomac.5b00754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9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6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46" activeCellId="0" sqref="B46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65"/>
    <col collapsed="false" customWidth="true" hidden="false" outlineLevel="0" max="2" min="2" style="0" width="87.5"/>
    <col collapsed="false" customWidth="true" hidden="false" outlineLevel="0" max="3" min="3" style="322" width="20.17"/>
    <col collapsed="false" customWidth="true" hidden="false" outlineLevel="0" max="4" min="4" style="0" width="19.5"/>
    <col collapsed="false" customWidth="true" hidden="false" outlineLevel="0" max="5" min="5" style="75" width="11.51"/>
    <col collapsed="false" customWidth="true" hidden="false" outlineLevel="0" max="6" min="6" style="75" width="13.51"/>
    <col collapsed="false" customWidth="true" hidden="false" outlineLevel="0" max="28" min="7" style="0" width="8.83"/>
  </cols>
  <sheetData>
    <row r="1" s="323" customFormat="true" ht="19" hidden="false" customHeight="true" outlineLevel="0" collapsed="false">
      <c r="A1" s="323" t="s">
        <v>1032</v>
      </c>
      <c r="B1" s="323" t="s">
        <v>1033</v>
      </c>
      <c r="C1" s="324" t="s">
        <v>1034</v>
      </c>
      <c r="D1" s="323" t="s">
        <v>1</v>
      </c>
      <c r="E1" s="325" t="s">
        <v>1035</v>
      </c>
      <c r="F1" s="325" t="s">
        <v>31</v>
      </c>
      <c r="P1" s="323" t="s">
        <v>27</v>
      </c>
    </row>
    <row r="2" s="27" customFormat="true" ht="19" hidden="false" customHeight="true" outlineLevel="0" collapsed="false">
      <c r="A2" s="27" t="s">
        <v>449</v>
      </c>
      <c r="B2" s="223" t="s">
        <v>1036</v>
      </c>
      <c r="C2" s="326" t="n">
        <v>144.12</v>
      </c>
      <c r="D2" s="27" t="s">
        <v>1037</v>
      </c>
      <c r="E2" s="327"/>
      <c r="F2" s="225"/>
      <c r="G2" s="223"/>
      <c r="I2" s="223"/>
      <c r="J2" s="223"/>
      <c r="K2" s="223"/>
      <c r="L2" s="223"/>
      <c r="M2" s="223"/>
      <c r="N2" s="223"/>
      <c r="P2" s="229"/>
    </row>
    <row r="3" s="27" customFormat="true" ht="15" hidden="false" customHeight="false" outlineLevel="0" collapsed="false">
      <c r="A3" s="223" t="s">
        <v>450</v>
      </c>
      <c r="B3" s="328" t="s">
        <v>1038</v>
      </c>
      <c r="C3" s="326" t="n">
        <v>128.17</v>
      </c>
      <c r="D3" s="27" t="s">
        <v>1037</v>
      </c>
      <c r="E3" s="327"/>
      <c r="F3" s="225"/>
      <c r="G3" s="223"/>
      <c r="I3" s="223"/>
      <c r="J3" s="223"/>
      <c r="K3" s="223"/>
      <c r="L3" s="223"/>
      <c r="M3" s="223"/>
      <c r="N3" s="223"/>
      <c r="P3" s="223"/>
    </row>
    <row r="4" s="27" customFormat="true" ht="19.5" hidden="false" customHeight="true" outlineLevel="0" collapsed="false">
      <c r="A4" s="27" t="s">
        <v>467</v>
      </c>
      <c r="B4" s="223" t="s">
        <v>1039</v>
      </c>
      <c r="C4" s="326" t="n">
        <v>170.24</v>
      </c>
      <c r="D4" s="27" t="s">
        <v>1037</v>
      </c>
      <c r="E4" s="327"/>
      <c r="F4" s="225"/>
      <c r="G4" s="223"/>
      <c r="I4" s="223"/>
      <c r="J4" s="223"/>
      <c r="K4" s="223"/>
      <c r="L4" s="223"/>
      <c r="M4" s="223"/>
      <c r="N4" s="223"/>
      <c r="P4" s="223"/>
    </row>
    <row r="5" s="27" customFormat="true" ht="19" hidden="false" customHeight="true" outlineLevel="0" collapsed="false">
      <c r="A5" s="27" t="s">
        <v>480</v>
      </c>
      <c r="B5" s="223" t="s">
        <v>1040</v>
      </c>
      <c r="C5" s="326" t="n">
        <v>144.12</v>
      </c>
      <c r="D5" s="27" t="s">
        <v>1037</v>
      </c>
      <c r="E5" s="327"/>
      <c r="F5" s="225"/>
      <c r="G5" s="223"/>
      <c r="I5" s="223"/>
      <c r="J5" s="223"/>
      <c r="K5" s="223"/>
      <c r="L5" s="223"/>
      <c r="M5" s="223"/>
      <c r="N5" s="223"/>
      <c r="P5" s="223"/>
    </row>
    <row r="6" s="27" customFormat="true" ht="21.5" hidden="false" customHeight="true" outlineLevel="0" collapsed="false">
      <c r="A6" s="27" t="s">
        <v>488</v>
      </c>
      <c r="B6" s="223" t="s">
        <v>1041</v>
      </c>
      <c r="C6" s="326" t="n">
        <v>144.12</v>
      </c>
      <c r="D6" s="27" t="s">
        <v>1037</v>
      </c>
      <c r="E6" s="327"/>
      <c r="F6" s="225"/>
      <c r="G6" s="223"/>
      <c r="I6" s="223"/>
      <c r="J6" s="223"/>
      <c r="K6" s="223"/>
      <c r="L6" s="223"/>
      <c r="M6" s="223"/>
      <c r="N6" s="223"/>
      <c r="P6" s="223"/>
    </row>
    <row r="7" customFormat="false" ht="15" hidden="false" customHeight="false" outlineLevel="0" collapsed="false">
      <c r="A7" s="0" t="s">
        <v>515</v>
      </c>
      <c r="B7" s="329" t="s">
        <v>1042</v>
      </c>
      <c r="C7" s="322" t="n">
        <f aca="false">118.09+76.09-18.02</f>
        <v>176.16</v>
      </c>
      <c r="F7" s="9"/>
      <c r="G7" s="8"/>
      <c r="I7" s="8"/>
      <c r="J7" s="8"/>
      <c r="K7" s="8"/>
      <c r="L7" s="8"/>
      <c r="M7" s="8"/>
      <c r="N7" s="8"/>
      <c r="P7" s="8"/>
    </row>
    <row r="8" s="27" customFormat="true" ht="21.5" hidden="false" customHeight="true" outlineLevel="0" collapsed="false">
      <c r="A8" s="223" t="s">
        <v>527</v>
      </c>
      <c r="B8" s="328" t="s">
        <v>1043</v>
      </c>
      <c r="C8" s="326" t="n">
        <v>128.17</v>
      </c>
      <c r="D8" s="27" t="s">
        <v>1037</v>
      </c>
      <c r="E8" s="327"/>
      <c r="F8" s="275"/>
    </row>
    <row r="9" s="27" customFormat="true" ht="15.5" hidden="false" customHeight="true" outlineLevel="0" collapsed="false">
      <c r="A9" s="27" t="s">
        <v>326</v>
      </c>
      <c r="B9" s="328" t="s">
        <v>1044</v>
      </c>
      <c r="C9" s="326" t="n">
        <v>114.14</v>
      </c>
      <c r="D9" s="27" t="s">
        <v>1037</v>
      </c>
      <c r="E9" s="327"/>
      <c r="F9" s="225"/>
    </row>
    <row r="10" s="27" customFormat="true" ht="15" hidden="false" customHeight="false" outlineLevel="0" collapsed="false">
      <c r="A10" s="27" t="s">
        <v>576</v>
      </c>
      <c r="B10" s="328" t="s">
        <v>1045</v>
      </c>
      <c r="C10" s="326" t="n">
        <v>170.24</v>
      </c>
      <c r="D10" s="27" t="s">
        <v>1037</v>
      </c>
      <c r="E10" s="327"/>
      <c r="F10" s="225"/>
    </row>
    <row r="11" s="27" customFormat="true" ht="15" hidden="false" customHeight="false" outlineLevel="0" collapsed="false">
      <c r="A11" s="27" t="s">
        <v>1046</v>
      </c>
      <c r="B11" s="328" t="s">
        <v>1047</v>
      </c>
      <c r="C11" s="326" t="n">
        <v>86.1</v>
      </c>
      <c r="D11" s="27" t="s">
        <v>1037</v>
      </c>
      <c r="E11" s="327"/>
      <c r="F11" s="225"/>
    </row>
    <row r="12" s="27" customFormat="true" ht="15" hidden="false" customHeight="false" outlineLevel="0" collapsed="false">
      <c r="A12" s="27" t="s">
        <v>1048</v>
      </c>
      <c r="B12" s="328" t="s">
        <v>1049</v>
      </c>
      <c r="C12" s="326" t="n">
        <v>100.1</v>
      </c>
      <c r="D12" s="27" t="s">
        <v>1037</v>
      </c>
      <c r="E12" s="327"/>
      <c r="F12" s="225"/>
    </row>
    <row r="13" s="27" customFormat="true" ht="15" hidden="false" customHeight="false" outlineLevel="0" collapsed="false">
      <c r="A13" s="27" t="s">
        <v>1050</v>
      </c>
      <c r="B13" s="328" t="s">
        <v>1051</v>
      </c>
      <c r="C13" s="326" t="n">
        <v>114.1</v>
      </c>
      <c r="D13" s="27" t="s">
        <v>1037</v>
      </c>
      <c r="E13" s="327"/>
      <c r="F13" s="225"/>
    </row>
    <row r="14" s="27" customFormat="true" ht="15" hidden="false" customHeight="false" outlineLevel="0" collapsed="false">
      <c r="A14" s="27" t="s">
        <v>1052</v>
      </c>
      <c r="B14" s="328" t="s">
        <v>1053</v>
      </c>
      <c r="C14" s="326" t="n">
        <v>86.1</v>
      </c>
      <c r="D14" s="27" t="s">
        <v>1037</v>
      </c>
      <c r="E14" s="327"/>
      <c r="F14" s="225"/>
    </row>
    <row r="15" s="27" customFormat="true" ht="15" hidden="false" customHeight="false" outlineLevel="0" collapsed="false">
      <c r="A15" s="27" t="s">
        <v>1054</v>
      </c>
      <c r="B15" s="328" t="s">
        <v>1055</v>
      </c>
      <c r="C15" s="326" t="n">
        <v>100.1</v>
      </c>
      <c r="D15" s="27" t="s">
        <v>1037</v>
      </c>
      <c r="E15" s="327"/>
      <c r="F15" s="225"/>
    </row>
    <row r="16" s="27" customFormat="true" ht="15" hidden="false" customHeight="true" outlineLevel="0" collapsed="false">
      <c r="A16" s="27" t="s">
        <v>610</v>
      </c>
      <c r="B16" s="328" t="s">
        <v>1056</v>
      </c>
      <c r="C16" s="326" t="n">
        <v>114.15</v>
      </c>
      <c r="D16" s="27" t="s">
        <v>1037</v>
      </c>
      <c r="E16" s="327"/>
      <c r="F16" s="327"/>
    </row>
    <row r="17" s="66" customFormat="true" ht="16.5" hidden="false" customHeight="true" outlineLevel="0" collapsed="false">
      <c r="A17" s="66" t="s">
        <v>1057</v>
      </c>
      <c r="B17" s="330" t="s">
        <v>1058</v>
      </c>
      <c r="C17" s="331" t="n">
        <v>98.15</v>
      </c>
      <c r="D17" s="330" t="s">
        <v>1059</v>
      </c>
      <c r="E17" s="332"/>
      <c r="F17" s="332"/>
    </row>
    <row r="18" customFormat="false" ht="15" hidden="false" customHeight="true" outlineLevel="0" collapsed="false">
      <c r="A18" s="8" t="s">
        <v>668</v>
      </c>
      <c r="B18" s="329" t="s">
        <v>1060</v>
      </c>
      <c r="C18" s="322" t="n">
        <v>98.03</v>
      </c>
    </row>
    <row r="19" s="27" customFormat="true" ht="15" hidden="false" customHeight="true" outlineLevel="0" collapsed="false">
      <c r="A19" s="27" t="s">
        <v>1061</v>
      </c>
      <c r="B19" s="328" t="s">
        <v>1055</v>
      </c>
      <c r="C19" s="326" t="n">
        <v>100.12</v>
      </c>
      <c r="D19" s="27" t="s">
        <v>1037</v>
      </c>
      <c r="E19" s="327"/>
      <c r="F19" s="327"/>
    </row>
    <row r="20" customFormat="false" ht="15" hidden="false" customHeight="true" outlineLevel="0" collapsed="false">
      <c r="A20" s="0" t="s">
        <v>703</v>
      </c>
      <c r="B20" s="329" t="s">
        <v>1062</v>
      </c>
      <c r="C20" s="322" t="n">
        <v>68.12</v>
      </c>
    </row>
    <row r="21" s="27" customFormat="true" ht="15" hidden="false" customHeight="true" outlineLevel="0" collapsed="false">
      <c r="A21" s="27" t="s">
        <v>555</v>
      </c>
      <c r="B21" s="328" t="s">
        <v>1063</v>
      </c>
      <c r="C21" s="326" t="n">
        <f aca="false">C9+C10</f>
        <v>284.38</v>
      </c>
      <c r="D21" s="27" t="s">
        <v>1037</v>
      </c>
      <c r="E21" s="327"/>
      <c r="F21" s="327"/>
    </row>
    <row r="22" s="50" customFormat="true" ht="15.75" hidden="false" customHeight="true" outlineLevel="0" collapsed="false">
      <c r="A22" s="50" t="s">
        <v>282</v>
      </c>
      <c r="B22" s="333" t="s">
        <v>1064</v>
      </c>
      <c r="C22" s="334" t="n">
        <v>102.09</v>
      </c>
      <c r="D22" s="50" t="s">
        <v>1065</v>
      </c>
      <c r="E22" s="335"/>
      <c r="F22" s="335"/>
    </row>
    <row r="23" s="66" customFormat="true" ht="15.75" hidden="false" customHeight="true" outlineLevel="0" collapsed="false">
      <c r="A23" s="66" t="s">
        <v>1066</v>
      </c>
      <c r="B23" s="336" t="s">
        <v>1067</v>
      </c>
      <c r="C23" s="337" t="n">
        <v>152.23</v>
      </c>
      <c r="D23" s="66" t="s">
        <v>1059</v>
      </c>
      <c r="E23" s="332"/>
      <c r="F23" s="332"/>
    </row>
    <row r="24" s="66" customFormat="true" ht="15.75" hidden="false" customHeight="true" outlineLevel="0" collapsed="false">
      <c r="A24" s="66" t="s">
        <v>1068</v>
      </c>
      <c r="B24" s="336" t="s">
        <v>1069</v>
      </c>
      <c r="C24" s="337" t="n">
        <v>154.25</v>
      </c>
      <c r="D24" s="66" t="s">
        <v>1059</v>
      </c>
      <c r="E24" s="332"/>
      <c r="F24" s="332"/>
    </row>
    <row r="25" s="66" customFormat="true" ht="15.75" hidden="false" customHeight="true" outlineLevel="0" collapsed="false">
      <c r="A25" s="66" t="s">
        <v>1070</v>
      </c>
      <c r="B25" s="336" t="s">
        <v>1071</v>
      </c>
      <c r="C25" s="337" t="n">
        <v>96.13</v>
      </c>
      <c r="D25" s="66" t="s">
        <v>1059</v>
      </c>
      <c r="E25" s="332"/>
      <c r="F25" s="332"/>
    </row>
    <row r="26" s="339" customFormat="true" ht="15" hidden="false" customHeight="true" outlineLevel="0" collapsed="false">
      <c r="A26" s="257" t="s">
        <v>1072</v>
      </c>
      <c r="B26" s="257" t="s">
        <v>1073</v>
      </c>
      <c r="C26" s="338" t="n">
        <v>246.26</v>
      </c>
      <c r="D26" s="339" t="s">
        <v>1074</v>
      </c>
      <c r="F26" s="340"/>
    </row>
    <row r="27" s="339" customFormat="true" ht="15" hidden="false" customHeight="true" outlineLevel="0" collapsed="false">
      <c r="A27" s="339" t="s">
        <v>800</v>
      </c>
      <c r="B27" s="257" t="s">
        <v>1075</v>
      </c>
      <c r="C27" s="338" t="n">
        <v>300.35</v>
      </c>
      <c r="D27" s="339" t="s">
        <v>1074</v>
      </c>
      <c r="F27" s="340"/>
    </row>
    <row r="28" s="339" customFormat="true" ht="15.75" hidden="false" customHeight="true" outlineLevel="0" collapsed="false">
      <c r="A28" s="339" t="s">
        <v>807</v>
      </c>
      <c r="B28" s="257" t="s">
        <v>1076</v>
      </c>
      <c r="C28" s="338" t="n">
        <v>406.49</v>
      </c>
      <c r="D28" s="339" t="s">
        <v>1074</v>
      </c>
      <c r="F28" s="340"/>
    </row>
    <row r="29" s="339" customFormat="true" ht="15.75" hidden="false" customHeight="true" outlineLevel="0" collapsed="false">
      <c r="A29" s="339" t="s">
        <v>813</v>
      </c>
      <c r="B29" s="257" t="s">
        <v>1077</v>
      </c>
      <c r="C29" s="338" t="n">
        <v>302.37</v>
      </c>
      <c r="D29" s="339" t="s">
        <v>1074</v>
      </c>
      <c r="F29" s="340"/>
    </row>
    <row r="30" s="339" customFormat="true" ht="17.5" hidden="false" customHeight="true" outlineLevel="0" collapsed="false">
      <c r="A30" s="339" t="s">
        <v>819</v>
      </c>
      <c r="B30" s="257" t="s">
        <v>1078</v>
      </c>
      <c r="C30" s="338" t="n">
        <v>244.25</v>
      </c>
      <c r="D30" s="339" t="s">
        <v>1074</v>
      </c>
      <c r="F30" s="340"/>
    </row>
    <row r="31" s="339" customFormat="true" ht="17.5" hidden="false" customHeight="true" outlineLevel="0" collapsed="false">
      <c r="A31" s="257" t="s">
        <v>723</v>
      </c>
      <c r="B31" s="257" t="s">
        <v>1079</v>
      </c>
      <c r="C31" s="338" t="n">
        <v>272.3</v>
      </c>
      <c r="D31" s="339" t="s">
        <v>1074</v>
      </c>
      <c r="F31" s="340"/>
    </row>
    <row r="32" s="339" customFormat="true" ht="17.5" hidden="false" customHeight="true" outlineLevel="0" collapsed="false">
      <c r="A32" s="257" t="s">
        <v>731</v>
      </c>
      <c r="B32" s="257" t="s">
        <v>1080</v>
      </c>
      <c r="C32" s="338" t="n">
        <v>378.4</v>
      </c>
      <c r="D32" s="339" t="s">
        <v>1074</v>
      </c>
      <c r="F32" s="340"/>
    </row>
    <row r="33" s="339" customFormat="true" ht="17.5" hidden="false" customHeight="true" outlineLevel="0" collapsed="false">
      <c r="A33" s="257" t="s">
        <v>1081</v>
      </c>
      <c r="B33" s="257" t="s">
        <v>1082</v>
      </c>
      <c r="C33" s="338" t="n">
        <v>384.4</v>
      </c>
      <c r="D33" s="339" t="s">
        <v>1074</v>
      </c>
      <c r="F33" s="340"/>
    </row>
    <row r="34" s="339" customFormat="true" ht="17.5" hidden="false" customHeight="true" outlineLevel="0" collapsed="false">
      <c r="A34" s="257" t="s">
        <v>1083</v>
      </c>
      <c r="B34" s="257" t="s">
        <v>1084</v>
      </c>
      <c r="C34" s="338" t="n">
        <v>400.4</v>
      </c>
      <c r="D34" s="339" t="s">
        <v>1074</v>
      </c>
      <c r="F34" s="340"/>
    </row>
    <row r="35" s="339" customFormat="true" ht="17.5" hidden="false" customHeight="true" outlineLevel="0" collapsed="false">
      <c r="A35" s="257" t="s">
        <v>737</v>
      </c>
      <c r="B35" s="257" t="s">
        <v>1085</v>
      </c>
      <c r="C35" s="338" t="n">
        <v>442.8</v>
      </c>
      <c r="D35" s="339" t="s">
        <v>1074</v>
      </c>
      <c r="F35" s="340"/>
    </row>
    <row r="36" s="341" customFormat="true" ht="15.5" hidden="false" customHeight="true" outlineLevel="0" collapsed="false">
      <c r="A36" s="341" t="s">
        <v>1086</v>
      </c>
      <c r="B36" s="263" t="s">
        <v>1087</v>
      </c>
      <c r="C36" s="342" t="n">
        <v>276.33</v>
      </c>
      <c r="D36" s="263" t="s">
        <v>1074</v>
      </c>
      <c r="E36" s="343"/>
      <c r="F36" s="343"/>
    </row>
    <row r="37" s="344" customFormat="true" ht="15.75" hidden="false" customHeight="true" outlineLevel="0" collapsed="false">
      <c r="A37" s="344" t="s">
        <v>1088</v>
      </c>
      <c r="B37" s="344" t="s">
        <v>1089</v>
      </c>
      <c r="C37" s="345" t="n">
        <v>230.21</v>
      </c>
      <c r="D37" s="344" t="s">
        <v>1074</v>
      </c>
      <c r="E37" s="346"/>
      <c r="F37" s="346"/>
    </row>
    <row r="38" s="344" customFormat="true" ht="15.75" hidden="false" customHeight="true" outlineLevel="0" collapsed="false">
      <c r="A38" s="347" t="s">
        <v>378</v>
      </c>
      <c r="B38" s="347" t="s">
        <v>1090</v>
      </c>
      <c r="C38" s="345" t="n">
        <v>338.35</v>
      </c>
      <c r="D38" s="344" t="s">
        <v>1074</v>
      </c>
      <c r="E38" s="346"/>
      <c r="F38" s="346"/>
    </row>
    <row r="39" s="344" customFormat="true" ht="15.75" hidden="false" customHeight="true" outlineLevel="0" collapsed="false">
      <c r="A39" s="347" t="s">
        <v>380</v>
      </c>
      <c r="B39" s="347" t="s">
        <v>1091</v>
      </c>
      <c r="C39" s="345" t="n">
        <v>444.32</v>
      </c>
      <c r="D39" s="344" t="s">
        <v>1074</v>
      </c>
      <c r="E39" s="346"/>
      <c r="F39" s="346"/>
    </row>
    <row r="40" s="344" customFormat="true" ht="15.75" hidden="false" customHeight="true" outlineLevel="0" collapsed="false">
      <c r="A40" s="347" t="s">
        <v>382</v>
      </c>
      <c r="B40" s="347" t="s">
        <v>1092</v>
      </c>
      <c r="C40" s="345" t="n">
        <v>426.46</v>
      </c>
      <c r="D40" s="344" t="s">
        <v>1074</v>
      </c>
      <c r="E40" s="346"/>
      <c r="F40" s="346"/>
    </row>
    <row r="41" s="344" customFormat="true" ht="15.75" hidden="false" customHeight="true" outlineLevel="0" collapsed="false">
      <c r="A41" s="347" t="s">
        <v>384</v>
      </c>
      <c r="B41" s="347" t="s">
        <v>1093</v>
      </c>
      <c r="C41" s="345" t="n">
        <v>532.43</v>
      </c>
      <c r="D41" s="344" t="s">
        <v>1074</v>
      </c>
      <c r="E41" s="346"/>
      <c r="F41" s="346"/>
    </row>
    <row r="42" s="344" customFormat="true" ht="15.75" hidden="false" customHeight="true" outlineLevel="0" collapsed="false">
      <c r="A42" s="347" t="s">
        <v>386</v>
      </c>
      <c r="B42" s="347" t="s">
        <v>1094</v>
      </c>
      <c r="C42" s="345" t="n">
        <v>734.83</v>
      </c>
      <c r="D42" s="344" t="s">
        <v>1074</v>
      </c>
      <c r="E42" s="346"/>
      <c r="F42" s="346"/>
    </row>
    <row r="43" s="344" customFormat="true" ht="15.75" hidden="false" customHeight="true" outlineLevel="0" collapsed="false">
      <c r="A43" s="347" t="s">
        <v>388</v>
      </c>
      <c r="B43" s="347" t="s">
        <v>1095</v>
      </c>
      <c r="C43" s="345" t="n">
        <v>840.46</v>
      </c>
      <c r="D43" s="344" t="s">
        <v>1074</v>
      </c>
      <c r="E43" s="346"/>
      <c r="F43" s="346"/>
    </row>
    <row r="44" s="344" customFormat="true" ht="15" hidden="false" customHeight="true" outlineLevel="0" collapsed="false">
      <c r="A44" s="344" t="s">
        <v>1096</v>
      </c>
      <c r="B44" s="344" t="s">
        <v>1097</v>
      </c>
      <c r="C44" s="345" t="n">
        <v>130.14</v>
      </c>
      <c r="D44" s="344" t="s">
        <v>1065</v>
      </c>
      <c r="E44" s="346"/>
      <c r="F44" s="346"/>
    </row>
    <row r="45" s="348" customFormat="true" ht="16.5" hidden="false" customHeight="true" outlineLevel="0" collapsed="false">
      <c r="A45" s="348" t="s">
        <v>1098</v>
      </c>
      <c r="B45" s="211" t="s">
        <v>1099</v>
      </c>
      <c r="C45" s="349" t="n">
        <v>142.15</v>
      </c>
      <c r="D45" s="211" t="s">
        <v>1100</v>
      </c>
      <c r="E45" s="350"/>
      <c r="F45" s="350"/>
    </row>
    <row r="46" s="351" customFormat="true" ht="16.5" hidden="false" customHeight="true" outlineLevel="0" collapsed="false">
      <c r="A46" s="351" t="s">
        <v>1101</v>
      </c>
      <c r="B46" s="212" t="s">
        <v>1102</v>
      </c>
      <c r="C46" s="352" t="n">
        <v>168.18</v>
      </c>
      <c r="D46" s="212" t="s">
        <v>1100</v>
      </c>
      <c r="E46" s="353"/>
      <c r="F46" s="353"/>
    </row>
    <row r="47" s="351" customFormat="true" ht="16.5" hidden="false" customHeight="true" outlineLevel="0" collapsed="false">
      <c r="A47" s="351" t="s">
        <v>1103</v>
      </c>
      <c r="B47" s="212" t="s">
        <v>1104</v>
      </c>
      <c r="C47" s="352" t="n">
        <v>274.33</v>
      </c>
      <c r="D47" s="212" t="s">
        <v>1100</v>
      </c>
      <c r="E47" s="353"/>
      <c r="F47" s="353"/>
    </row>
    <row r="48" s="351" customFormat="true" ht="16.5" hidden="false" customHeight="true" outlineLevel="0" collapsed="false">
      <c r="A48" s="351" t="s">
        <v>1105</v>
      </c>
      <c r="B48" s="212" t="s">
        <v>1106</v>
      </c>
      <c r="C48" s="352" t="n">
        <v>300.3</v>
      </c>
      <c r="D48" s="212" t="s">
        <v>1100</v>
      </c>
      <c r="E48" s="353"/>
      <c r="F48" s="353"/>
    </row>
    <row r="49" s="351" customFormat="true" ht="16" hidden="false" customHeight="true" outlineLevel="0" collapsed="false">
      <c r="A49" s="351" t="s">
        <v>1107</v>
      </c>
      <c r="B49" s="212" t="s">
        <v>1108</v>
      </c>
      <c r="C49" s="352" t="n">
        <v>196.23</v>
      </c>
      <c r="D49" s="212" t="s">
        <v>1100</v>
      </c>
      <c r="E49" s="353"/>
      <c r="F49" s="353"/>
    </row>
    <row r="50" s="351" customFormat="true" ht="16" hidden="false" customHeight="true" outlineLevel="0" collapsed="false">
      <c r="A50" s="351" t="s">
        <v>1109</v>
      </c>
      <c r="B50" s="212" t="s">
        <v>1110</v>
      </c>
      <c r="C50" s="352" t="n">
        <v>172.21</v>
      </c>
      <c r="D50" s="212" t="s">
        <v>1100</v>
      </c>
      <c r="E50" s="353"/>
      <c r="F50" s="353"/>
    </row>
    <row r="51" s="351" customFormat="true" ht="16" hidden="false" customHeight="true" outlineLevel="0" collapsed="false">
      <c r="A51" s="351" t="s">
        <v>862</v>
      </c>
      <c r="B51" s="212" t="s">
        <v>1111</v>
      </c>
      <c r="C51" s="352" t="n">
        <v>172.2</v>
      </c>
      <c r="D51" s="212" t="s">
        <v>1100</v>
      </c>
      <c r="E51" s="353"/>
      <c r="F51" s="353"/>
    </row>
    <row r="52" s="351" customFormat="true" ht="16" hidden="false" customHeight="true" outlineLevel="0" collapsed="false">
      <c r="A52" s="351" t="s">
        <v>1112</v>
      </c>
      <c r="B52" s="212" t="s">
        <v>1113</v>
      </c>
      <c r="C52" s="352" t="n">
        <v>185.14</v>
      </c>
      <c r="D52" s="212" t="s">
        <v>1100</v>
      </c>
      <c r="E52" s="353"/>
      <c r="F52" s="353"/>
    </row>
    <row r="53" s="351" customFormat="true" ht="16" hidden="false" customHeight="true" outlineLevel="0" collapsed="false">
      <c r="A53" s="351" t="s">
        <v>1114</v>
      </c>
      <c r="B53" s="212" t="s">
        <v>1115</v>
      </c>
      <c r="C53" s="352" t="n">
        <v>102.08</v>
      </c>
      <c r="D53" s="212" t="s">
        <v>1100</v>
      </c>
      <c r="E53" s="353"/>
      <c r="F53" s="353"/>
    </row>
    <row r="54" s="354" customFormat="true" ht="17" hidden="false" customHeight="true" outlineLevel="0" collapsed="false">
      <c r="A54" s="354" t="s">
        <v>930</v>
      </c>
      <c r="B54" s="355" t="s">
        <v>1116</v>
      </c>
      <c r="C54" s="356" t="n">
        <v>74</v>
      </c>
      <c r="D54" s="354" t="s">
        <v>1117</v>
      </c>
      <c r="E54" s="357"/>
      <c r="F54" s="357"/>
    </row>
    <row r="55" customFormat="false" ht="15.75" hidden="false" customHeight="true" outlineLevel="0" collapsed="false">
      <c r="A55" s="8" t="s">
        <v>1118</v>
      </c>
      <c r="B55" s="358" t="s">
        <v>1119</v>
      </c>
    </row>
    <row r="56" s="351" customFormat="true" ht="15.75" hidden="false" customHeight="true" outlineLevel="0" collapsed="false">
      <c r="A56" s="351" t="s">
        <v>1120</v>
      </c>
      <c r="B56" s="351" t="s">
        <v>1121</v>
      </c>
      <c r="C56" s="352" t="n">
        <v>128.13</v>
      </c>
      <c r="D56" s="351" t="s">
        <v>1122</v>
      </c>
      <c r="E56" s="353"/>
      <c r="F56" s="353"/>
    </row>
    <row r="57" s="351" customFormat="true" ht="15.75" hidden="false" customHeight="true" outlineLevel="0" collapsed="false">
      <c r="A57" s="351" t="s">
        <v>1123</v>
      </c>
      <c r="B57" s="351" t="s">
        <v>1124</v>
      </c>
      <c r="C57" s="352" t="n">
        <v>176.17</v>
      </c>
      <c r="D57" s="351" t="s">
        <v>1122</v>
      </c>
      <c r="E57" s="353"/>
      <c r="F57" s="353"/>
    </row>
    <row r="58" s="351" customFormat="true" ht="15.75" hidden="false" customHeight="true" outlineLevel="0" collapsed="false">
      <c r="A58" s="351" t="s">
        <v>1125</v>
      </c>
      <c r="B58" s="351" t="s">
        <v>1126</v>
      </c>
      <c r="C58" s="352" t="n">
        <v>137.54</v>
      </c>
      <c r="D58" s="351" t="s">
        <v>1122</v>
      </c>
      <c r="E58" s="353"/>
      <c r="F58" s="353"/>
    </row>
    <row r="59" s="351" customFormat="true" ht="15.75" hidden="false" customHeight="true" outlineLevel="0" collapsed="false">
      <c r="A59" s="351" t="s">
        <v>1127</v>
      </c>
      <c r="B59" s="351" t="s">
        <v>1128</v>
      </c>
      <c r="C59" s="352" t="n">
        <v>199.27</v>
      </c>
      <c r="D59" s="351" t="s">
        <v>1122</v>
      </c>
      <c r="E59" s="353"/>
      <c r="F59" s="353"/>
    </row>
    <row r="60" s="351" customFormat="true" ht="15.75" hidden="false" customHeight="true" outlineLevel="0" collapsed="false">
      <c r="A60" s="351" t="s">
        <v>1129</v>
      </c>
      <c r="B60" s="351" t="s">
        <v>1130</v>
      </c>
      <c r="C60" s="352" t="n">
        <v>89.07</v>
      </c>
      <c r="D60" s="351" t="s">
        <v>1122</v>
      </c>
      <c r="E60" s="353"/>
      <c r="F60" s="353"/>
    </row>
    <row r="61" s="351" customFormat="true" ht="15.75" hidden="false" customHeight="true" outlineLevel="0" collapsed="false">
      <c r="A61" s="351" t="s">
        <v>1131</v>
      </c>
      <c r="B61" s="359" t="s">
        <v>1132</v>
      </c>
      <c r="C61" s="352" t="n">
        <v>117.12</v>
      </c>
      <c r="D61" s="351" t="s">
        <v>1122</v>
      </c>
      <c r="E61" s="353"/>
      <c r="F61" s="353"/>
    </row>
    <row r="62" s="351" customFormat="true" ht="15.75" hidden="false" customHeight="true" outlineLevel="0" collapsed="false">
      <c r="A62" s="351" t="s">
        <v>70</v>
      </c>
      <c r="B62" s="351" t="s">
        <v>1133</v>
      </c>
      <c r="C62" s="352" t="n">
        <v>173.23</v>
      </c>
      <c r="D62" s="351" t="s">
        <v>1122</v>
      </c>
      <c r="E62" s="353"/>
      <c r="F62" s="353"/>
    </row>
    <row r="63" s="351" customFormat="true" ht="15.75" hidden="false" customHeight="true" outlineLevel="0" collapsed="false">
      <c r="A63" s="360" t="s">
        <v>68</v>
      </c>
      <c r="B63" s="351" t="s">
        <v>1134</v>
      </c>
      <c r="C63" s="352" t="n">
        <v>145.18</v>
      </c>
      <c r="D63" s="351" t="s">
        <v>1122</v>
      </c>
      <c r="E63" s="353"/>
      <c r="F63" s="353"/>
    </row>
    <row r="64" s="351" customFormat="true" ht="15.75" hidden="false" customHeight="true" outlineLevel="0" collapsed="false">
      <c r="A64" s="361" t="s">
        <v>72</v>
      </c>
      <c r="B64" s="351" t="s">
        <v>1135</v>
      </c>
      <c r="C64" s="352" t="n">
        <v>201.29</v>
      </c>
      <c r="D64" s="351" t="s">
        <v>1122</v>
      </c>
      <c r="E64" s="353"/>
      <c r="F64" s="353"/>
    </row>
    <row r="65" s="351" customFormat="true" ht="15.75" hidden="false" customHeight="true" outlineLevel="0" collapsed="false">
      <c r="A65" s="360" t="s">
        <v>74</v>
      </c>
      <c r="B65" s="351" t="s">
        <v>1136</v>
      </c>
      <c r="C65" s="352" t="n">
        <v>117.12</v>
      </c>
      <c r="D65" s="351" t="s">
        <v>1122</v>
      </c>
      <c r="E65" s="353"/>
      <c r="F65" s="353"/>
    </row>
    <row r="66" s="351" customFormat="true" ht="15.75" hidden="false" customHeight="true" outlineLevel="0" collapsed="false">
      <c r="A66" s="360" t="s">
        <v>76</v>
      </c>
      <c r="B66" s="351" t="s">
        <v>1137</v>
      </c>
      <c r="C66" s="352" t="n">
        <v>145.18</v>
      </c>
      <c r="D66" s="351" t="s">
        <v>1122</v>
      </c>
      <c r="E66" s="353"/>
      <c r="F66" s="353"/>
    </row>
    <row r="67" s="351" customFormat="true" ht="15.75" hidden="false" customHeight="true" outlineLevel="0" collapsed="false">
      <c r="A67" s="360" t="s">
        <v>78</v>
      </c>
      <c r="B67" s="351" t="s">
        <v>1138</v>
      </c>
      <c r="C67" s="352" t="n">
        <v>171.22</v>
      </c>
      <c r="D67" s="351" t="s">
        <v>1122</v>
      </c>
      <c r="E67" s="353"/>
      <c r="F67" s="353"/>
    </row>
    <row r="68" s="351" customFormat="true" ht="15.75" hidden="false" customHeight="true" outlineLevel="0" collapsed="false">
      <c r="A68" s="212" t="s">
        <v>80</v>
      </c>
      <c r="B68" s="351" t="s">
        <v>1139</v>
      </c>
      <c r="C68" s="352" t="n">
        <v>165.17</v>
      </c>
      <c r="D68" s="351" t="s">
        <v>1122</v>
      </c>
      <c r="E68" s="353"/>
      <c r="F68" s="353"/>
    </row>
    <row r="69" s="351" customFormat="true" ht="15.75" hidden="false" customHeight="true" outlineLevel="0" collapsed="false">
      <c r="A69" s="212" t="s">
        <v>82</v>
      </c>
      <c r="B69" s="351" t="s">
        <v>1140</v>
      </c>
      <c r="C69" s="352" t="n">
        <v>179.2</v>
      </c>
      <c r="D69" s="351" t="s">
        <v>1122</v>
      </c>
      <c r="E69" s="353"/>
      <c r="F69" s="353"/>
    </row>
    <row r="70" s="351" customFormat="true" ht="15.75" hidden="false" customHeight="true" outlineLevel="0" collapsed="false">
      <c r="A70" s="361" t="s">
        <v>86</v>
      </c>
      <c r="B70" s="351" t="s">
        <v>1141</v>
      </c>
      <c r="C70" s="352" t="n">
        <v>233.24</v>
      </c>
      <c r="D70" s="351" t="s">
        <v>1122</v>
      </c>
      <c r="E70" s="353"/>
      <c r="F70" s="353"/>
    </row>
    <row r="71" s="351" customFormat="true" ht="15.75" hidden="false" customHeight="true" outlineLevel="0" collapsed="false">
      <c r="A71" s="360" t="s">
        <v>88</v>
      </c>
      <c r="B71" s="351" t="s">
        <v>1142</v>
      </c>
      <c r="C71" s="352" t="n">
        <v>191.2</v>
      </c>
      <c r="D71" s="351" t="s">
        <v>1122</v>
      </c>
      <c r="E71" s="353"/>
      <c r="F71" s="353"/>
    </row>
    <row r="72" s="351" customFormat="true" ht="15.75" hidden="false" customHeight="true" outlineLevel="0" collapsed="false">
      <c r="A72" s="360" t="s">
        <v>90</v>
      </c>
      <c r="B72" s="359" t="s">
        <v>1143</v>
      </c>
      <c r="C72" s="352" t="n">
        <v>254.22</v>
      </c>
      <c r="D72" s="351" t="s">
        <v>1122</v>
      </c>
      <c r="E72" s="353"/>
      <c r="F72" s="353"/>
    </row>
    <row r="73" s="351" customFormat="true" ht="15.75" hidden="false" customHeight="true" outlineLevel="0" collapsed="false">
      <c r="A73" s="360" t="s">
        <v>92</v>
      </c>
      <c r="B73" s="351" t="s">
        <v>1144</v>
      </c>
      <c r="C73" s="352" t="n">
        <v>157.15</v>
      </c>
      <c r="D73" s="351" t="s">
        <v>1122</v>
      </c>
      <c r="E73" s="353"/>
      <c r="F73" s="353"/>
    </row>
    <row r="74" s="351" customFormat="true" ht="15.75" hidden="false" customHeight="true" outlineLevel="0" collapsed="false">
      <c r="A74" s="360" t="s">
        <v>1145</v>
      </c>
      <c r="B74" s="351" t="s">
        <v>1146</v>
      </c>
      <c r="C74" s="352" t="n">
        <v>199.18</v>
      </c>
      <c r="D74" s="351" t="s">
        <v>1122</v>
      </c>
      <c r="E74" s="353"/>
      <c r="F74" s="353"/>
    </row>
    <row r="75" s="362" customFormat="true" ht="15.75" hidden="false" customHeight="true" outlineLevel="0" collapsed="false">
      <c r="A75" s="362" t="s">
        <v>1147</v>
      </c>
      <c r="B75" s="363" t="s">
        <v>1148</v>
      </c>
      <c r="C75" s="364" t="n">
        <v>118.16</v>
      </c>
      <c r="D75" s="362" t="s">
        <v>1149</v>
      </c>
      <c r="E75" s="365"/>
      <c r="F75" s="365"/>
    </row>
    <row r="76" s="70" customFormat="true" ht="15.75" hidden="false" customHeight="true" outlineLevel="0" collapsed="false">
      <c r="A76" s="160" t="s">
        <v>1150</v>
      </c>
      <c r="B76" s="160" t="s">
        <v>357</v>
      </c>
      <c r="C76" s="366" t="n">
        <v>217.27</v>
      </c>
      <c r="D76" s="70" t="s">
        <v>1151</v>
      </c>
      <c r="E76" s="367"/>
      <c r="F76" s="367"/>
    </row>
    <row r="77" s="70" customFormat="true" ht="15.75" hidden="false" customHeight="true" outlineLevel="0" collapsed="false">
      <c r="A77" s="160" t="s">
        <v>1152</v>
      </c>
      <c r="B77" s="160" t="s">
        <v>360</v>
      </c>
      <c r="C77" s="366" t="n">
        <v>231.3</v>
      </c>
      <c r="D77" s="70" t="s">
        <v>1151</v>
      </c>
      <c r="E77" s="367"/>
      <c r="F77" s="367"/>
    </row>
    <row r="78" s="70" customFormat="true" ht="15.75" hidden="false" customHeight="true" outlineLevel="0" collapsed="false">
      <c r="A78" s="160" t="s">
        <v>1153</v>
      </c>
      <c r="B78" s="160" t="s">
        <v>362</v>
      </c>
      <c r="C78" s="366" t="n">
        <v>231.3</v>
      </c>
      <c r="D78" s="70" t="s">
        <v>1151</v>
      </c>
      <c r="E78" s="367"/>
      <c r="F78" s="367"/>
    </row>
    <row r="79" s="70" customFormat="true" ht="15.75" hidden="false" customHeight="true" outlineLevel="0" collapsed="false">
      <c r="A79" s="160" t="s">
        <v>1154</v>
      </c>
      <c r="B79" s="160" t="s">
        <v>364</v>
      </c>
      <c r="C79" s="366" t="n">
        <v>285.27</v>
      </c>
      <c r="D79" s="70" t="s">
        <v>1151</v>
      </c>
      <c r="E79" s="367"/>
      <c r="F79" s="367"/>
    </row>
    <row r="80" s="70" customFormat="true" ht="15.75" hidden="false" customHeight="true" outlineLevel="0" collapsed="false">
      <c r="A80" s="160" t="s">
        <v>1155</v>
      </c>
      <c r="B80" s="160" t="s">
        <v>366</v>
      </c>
      <c r="C80" s="366" t="n">
        <v>235.26</v>
      </c>
      <c r="D80" s="70" t="s">
        <v>1151</v>
      </c>
      <c r="E80" s="367"/>
      <c r="F80" s="367"/>
    </row>
    <row r="81" s="70" customFormat="true" ht="15.75" hidden="false" customHeight="true" outlineLevel="0" collapsed="false">
      <c r="A81" s="160" t="s">
        <v>1156</v>
      </c>
      <c r="B81" s="160" t="s">
        <v>368</v>
      </c>
      <c r="C81" s="366" t="n">
        <v>247.29</v>
      </c>
      <c r="D81" s="70" t="s">
        <v>1151</v>
      </c>
      <c r="E81" s="367"/>
      <c r="F81" s="367"/>
    </row>
    <row r="82" s="70" customFormat="true" ht="15.75" hidden="false" customHeight="true" outlineLevel="0" collapsed="false">
      <c r="A82" s="160" t="s">
        <v>1157</v>
      </c>
      <c r="B82" s="160" t="s">
        <v>370</v>
      </c>
      <c r="C82" s="366" t="n">
        <v>231.3</v>
      </c>
      <c r="D82" s="70" t="s">
        <v>1151</v>
      </c>
      <c r="E82" s="367"/>
      <c r="F82" s="367"/>
    </row>
    <row r="83" s="351" customFormat="true" ht="15.75" hidden="false" customHeight="true" outlineLevel="0" collapsed="false">
      <c r="A83" s="163" t="s">
        <v>1158</v>
      </c>
      <c r="B83" s="163" t="s">
        <v>372</v>
      </c>
      <c r="C83" s="352" t="n">
        <v>255.29</v>
      </c>
      <c r="D83" s="351" t="s">
        <v>1151</v>
      </c>
      <c r="E83" s="353"/>
      <c r="F83" s="353"/>
    </row>
    <row r="84" s="351" customFormat="true" ht="15.75" hidden="false" customHeight="true" outlineLevel="0" collapsed="false">
      <c r="A84" s="163" t="s">
        <v>374</v>
      </c>
      <c r="B84" s="163" t="s">
        <v>375</v>
      </c>
      <c r="C84" s="352" t="n">
        <v>325.42</v>
      </c>
      <c r="D84" s="351" t="s">
        <v>1151</v>
      </c>
      <c r="E84" s="353"/>
      <c r="F84" s="353"/>
    </row>
    <row r="85" s="351" customFormat="true" ht="15.75" hidden="false" customHeight="true" outlineLevel="0" collapsed="false">
      <c r="A85" s="163" t="s">
        <v>376</v>
      </c>
      <c r="B85" s="163" t="s">
        <v>377</v>
      </c>
      <c r="C85" s="352" t="n">
        <v>311.35</v>
      </c>
      <c r="D85" s="351" t="s">
        <v>1151</v>
      </c>
      <c r="E85" s="353"/>
      <c r="F85" s="353"/>
    </row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>
      <c r="E303" s="75" t="e">
        <f aca="false" t="array" ref="E303:E303">(D303*1000)/_fv(' Repeat Units'!C68225,"27")</f>
        <v>#NAME?</v>
      </c>
    </row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3"/>
  <sheetViews>
    <sheetView showFormulas="false" showGridLines="true" showRowColHeaders="true" showZeros="true" rightToLeft="false" tabSelected="false" showOutlineSymbols="true" defaultGridColor="true" view="normal" topLeftCell="A9" colorId="64" zoomScale="90" zoomScaleNormal="90" zoomScalePageLayoutView="100" workbookViewId="0">
      <selection pane="topLeft" activeCell="B47" activeCellId="0" sqref="B47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1.51"/>
    <col collapsed="false" customWidth="true" hidden="false" outlineLevel="0" max="3" min="2" style="0" width="56.66"/>
    <col collapsed="false" customWidth="true" hidden="false" outlineLevel="0" max="4" min="4" style="368" width="15.5"/>
    <col collapsed="false" customWidth="true" hidden="false" outlineLevel="0" max="5" min="5" style="0" width="13"/>
    <col collapsed="false" customWidth="true" hidden="false" outlineLevel="0" max="6" min="6" style="0" width="11.51"/>
    <col collapsed="false" customWidth="true" hidden="false" outlineLevel="0" max="7" min="7" style="0" width="16.5"/>
    <col collapsed="false" customWidth="true" hidden="false" outlineLevel="0" max="8" min="8" style="369" width="58"/>
    <col collapsed="false" customWidth="true" hidden="false" outlineLevel="0" max="9" min="9" style="0" width="12.17"/>
  </cols>
  <sheetData>
    <row r="1" s="323" customFormat="true" ht="28.5" hidden="false" customHeight="true" outlineLevel="0" collapsed="false">
      <c r="A1" s="370" t="s">
        <v>1159</v>
      </c>
      <c r="B1" s="323" t="s">
        <v>1160</v>
      </c>
      <c r="C1" s="323" t="s">
        <v>1033</v>
      </c>
      <c r="D1" s="371" t="s">
        <v>1034</v>
      </c>
      <c r="E1" s="372" t="s">
        <v>1161</v>
      </c>
      <c r="F1" s="323" t="s">
        <v>1162</v>
      </c>
      <c r="G1" s="325" t="s">
        <v>1163</v>
      </c>
      <c r="H1" s="373" t="s">
        <v>1035</v>
      </c>
      <c r="I1" s="325" t="s">
        <v>31</v>
      </c>
      <c r="S1" s="323" t="s">
        <v>27</v>
      </c>
    </row>
    <row r="2" s="27" customFormat="true" ht="17" hidden="false" customHeight="false" outlineLevel="0" collapsed="false">
      <c r="A2" s="27" t="s">
        <v>449</v>
      </c>
      <c r="C2" s="223" t="s">
        <v>1164</v>
      </c>
      <c r="D2" s="374" t="n">
        <v>144.12</v>
      </c>
      <c r="E2" s="375" t="s">
        <v>1165</v>
      </c>
      <c r="F2" s="27" t="s">
        <v>1166</v>
      </c>
      <c r="G2" s="327" t="s">
        <v>1165</v>
      </c>
      <c r="H2" s="376"/>
    </row>
    <row r="3" s="27" customFormat="true" ht="16" hidden="false" customHeight="false" outlineLevel="0" collapsed="false">
      <c r="A3" s="223" t="s">
        <v>450</v>
      </c>
      <c r="B3" s="223"/>
      <c r="C3" s="328" t="s">
        <v>1167</v>
      </c>
      <c r="D3" s="374" t="n">
        <v>128.17</v>
      </c>
      <c r="E3" s="375" t="s">
        <v>1165</v>
      </c>
      <c r="F3" s="27" t="s">
        <v>1166</v>
      </c>
      <c r="G3" s="327" t="s">
        <v>1165</v>
      </c>
      <c r="H3" s="376"/>
    </row>
    <row r="4" s="27" customFormat="true" ht="16" hidden="false" customHeight="false" outlineLevel="0" collapsed="false">
      <c r="A4" s="27" t="s">
        <v>467</v>
      </c>
      <c r="C4" s="223" t="s">
        <v>1168</v>
      </c>
      <c r="D4" s="374" t="n">
        <v>170.24</v>
      </c>
      <c r="E4" s="375" t="s">
        <v>1165</v>
      </c>
      <c r="F4" s="27" t="s">
        <v>1166</v>
      </c>
      <c r="G4" s="327" t="s">
        <v>1165</v>
      </c>
      <c r="H4" s="376"/>
    </row>
    <row r="5" s="27" customFormat="true" ht="16" hidden="false" customHeight="false" outlineLevel="0" collapsed="false">
      <c r="A5" s="27" t="s">
        <v>480</v>
      </c>
      <c r="C5" s="223" t="s">
        <v>1169</v>
      </c>
      <c r="D5" s="374" t="n">
        <v>144.12</v>
      </c>
      <c r="E5" s="375" t="s">
        <v>1165</v>
      </c>
      <c r="F5" s="27" t="s">
        <v>1166</v>
      </c>
      <c r="G5" s="327" t="s">
        <v>1165</v>
      </c>
      <c r="H5" s="376"/>
    </row>
    <row r="6" s="27" customFormat="true" ht="16" hidden="false" customHeight="false" outlineLevel="0" collapsed="false">
      <c r="A6" s="27" t="s">
        <v>488</v>
      </c>
      <c r="C6" s="27" t="s">
        <v>1170</v>
      </c>
      <c r="D6" s="374" t="n">
        <v>144.12</v>
      </c>
      <c r="E6" s="375" t="s">
        <v>1165</v>
      </c>
      <c r="F6" s="27" t="s">
        <v>1166</v>
      </c>
      <c r="G6" s="327" t="s">
        <v>1165</v>
      </c>
      <c r="H6" s="376"/>
    </row>
    <row r="7" s="27" customFormat="true" ht="16" hidden="false" customHeight="false" outlineLevel="0" collapsed="false">
      <c r="A7" s="27" t="s">
        <v>1171</v>
      </c>
      <c r="B7" s="27" t="s">
        <v>316</v>
      </c>
      <c r="C7" s="27" t="s">
        <v>1172</v>
      </c>
      <c r="D7" s="374" t="n">
        <v>116.1</v>
      </c>
      <c r="E7" s="375" t="s">
        <v>1165</v>
      </c>
      <c r="F7" s="27" t="s">
        <v>1166</v>
      </c>
      <c r="G7" s="327" t="s">
        <v>1165</v>
      </c>
      <c r="H7" s="376"/>
    </row>
    <row r="8" s="27" customFormat="true" ht="16" hidden="false" customHeight="false" outlineLevel="0" collapsed="false">
      <c r="A8" s="223" t="s">
        <v>527</v>
      </c>
      <c r="B8" s="223"/>
      <c r="C8" s="328" t="s">
        <v>1173</v>
      </c>
      <c r="D8" s="374" t="n">
        <v>128.17</v>
      </c>
      <c r="E8" s="375" t="s">
        <v>1165</v>
      </c>
      <c r="F8" s="27" t="s">
        <v>1166</v>
      </c>
      <c r="G8" s="327" t="s">
        <v>1165</v>
      </c>
      <c r="H8" s="376"/>
    </row>
    <row r="9" s="27" customFormat="true" ht="17.5" hidden="false" customHeight="true" outlineLevel="0" collapsed="false">
      <c r="A9" s="27" t="s">
        <v>326</v>
      </c>
      <c r="B9" s="27" t="s">
        <v>1174</v>
      </c>
      <c r="C9" s="328" t="s">
        <v>1175</v>
      </c>
      <c r="D9" s="374" t="n">
        <v>114.14</v>
      </c>
      <c r="E9" s="375" t="s">
        <v>1165</v>
      </c>
      <c r="F9" s="27" t="s">
        <v>1166</v>
      </c>
      <c r="G9" s="327" t="s">
        <v>1165</v>
      </c>
      <c r="H9" s="376"/>
    </row>
    <row r="10" s="27" customFormat="true" ht="16" hidden="false" customHeight="false" outlineLevel="0" collapsed="false">
      <c r="A10" s="27" t="s">
        <v>576</v>
      </c>
      <c r="B10" s="27" t="s">
        <v>1176</v>
      </c>
      <c r="C10" s="328" t="s">
        <v>1177</v>
      </c>
      <c r="D10" s="374" t="n">
        <v>170.24</v>
      </c>
      <c r="E10" s="377" t="s">
        <v>1165</v>
      </c>
      <c r="F10" s="27" t="s">
        <v>1166</v>
      </c>
      <c r="G10" s="327" t="s">
        <v>1165</v>
      </c>
      <c r="H10" s="376"/>
    </row>
    <row r="11" s="27" customFormat="true" ht="15.75" hidden="false" customHeight="true" outlineLevel="0" collapsed="false">
      <c r="A11" s="27" t="s">
        <v>1178</v>
      </c>
      <c r="C11" s="328" t="s">
        <v>1179</v>
      </c>
      <c r="D11" s="374" t="n">
        <v>114.15</v>
      </c>
      <c r="E11" s="377"/>
      <c r="F11" s="27" t="s">
        <v>1166</v>
      </c>
      <c r="G11" s="327" t="s">
        <v>1165</v>
      </c>
      <c r="H11" s="376"/>
    </row>
    <row r="12" s="27" customFormat="true" ht="15" hidden="false" customHeight="false" outlineLevel="0" collapsed="false">
      <c r="A12" s="223" t="s">
        <v>668</v>
      </c>
      <c r="B12" s="223"/>
      <c r="C12" s="328" t="s">
        <v>1180</v>
      </c>
      <c r="D12" s="374" t="n">
        <v>98.03</v>
      </c>
      <c r="E12" s="377"/>
      <c r="F12" s="223" t="s">
        <v>1166</v>
      </c>
      <c r="G12" s="327" t="s">
        <v>1165</v>
      </c>
      <c r="H12" s="376"/>
    </row>
    <row r="13" s="27" customFormat="true" ht="16" hidden="false" customHeight="false" outlineLevel="0" collapsed="false">
      <c r="A13" s="27" t="s">
        <v>1061</v>
      </c>
      <c r="B13" s="27" t="s">
        <v>1181</v>
      </c>
      <c r="C13" s="328" t="s">
        <v>1182</v>
      </c>
      <c r="D13" s="374" t="n">
        <v>100.12</v>
      </c>
      <c r="E13" s="375" t="s">
        <v>1165</v>
      </c>
      <c r="F13" s="223" t="s">
        <v>1166</v>
      </c>
      <c r="G13" s="327" t="s">
        <v>1165</v>
      </c>
      <c r="H13" s="376"/>
    </row>
    <row r="14" s="27" customFormat="true" ht="16" hidden="false" customHeight="false" outlineLevel="0" collapsed="false">
      <c r="A14" s="27" t="s">
        <v>324</v>
      </c>
      <c r="B14" s="27" t="s">
        <v>1183</v>
      </c>
      <c r="C14" s="328" t="s">
        <v>1184</v>
      </c>
      <c r="D14" s="374" t="n">
        <v>86.1</v>
      </c>
      <c r="E14" s="375" t="s">
        <v>1165</v>
      </c>
      <c r="F14" s="223" t="s">
        <v>1166</v>
      </c>
      <c r="G14" s="327" t="s">
        <v>1165</v>
      </c>
      <c r="H14" s="376"/>
    </row>
    <row r="15" s="27" customFormat="true" ht="15" hidden="false" customHeight="false" outlineLevel="0" collapsed="false">
      <c r="A15" s="27" t="s">
        <v>1185</v>
      </c>
      <c r="B15" s="27" t="s">
        <v>1186</v>
      </c>
      <c r="C15" s="328" t="s">
        <v>1187</v>
      </c>
      <c r="D15" s="374" t="n">
        <v>102.1</v>
      </c>
      <c r="E15" s="375"/>
      <c r="F15" s="223" t="s">
        <v>1166</v>
      </c>
      <c r="G15" s="327" t="s">
        <v>1165</v>
      </c>
      <c r="H15" s="376"/>
    </row>
    <row r="16" s="66" customFormat="true" ht="15.75" hidden="false" customHeight="true" outlineLevel="0" collapsed="false">
      <c r="A16" s="66" t="s">
        <v>1057</v>
      </c>
      <c r="B16" s="336" t="s">
        <v>1188</v>
      </c>
      <c r="C16" s="330" t="s">
        <v>1189</v>
      </c>
      <c r="D16" s="378" t="n">
        <v>98.15</v>
      </c>
      <c r="E16" s="379" t="s">
        <v>1165</v>
      </c>
      <c r="F16" s="66" t="s">
        <v>1190</v>
      </c>
      <c r="G16" s="332" t="s">
        <v>1165</v>
      </c>
      <c r="H16" s="380"/>
    </row>
    <row r="17" s="66" customFormat="true" ht="16" hidden="false" customHeight="false" outlineLevel="0" collapsed="false">
      <c r="A17" s="66" t="s">
        <v>1066</v>
      </c>
      <c r="B17" s="336" t="s">
        <v>1191</v>
      </c>
      <c r="C17" s="336" t="s">
        <v>1192</v>
      </c>
      <c r="D17" s="381" t="n">
        <v>152.23</v>
      </c>
      <c r="E17" s="382" t="s">
        <v>1165</v>
      </c>
      <c r="F17" s="66" t="s">
        <v>1190</v>
      </c>
      <c r="G17" s="332" t="s">
        <v>1165</v>
      </c>
      <c r="H17" s="380"/>
    </row>
    <row r="18" s="66" customFormat="true" ht="16" hidden="false" customHeight="false" outlineLevel="0" collapsed="false">
      <c r="A18" s="66" t="s">
        <v>1068</v>
      </c>
      <c r="B18" s="336" t="s">
        <v>1193</v>
      </c>
      <c r="C18" s="66" t="s">
        <v>1194</v>
      </c>
      <c r="D18" s="381" t="n">
        <v>154.25</v>
      </c>
      <c r="E18" s="382" t="s">
        <v>1165</v>
      </c>
      <c r="F18" s="66" t="s">
        <v>1190</v>
      </c>
      <c r="G18" s="332" t="s">
        <v>1165</v>
      </c>
      <c r="H18" s="380"/>
    </row>
    <row r="19" s="66" customFormat="true" ht="16" hidden="false" customHeight="false" outlineLevel="0" collapsed="false">
      <c r="A19" s="66" t="s">
        <v>1070</v>
      </c>
      <c r="B19" s="66" t="s">
        <v>1195</v>
      </c>
      <c r="C19" s="336" t="s">
        <v>1196</v>
      </c>
      <c r="D19" s="381" t="n">
        <v>96.13</v>
      </c>
      <c r="E19" s="382" t="s">
        <v>1165</v>
      </c>
      <c r="F19" s="66" t="s">
        <v>1190</v>
      </c>
      <c r="G19" s="332" t="s">
        <v>1165</v>
      </c>
      <c r="H19" s="380"/>
    </row>
    <row r="20" s="66" customFormat="true" ht="16" hidden="false" customHeight="false" outlineLevel="0" collapsed="false">
      <c r="A20" s="336" t="s">
        <v>1197</v>
      </c>
      <c r="B20" s="336" t="s">
        <v>1198</v>
      </c>
      <c r="C20" s="336" t="s">
        <v>1199</v>
      </c>
      <c r="D20" s="381" t="n">
        <v>124.18</v>
      </c>
      <c r="E20" s="382" t="s">
        <v>1200</v>
      </c>
      <c r="F20" s="336" t="s">
        <v>1190</v>
      </c>
      <c r="G20" s="383" t="s">
        <v>1165</v>
      </c>
      <c r="H20" s="380"/>
    </row>
    <row r="21" s="66" customFormat="true" ht="16" hidden="false" customHeight="false" outlineLevel="0" collapsed="false">
      <c r="A21" s="336" t="s">
        <v>1201</v>
      </c>
      <c r="B21" s="336" t="s">
        <v>1202</v>
      </c>
      <c r="C21" s="336" t="s">
        <v>1203</v>
      </c>
      <c r="D21" s="381" t="n">
        <v>58.08</v>
      </c>
      <c r="E21" s="382" t="s">
        <v>1200</v>
      </c>
      <c r="F21" s="336" t="s">
        <v>1190</v>
      </c>
      <c r="G21" s="383" t="s">
        <v>1165</v>
      </c>
      <c r="H21" s="380"/>
    </row>
    <row r="22" s="66" customFormat="true" ht="16" hidden="false" customHeight="false" outlineLevel="0" collapsed="false">
      <c r="A22" s="66" t="s">
        <v>1204</v>
      </c>
      <c r="B22" s="384" t="s">
        <v>1205</v>
      </c>
      <c r="C22" s="66" t="s">
        <v>1206</v>
      </c>
      <c r="D22" s="381" t="n">
        <v>220.27</v>
      </c>
      <c r="F22" s="66" t="s">
        <v>1190</v>
      </c>
      <c r="G22" s="383"/>
      <c r="H22" s="380"/>
    </row>
    <row r="23" s="66" customFormat="true" ht="15" hidden="false" customHeight="false" outlineLevel="0" collapsed="false">
      <c r="A23" s="66" t="s">
        <v>1207</v>
      </c>
      <c r="C23" s="66" t="s">
        <v>1208</v>
      </c>
      <c r="D23" s="381" t="n">
        <v>308.37</v>
      </c>
      <c r="F23" s="66" t="s">
        <v>1190</v>
      </c>
      <c r="G23" s="383"/>
      <c r="H23" s="380"/>
    </row>
    <row r="24" s="66" customFormat="true" ht="15" hidden="false" customHeight="false" outlineLevel="0" collapsed="false">
      <c r="A24" s="66" t="s">
        <v>1209</v>
      </c>
      <c r="C24" s="66" t="s">
        <v>1210</v>
      </c>
      <c r="D24" s="381" t="n">
        <v>616.74</v>
      </c>
      <c r="F24" s="66" t="s">
        <v>1190</v>
      </c>
      <c r="G24" s="383"/>
      <c r="H24" s="380"/>
    </row>
    <row r="25" s="351" customFormat="true" ht="16" hidden="false" customHeight="true" outlineLevel="0" collapsed="false">
      <c r="A25" s="351" t="s">
        <v>1211</v>
      </c>
      <c r="B25" s="212" t="s">
        <v>1212</v>
      </c>
      <c r="C25" s="385" t="s">
        <v>1213</v>
      </c>
      <c r="D25" s="386" t="n">
        <v>148.1</v>
      </c>
      <c r="E25" s="387" t="s">
        <v>1165</v>
      </c>
      <c r="F25" s="351" t="s">
        <v>1214</v>
      </c>
      <c r="G25" s="353" t="s">
        <v>1200</v>
      </c>
      <c r="H25" s="388"/>
    </row>
    <row r="26" s="351" customFormat="true" ht="17" hidden="false" customHeight="true" outlineLevel="0" collapsed="false">
      <c r="A26" s="351" t="s">
        <v>1215</v>
      </c>
      <c r="B26" s="212" t="s">
        <v>1216</v>
      </c>
      <c r="C26" s="212" t="s">
        <v>1217</v>
      </c>
      <c r="D26" s="386" t="n">
        <v>178.19</v>
      </c>
      <c r="E26" s="389" t="s">
        <v>1165</v>
      </c>
      <c r="F26" s="351" t="s">
        <v>1214</v>
      </c>
      <c r="G26" s="353" t="s">
        <v>1200</v>
      </c>
      <c r="H26" s="388"/>
    </row>
    <row r="27" customFormat="false" ht="16" hidden="false" customHeight="false" outlineLevel="0" collapsed="false">
      <c r="A27" s="0" t="s">
        <v>703</v>
      </c>
      <c r="C27" s="329"/>
      <c r="D27" s="368" t="n">
        <v>68.12</v>
      </c>
      <c r="E27" s="390" t="s">
        <v>1200</v>
      </c>
      <c r="G27" s="75" t="s">
        <v>1165</v>
      </c>
    </row>
    <row r="28" customFormat="false" ht="15" hidden="false" customHeight="false" outlineLevel="0" collapsed="false">
      <c r="A28" s="50" t="s">
        <v>1096</v>
      </c>
      <c r="B28" s="50"/>
      <c r="C28" s="50" t="s">
        <v>1218</v>
      </c>
      <c r="D28" s="391" t="n">
        <v>130.1</v>
      </c>
      <c r="E28" s="50"/>
      <c r="F28" s="50" t="s">
        <v>1219</v>
      </c>
      <c r="G28" s="50"/>
    </row>
    <row r="29" s="50" customFormat="true" ht="16" hidden="false" customHeight="false" outlineLevel="0" collapsed="false">
      <c r="A29" s="50" t="s">
        <v>282</v>
      </c>
      <c r="B29" s="50" t="s">
        <v>1220</v>
      </c>
      <c r="C29" s="333" t="s">
        <v>1221</v>
      </c>
      <c r="D29" s="391" t="n">
        <v>102.09</v>
      </c>
      <c r="E29" s="392" t="s">
        <v>1165</v>
      </c>
      <c r="F29" s="50" t="s">
        <v>1219</v>
      </c>
      <c r="G29" s="335" t="s">
        <v>1165</v>
      </c>
      <c r="H29" s="393"/>
    </row>
    <row r="30" customFormat="false" ht="15" hidden="false" customHeight="false" outlineLevel="0" collapsed="false">
      <c r="A30" s="0" t="s">
        <v>1222</v>
      </c>
      <c r="B30" s="0" t="s">
        <v>1223</v>
      </c>
      <c r="C30" s="0" t="s">
        <v>1224</v>
      </c>
      <c r="D30" s="368" t="n">
        <v>44</v>
      </c>
      <c r="E30" s="390"/>
      <c r="G30" s="75" t="s">
        <v>1200</v>
      </c>
    </row>
    <row r="31" customFormat="false" ht="15" hidden="false" customHeight="false" outlineLevel="0" collapsed="false">
      <c r="A31" s="0" t="s">
        <v>1225</v>
      </c>
      <c r="B31" s="0" t="s">
        <v>1226</v>
      </c>
      <c r="C31" s="0" t="s">
        <v>1227</v>
      </c>
      <c r="D31" s="368" t="n">
        <v>60.08</v>
      </c>
      <c r="E31" s="390"/>
      <c r="G31" s="75" t="s">
        <v>1200</v>
      </c>
    </row>
    <row r="32" customFormat="false" ht="15" hidden="false" customHeight="false" outlineLevel="0" collapsed="false">
      <c r="A32" s="0" t="s">
        <v>515</v>
      </c>
      <c r="C32" s="329"/>
      <c r="D32" s="368" t="n">
        <f aca="false">118.09+76.09-18.02</f>
        <v>176.16</v>
      </c>
      <c r="E32" s="394"/>
      <c r="F32" s="0" t="s">
        <v>1166</v>
      </c>
      <c r="G32" s="75" t="s">
        <v>1165</v>
      </c>
    </row>
    <row r="33" customFormat="false" ht="16" hidden="false" customHeight="false" outlineLevel="0" collapsed="false">
      <c r="A33" s="0" t="s">
        <v>1228</v>
      </c>
      <c r="B33" s="395" t="s">
        <v>1229</v>
      </c>
      <c r="C33" s="0" t="s">
        <v>1230</v>
      </c>
      <c r="D33" s="368" t="n">
        <v>234.05</v>
      </c>
      <c r="F33" s="0" t="s">
        <v>1214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9" activeCellId="0" sqref="N19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3"/>
    <col collapsed="false" customWidth="true" hidden="false" outlineLevel="0" max="2" min="2" style="0" width="16.66"/>
    <col collapsed="false" customWidth="true" hidden="false" outlineLevel="0" max="3" min="3" style="0" width="15.83"/>
    <col collapsed="false" customWidth="true" hidden="false" outlineLevel="0" max="5" min="4" style="0" width="18.33"/>
    <col collapsed="false" customWidth="true" hidden="false" outlineLevel="0" max="6" min="6" style="0" width="24.17"/>
    <col collapsed="false" customWidth="true" hidden="false" outlineLevel="0" max="7" min="7" style="396" width="16.5"/>
    <col collapsed="false" customWidth="true" hidden="false" outlineLevel="0" max="9" min="8" style="396" width="15"/>
    <col collapsed="false" customWidth="true" hidden="false" outlineLevel="0" max="10" min="10" style="396" width="9.17"/>
    <col collapsed="false" customWidth="true" hidden="false" outlineLevel="0" max="11" min="11" style="396" width="12"/>
    <col collapsed="false" customWidth="true" hidden="false" outlineLevel="0" max="12" min="12" style="396" width="9.17"/>
    <col collapsed="false" customWidth="true" hidden="false" outlineLevel="0" max="14" min="13" style="396" width="9.33"/>
    <col collapsed="false" customWidth="true" hidden="false" outlineLevel="0" max="15" min="15" style="396" width="15.5"/>
    <col collapsed="false" customWidth="true" hidden="false" outlineLevel="0" max="17" min="16" style="396" width="20.33"/>
    <col collapsed="false" customWidth="true" hidden="false" outlineLevel="0" max="18" min="18" style="396" width="18.33"/>
    <col collapsed="false" customWidth="true" hidden="false" outlineLevel="0" max="19" min="19" style="396" width="16.66"/>
  </cols>
  <sheetData>
    <row r="1" s="176" customFormat="true" ht="51" hidden="false" customHeight="true" outlineLevel="0" collapsed="false">
      <c r="A1" s="176" t="s">
        <v>1231</v>
      </c>
      <c r="B1" s="176" t="s">
        <v>430</v>
      </c>
      <c r="C1" s="176" t="s">
        <v>431</v>
      </c>
      <c r="D1" s="176" t="s">
        <v>432</v>
      </c>
      <c r="E1" s="176" t="s">
        <v>1232</v>
      </c>
      <c r="F1" s="177" t="s">
        <v>1233</v>
      </c>
      <c r="G1" s="177" t="s">
        <v>436</v>
      </c>
      <c r="H1" s="177" t="s">
        <v>437</v>
      </c>
      <c r="I1" s="177" t="s">
        <v>1234</v>
      </c>
      <c r="J1" s="177" t="s">
        <v>438</v>
      </c>
      <c r="K1" s="177" t="s">
        <v>440</v>
      </c>
      <c r="L1" s="177" t="s">
        <v>13</v>
      </c>
      <c r="M1" s="177" t="s">
        <v>14</v>
      </c>
      <c r="N1" s="177" t="s">
        <v>15</v>
      </c>
      <c r="O1" s="177" t="s">
        <v>1235</v>
      </c>
      <c r="P1" s="177" t="s">
        <v>1236</v>
      </c>
      <c r="Q1" s="177" t="s">
        <v>1237</v>
      </c>
      <c r="R1" s="177" t="s">
        <v>1238</v>
      </c>
      <c r="S1" s="177" t="s">
        <v>1239</v>
      </c>
      <c r="T1" s="176" t="s">
        <v>27</v>
      </c>
      <c r="U1" s="178" t="s">
        <v>28</v>
      </c>
    </row>
    <row r="2" customFormat="false" ht="15" hidden="false" customHeight="false" outlineLevel="0" collapsed="false">
      <c r="A2" s="0" t="s">
        <v>1240</v>
      </c>
      <c r="B2" s="0" t="s">
        <v>1241</v>
      </c>
      <c r="D2" s="0" t="s">
        <v>1242</v>
      </c>
      <c r="E2" s="0" t="n">
        <v>100</v>
      </c>
      <c r="F2" s="0" t="s">
        <v>1243</v>
      </c>
      <c r="H2" s="396" t="n">
        <v>95</v>
      </c>
      <c r="I2" s="396" t="s">
        <v>1244</v>
      </c>
      <c r="K2" s="396" t="s">
        <v>1245</v>
      </c>
      <c r="L2" s="396" t="s">
        <v>1246</v>
      </c>
      <c r="M2" s="397" t="s">
        <v>1247</v>
      </c>
      <c r="N2" s="397"/>
      <c r="O2" s="397"/>
      <c r="P2" s="396" t="s">
        <v>1248</v>
      </c>
      <c r="Q2" s="396" t="n">
        <v>744</v>
      </c>
      <c r="R2" s="396" t="s">
        <v>1249</v>
      </c>
      <c r="S2" s="396" t="s">
        <v>1250</v>
      </c>
      <c r="T2" s="398" t="s">
        <v>1251</v>
      </c>
      <c r="U2" s="0" t="s">
        <v>237</v>
      </c>
    </row>
    <row r="3" customFormat="false" ht="15" hidden="false" customHeight="false" outlineLevel="0" collapsed="false">
      <c r="A3" s="0" t="s">
        <v>1252</v>
      </c>
      <c r="B3" s="0" t="s">
        <v>1241</v>
      </c>
      <c r="D3" s="0" t="s">
        <v>1242</v>
      </c>
      <c r="E3" s="0" t="n">
        <v>100</v>
      </c>
      <c r="F3" s="0" t="s">
        <v>1243</v>
      </c>
      <c r="H3" s="396" t="n">
        <v>95</v>
      </c>
      <c r="I3" s="396" t="s">
        <v>1253</v>
      </c>
      <c r="K3" s="396" t="s">
        <v>1254</v>
      </c>
      <c r="L3" s="396" t="n">
        <v>47</v>
      </c>
      <c r="M3" s="397" t="s">
        <v>1255</v>
      </c>
      <c r="N3" s="397"/>
      <c r="O3" s="397"/>
      <c r="P3" s="396" t="s">
        <v>1256</v>
      </c>
      <c r="R3" s="396" t="s">
        <v>1257</v>
      </c>
      <c r="S3" s="396" t="s">
        <v>1258</v>
      </c>
      <c r="T3" s="398" t="s">
        <v>1259</v>
      </c>
      <c r="U3" s="0" t="s">
        <v>237</v>
      </c>
    </row>
    <row r="4" customFormat="false" ht="15" hidden="false" customHeight="false" outlineLevel="0" collapsed="false">
      <c r="A4" s="0" t="s">
        <v>1260</v>
      </c>
      <c r="B4" s="0" t="s">
        <v>1241</v>
      </c>
      <c r="C4" s="0" t="s">
        <v>1261</v>
      </c>
      <c r="D4" s="0" t="s">
        <v>451</v>
      </c>
      <c r="E4" s="0" t="n">
        <v>15</v>
      </c>
      <c r="F4" s="0" t="s">
        <v>1262</v>
      </c>
      <c r="G4" s="396" t="n">
        <v>-60</v>
      </c>
      <c r="H4" s="396" t="n">
        <v>95</v>
      </c>
      <c r="K4" s="396" t="n">
        <v>0.9</v>
      </c>
      <c r="L4" s="396" t="n">
        <v>28</v>
      </c>
      <c r="M4" s="397" t="s">
        <v>1263</v>
      </c>
      <c r="N4" s="397"/>
      <c r="O4" s="397" t="s">
        <v>1264</v>
      </c>
      <c r="T4" s="398"/>
      <c r="U4" s="0" t="s">
        <v>237</v>
      </c>
    </row>
    <row r="5" customFormat="false" ht="15" hidden="false" customHeight="false" outlineLevel="0" collapsed="false">
      <c r="A5" s="0" t="s">
        <v>1265</v>
      </c>
      <c r="B5" s="0" t="s">
        <v>1241</v>
      </c>
      <c r="C5" s="0" t="s">
        <v>1261</v>
      </c>
      <c r="D5" s="0" t="s">
        <v>451</v>
      </c>
      <c r="E5" s="0" t="n">
        <v>15</v>
      </c>
      <c r="F5" s="0" t="s">
        <v>1262</v>
      </c>
      <c r="G5" s="396" t="n">
        <v>-60</v>
      </c>
      <c r="H5" s="396" t="n">
        <v>95</v>
      </c>
      <c r="K5" s="396" t="n">
        <v>0.5</v>
      </c>
      <c r="L5" s="396" t="n">
        <v>10</v>
      </c>
      <c r="M5" s="396" t="n">
        <v>1400</v>
      </c>
      <c r="O5" s="396" t="n">
        <v>25</v>
      </c>
      <c r="U5" s="0" t="s">
        <v>237</v>
      </c>
    </row>
    <row r="6" customFormat="false" ht="15" hidden="false" customHeight="false" outlineLevel="0" collapsed="false">
      <c r="A6" s="0" t="s">
        <v>1266</v>
      </c>
      <c r="B6" s="0" t="s">
        <v>1241</v>
      </c>
      <c r="C6" s="0" t="s">
        <v>1267</v>
      </c>
      <c r="D6" s="0" t="s">
        <v>451</v>
      </c>
      <c r="E6" s="0" t="n">
        <v>31</v>
      </c>
      <c r="F6" s="0" t="s">
        <v>1262</v>
      </c>
      <c r="G6" s="396" t="n">
        <v>-90</v>
      </c>
      <c r="H6" s="396" t="n">
        <v>95</v>
      </c>
      <c r="K6" s="396" t="n">
        <v>2.9</v>
      </c>
      <c r="L6" s="396" t="n">
        <v>33</v>
      </c>
      <c r="M6" s="396" t="n">
        <v>880</v>
      </c>
      <c r="O6" s="396" t="n">
        <v>72</v>
      </c>
      <c r="U6" s="0" t="s">
        <v>237</v>
      </c>
    </row>
    <row r="7" customFormat="false" ht="15" hidden="false" customHeight="false" outlineLevel="0" collapsed="false">
      <c r="A7" s="0" t="s">
        <v>1268</v>
      </c>
      <c r="B7" s="0" t="s">
        <v>1241</v>
      </c>
      <c r="C7" s="0" t="s">
        <v>1267</v>
      </c>
      <c r="D7" s="0" t="s">
        <v>451</v>
      </c>
      <c r="E7" s="0" t="n">
        <v>28.5</v>
      </c>
      <c r="F7" s="0" t="s">
        <v>1262</v>
      </c>
      <c r="G7" s="396" t="n">
        <v>-90</v>
      </c>
      <c r="H7" s="396" t="n">
        <v>95</v>
      </c>
      <c r="K7" s="396" t="n">
        <v>3.9</v>
      </c>
      <c r="L7" s="396" t="n">
        <v>24</v>
      </c>
      <c r="M7" s="396" t="n">
        <v>1150</v>
      </c>
      <c r="O7" s="396" t="n">
        <v>63</v>
      </c>
      <c r="U7" s="0" t="s">
        <v>237</v>
      </c>
    </row>
    <row r="8" customFormat="false" ht="15" hidden="false" customHeight="false" outlineLevel="0" collapsed="false">
      <c r="A8" s="0" t="s">
        <v>1269</v>
      </c>
      <c r="B8" s="0" t="s">
        <v>1241</v>
      </c>
      <c r="C8" s="0" t="s">
        <v>1267</v>
      </c>
      <c r="D8" s="0" t="s">
        <v>451</v>
      </c>
      <c r="E8" s="0" t="n">
        <v>29.5</v>
      </c>
      <c r="F8" s="0" t="s">
        <v>1262</v>
      </c>
      <c r="G8" s="396" t="n">
        <v>-90</v>
      </c>
      <c r="H8" s="396" t="n">
        <v>95</v>
      </c>
      <c r="K8" s="396" t="n">
        <v>4</v>
      </c>
      <c r="L8" s="396" t="n">
        <v>28</v>
      </c>
      <c r="M8" s="396" t="n">
        <v>1075</v>
      </c>
      <c r="O8" s="396" t="n">
        <v>68</v>
      </c>
      <c r="U8" s="0" t="s">
        <v>237</v>
      </c>
    </row>
    <row r="9" customFormat="false" ht="15" hidden="false" customHeight="false" outlineLevel="0" collapsed="false">
      <c r="A9" s="0" t="s">
        <v>1270</v>
      </c>
      <c r="B9" s="0" t="s">
        <v>1241</v>
      </c>
      <c r="C9" s="0" t="s">
        <v>1267</v>
      </c>
      <c r="D9" s="0" t="s">
        <v>451</v>
      </c>
      <c r="E9" s="0" t="n">
        <v>40</v>
      </c>
      <c r="F9" s="0" t="s">
        <v>1262</v>
      </c>
      <c r="G9" s="396" t="n">
        <v>-90</v>
      </c>
      <c r="H9" s="396" t="n">
        <v>95</v>
      </c>
      <c r="L9" s="396" t="n">
        <v>28</v>
      </c>
      <c r="M9" s="396" t="n">
        <v>800</v>
      </c>
      <c r="O9" s="396" t="n">
        <v>74</v>
      </c>
      <c r="U9" s="0" t="s">
        <v>237</v>
      </c>
    </row>
    <row r="10" customFormat="false" ht="15" hidden="false" customHeight="false" outlineLevel="0" collapsed="false">
      <c r="A10" s="0" t="s">
        <v>1271</v>
      </c>
      <c r="B10" s="0" t="s">
        <v>1241</v>
      </c>
      <c r="C10" s="0" t="s">
        <v>1267</v>
      </c>
      <c r="D10" s="0" t="s">
        <v>451</v>
      </c>
      <c r="E10" s="0" t="n">
        <v>29.5</v>
      </c>
      <c r="F10" s="0" t="s">
        <v>1262</v>
      </c>
      <c r="G10" s="396" t="n">
        <v>-90</v>
      </c>
      <c r="H10" s="396" t="n">
        <v>95</v>
      </c>
      <c r="K10" s="396" t="n">
        <v>2.9</v>
      </c>
      <c r="L10" s="396" t="n">
        <v>28</v>
      </c>
      <c r="M10" s="396" t="n">
        <v>800</v>
      </c>
      <c r="O10" s="396" t="n">
        <v>70</v>
      </c>
      <c r="U10" s="0" t="s">
        <v>237</v>
      </c>
    </row>
    <row r="11" customFormat="false" ht="15" hidden="false" customHeight="false" outlineLevel="0" collapsed="false">
      <c r="A11" s="0" t="s">
        <v>1272</v>
      </c>
      <c r="B11" s="0" t="s">
        <v>1241</v>
      </c>
      <c r="C11" s="0" t="s">
        <v>1267</v>
      </c>
      <c r="D11" s="0" t="s">
        <v>451</v>
      </c>
      <c r="E11" s="0" t="n">
        <v>30</v>
      </c>
      <c r="F11" s="0" t="s">
        <v>1262</v>
      </c>
      <c r="G11" s="396" t="n">
        <v>-90</v>
      </c>
      <c r="H11" s="396" t="n">
        <v>95</v>
      </c>
      <c r="K11" s="396" t="n">
        <v>4.8</v>
      </c>
      <c r="L11" s="396" t="n">
        <v>33</v>
      </c>
      <c r="M11" s="396" t="n">
        <v>1000</v>
      </c>
      <c r="O11" s="396" t="n">
        <v>70</v>
      </c>
      <c r="U11" s="0" t="s">
        <v>237</v>
      </c>
    </row>
    <row r="12" customFormat="false" ht="15" hidden="false" customHeight="false" outlineLevel="0" collapsed="false">
      <c r="A12" s="0" t="s">
        <v>1273</v>
      </c>
      <c r="B12" s="0" t="s">
        <v>1241</v>
      </c>
      <c r="C12" s="0" t="s">
        <v>1274</v>
      </c>
      <c r="D12" s="0" t="s">
        <v>451</v>
      </c>
      <c r="E12" s="0" t="n">
        <v>29.2</v>
      </c>
      <c r="F12" s="0" t="s">
        <v>1262</v>
      </c>
      <c r="G12" s="396" t="n">
        <v>-60</v>
      </c>
      <c r="H12" s="396" t="n">
        <v>95</v>
      </c>
      <c r="K12" s="396" t="n">
        <v>5.6</v>
      </c>
      <c r="L12" s="396" t="n">
        <v>35</v>
      </c>
      <c r="M12" s="396" t="n">
        <v>500</v>
      </c>
      <c r="U12" s="0" t="s">
        <v>237</v>
      </c>
    </row>
    <row r="13" customFormat="false" ht="15" hidden="false" customHeight="false" outlineLevel="0" collapsed="false">
      <c r="A13" s="0" t="s">
        <v>1275</v>
      </c>
      <c r="B13" s="0" t="s">
        <v>1241</v>
      </c>
      <c r="C13" s="0" t="s">
        <v>1274</v>
      </c>
      <c r="D13" s="0" t="s">
        <v>451</v>
      </c>
      <c r="E13" s="0" t="n">
        <v>29</v>
      </c>
      <c r="F13" s="0" t="s">
        <v>1262</v>
      </c>
      <c r="G13" s="396" t="n">
        <v>-60</v>
      </c>
      <c r="H13" s="396" t="n">
        <v>95</v>
      </c>
      <c r="K13" s="396" t="n">
        <v>4.8</v>
      </c>
      <c r="L13" s="396" t="n">
        <v>31</v>
      </c>
      <c r="M13" s="396" t="n">
        <v>500</v>
      </c>
      <c r="O13" s="396" t="n">
        <v>69</v>
      </c>
      <c r="U13" s="0" t="s">
        <v>237</v>
      </c>
    </row>
    <row r="16" customFormat="false" ht="15" hidden="false" customHeight="false" outlineLevel="0" collapsed="false">
      <c r="A16" s="0" t="s">
        <v>1276</v>
      </c>
    </row>
    <row r="17" customFormat="false" ht="15" hidden="false" customHeight="false" outlineLevel="0" collapsed="false">
      <c r="A17" s="0" t="s">
        <v>1277</v>
      </c>
      <c r="F17" s="0" t="s">
        <v>1278</v>
      </c>
      <c r="H17" s="396" t="n">
        <v>105</v>
      </c>
      <c r="K17" s="396" t="n">
        <v>2.28</v>
      </c>
      <c r="L17" s="396" t="n">
        <v>43</v>
      </c>
      <c r="P17" s="396" t="n">
        <v>0.203</v>
      </c>
    </row>
    <row r="18" customFormat="false" ht="15" hidden="false" customHeight="false" outlineLevel="0" collapsed="false">
      <c r="F18" s="0" t="s">
        <v>1278</v>
      </c>
      <c r="H18" s="396" t="n">
        <v>115</v>
      </c>
      <c r="K18" s="396" t="n">
        <v>500</v>
      </c>
      <c r="N18" s="396" t="n">
        <v>23</v>
      </c>
    </row>
  </sheetData>
  <hyperlinks>
    <hyperlink ref="T2" r:id="rId2" display="https://www.polymerdatabase.com/Commercial%20Polymers/PS2.html"/>
    <hyperlink ref="T3" r:id="rId3" display="https://www.polymerdatabase.com/Commercial%20Polymers/PS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5" activeCellId="0" sqref="J5"/>
    </sheetView>
  </sheetViews>
  <sheetFormatPr defaultColWidth="15.6640625" defaultRowHeight="15" zeroHeight="false" outlineLevelRow="0" outlineLevelCol="0"/>
  <cols>
    <col collapsed="false" customWidth="false" hidden="false" outlineLevel="0" max="1024" min="1" style="399" width="15.66"/>
  </cols>
  <sheetData>
    <row r="1" customFormat="false" ht="15" hidden="false" customHeight="false" outlineLevel="0" collapsed="false">
      <c r="A1" s="400"/>
      <c r="B1" s="401"/>
      <c r="C1" s="400"/>
      <c r="D1" s="400"/>
      <c r="E1" s="400"/>
      <c r="F1" s="400"/>
      <c r="G1" s="400"/>
      <c r="H1" s="400"/>
      <c r="I1" s="400"/>
      <c r="J1" s="400"/>
    </row>
    <row r="2" customFormat="false" ht="24.75" hidden="false" customHeight="true" outlineLevel="0" collapsed="false">
      <c r="A2" s="402" t="s">
        <v>1279</v>
      </c>
      <c r="B2" s="403" t="s">
        <v>1280</v>
      </c>
      <c r="C2" s="403" t="s">
        <v>1281</v>
      </c>
      <c r="D2" s="403" t="s">
        <v>1282</v>
      </c>
      <c r="E2" s="404" t="s">
        <v>1283</v>
      </c>
      <c r="F2" s="400"/>
      <c r="G2" s="401" t="s">
        <v>1284</v>
      </c>
      <c r="H2" s="401"/>
      <c r="I2" s="401"/>
      <c r="J2" s="401" t="s">
        <v>1285</v>
      </c>
    </row>
    <row r="3" customFormat="false" ht="60" hidden="false" customHeight="true" outlineLevel="0" collapsed="false">
      <c r="A3" s="405" t="s">
        <v>1211</v>
      </c>
      <c r="B3" s="406"/>
      <c r="C3" s="406" t="s">
        <v>1286</v>
      </c>
      <c r="D3" s="406" t="n">
        <v>19.9</v>
      </c>
      <c r="E3" s="407" t="s">
        <v>1287</v>
      </c>
      <c r="F3" s="400"/>
      <c r="G3" s="408" t="s">
        <v>1288</v>
      </c>
      <c r="H3" s="409" t="s">
        <v>1289</v>
      </c>
      <c r="I3" s="409" t="s">
        <v>1290</v>
      </c>
      <c r="J3" s="400" t="s">
        <v>1291</v>
      </c>
    </row>
    <row r="4" customFormat="false" ht="60" hidden="false" customHeight="true" outlineLevel="0" collapsed="false">
      <c r="A4" s="410" t="s">
        <v>1171</v>
      </c>
      <c r="B4" s="411"/>
      <c r="C4" s="411" t="s">
        <v>1286</v>
      </c>
      <c r="D4" s="411" t="n">
        <v>154</v>
      </c>
      <c r="E4" s="412" t="n">
        <v>95</v>
      </c>
      <c r="F4" s="400"/>
      <c r="G4" s="413" t="s">
        <v>1292</v>
      </c>
      <c r="H4" s="414" t="s">
        <v>1293</v>
      </c>
      <c r="I4" s="414" t="s">
        <v>1294</v>
      </c>
      <c r="J4" s="400" t="s">
        <v>1291</v>
      </c>
    </row>
    <row r="5" customFormat="false" ht="60" hidden="false" customHeight="true" outlineLevel="0" collapsed="false">
      <c r="A5" s="405" t="s">
        <v>1295</v>
      </c>
      <c r="B5" s="406" t="s">
        <v>62</v>
      </c>
      <c r="C5" s="406" t="s">
        <v>1296</v>
      </c>
      <c r="D5" s="406" t="n">
        <v>32.1</v>
      </c>
      <c r="E5" s="407" t="s">
        <v>1287</v>
      </c>
      <c r="F5" s="400"/>
      <c r="G5" s="415" t="s">
        <v>62</v>
      </c>
      <c r="H5" s="400"/>
      <c r="I5" s="400"/>
      <c r="J5" s="400"/>
    </row>
    <row r="6" customFormat="false" ht="60" hidden="false" customHeight="true" outlineLevel="0" collapsed="false">
      <c r="A6" s="405" t="s">
        <v>1297</v>
      </c>
      <c r="B6" s="406"/>
      <c r="C6" s="406" t="s">
        <v>1286</v>
      </c>
      <c r="D6" s="406" t="n">
        <v>146</v>
      </c>
      <c r="E6" s="407" t="n">
        <v>97</v>
      </c>
      <c r="F6" s="400"/>
      <c r="G6" s="400"/>
      <c r="H6" s="400"/>
      <c r="I6" s="400"/>
      <c r="J6" s="400"/>
    </row>
    <row r="7" customFormat="false" ht="60" hidden="false" customHeight="true" outlineLevel="0" collapsed="false">
      <c r="A7" s="410" t="s">
        <v>1197</v>
      </c>
      <c r="B7" s="411"/>
      <c r="C7" s="411" t="s">
        <v>1298</v>
      </c>
      <c r="D7" s="411" t="n">
        <v>99.8</v>
      </c>
      <c r="E7" s="412" t="n">
        <v>98</v>
      </c>
      <c r="F7" s="400"/>
      <c r="G7" s="400"/>
      <c r="H7" s="400"/>
      <c r="I7" s="400"/>
      <c r="J7" s="400"/>
    </row>
    <row r="8" customFormat="false" ht="60" hidden="false" customHeight="true" outlineLevel="0" collapsed="false">
      <c r="A8" s="416" t="s">
        <v>1291</v>
      </c>
      <c r="B8" s="417"/>
      <c r="C8" s="417" t="s">
        <v>1299</v>
      </c>
      <c r="D8" s="417" t="n">
        <v>361</v>
      </c>
      <c r="E8" s="418" t="s">
        <v>1300</v>
      </c>
      <c r="F8" s="400"/>
      <c r="G8" s="400"/>
      <c r="H8" s="400"/>
      <c r="I8" s="400"/>
      <c r="J8" s="400"/>
    </row>
  </sheetData>
  <mergeCells count="1">
    <mergeCell ref="G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ColWidth="8.8359375" defaultRowHeight="15" zeroHeight="false" outlineLevelRow="0" outlineLevelCol="0"/>
  <sheetData>
    <row r="1" customFormat="false" ht="15" hidden="false" customHeight="false" outlineLevel="0" collapsed="false">
      <c r="A1" s="0" t="s">
        <v>1043</v>
      </c>
    </row>
    <row r="2" customFormat="false" ht="15" hidden="false" customHeight="false" outlineLevel="0" collapsed="false">
      <c r="A2" s="0" t="s">
        <v>1301</v>
      </c>
    </row>
    <row r="4" customFormat="false" ht="15" hidden="false" customHeight="false" outlineLevel="0" collapsed="false">
      <c r="A4" s="358" t="s">
        <v>1302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2021-04-12T14:26:08Z</dcterms:created>
  <dc:creator>Charlotte William's Group</dc:creator>
  <dc:description/>
  <dc:language>en-GB</dc:language>
  <cp:lastModifiedBy/>
  <dcterms:modified xsi:type="dcterms:W3CDTF">2024-11-17T17:52:07Z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