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Bureau\STAGE CDA\"/>
    </mc:Choice>
  </mc:AlternateContent>
  <xr:revisionPtr revIDLastSave="0" documentId="13_ncr:1_{067DBB04-E7D6-43F4-8ADC-BC260766F990}" xr6:coauthVersionLast="47" xr6:coauthVersionMax="47" xr10:uidLastSave="{00000000-0000-0000-0000-000000000000}"/>
  <bookViews>
    <workbookView xWindow="-113" yWindow="-113" windowWidth="24267" windowHeight="13749" activeTab="1" xr2:uid="{62AF5103-267F-4CDF-973B-D6E15D250232}"/>
  </bookViews>
  <sheets>
    <sheet name="Equipe" sheetId="2" r:id="rId1"/>
    <sheet name="Coût Projet" sheetId="10" r:id="rId2"/>
    <sheet name="Planning Classiq RH projet" sheetId="1" r:id="rId3"/>
    <sheet name="Coût Matériel" sheetId="9" r:id="rId4"/>
    <sheet name="Feuil1" sheetId="7" r:id="rId5"/>
    <sheet name="Feuil3" sheetId="3" r:id="rId6"/>
    <sheet name="Planning ORIGINAL" sheetId="4" r:id="rId7"/>
    <sheet name="Planning AGILE" sheetId="5" r:id="rId8"/>
    <sheet name="Planning (2)" sheetId="6" r:id="rId9"/>
  </sheets>
  <definedNames>
    <definedName name="acteurs">Equipe!$J$4:$J$103</definedName>
    <definedName name="feries2023">Equipe!$T$3:$T$13</definedName>
    <definedName name="org_tr">Equipe!$N$4:$N$6</definedName>
    <definedName name="organisationTr">Equipe!$N$4:$N$6</definedName>
    <definedName name="ressources">Equipe!$M$3:$M$6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0" l="1"/>
  <c r="G27" i="10"/>
  <c r="H27" i="10"/>
  <c r="I27" i="10"/>
  <c r="J27" i="10"/>
  <c r="I18" i="10"/>
  <c r="J17" i="10" s="1"/>
  <c r="I19" i="10"/>
  <c r="I20" i="10"/>
  <c r="I21" i="10"/>
  <c r="I22" i="10"/>
  <c r="I23" i="10"/>
  <c r="I24" i="10"/>
  <c r="I25" i="10"/>
  <c r="I26" i="10"/>
  <c r="I17" i="10"/>
  <c r="G25" i="10"/>
  <c r="H25" i="10" s="1"/>
  <c r="J25" i="10" s="1"/>
  <c r="G26" i="10"/>
  <c r="H26" i="10" s="1"/>
  <c r="J26" i="10" s="1"/>
  <c r="F25" i="10"/>
  <c r="F26" i="10"/>
  <c r="E7" i="10"/>
  <c r="E21" i="10" s="1"/>
  <c r="E6" i="10"/>
  <c r="E20" i="10" s="1"/>
  <c r="E5" i="10"/>
  <c r="E19" i="10" s="1"/>
  <c r="E4" i="10"/>
  <c r="E18" i="10" s="1"/>
  <c r="E3" i="10"/>
  <c r="E17" i="10" s="1"/>
  <c r="H7" i="2"/>
  <c r="I7" i="2" s="1"/>
  <c r="H8" i="2"/>
  <c r="I8" i="2" s="1"/>
  <c r="H9" i="2"/>
  <c r="I9" i="2" s="1"/>
  <c r="G5" i="2"/>
  <c r="H5" i="2" s="1"/>
  <c r="I5" i="2" s="1"/>
  <c r="G6" i="2"/>
  <c r="G4" i="2"/>
  <c r="E18" i="9"/>
  <c r="F8" i="10" s="1"/>
  <c r="G8" i="10" s="1"/>
  <c r="D35" i="9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E34" i="9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AD23" i="1"/>
  <c r="AD24" i="1"/>
  <c r="AD25" i="1"/>
  <c r="G37" i="1"/>
  <c r="Q37" i="1"/>
  <c r="X37" i="1" s="1"/>
  <c r="R37" i="1"/>
  <c r="T37" i="1"/>
  <c r="AA37" i="1" s="1"/>
  <c r="U37" i="1"/>
  <c r="V37" i="1"/>
  <c r="AC37" i="1" s="1"/>
  <c r="AB37" i="1"/>
  <c r="G33" i="1"/>
  <c r="G32" i="1"/>
  <c r="G20" i="1"/>
  <c r="F22" i="10" l="1"/>
  <c r="H6" i="2"/>
  <c r="I6" i="2" s="1"/>
  <c r="H4" i="2"/>
  <c r="I4" i="2" s="1"/>
  <c r="E49" i="9"/>
  <c r="F10" i="10" s="1"/>
  <c r="G19" i="1"/>
  <c r="G21" i="1"/>
  <c r="E4" i="7"/>
  <c r="E5" i="7"/>
  <c r="R4" i="2"/>
  <c r="R7" i="2" s="1"/>
  <c r="Q34" i="2"/>
  <c r="R35" i="2" s="1"/>
  <c r="T35" i="2" s="1"/>
  <c r="Q15" i="2"/>
  <c r="R15" i="2" s="1"/>
  <c r="Q16" i="2"/>
  <c r="R16" i="2" s="1"/>
  <c r="T16" i="2" s="1"/>
  <c r="Q17" i="2"/>
  <c r="R17" i="2" s="1"/>
  <c r="T17" i="2" s="1"/>
  <c r="Q18" i="2"/>
  <c r="Q29" i="2" s="1"/>
  <c r="Q40" i="2" s="1"/>
  <c r="Q51" i="2" s="1"/>
  <c r="Q62" i="2" s="1"/>
  <c r="Q73" i="2" s="1"/>
  <c r="Q84" i="2" s="1"/>
  <c r="Q95" i="2" s="1"/>
  <c r="Q106" i="2" s="1"/>
  <c r="Q117" i="2" s="1"/>
  <c r="Q128" i="2" s="1"/>
  <c r="Q139" i="2" s="1"/>
  <c r="Q150" i="2" s="1"/>
  <c r="Q161" i="2" s="1"/>
  <c r="Q172" i="2" s="1"/>
  <c r="Q183" i="2" s="1"/>
  <c r="Q194" i="2" s="1"/>
  <c r="Q205" i="2" s="1"/>
  <c r="Q216" i="2" s="1"/>
  <c r="Q227" i="2" s="1"/>
  <c r="Q238" i="2" s="1"/>
  <c r="Q249" i="2" s="1"/>
  <c r="Q260" i="2" s="1"/>
  <c r="Q271" i="2" s="1"/>
  <c r="Q282" i="2" s="1"/>
  <c r="Q293" i="2" s="1"/>
  <c r="Q304" i="2" s="1"/>
  <c r="Q315" i="2" s="1"/>
  <c r="Q326" i="2" s="1"/>
  <c r="Q337" i="2" s="1"/>
  <c r="Q348" i="2" s="1"/>
  <c r="Q359" i="2" s="1"/>
  <c r="Q370" i="2" s="1"/>
  <c r="Q381" i="2" s="1"/>
  <c r="Q392" i="2" s="1"/>
  <c r="Q403" i="2" s="1"/>
  <c r="Q414" i="2" s="1"/>
  <c r="Q425" i="2" s="1"/>
  <c r="Q436" i="2" s="1"/>
  <c r="Q447" i="2" s="1"/>
  <c r="Q458" i="2" s="1"/>
  <c r="Q469" i="2" s="1"/>
  <c r="Q480" i="2" s="1"/>
  <c r="Q491" i="2" s="1"/>
  <c r="Q502" i="2" s="1"/>
  <c r="Q513" i="2" s="1"/>
  <c r="Q524" i="2" s="1"/>
  <c r="Q535" i="2" s="1"/>
  <c r="Q546" i="2" s="1"/>
  <c r="Q557" i="2" s="1"/>
  <c r="Q568" i="2" s="1"/>
  <c r="Q19" i="2"/>
  <c r="Q30" i="2" s="1"/>
  <c r="Q41" i="2" s="1"/>
  <c r="Q52" i="2" s="1"/>
  <c r="Q63" i="2" s="1"/>
  <c r="Q74" i="2" s="1"/>
  <c r="Q85" i="2" s="1"/>
  <c r="Q96" i="2" s="1"/>
  <c r="Q107" i="2" s="1"/>
  <c r="Q118" i="2" s="1"/>
  <c r="Q129" i="2" s="1"/>
  <c r="Q140" i="2" s="1"/>
  <c r="Q151" i="2" s="1"/>
  <c r="Q162" i="2" s="1"/>
  <c r="Q173" i="2" s="1"/>
  <c r="Q184" i="2" s="1"/>
  <c r="Q195" i="2" s="1"/>
  <c r="Q206" i="2" s="1"/>
  <c r="Q217" i="2" s="1"/>
  <c r="Q228" i="2" s="1"/>
  <c r="Q239" i="2" s="1"/>
  <c r="Q250" i="2" s="1"/>
  <c r="Q261" i="2" s="1"/>
  <c r="Q272" i="2" s="1"/>
  <c r="Q283" i="2" s="1"/>
  <c r="Q294" i="2" s="1"/>
  <c r="Q305" i="2" s="1"/>
  <c r="Q316" i="2" s="1"/>
  <c r="Q327" i="2" s="1"/>
  <c r="Q338" i="2" s="1"/>
  <c r="Q349" i="2" s="1"/>
  <c r="Q360" i="2" s="1"/>
  <c r="Q371" i="2" s="1"/>
  <c r="Q382" i="2" s="1"/>
  <c r="Q393" i="2" s="1"/>
  <c r="Q404" i="2" s="1"/>
  <c r="Q415" i="2" s="1"/>
  <c r="Q426" i="2" s="1"/>
  <c r="Q437" i="2" s="1"/>
  <c r="Q448" i="2" s="1"/>
  <c r="Q459" i="2" s="1"/>
  <c r="Q470" i="2" s="1"/>
  <c r="Q481" i="2" s="1"/>
  <c r="Q492" i="2" s="1"/>
  <c r="Q503" i="2" s="1"/>
  <c r="Q514" i="2" s="1"/>
  <c r="Q525" i="2" s="1"/>
  <c r="Q536" i="2" s="1"/>
  <c r="Q547" i="2" s="1"/>
  <c r="Q558" i="2" s="1"/>
  <c r="Q569" i="2" s="1"/>
  <c r="Q20" i="2"/>
  <c r="R21" i="2" s="1"/>
  <c r="T20" i="2" s="1"/>
  <c r="Q21" i="2"/>
  <c r="R20" i="2" s="1"/>
  <c r="T21" i="2" s="1"/>
  <c r="Q22" i="2"/>
  <c r="Q33" i="2" s="1"/>
  <c r="Q23" i="2"/>
  <c r="Q24" i="2"/>
  <c r="Q35" i="2" s="1"/>
  <c r="Q46" i="2" s="1"/>
  <c r="Q57" i="2" s="1"/>
  <c r="Q68" i="2" s="1"/>
  <c r="Q79" i="2" s="1"/>
  <c r="Q90" i="2" s="1"/>
  <c r="Q101" i="2" s="1"/>
  <c r="Q112" i="2" s="1"/>
  <c r="Q123" i="2" s="1"/>
  <c r="Q134" i="2" s="1"/>
  <c r="Q145" i="2" s="1"/>
  <c r="Q156" i="2" s="1"/>
  <c r="Q167" i="2" s="1"/>
  <c r="Q178" i="2" s="1"/>
  <c r="Q189" i="2" s="1"/>
  <c r="Q200" i="2" s="1"/>
  <c r="Q211" i="2" s="1"/>
  <c r="Q222" i="2" s="1"/>
  <c r="Q233" i="2" s="1"/>
  <c r="Q244" i="2" s="1"/>
  <c r="Q255" i="2" s="1"/>
  <c r="Q266" i="2" s="1"/>
  <c r="Q277" i="2" s="1"/>
  <c r="Q288" i="2" s="1"/>
  <c r="Q299" i="2" s="1"/>
  <c r="Q310" i="2" s="1"/>
  <c r="Q321" i="2" s="1"/>
  <c r="Q332" i="2" s="1"/>
  <c r="Q343" i="2" s="1"/>
  <c r="Q354" i="2" s="1"/>
  <c r="Q365" i="2" s="1"/>
  <c r="Q376" i="2" s="1"/>
  <c r="Q387" i="2" s="1"/>
  <c r="Q398" i="2" s="1"/>
  <c r="Q409" i="2" s="1"/>
  <c r="Q420" i="2" s="1"/>
  <c r="Q431" i="2" s="1"/>
  <c r="Q442" i="2" s="1"/>
  <c r="Q453" i="2" s="1"/>
  <c r="Q464" i="2" s="1"/>
  <c r="Q475" i="2" s="1"/>
  <c r="Q486" i="2" s="1"/>
  <c r="Q497" i="2" s="1"/>
  <c r="Q508" i="2" s="1"/>
  <c r="Q519" i="2" s="1"/>
  <c r="Q530" i="2" s="1"/>
  <c r="Q541" i="2" s="1"/>
  <c r="Q552" i="2" s="1"/>
  <c r="Q563" i="2" s="1"/>
  <c r="Q14" i="2"/>
  <c r="Q25" i="2" s="1"/>
  <c r="Q36" i="2" s="1"/>
  <c r="R13" i="2"/>
  <c r="R12" i="2"/>
  <c r="T12" i="2" s="1"/>
  <c r="R11" i="2"/>
  <c r="T11" i="2" s="1"/>
  <c r="R10" i="2"/>
  <c r="R9" i="2"/>
  <c r="R6" i="2"/>
  <c r="T6" i="2" s="1"/>
  <c r="R5" i="2"/>
  <c r="T5" i="2" s="1"/>
  <c r="R3" i="2"/>
  <c r="T3" i="2" s="1"/>
  <c r="R24" i="2"/>
  <c r="T24" i="2" s="1"/>
  <c r="R14" i="2"/>
  <c r="T14" i="2" s="1"/>
  <c r="S24" i="2"/>
  <c r="S35" i="2" s="1"/>
  <c r="S46" i="2" s="1"/>
  <c r="S57" i="2" s="1"/>
  <c r="S68" i="2" s="1"/>
  <c r="S79" i="2" s="1"/>
  <c r="S90" i="2" s="1"/>
  <c r="S101" i="2" s="1"/>
  <c r="S112" i="2" s="1"/>
  <c r="S123" i="2" s="1"/>
  <c r="S134" i="2" s="1"/>
  <c r="S145" i="2" s="1"/>
  <c r="S156" i="2" s="1"/>
  <c r="S167" i="2" s="1"/>
  <c r="S178" i="2" s="1"/>
  <c r="S189" i="2" s="1"/>
  <c r="S200" i="2" s="1"/>
  <c r="S211" i="2" s="1"/>
  <c r="S222" i="2" s="1"/>
  <c r="S233" i="2" s="1"/>
  <c r="S244" i="2" s="1"/>
  <c r="S255" i="2" s="1"/>
  <c r="S266" i="2" s="1"/>
  <c r="S277" i="2" s="1"/>
  <c r="S288" i="2" s="1"/>
  <c r="S299" i="2" s="1"/>
  <c r="S310" i="2" s="1"/>
  <c r="S321" i="2" s="1"/>
  <c r="S332" i="2" s="1"/>
  <c r="S343" i="2" s="1"/>
  <c r="S354" i="2" s="1"/>
  <c r="S365" i="2" s="1"/>
  <c r="S22" i="2"/>
  <c r="S33" i="2" s="1"/>
  <c r="S44" i="2" s="1"/>
  <c r="S55" i="2" s="1"/>
  <c r="S66" i="2" s="1"/>
  <c r="S77" i="2" s="1"/>
  <c r="S88" i="2" s="1"/>
  <c r="S99" i="2" s="1"/>
  <c r="S110" i="2" s="1"/>
  <c r="S121" i="2" s="1"/>
  <c r="S132" i="2" s="1"/>
  <c r="S143" i="2" s="1"/>
  <c r="S154" i="2" s="1"/>
  <c r="S165" i="2" s="1"/>
  <c r="S176" i="2" s="1"/>
  <c r="S187" i="2" s="1"/>
  <c r="S198" i="2" s="1"/>
  <c r="S209" i="2" s="1"/>
  <c r="S220" i="2" s="1"/>
  <c r="S231" i="2" s="1"/>
  <c r="S242" i="2" s="1"/>
  <c r="S253" i="2" s="1"/>
  <c r="S264" i="2" s="1"/>
  <c r="S275" i="2" s="1"/>
  <c r="S286" i="2" s="1"/>
  <c r="S297" i="2" s="1"/>
  <c r="S308" i="2" s="1"/>
  <c r="S319" i="2" s="1"/>
  <c r="S330" i="2" s="1"/>
  <c r="S341" i="2" s="1"/>
  <c r="S352" i="2" s="1"/>
  <c r="S363" i="2" s="1"/>
  <c r="S23" i="2"/>
  <c r="S34" i="2" s="1"/>
  <c r="S45" i="2" s="1"/>
  <c r="S56" i="2" s="1"/>
  <c r="S67" i="2" s="1"/>
  <c r="S78" i="2" s="1"/>
  <c r="S89" i="2" s="1"/>
  <c r="S100" i="2" s="1"/>
  <c r="S111" i="2" s="1"/>
  <c r="S122" i="2" s="1"/>
  <c r="S133" i="2" s="1"/>
  <c r="S144" i="2" s="1"/>
  <c r="S155" i="2" s="1"/>
  <c r="S166" i="2" s="1"/>
  <c r="S177" i="2" s="1"/>
  <c r="S188" i="2" s="1"/>
  <c r="S199" i="2" s="1"/>
  <c r="S210" i="2" s="1"/>
  <c r="S221" i="2" s="1"/>
  <c r="S232" i="2" s="1"/>
  <c r="S243" i="2" s="1"/>
  <c r="S254" i="2" s="1"/>
  <c r="S265" i="2" s="1"/>
  <c r="S276" i="2" s="1"/>
  <c r="S287" i="2" s="1"/>
  <c r="S298" i="2" s="1"/>
  <c r="S309" i="2" s="1"/>
  <c r="S320" i="2" s="1"/>
  <c r="S331" i="2" s="1"/>
  <c r="S342" i="2" s="1"/>
  <c r="S353" i="2" s="1"/>
  <c r="S364" i="2" s="1"/>
  <c r="S15" i="2"/>
  <c r="S26" i="2" s="1"/>
  <c r="S37" i="2" s="1"/>
  <c r="S48" i="2" s="1"/>
  <c r="S59" i="2" s="1"/>
  <c r="S70" i="2" s="1"/>
  <c r="S81" i="2" s="1"/>
  <c r="S92" i="2" s="1"/>
  <c r="S103" i="2" s="1"/>
  <c r="S114" i="2" s="1"/>
  <c r="S125" i="2" s="1"/>
  <c r="S136" i="2" s="1"/>
  <c r="S147" i="2" s="1"/>
  <c r="S158" i="2" s="1"/>
  <c r="S169" i="2" s="1"/>
  <c r="S180" i="2" s="1"/>
  <c r="S191" i="2" s="1"/>
  <c r="S202" i="2" s="1"/>
  <c r="S213" i="2" s="1"/>
  <c r="S224" i="2" s="1"/>
  <c r="S235" i="2" s="1"/>
  <c r="S246" i="2" s="1"/>
  <c r="S257" i="2" s="1"/>
  <c r="S268" i="2" s="1"/>
  <c r="S279" i="2" s="1"/>
  <c r="S290" i="2" s="1"/>
  <c r="S301" i="2" s="1"/>
  <c r="S312" i="2" s="1"/>
  <c r="S323" i="2" s="1"/>
  <c r="S334" i="2" s="1"/>
  <c r="S345" i="2" s="1"/>
  <c r="S356" i="2" s="1"/>
  <c r="S16" i="2"/>
  <c r="S27" i="2" s="1"/>
  <c r="S38" i="2" s="1"/>
  <c r="S49" i="2" s="1"/>
  <c r="S60" i="2" s="1"/>
  <c r="S71" i="2" s="1"/>
  <c r="S82" i="2" s="1"/>
  <c r="S93" i="2" s="1"/>
  <c r="S104" i="2" s="1"/>
  <c r="S115" i="2" s="1"/>
  <c r="S126" i="2" s="1"/>
  <c r="S137" i="2" s="1"/>
  <c r="S148" i="2" s="1"/>
  <c r="S159" i="2" s="1"/>
  <c r="S170" i="2" s="1"/>
  <c r="S181" i="2" s="1"/>
  <c r="S192" i="2" s="1"/>
  <c r="S203" i="2" s="1"/>
  <c r="S214" i="2" s="1"/>
  <c r="S225" i="2" s="1"/>
  <c r="S236" i="2" s="1"/>
  <c r="S247" i="2" s="1"/>
  <c r="S258" i="2" s="1"/>
  <c r="S269" i="2" s="1"/>
  <c r="S280" i="2" s="1"/>
  <c r="S291" i="2" s="1"/>
  <c r="S302" i="2" s="1"/>
  <c r="S313" i="2" s="1"/>
  <c r="S324" i="2" s="1"/>
  <c r="S335" i="2" s="1"/>
  <c r="S346" i="2" s="1"/>
  <c r="S357" i="2" s="1"/>
  <c r="S17" i="2"/>
  <c r="S28" i="2" s="1"/>
  <c r="S39" i="2" s="1"/>
  <c r="S50" i="2" s="1"/>
  <c r="S61" i="2" s="1"/>
  <c r="S72" i="2" s="1"/>
  <c r="S83" i="2" s="1"/>
  <c r="S94" i="2" s="1"/>
  <c r="S105" i="2" s="1"/>
  <c r="S116" i="2" s="1"/>
  <c r="S127" i="2" s="1"/>
  <c r="S138" i="2" s="1"/>
  <c r="S149" i="2" s="1"/>
  <c r="S160" i="2" s="1"/>
  <c r="S171" i="2" s="1"/>
  <c r="S182" i="2" s="1"/>
  <c r="S193" i="2" s="1"/>
  <c r="S204" i="2" s="1"/>
  <c r="S215" i="2" s="1"/>
  <c r="S226" i="2" s="1"/>
  <c r="S237" i="2" s="1"/>
  <c r="S248" i="2" s="1"/>
  <c r="S259" i="2" s="1"/>
  <c r="S270" i="2" s="1"/>
  <c r="S281" i="2" s="1"/>
  <c r="S292" i="2" s="1"/>
  <c r="S303" i="2" s="1"/>
  <c r="S314" i="2" s="1"/>
  <c r="S325" i="2" s="1"/>
  <c r="S336" i="2" s="1"/>
  <c r="S347" i="2" s="1"/>
  <c r="S358" i="2" s="1"/>
  <c r="S18" i="2"/>
  <c r="S29" i="2" s="1"/>
  <c r="S40" i="2" s="1"/>
  <c r="S51" i="2" s="1"/>
  <c r="S62" i="2" s="1"/>
  <c r="S73" i="2" s="1"/>
  <c r="S84" i="2" s="1"/>
  <c r="S95" i="2" s="1"/>
  <c r="S106" i="2" s="1"/>
  <c r="S117" i="2" s="1"/>
  <c r="S128" i="2" s="1"/>
  <c r="S139" i="2" s="1"/>
  <c r="S150" i="2" s="1"/>
  <c r="S161" i="2" s="1"/>
  <c r="S172" i="2" s="1"/>
  <c r="S183" i="2" s="1"/>
  <c r="S194" i="2" s="1"/>
  <c r="S205" i="2" s="1"/>
  <c r="S216" i="2" s="1"/>
  <c r="S227" i="2" s="1"/>
  <c r="S238" i="2" s="1"/>
  <c r="S249" i="2" s="1"/>
  <c r="S260" i="2" s="1"/>
  <c r="S271" i="2" s="1"/>
  <c r="S282" i="2" s="1"/>
  <c r="S293" i="2" s="1"/>
  <c r="S304" i="2" s="1"/>
  <c r="S315" i="2" s="1"/>
  <c r="S326" i="2" s="1"/>
  <c r="S337" i="2" s="1"/>
  <c r="S348" i="2" s="1"/>
  <c r="S359" i="2" s="1"/>
  <c r="S19" i="2"/>
  <c r="S30" i="2" s="1"/>
  <c r="S41" i="2" s="1"/>
  <c r="S52" i="2" s="1"/>
  <c r="S63" i="2" s="1"/>
  <c r="S74" i="2" s="1"/>
  <c r="S85" i="2" s="1"/>
  <c r="S96" i="2" s="1"/>
  <c r="S107" i="2" s="1"/>
  <c r="S118" i="2" s="1"/>
  <c r="S129" i="2" s="1"/>
  <c r="S140" i="2" s="1"/>
  <c r="S151" i="2" s="1"/>
  <c r="S162" i="2" s="1"/>
  <c r="S173" i="2" s="1"/>
  <c r="S184" i="2" s="1"/>
  <c r="S195" i="2" s="1"/>
  <c r="S206" i="2" s="1"/>
  <c r="S217" i="2" s="1"/>
  <c r="S228" i="2" s="1"/>
  <c r="S239" i="2" s="1"/>
  <c r="S250" i="2" s="1"/>
  <c r="S261" i="2" s="1"/>
  <c r="S272" i="2" s="1"/>
  <c r="S283" i="2" s="1"/>
  <c r="S294" i="2" s="1"/>
  <c r="S305" i="2" s="1"/>
  <c r="S316" i="2" s="1"/>
  <c r="S327" i="2" s="1"/>
  <c r="S338" i="2" s="1"/>
  <c r="S349" i="2" s="1"/>
  <c r="S360" i="2" s="1"/>
  <c r="S20" i="2"/>
  <c r="S31" i="2" s="1"/>
  <c r="S42" i="2" s="1"/>
  <c r="S53" i="2" s="1"/>
  <c r="S64" i="2" s="1"/>
  <c r="S75" i="2" s="1"/>
  <c r="S86" i="2" s="1"/>
  <c r="S97" i="2" s="1"/>
  <c r="S108" i="2" s="1"/>
  <c r="S119" i="2" s="1"/>
  <c r="S130" i="2" s="1"/>
  <c r="S141" i="2" s="1"/>
  <c r="S152" i="2" s="1"/>
  <c r="S163" i="2" s="1"/>
  <c r="S174" i="2" s="1"/>
  <c r="S185" i="2" s="1"/>
  <c r="S196" i="2" s="1"/>
  <c r="S207" i="2" s="1"/>
  <c r="S218" i="2" s="1"/>
  <c r="S229" i="2" s="1"/>
  <c r="S240" i="2" s="1"/>
  <c r="S251" i="2" s="1"/>
  <c r="S262" i="2" s="1"/>
  <c r="S273" i="2" s="1"/>
  <c r="S284" i="2" s="1"/>
  <c r="S295" i="2" s="1"/>
  <c r="S306" i="2" s="1"/>
  <c r="S317" i="2" s="1"/>
  <c r="S328" i="2" s="1"/>
  <c r="S339" i="2" s="1"/>
  <c r="S350" i="2" s="1"/>
  <c r="S361" i="2" s="1"/>
  <c r="S21" i="2"/>
  <c r="S32" i="2" s="1"/>
  <c r="S43" i="2" s="1"/>
  <c r="S54" i="2" s="1"/>
  <c r="S65" i="2" s="1"/>
  <c r="S76" i="2" s="1"/>
  <c r="S87" i="2" s="1"/>
  <c r="S98" i="2" s="1"/>
  <c r="S109" i="2" s="1"/>
  <c r="S120" i="2" s="1"/>
  <c r="S131" i="2" s="1"/>
  <c r="S142" i="2" s="1"/>
  <c r="S153" i="2" s="1"/>
  <c r="S164" i="2" s="1"/>
  <c r="S175" i="2" s="1"/>
  <c r="S186" i="2" s="1"/>
  <c r="S197" i="2" s="1"/>
  <c r="S208" i="2" s="1"/>
  <c r="S219" i="2" s="1"/>
  <c r="S230" i="2" s="1"/>
  <c r="S241" i="2" s="1"/>
  <c r="S252" i="2" s="1"/>
  <c r="S263" i="2" s="1"/>
  <c r="S274" i="2" s="1"/>
  <c r="S285" i="2" s="1"/>
  <c r="S296" i="2" s="1"/>
  <c r="S307" i="2" s="1"/>
  <c r="S318" i="2" s="1"/>
  <c r="S329" i="2" s="1"/>
  <c r="S340" i="2" s="1"/>
  <c r="S351" i="2" s="1"/>
  <c r="S362" i="2" s="1"/>
  <c r="S14" i="2"/>
  <c r="S25" i="2" s="1"/>
  <c r="S36" i="2" s="1"/>
  <c r="S47" i="2" s="1"/>
  <c r="S58" i="2" s="1"/>
  <c r="S69" i="2" s="1"/>
  <c r="S80" i="2" s="1"/>
  <c r="S91" i="2" s="1"/>
  <c r="S102" i="2" s="1"/>
  <c r="S113" i="2" s="1"/>
  <c r="S124" i="2" s="1"/>
  <c r="S135" i="2" s="1"/>
  <c r="S146" i="2" s="1"/>
  <c r="S157" i="2" s="1"/>
  <c r="S168" i="2" s="1"/>
  <c r="S179" i="2" s="1"/>
  <c r="S190" i="2" s="1"/>
  <c r="S201" i="2" s="1"/>
  <c r="S212" i="2" s="1"/>
  <c r="S223" i="2" s="1"/>
  <c r="S234" i="2" s="1"/>
  <c r="S245" i="2" s="1"/>
  <c r="S256" i="2" s="1"/>
  <c r="S267" i="2" s="1"/>
  <c r="S278" i="2" s="1"/>
  <c r="S289" i="2" s="1"/>
  <c r="S300" i="2" s="1"/>
  <c r="S311" i="2" s="1"/>
  <c r="S322" i="2" s="1"/>
  <c r="S333" i="2" s="1"/>
  <c r="S344" i="2" s="1"/>
  <c r="S355" i="2" s="1"/>
  <c r="Y5" i="1"/>
  <c r="Z5" i="1"/>
  <c r="AA5" i="1"/>
  <c r="AB5" i="1"/>
  <c r="AC5" i="1"/>
  <c r="X5" i="1"/>
  <c r="R3" i="1"/>
  <c r="R16" i="1" s="1"/>
  <c r="S3" i="1"/>
  <c r="S37" i="1" s="1"/>
  <c r="Z37" i="1" s="1"/>
  <c r="T3" i="1"/>
  <c r="T13" i="1" s="1"/>
  <c r="AA13" i="1" s="1"/>
  <c r="U3" i="1"/>
  <c r="U7" i="1" s="1"/>
  <c r="AB7" i="1" s="1"/>
  <c r="V3" i="1"/>
  <c r="Q3" i="1"/>
  <c r="Q6" i="1" s="1"/>
  <c r="K1" i="1"/>
  <c r="T38" i="1"/>
  <c r="AA38" i="1" s="1"/>
  <c r="U39" i="1"/>
  <c r="AB39" i="1" s="1"/>
  <c r="T40" i="1"/>
  <c r="AA40" i="1" s="1"/>
  <c r="R30" i="1"/>
  <c r="T30" i="1"/>
  <c r="AA30" i="1" s="1"/>
  <c r="R22" i="1"/>
  <c r="Y22" i="1" s="1"/>
  <c r="R18" i="1"/>
  <c r="Y18" i="1" s="1"/>
  <c r="R14" i="1"/>
  <c r="Y14" i="1" s="1"/>
  <c r="T16" i="1"/>
  <c r="AA16" i="1" s="1"/>
  <c r="R8" i="1"/>
  <c r="Y8" i="1" s="1"/>
  <c r="T8" i="1"/>
  <c r="AA8" i="1" s="1"/>
  <c r="U8" i="1"/>
  <c r="AB8" i="1" s="1"/>
  <c r="R9" i="1"/>
  <c r="Y9" i="1" s="1"/>
  <c r="S9" i="1"/>
  <c r="Z9" i="1" s="1"/>
  <c r="T9" i="1"/>
  <c r="AA9" i="1" s="1"/>
  <c r="R10" i="1"/>
  <c r="Y10" i="1" s="1"/>
  <c r="R6" i="1"/>
  <c r="Y6" i="1" s="1"/>
  <c r="Y4" i="1"/>
  <c r="I35" i="6"/>
  <c r="I34" i="6"/>
  <c r="I33" i="6"/>
  <c r="D32" i="6"/>
  <c r="C32" i="6"/>
  <c r="A32" i="6"/>
  <c r="I31" i="6"/>
  <c r="I30" i="6"/>
  <c r="I29" i="6"/>
  <c r="I28" i="6"/>
  <c r="I27" i="6"/>
  <c r="I26" i="6"/>
  <c r="I25" i="6"/>
  <c r="I24" i="6"/>
  <c r="D23" i="6"/>
  <c r="C23" i="6"/>
  <c r="A23" i="6"/>
  <c r="A1" i="6" s="1"/>
  <c r="I22" i="6"/>
  <c r="I21" i="6"/>
  <c r="H21" i="6"/>
  <c r="I20" i="6"/>
  <c r="I19" i="6"/>
  <c r="I18" i="6"/>
  <c r="I17" i="6"/>
  <c r="D16" i="6"/>
  <c r="C16" i="6"/>
  <c r="A16" i="6"/>
  <c r="I15" i="6"/>
  <c r="I14" i="6"/>
  <c r="I13" i="6"/>
  <c r="I12" i="6"/>
  <c r="I11" i="6"/>
  <c r="D10" i="6"/>
  <c r="C10" i="6"/>
  <c r="A10" i="6"/>
  <c r="I6" i="6"/>
  <c r="H6" i="6"/>
  <c r="I5" i="6"/>
  <c r="G4" i="6"/>
  <c r="D4" i="6"/>
  <c r="C4" i="6"/>
  <c r="A4" i="6"/>
  <c r="L3" i="6"/>
  <c r="M3" i="6" s="1"/>
  <c r="G17" i="3"/>
  <c r="G4" i="3"/>
  <c r="D29" i="1"/>
  <c r="G43" i="1"/>
  <c r="G44" i="1"/>
  <c r="G42" i="1"/>
  <c r="G31" i="1"/>
  <c r="G34" i="1"/>
  <c r="G35" i="1"/>
  <c r="G36" i="1"/>
  <c r="G38" i="1"/>
  <c r="G39" i="1"/>
  <c r="G40" i="1"/>
  <c r="G30" i="1"/>
  <c r="G22" i="1"/>
  <c r="G26" i="1"/>
  <c r="G27" i="1"/>
  <c r="G28" i="1"/>
  <c r="G18" i="1"/>
  <c r="G13" i="1"/>
  <c r="G14" i="1"/>
  <c r="G15" i="1"/>
  <c r="G16" i="1"/>
  <c r="G12" i="1"/>
  <c r="G7" i="1"/>
  <c r="G6" i="1"/>
  <c r="A17" i="1"/>
  <c r="F17" i="1" s="1"/>
  <c r="A41" i="1"/>
  <c r="F41" i="1" s="1"/>
  <c r="A29" i="1"/>
  <c r="F29" i="1" s="1"/>
  <c r="A11" i="1"/>
  <c r="F11" i="1" s="1"/>
  <c r="A5" i="1"/>
  <c r="F5" i="1" s="1"/>
  <c r="T9" i="2"/>
  <c r="T10" i="2"/>
  <c r="T13" i="2"/>
  <c r="B17" i="5"/>
  <c r="B16" i="5"/>
  <c r="B15" i="5"/>
  <c r="B14" i="5"/>
  <c r="B13" i="5"/>
  <c r="B12" i="5"/>
  <c r="B11" i="5"/>
  <c r="F9" i="5"/>
  <c r="H9" i="5" s="1"/>
  <c r="F28" i="5"/>
  <c r="G28" i="5" s="1"/>
  <c r="H28" i="5" s="1"/>
  <c r="F27" i="5"/>
  <c r="G27" i="5" s="1"/>
  <c r="H27" i="5" s="1"/>
  <c r="F26" i="5"/>
  <c r="G26" i="5" s="1"/>
  <c r="H26" i="5" s="1"/>
  <c r="F25" i="5"/>
  <c r="G25" i="5" s="1"/>
  <c r="H25" i="5" s="1"/>
  <c r="F24" i="5"/>
  <c r="G24" i="5" s="1"/>
  <c r="H24" i="5" s="1"/>
  <c r="F23" i="5"/>
  <c r="G23" i="5" s="1"/>
  <c r="H23" i="5" s="1"/>
  <c r="F22" i="5"/>
  <c r="G22" i="5" s="1"/>
  <c r="H22" i="5" s="1"/>
  <c r="F21" i="5"/>
  <c r="G21" i="5" s="1"/>
  <c r="H21" i="5" s="1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F15" i="5"/>
  <c r="G15" i="5" s="1"/>
  <c r="H15" i="5" s="1"/>
  <c r="F14" i="5"/>
  <c r="G14" i="5" s="1"/>
  <c r="H14" i="5" s="1"/>
  <c r="F13" i="5"/>
  <c r="G13" i="5" s="1"/>
  <c r="H13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G30" i="5" s="1"/>
  <c r="H30" i="5" s="1"/>
  <c r="F29" i="5"/>
  <c r="G29" i="5" s="1"/>
  <c r="H29" i="5" s="1"/>
  <c r="F40" i="5"/>
  <c r="G40" i="5" s="1"/>
  <c r="H40" i="5" s="1"/>
  <c r="F39" i="5"/>
  <c r="G39" i="5" s="1"/>
  <c r="H39" i="5" s="1"/>
  <c r="F38" i="5"/>
  <c r="G38" i="5" s="1"/>
  <c r="H38" i="5" s="1"/>
  <c r="F37" i="5"/>
  <c r="G37" i="5" s="1"/>
  <c r="H37" i="5" s="1"/>
  <c r="F64" i="5"/>
  <c r="G64" i="5" s="1"/>
  <c r="H64" i="5" s="1"/>
  <c r="F63" i="5"/>
  <c r="G63" i="5" s="1"/>
  <c r="H63" i="5" s="1"/>
  <c r="F62" i="5"/>
  <c r="G62" i="5" s="1"/>
  <c r="I61" i="5"/>
  <c r="D61" i="5"/>
  <c r="C61" i="5"/>
  <c r="F60" i="5"/>
  <c r="G60" i="5" s="1"/>
  <c r="H60" i="5" s="1"/>
  <c r="F59" i="5"/>
  <c r="G59" i="5" s="1"/>
  <c r="H59" i="5" s="1"/>
  <c r="F58" i="5"/>
  <c r="G58" i="5" s="1"/>
  <c r="H58" i="5" s="1"/>
  <c r="F57" i="5"/>
  <c r="G57" i="5" s="1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G53" i="5" s="1"/>
  <c r="I52" i="5"/>
  <c r="D52" i="5"/>
  <c r="C52" i="5"/>
  <c r="F51" i="5"/>
  <c r="G51" i="5" s="1"/>
  <c r="H51" i="5" s="1"/>
  <c r="F50" i="5"/>
  <c r="G50" i="5" s="1"/>
  <c r="H50" i="5" s="1"/>
  <c r="F49" i="5"/>
  <c r="G49" i="5" s="1"/>
  <c r="H49" i="5" s="1"/>
  <c r="F48" i="5"/>
  <c r="G48" i="5" s="1"/>
  <c r="H48" i="5" s="1"/>
  <c r="F47" i="5"/>
  <c r="G47" i="5" s="1"/>
  <c r="H47" i="5" s="1"/>
  <c r="F46" i="5"/>
  <c r="G46" i="5" s="1"/>
  <c r="I45" i="5"/>
  <c r="D45" i="5"/>
  <c r="C45" i="5"/>
  <c r="F44" i="5"/>
  <c r="G44" i="5" s="1"/>
  <c r="H44" i="5" s="1"/>
  <c r="F43" i="5"/>
  <c r="G43" i="5" s="1"/>
  <c r="H43" i="5" s="1"/>
  <c r="F42" i="5"/>
  <c r="G42" i="5" s="1"/>
  <c r="H42" i="5" s="1"/>
  <c r="F41" i="5"/>
  <c r="G41" i="5" s="1"/>
  <c r="F12" i="5"/>
  <c r="G12" i="5" s="1"/>
  <c r="H12" i="5" s="1"/>
  <c r="I11" i="5"/>
  <c r="D11" i="5"/>
  <c r="C11" i="5"/>
  <c r="F10" i="5"/>
  <c r="G10" i="5" s="1"/>
  <c r="I10" i="5" s="1"/>
  <c r="F7" i="5"/>
  <c r="H7" i="5" s="1"/>
  <c r="F6" i="5"/>
  <c r="G6" i="5" s="1"/>
  <c r="I6" i="5" s="1"/>
  <c r="F5" i="5"/>
  <c r="G5" i="5" s="1"/>
  <c r="D4" i="5"/>
  <c r="C4" i="5"/>
  <c r="M3" i="5"/>
  <c r="N3" i="5" s="1"/>
  <c r="O3" i="5" s="1"/>
  <c r="O2" i="5" s="1"/>
  <c r="G10" i="10" l="1"/>
  <c r="F24" i="10"/>
  <c r="G22" i="10"/>
  <c r="H22" i="10" s="1"/>
  <c r="J22" i="10" s="1"/>
  <c r="Q28" i="2"/>
  <c r="Q39" i="2" s="1"/>
  <c r="Q27" i="2"/>
  <c r="Q38" i="2" s="1"/>
  <c r="Q26" i="2"/>
  <c r="R26" i="2" s="1"/>
  <c r="T26" i="2" s="1"/>
  <c r="R23" i="2"/>
  <c r="T23" i="2" s="1"/>
  <c r="R22" i="2"/>
  <c r="T22" i="2" s="1"/>
  <c r="Q49" i="2"/>
  <c r="R38" i="2"/>
  <c r="T38" i="2" s="1"/>
  <c r="R36" i="2"/>
  <c r="T36" i="2" s="1"/>
  <c r="Q47" i="2"/>
  <c r="R39" i="2"/>
  <c r="T39" i="2" s="1"/>
  <c r="Q50" i="2"/>
  <c r="Q44" i="2"/>
  <c r="R34" i="2"/>
  <c r="T34" i="2" s="1"/>
  <c r="R19" i="2"/>
  <c r="T19" i="2" s="1"/>
  <c r="T15" i="2"/>
  <c r="R18" i="2"/>
  <c r="T18" i="2" s="1"/>
  <c r="T4" i="2"/>
  <c r="R25" i="2"/>
  <c r="T25" i="2" s="1"/>
  <c r="Q45" i="2"/>
  <c r="R27" i="2"/>
  <c r="T27" i="2" s="1"/>
  <c r="R8" i="2"/>
  <c r="Q32" i="2"/>
  <c r="R28" i="2"/>
  <c r="T28" i="2" s="1"/>
  <c r="Q31" i="2"/>
  <c r="T34" i="1"/>
  <c r="AA34" i="1" s="1"/>
  <c r="R31" i="1"/>
  <c r="Q15" i="1"/>
  <c r="X15" i="1" s="1"/>
  <c r="T15" i="1"/>
  <c r="AA15" i="1" s="1"/>
  <c r="U6" i="1"/>
  <c r="AB6" i="1" s="1"/>
  <c r="T7" i="1"/>
  <c r="AA7" i="1" s="1"/>
  <c r="T6" i="1"/>
  <c r="AA6" i="1" s="1"/>
  <c r="T22" i="1"/>
  <c r="AA22" i="1" s="1"/>
  <c r="V39" i="1"/>
  <c r="AC39" i="1" s="1"/>
  <c r="V32" i="1"/>
  <c r="AC32" i="1" s="1"/>
  <c r="V33" i="1"/>
  <c r="AC33" i="1" s="1"/>
  <c r="V18" i="1"/>
  <c r="AC18" i="1" s="1"/>
  <c r="V10" i="1"/>
  <c r="AC10" i="1" s="1"/>
  <c r="T31" i="1"/>
  <c r="AA31" i="1" s="1"/>
  <c r="T32" i="1"/>
  <c r="AA32" i="1" s="1"/>
  <c r="T33" i="1"/>
  <c r="AA33" i="1" s="1"/>
  <c r="T10" i="1"/>
  <c r="AA10" i="1" s="1"/>
  <c r="T28" i="1"/>
  <c r="AA28" i="1" s="1"/>
  <c r="S39" i="1"/>
  <c r="Z39" i="1" s="1"/>
  <c r="S33" i="1"/>
  <c r="Z33" i="1" s="1"/>
  <c r="S32" i="1"/>
  <c r="Z32" i="1" s="1"/>
  <c r="Q36" i="1"/>
  <c r="X36" i="1" s="1"/>
  <c r="Q33" i="1"/>
  <c r="X33" i="1" s="1"/>
  <c r="Q32" i="1"/>
  <c r="X32" i="1" s="1"/>
  <c r="U28" i="1"/>
  <c r="AB28" i="1" s="1"/>
  <c r="U33" i="1"/>
  <c r="AB33" i="1" s="1"/>
  <c r="U32" i="1"/>
  <c r="AB32" i="1" s="1"/>
  <c r="T27" i="1"/>
  <c r="R26" i="1"/>
  <c r="Y26" i="1" s="1"/>
  <c r="R33" i="1"/>
  <c r="R32" i="1"/>
  <c r="S34" i="1"/>
  <c r="Z34" i="1" s="1"/>
  <c r="V42" i="1"/>
  <c r="AC42" i="1" s="1"/>
  <c r="T44" i="1"/>
  <c r="AA44" i="1" s="1"/>
  <c r="S27" i="1"/>
  <c r="Z27" i="1" s="1"/>
  <c r="U43" i="1"/>
  <c r="AB43" i="1" s="1"/>
  <c r="T43" i="1"/>
  <c r="AA43" i="1" s="1"/>
  <c r="Q8" i="1"/>
  <c r="S22" i="1"/>
  <c r="Z22" i="1" s="1"/>
  <c r="S16" i="1"/>
  <c r="Z16" i="1" s="1"/>
  <c r="S14" i="1"/>
  <c r="V13" i="1"/>
  <c r="AC13" i="1" s="1"/>
  <c r="V35" i="1"/>
  <c r="AC35" i="1" s="1"/>
  <c r="R44" i="1"/>
  <c r="AA4" i="1"/>
  <c r="R13" i="1"/>
  <c r="Y13" i="1" s="1"/>
  <c r="T39" i="1"/>
  <c r="AA39" i="1" s="1"/>
  <c r="R12" i="1"/>
  <c r="Y12" i="1" s="1"/>
  <c r="R27" i="1"/>
  <c r="Y27" i="1" s="1"/>
  <c r="R34" i="1"/>
  <c r="Q35" i="1"/>
  <c r="X35" i="1" s="1"/>
  <c r="X20" i="1"/>
  <c r="Q20" i="1"/>
  <c r="V43" i="1"/>
  <c r="AC43" i="1" s="1"/>
  <c r="V20" i="1"/>
  <c r="AC20" i="1" s="1"/>
  <c r="U31" i="1"/>
  <c r="AB31" i="1" s="1"/>
  <c r="U20" i="1"/>
  <c r="AB20" i="1" s="1"/>
  <c r="T36" i="1"/>
  <c r="AA36" i="1" s="1"/>
  <c r="T20" i="1"/>
  <c r="AA20" i="1" s="1"/>
  <c r="S18" i="1"/>
  <c r="Z18" i="1" s="1"/>
  <c r="S20" i="1"/>
  <c r="Z20" i="1" s="1"/>
  <c r="R42" i="1"/>
  <c r="Y42" i="1" s="1"/>
  <c r="R20" i="1"/>
  <c r="Y20" i="1" s="1"/>
  <c r="T21" i="1"/>
  <c r="AA21" i="1" s="1"/>
  <c r="S31" i="1"/>
  <c r="Z31" i="1" s="1"/>
  <c r="R21" i="1"/>
  <c r="U40" i="1"/>
  <c r="AB40" i="1" s="1"/>
  <c r="T19" i="1"/>
  <c r="AA19" i="1" s="1"/>
  <c r="Q28" i="1"/>
  <c r="X28" i="1" s="1"/>
  <c r="Z4" i="1"/>
  <c r="S10" i="1"/>
  <c r="Z10" i="1" s="1"/>
  <c r="V16" i="1"/>
  <c r="AC16" i="1" s="1"/>
  <c r="U13" i="1"/>
  <c r="AB13" i="1" s="1"/>
  <c r="V27" i="1"/>
  <c r="AC27" i="1" s="1"/>
  <c r="S30" i="1"/>
  <c r="Z30" i="1" s="1"/>
  <c r="V36" i="1"/>
  <c r="AC36" i="1" s="1"/>
  <c r="V44" i="1"/>
  <c r="AC44" i="1" s="1"/>
  <c r="X4" i="1"/>
  <c r="Q38" i="1"/>
  <c r="X38" i="1" s="1"/>
  <c r="U27" i="1"/>
  <c r="AB27" i="1" s="1"/>
  <c r="S36" i="1"/>
  <c r="Z36" i="1" s="1"/>
  <c r="Q19" i="1"/>
  <c r="U16" i="1"/>
  <c r="AB16" i="1" s="1"/>
  <c r="Q7" i="1"/>
  <c r="U9" i="1"/>
  <c r="AB9" i="1" s="1"/>
  <c r="S13" i="1"/>
  <c r="Z13" i="1" s="1"/>
  <c r="V40" i="1"/>
  <c r="AC40" i="1" s="1"/>
  <c r="R36" i="1"/>
  <c r="S44" i="1"/>
  <c r="Z44" i="1" s="1"/>
  <c r="R19" i="1"/>
  <c r="Y19" i="1" s="1"/>
  <c r="S19" i="1"/>
  <c r="Z19" i="1" s="1"/>
  <c r="Q44" i="1"/>
  <c r="U19" i="1"/>
  <c r="AB19" i="1" s="1"/>
  <c r="Q13" i="1"/>
  <c r="S7" i="1"/>
  <c r="Q16" i="1"/>
  <c r="Q18" i="1"/>
  <c r="Q27" i="1"/>
  <c r="S40" i="1"/>
  <c r="Z40" i="1" s="1"/>
  <c r="U35" i="1"/>
  <c r="AB35" i="1" s="1"/>
  <c r="R7" i="1"/>
  <c r="Q9" i="1"/>
  <c r="V15" i="1"/>
  <c r="AC15" i="1" s="1"/>
  <c r="Q30" i="1"/>
  <c r="X30" i="1" s="1"/>
  <c r="S26" i="1"/>
  <c r="Z26" i="1" s="1"/>
  <c r="R40" i="1"/>
  <c r="U34" i="1"/>
  <c r="AB34" i="1" s="1"/>
  <c r="Y21" i="1"/>
  <c r="V19" i="1"/>
  <c r="AC19" i="1" s="1"/>
  <c r="V6" i="1"/>
  <c r="AC6" i="1" s="1"/>
  <c r="V8" i="1"/>
  <c r="AC8" i="1" s="1"/>
  <c r="U15" i="1"/>
  <c r="AB15" i="1" s="1"/>
  <c r="Q42" i="1"/>
  <c r="Q40" i="1"/>
  <c r="X40" i="1" s="1"/>
  <c r="S43" i="1"/>
  <c r="Z43" i="1" s="1"/>
  <c r="X21" i="1"/>
  <c r="X19" i="1"/>
  <c r="Q26" i="1"/>
  <c r="X26" i="1" s="1"/>
  <c r="S15" i="1"/>
  <c r="Z15" i="1" s="1"/>
  <c r="V22" i="1"/>
  <c r="AC22" i="1" s="1"/>
  <c r="X18" i="1"/>
  <c r="V21" i="1"/>
  <c r="AC21" i="1" s="1"/>
  <c r="S6" i="1"/>
  <c r="Z6" i="1" s="1"/>
  <c r="S8" i="1"/>
  <c r="Z8" i="1" s="1"/>
  <c r="R15" i="1"/>
  <c r="Y15" i="1" s="1"/>
  <c r="V28" i="1"/>
  <c r="AC28" i="1" s="1"/>
  <c r="U22" i="1"/>
  <c r="AB22" i="1" s="1"/>
  <c r="Q34" i="1"/>
  <c r="X34" i="1" s="1"/>
  <c r="U21" i="1"/>
  <c r="AB21" i="1" s="1"/>
  <c r="S21" i="1"/>
  <c r="Z21" i="1" s="1"/>
  <c r="Q12" i="1"/>
  <c r="S28" i="1"/>
  <c r="S38" i="1"/>
  <c r="Z38" i="1" s="1"/>
  <c r="U10" i="1"/>
  <c r="AB10" i="1" s="1"/>
  <c r="V12" i="1"/>
  <c r="AC12" i="1" s="1"/>
  <c r="Q14" i="1"/>
  <c r="X14" i="1" s="1"/>
  <c r="R28" i="1"/>
  <c r="Y28" i="1" s="1"/>
  <c r="Q22" i="1"/>
  <c r="R38" i="1"/>
  <c r="Q31" i="1"/>
  <c r="X31" i="1" s="1"/>
  <c r="Q21" i="1"/>
  <c r="R43" i="1"/>
  <c r="T8" i="2"/>
  <c r="T7" i="2"/>
  <c r="T35" i="1"/>
  <c r="AA35" i="1" s="1"/>
  <c r="U42" i="1"/>
  <c r="AB42" i="1" s="1"/>
  <c r="AB4" i="1"/>
  <c r="U12" i="1"/>
  <c r="AB12" i="1" s="1"/>
  <c r="V14" i="1"/>
  <c r="AC14" i="1" s="1"/>
  <c r="U18" i="1"/>
  <c r="AB18" i="1" s="1"/>
  <c r="V26" i="1"/>
  <c r="AC26" i="1" s="1"/>
  <c r="R39" i="1"/>
  <c r="Y39" i="1" s="1"/>
  <c r="S35" i="1"/>
  <c r="Z35" i="1" s="1"/>
  <c r="T42" i="1"/>
  <c r="AA42" i="1" s="1"/>
  <c r="AC4" i="1"/>
  <c r="T12" i="1"/>
  <c r="AA12" i="1" s="1"/>
  <c r="U14" i="1"/>
  <c r="AB14" i="1" s="1"/>
  <c r="T18" i="1"/>
  <c r="AA18" i="1" s="1"/>
  <c r="U26" i="1"/>
  <c r="V30" i="1"/>
  <c r="AC30" i="1" s="1"/>
  <c r="V38" i="1"/>
  <c r="AC38" i="1" s="1"/>
  <c r="R35" i="1"/>
  <c r="S42" i="1"/>
  <c r="Z42" i="1" s="1"/>
  <c r="V7" i="1"/>
  <c r="AC7" i="1" s="1"/>
  <c r="V9" i="1"/>
  <c r="AC9" i="1" s="1"/>
  <c r="S12" i="1"/>
  <c r="Z12" i="1" s="1"/>
  <c r="T14" i="1"/>
  <c r="AA14" i="1" s="1"/>
  <c r="T26" i="1"/>
  <c r="AA26" i="1" s="1"/>
  <c r="U30" i="1"/>
  <c r="AB30" i="1" s="1"/>
  <c r="U38" i="1"/>
  <c r="AB38" i="1" s="1"/>
  <c r="V34" i="1"/>
  <c r="AC34" i="1" s="1"/>
  <c r="U44" i="1"/>
  <c r="AB44" i="1" s="1"/>
  <c r="U36" i="1"/>
  <c r="AB36" i="1" s="1"/>
  <c r="V31" i="1"/>
  <c r="AC31" i="1" s="1"/>
  <c r="Q10" i="1"/>
  <c r="Q43" i="1"/>
  <c r="Q39" i="1"/>
  <c r="G9" i="1"/>
  <c r="I7" i="6"/>
  <c r="I8" i="1"/>
  <c r="X8" i="1" s="1"/>
  <c r="I8" i="6"/>
  <c r="F14" i="6"/>
  <c r="H14" i="6" s="1"/>
  <c r="F9" i="6"/>
  <c r="H9" i="6" s="1"/>
  <c r="G8" i="1"/>
  <c r="I9" i="6"/>
  <c r="G10" i="1"/>
  <c r="A1" i="1"/>
  <c r="I32" i="6"/>
  <c r="I16" i="6"/>
  <c r="I10" i="6"/>
  <c r="N3" i="6"/>
  <c r="M2" i="6"/>
  <c r="G32" i="6"/>
  <c r="G23" i="6"/>
  <c r="G10" i="6"/>
  <c r="I23" i="6"/>
  <c r="G16" i="6"/>
  <c r="L2" i="6"/>
  <c r="G41" i="1"/>
  <c r="G29" i="1"/>
  <c r="G11" i="1"/>
  <c r="G17" i="1"/>
  <c r="G9" i="5"/>
  <c r="I9" i="5" s="1"/>
  <c r="F45" i="5"/>
  <c r="F61" i="5"/>
  <c r="H6" i="5"/>
  <c r="F52" i="5"/>
  <c r="F4" i="5"/>
  <c r="M2" i="5"/>
  <c r="F11" i="5"/>
  <c r="H5" i="5"/>
  <c r="G7" i="5"/>
  <c r="I7" i="5" s="1"/>
  <c r="H10" i="5"/>
  <c r="P3" i="5"/>
  <c r="G45" i="5"/>
  <c r="H46" i="5"/>
  <c r="H45" i="5" s="1"/>
  <c r="I5" i="5"/>
  <c r="G11" i="5"/>
  <c r="H41" i="5"/>
  <c r="H11" i="5" s="1"/>
  <c r="H53" i="5"/>
  <c r="H52" i="5" s="1"/>
  <c r="G52" i="5"/>
  <c r="H62" i="5"/>
  <c r="H61" i="5" s="1"/>
  <c r="G61" i="5"/>
  <c r="N2" i="5"/>
  <c r="E17" i="4"/>
  <c r="F17" i="4" s="1"/>
  <c r="G17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G29" i="4" s="1"/>
  <c r="E28" i="4"/>
  <c r="F28" i="4" s="1"/>
  <c r="G28" i="4" s="1"/>
  <c r="E27" i="4"/>
  <c r="F27" i="4" s="1"/>
  <c r="G27" i="4" s="1"/>
  <c r="E26" i="4"/>
  <c r="F26" i="4" s="1"/>
  <c r="G26" i="4" s="1"/>
  <c r="E25" i="4"/>
  <c r="F25" i="4" s="1"/>
  <c r="H24" i="4"/>
  <c r="C24" i="4"/>
  <c r="B24" i="4"/>
  <c r="E45" i="4"/>
  <c r="F45" i="4" s="1"/>
  <c r="G45" i="4" s="1"/>
  <c r="E44" i="4"/>
  <c r="F44" i="4" s="1"/>
  <c r="G44" i="4" s="1"/>
  <c r="E43" i="4"/>
  <c r="F43" i="4" s="1"/>
  <c r="H42" i="4"/>
  <c r="C42" i="4"/>
  <c r="B42" i="4"/>
  <c r="E41" i="4"/>
  <c r="F41" i="4" s="1"/>
  <c r="G41" i="4" s="1"/>
  <c r="E40" i="4"/>
  <c r="F40" i="4" s="1"/>
  <c r="G40" i="4" s="1"/>
  <c r="E39" i="4"/>
  <c r="F39" i="4" s="1"/>
  <c r="G39" i="4" s="1"/>
  <c r="E38" i="4"/>
  <c r="F38" i="4" s="1"/>
  <c r="G38" i="4" s="1"/>
  <c r="E37" i="4"/>
  <c r="F37" i="4" s="1"/>
  <c r="G37" i="4" s="1"/>
  <c r="E36" i="4"/>
  <c r="F36" i="4" s="1"/>
  <c r="G36" i="4" s="1"/>
  <c r="E35" i="4"/>
  <c r="F35" i="4" s="1"/>
  <c r="E34" i="4"/>
  <c r="F34" i="4" s="1"/>
  <c r="G34" i="4" s="1"/>
  <c r="H33" i="4"/>
  <c r="C33" i="4"/>
  <c r="B33" i="4"/>
  <c r="E23" i="4"/>
  <c r="F23" i="4" s="1"/>
  <c r="G23" i="4" s="1"/>
  <c r="E21" i="4"/>
  <c r="F21" i="4" s="1"/>
  <c r="G21" i="4" s="1"/>
  <c r="E20" i="4"/>
  <c r="F20" i="4" s="1"/>
  <c r="G20" i="4" s="1"/>
  <c r="E19" i="4"/>
  <c r="F19" i="4" s="1"/>
  <c r="G19" i="4" s="1"/>
  <c r="E18" i="4"/>
  <c r="F18" i="4" s="1"/>
  <c r="G18" i="4" s="1"/>
  <c r="E22" i="4"/>
  <c r="F22" i="4" s="1"/>
  <c r="H16" i="4"/>
  <c r="C16" i="4"/>
  <c r="B16" i="4"/>
  <c r="E15" i="4"/>
  <c r="F15" i="4" s="1"/>
  <c r="G15" i="4" s="1"/>
  <c r="E14" i="4"/>
  <c r="F14" i="4" s="1"/>
  <c r="G14" i="4" s="1"/>
  <c r="E13" i="4"/>
  <c r="F13" i="4" s="1"/>
  <c r="G13" i="4" s="1"/>
  <c r="E12" i="4"/>
  <c r="F12" i="4" s="1"/>
  <c r="G12" i="4" s="1"/>
  <c r="E11" i="4"/>
  <c r="F11" i="4" s="1"/>
  <c r="H10" i="4"/>
  <c r="C10" i="4"/>
  <c r="B10" i="4"/>
  <c r="E9" i="4"/>
  <c r="F9" i="4" s="1"/>
  <c r="H9" i="4" s="1"/>
  <c r="E8" i="4"/>
  <c r="G8" i="4" s="1"/>
  <c r="E7" i="4"/>
  <c r="F7" i="4" s="1"/>
  <c r="H7" i="4" s="1"/>
  <c r="E6" i="4"/>
  <c r="F6" i="4" s="1"/>
  <c r="H6" i="4" s="1"/>
  <c r="E5" i="4"/>
  <c r="G5" i="4" s="1"/>
  <c r="C4" i="4"/>
  <c r="B4" i="4"/>
  <c r="L3" i="4"/>
  <c r="M3" i="4" s="1"/>
  <c r="L2" i="4"/>
  <c r="P5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8" i="2"/>
  <c r="O9" i="2"/>
  <c r="O10" i="2"/>
  <c r="O11" i="2"/>
  <c r="AG3" i="1"/>
  <c r="AG2" i="1" s="1"/>
  <c r="D41" i="1"/>
  <c r="C41" i="1"/>
  <c r="C29" i="1"/>
  <c r="D17" i="1"/>
  <c r="C17" i="1"/>
  <c r="D11" i="1"/>
  <c r="C11" i="1"/>
  <c r="D5" i="1"/>
  <c r="C5" i="1"/>
  <c r="G24" i="10" l="1"/>
  <c r="H24" i="10"/>
  <c r="J24" i="10" s="1"/>
  <c r="F22" i="6"/>
  <c r="H22" i="6" s="1"/>
  <c r="F12" i="6"/>
  <c r="H12" i="6" s="1"/>
  <c r="F35" i="6"/>
  <c r="H35" i="6" s="1"/>
  <c r="R30" i="2"/>
  <c r="T30" i="2" s="1"/>
  <c r="R29" i="2"/>
  <c r="T29" i="2" s="1"/>
  <c r="I32" i="1"/>
  <c r="Y32" i="1" s="1"/>
  <c r="AD32" i="1" s="1"/>
  <c r="Q37" i="2"/>
  <c r="I7" i="1"/>
  <c r="I34" i="1"/>
  <c r="Y34" i="1" s="1"/>
  <c r="AD34" i="1" s="1"/>
  <c r="I30" i="1"/>
  <c r="Y30" i="1" s="1"/>
  <c r="W30" i="1" s="1"/>
  <c r="Q48" i="2"/>
  <c r="R37" i="2"/>
  <c r="I27" i="1"/>
  <c r="X27" i="1" s="1"/>
  <c r="F20" i="6"/>
  <c r="H20" i="6" s="1"/>
  <c r="AD19" i="1"/>
  <c r="AD20" i="1"/>
  <c r="AD21" i="1"/>
  <c r="Q42" i="2"/>
  <c r="R32" i="2"/>
  <c r="T31" i="2" s="1"/>
  <c r="I37" i="1"/>
  <c r="Y37" i="1" s="1"/>
  <c r="R45" i="2"/>
  <c r="T45" i="2" s="1"/>
  <c r="Q55" i="2"/>
  <c r="I28" i="1"/>
  <c r="I33" i="1"/>
  <c r="Y33" i="1" s="1"/>
  <c r="AD33" i="1" s="1"/>
  <c r="F29" i="6"/>
  <c r="H29" i="6" s="1"/>
  <c r="R50" i="2"/>
  <c r="T50" i="2" s="1"/>
  <c r="Q61" i="2"/>
  <c r="I26" i="1"/>
  <c r="AB26" i="1" s="1"/>
  <c r="AD26" i="1" s="1"/>
  <c r="F8" i="5"/>
  <c r="G8" i="5" s="1"/>
  <c r="I8" i="5" s="1"/>
  <c r="I4" i="5" s="1"/>
  <c r="Q43" i="2"/>
  <c r="R33" i="2"/>
  <c r="T33" i="2" s="1"/>
  <c r="R31" i="2"/>
  <c r="T32" i="2" s="1"/>
  <c r="Q58" i="2"/>
  <c r="R47" i="2"/>
  <c r="T47" i="2" s="1"/>
  <c r="Q56" i="2"/>
  <c r="R46" i="2"/>
  <c r="T46" i="2" s="1"/>
  <c r="R49" i="2"/>
  <c r="T49" i="2" s="1"/>
  <c r="Q60" i="2"/>
  <c r="W32" i="1"/>
  <c r="W8" i="1"/>
  <c r="W15" i="1"/>
  <c r="W20" i="1"/>
  <c r="AD15" i="1"/>
  <c r="X7" i="1"/>
  <c r="W21" i="1"/>
  <c r="W19" i="1"/>
  <c r="W18" i="1"/>
  <c r="F13" i="6"/>
  <c r="H13" i="6" s="1"/>
  <c r="F27" i="6"/>
  <c r="H27" i="6" s="1"/>
  <c r="F24" i="6"/>
  <c r="H24" i="6" s="1"/>
  <c r="F28" i="6"/>
  <c r="H28" i="6" s="1"/>
  <c r="F21" i="6"/>
  <c r="F15" i="6"/>
  <c r="H15" i="6" s="1"/>
  <c r="F18" i="6"/>
  <c r="H18" i="6" s="1"/>
  <c r="F7" i="6"/>
  <c r="H7" i="6" s="1"/>
  <c r="I40" i="1"/>
  <c r="Y40" i="1" s="1"/>
  <c r="W40" i="1" s="1"/>
  <c r="F5" i="6"/>
  <c r="H5" i="6" s="1"/>
  <c r="F31" i="6"/>
  <c r="H31" i="6" s="1"/>
  <c r="I9" i="1"/>
  <c r="X9" i="1" s="1"/>
  <c r="W9" i="1" s="1"/>
  <c r="I44" i="1"/>
  <c r="X44" i="1" s="1"/>
  <c r="F33" i="6"/>
  <c r="H33" i="6" s="1"/>
  <c r="I13" i="1"/>
  <c r="X13" i="1" s="1"/>
  <c r="W13" i="1" s="1"/>
  <c r="F26" i="6"/>
  <c r="H26" i="6" s="1"/>
  <c r="I42" i="1"/>
  <c r="X42" i="1" s="1"/>
  <c r="AD42" i="1" s="1"/>
  <c r="I39" i="1"/>
  <c r="X39" i="1" s="1"/>
  <c r="AD39" i="1" s="1"/>
  <c r="I10" i="1"/>
  <c r="X10" i="1" s="1"/>
  <c r="W10" i="1" s="1"/>
  <c r="I22" i="1"/>
  <c r="X22" i="1" s="1"/>
  <c r="I14" i="1"/>
  <c r="Z14" i="1" s="1"/>
  <c r="W14" i="1" s="1"/>
  <c r="F8" i="6"/>
  <c r="H8" i="6" s="1"/>
  <c r="F17" i="6"/>
  <c r="H17" i="6" s="1"/>
  <c r="F6" i="6"/>
  <c r="I38" i="1"/>
  <c r="Y38" i="1" s="1"/>
  <c r="W38" i="1" s="1"/>
  <c r="F19" i="6"/>
  <c r="H19" i="6" s="1"/>
  <c r="I6" i="1"/>
  <c r="X6" i="1" s="1"/>
  <c r="W6" i="1" s="1"/>
  <c r="I16" i="1"/>
  <c r="X16" i="1" s="1"/>
  <c r="F34" i="6"/>
  <c r="H34" i="6" s="1"/>
  <c r="F25" i="6"/>
  <c r="H25" i="6" s="1"/>
  <c r="F30" i="6"/>
  <c r="H30" i="6" s="1"/>
  <c r="I35" i="1"/>
  <c r="Y35" i="1" s="1"/>
  <c r="AD35" i="1" s="1"/>
  <c r="I31" i="1"/>
  <c r="Y31" i="1" s="1"/>
  <c r="W31" i="1" s="1"/>
  <c r="I36" i="1"/>
  <c r="Y36" i="1" s="1"/>
  <c r="W36" i="1" s="1"/>
  <c r="Z28" i="1"/>
  <c r="AD28" i="1" s="1"/>
  <c r="I15" i="1"/>
  <c r="F11" i="6"/>
  <c r="H11" i="6" s="1"/>
  <c r="I12" i="1"/>
  <c r="X12" i="1" s="1"/>
  <c r="W12" i="1" s="1"/>
  <c r="I43" i="1"/>
  <c r="X43" i="1" s="1"/>
  <c r="AD18" i="1"/>
  <c r="AD30" i="1"/>
  <c r="W34" i="1"/>
  <c r="AD8" i="1"/>
  <c r="Y7" i="1"/>
  <c r="Z7" i="1"/>
  <c r="AA27" i="1"/>
  <c r="I4" i="6"/>
  <c r="B1" i="6" s="1"/>
  <c r="G5" i="1"/>
  <c r="B1" i="1" s="1"/>
  <c r="N2" i="6"/>
  <c r="O3" i="6"/>
  <c r="AH3" i="1"/>
  <c r="AI3" i="1" s="1"/>
  <c r="AJ3" i="1" s="1"/>
  <c r="AK3" i="1" s="1"/>
  <c r="AL3" i="1" s="1"/>
  <c r="AM3" i="1" s="1"/>
  <c r="AN3" i="1" s="1"/>
  <c r="AO3" i="1" s="1"/>
  <c r="P2" i="5"/>
  <c r="Q3" i="5"/>
  <c r="F8" i="4"/>
  <c r="H8" i="4" s="1"/>
  <c r="E24" i="4"/>
  <c r="E33" i="4"/>
  <c r="E4" i="4"/>
  <c r="E42" i="4"/>
  <c r="G25" i="4"/>
  <c r="G24" i="4" s="1"/>
  <c r="F24" i="4"/>
  <c r="E16" i="4"/>
  <c r="G9" i="4"/>
  <c r="G6" i="4"/>
  <c r="F5" i="4"/>
  <c r="E10" i="4"/>
  <c r="G7" i="4"/>
  <c r="F16" i="4"/>
  <c r="G22" i="4"/>
  <c r="G16" i="4" s="1"/>
  <c r="N3" i="4"/>
  <c r="M2" i="4"/>
  <c r="G11" i="4"/>
  <c r="G10" i="4" s="1"/>
  <c r="F10" i="4"/>
  <c r="G35" i="4"/>
  <c r="G33" i="4" s="1"/>
  <c r="F33" i="4"/>
  <c r="G43" i="4"/>
  <c r="G42" i="4" s="1"/>
  <c r="F42" i="4"/>
  <c r="W26" i="1" l="1"/>
  <c r="G4" i="5"/>
  <c r="W33" i="1"/>
  <c r="H8" i="5"/>
  <c r="H4" i="5" s="1"/>
  <c r="H32" i="6"/>
  <c r="R43" i="2"/>
  <c r="T42" i="2" s="1"/>
  <c r="Q53" i="2"/>
  <c r="R57" i="2"/>
  <c r="T57" i="2" s="1"/>
  <c r="Q67" i="2"/>
  <c r="R58" i="2"/>
  <c r="T58" i="2" s="1"/>
  <c r="Q69" i="2"/>
  <c r="R42" i="2"/>
  <c r="T43" i="2" s="1"/>
  <c r="Q54" i="2"/>
  <c r="R44" i="2"/>
  <c r="T44" i="2" s="1"/>
  <c r="Y43" i="1"/>
  <c r="W43" i="1" s="1"/>
  <c r="R61" i="2"/>
  <c r="T61" i="2" s="1"/>
  <c r="Q72" i="2"/>
  <c r="R41" i="2"/>
  <c r="T41" i="2" s="1"/>
  <c r="T37" i="2"/>
  <c r="R40" i="2"/>
  <c r="T40" i="2" s="1"/>
  <c r="W22" i="1"/>
  <c r="AD22" i="1"/>
  <c r="R48" i="2"/>
  <c r="Q59" i="2"/>
  <c r="AD37" i="1"/>
  <c r="W37" i="1"/>
  <c r="R60" i="2"/>
  <c r="T60" i="2" s="1"/>
  <c r="Q71" i="2"/>
  <c r="AD36" i="1"/>
  <c r="R56" i="2"/>
  <c r="T56" i="2" s="1"/>
  <c r="Q66" i="2"/>
  <c r="Y44" i="1"/>
  <c r="AD44" i="1" s="1"/>
  <c r="AD27" i="1"/>
  <c r="AD40" i="1"/>
  <c r="AD38" i="1"/>
  <c r="W27" i="1"/>
  <c r="W39" i="1"/>
  <c r="W42" i="1"/>
  <c r="AD10" i="1"/>
  <c r="AD9" i="1"/>
  <c r="AD14" i="1"/>
  <c r="F4" i="6"/>
  <c r="W35" i="1"/>
  <c r="F32" i="6"/>
  <c r="F23" i="6"/>
  <c r="H4" i="6"/>
  <c r="F16" i="6"/>
  <c r="AD13" i="1"/>
  <c r="H16" i="6"/>
  <c r="I29" i="1"/>
  <c r="Y16" i="1"/>
  <c r="W16" i="1" s="1"/>
  <c r="I5" i="1"/>
  <c r="AD6" i="1"/>
  <c r="AD31" i="1"/>
  <c r="AD12" i="1"/>
  <c r="I11" i="1"/>
  <c r="W28" i="1"/>
  <c r="I17" i="1"/>
  <c r="I41" i="1"/>
  <c r="H23" i="6"/>
  <c r="H10" i="6"/>
  <c r="F10" i="6"/>
  <c r="W7" i="1"/>
  <c r="W5" i="1" s="1"/>
  <c r="AD7" i="1"/>
  <c r="O2" i="6"/>
  <c r="P3" i="6"/>
  <c r="AK2" i="1"/>
  <c r="AI2" i="1"/>
  <c r="AH2" i="1"/>
  <c r="AM2" i="1"/>
  <c r="AJ2" i="1"/>
  <c r="AN2" i="1"/>
  <c r="AP3" i="1"/>
  <c r="AO2" i="1"/>
  <c r="AL2" i="1"/>
  <c r="R3" i="5"/>
  <c r="Q2" i="5"/>
  <c r="F4" i="4"/>
  <c r="G4" i="4"/>
  <c r="H5" i="4"/>
  <c r="H4" i="4" s="1"/>
  <c r="O3" i="4"/>
  <c r="N2" i="4"/>
  <c r="R55" i="2" l="1"/>
  <c r="T55" i="2" s="1"/>
  <c r="Q65" i="2"/>
  <c r="R53" i="2"/>
  <c r="T54" i="2" s="1"/>
  <c r="Q83" i="2"/>
  <c r="R72" i="2"/>
  <c r="T72" i="2" s="1"/>
  <c r="Q80" i="2"/>
  <c r="R69" i="2"/>
  <c r="T69" i="2" s="1"/>
  <c r="Q78" i="2"/>
  <c r="R68" i="2"/>
  <c r="T68" i="2" s="1"/>
  <c r="R67" i="2"/>
  <c r="T67" i="2" s="1"/>
  <c r="Q77" i="2"/>
  <c r="AD43" i="1"/>
  <c r="AD41" i="1" s="1"/>
  <c r="F7" i="10" s="1"/>
  <c r="F21" i="10" s="1"/>
  <c r="G21" i="10" s="1"/>
  <c r="W44" i="1"/>
  <c r="W41" i="1" s="1"/>
  <c r="Q70" i="2"/>
  <c r="R59" i="2"/>
  <c r="R52" i="2"/>
  <c r="T52" i="2" s="1"/>
  <c r="T48" i="2"/>
  <c r="R51" i="2"/>
  <c r="T51" i="2" s="1"/>
  <c r="Q64" i="2"/>
  <c r="R54" i="2"/>
  <c r="T53" i="2" s="1"/>
  <c r="Q82" i="2"/>
  <c r="R71" i="2"/>
  <c r="T71" i="2" s="1"/>
  <c r="AD17" i="1"/>
  <c r="F5" i="10" s="1"/>
  <c r="F19" i="10" s="1"/>
  <c r="G19" i="10" s="1"/>
  <c r="W17" i="1"/>
  <c r="W29" i="1"/>
  <c r="AD5" i="1"/>
  <c r="F3" i="10" s="1"/>
  <c r="F17" i="10" s="1"/>
  <c r="AD29" i="1"/>
  <c r="F6" i="10" s="1"/>
  <c r="F20" i="10" s="1"/>
  <c r="G20" i="10" s="1"/>
  <c r="AD16" i="1"/>
  <c r="AD11" i="1" s="1"/>
  <c r="F4" i="10" s="1"/>
  <c r="F18" i="10" s="1"/>
  <c r="G18" i="10" s="1"/>
  <c r="Q3" i="6"/>
  <c r="P2" i="6"/>
  <c r="AQ3" i="1"/>
  <c r="AP2" i="1"/>
  <c r="S3" i="5"/>
  <c r="R2" i="5"/>
  <c r="P3" i="4"/>
  <c r="O2" i="4"/>
  <c r="G17" i="10" l="1"/>
  <c r="G3" i="10"/>
  <c r="H17" i="10" s="1"/>
  <c r="R63" i="2"/>
  <c r="T63" i="2" s="1"/>
  <c r="T59" i="2"/>
  <c r="R62" i="2"/>
  <c r="T62" i="2" s="1"/>
  <c r="Q81" i="2"/>
  <c r="R70" i="2"/>
  <c r="Q88" i="2"/>
  <c r="R78" i="2"/>
  <c r="T78" i="2" s="1"/>
  <c r="Q91" i="2"/>
  <c r="R80" i="2"/>
  <c r="T80" i="2" s="1"/>
  <c r="Q94" i="2"/>
  <c r="R83" i="2"/>
  <c r="T83" i="2" s="1"/>
  <c r="Q75" i="2"/>
  <c r="R65" i="2"/>
  <c r="T64" i="2" s="1"/>
  <c r="R66" i="2"/>
  <c r="T66" i="2" s="1"/>
  <c r="Q76" i="2"/>
  <c r="R64" i="2"/>
  <c r="T65" i="2" s="1"/>
  <c r="Q89" i="2"/>
  <c r="R79" i="2"/>
  <c r="T79" i="2" s="1"/>
  <c r="Q93" i="2"/>
  <c r="R82" i="2"/>
  <c r="T82" i="2" s="1"/>
  <c r="H1" i="1"/>
  <c r="R3" i="6"/>
  <c r="Q2" i="6"/>
  <c r="AR3" i="1"/>
  <c r="AQ2" i="1"/>
  <c r="S2" i="5"/>
  <c r="T3" i="5"/>
  <c r="Q3" i="4"/>
  <c r="P2" i="4"/>
  <c r="E21" i="9" l="1"/>
  <c r="E30" i="9" s="1"/>
  <c r="F9" i="10" s="1"/>
  <c r="Q105" i="2"/>
  <c r="R94" i="2"/>
  <c r="T94" i="2" s="1"/>
  <c r="Q87" i="2"/>
  <c r="R75" i="2"/>
  <c r="T76" i="2" s="1"/>
  <c r="R77" i="2"/>
  <c r="T77" i="2" s="1"/>
  <c r="Q102" i="2"/>
  <c r="R91" i="2"/>
  <c r="T91" i="2" s="1"/>
  <c r="Q99" i="2"/>
  <c r="R89" i="2"/>
  <c r="T89" i="2" s="1"/>
  <c r="Q86" i="2"/>
  <c r="R76" i="2"/>
  <c r="T75" i="2" s="1"/>
  <c r="R74" i="2"/>
  <c r="T74" i="2" s="1"/>
  <c r="T70" i="2"/>
  <c r="R73" i="2"/>
  <c r="T73" i="2" s="1"/>
  <c r="Q92" i="2"/>
  <c r="R81" i="2"/>
  <c r="Q104" i="2"/>
  <c r="R93" i="2"/>
  <c r="T93" i="2" s="1"/>
  <c r="Q100" i="2"/>
  <c r="R90" i="2"/>
  <c r="T90" i="2" s="1"/>
  <c r="S3" i="6"/>
  <c r="R2" i="6"/>
  <c r="AS3" i="1"/>
  <c r="AR2" i="1"/>
  <c r="T2" i="5"/>
  <c r="U3" i="5"/>
  <c r="R3" i="4"/>
  <c r="Q2" i="4"/>
  <c r="G9" i="10" l="1"/>
  <c r="G13" i="10" s="1"/>
  <c r="F23" i="10"/>
  <c r="F13" i="10"/>
  <c r="R85" i="2"/>
  <c r="T85" i="2" s="1"/>
  <c r="T81" i="2"/>
  <c r="R84" i="2"/>
  <c r="T84" i="2" s="1"/>
  <c r="Q103" i="2"/>
  <c r="R92" i="2"/>
  <c r="Q110" i="2"/>
  <c r="R100" i="2"/>
  <c r="T100" i="2" s="1"/>
  <c r="Q97" i="2"/>
  <c r="R87" i="2"/>
  <c r="T86" i="2" s="1"/>
  <c r="Q113" i="2"/>
  <c r="R102" i="2"/>
  <c r="T102" i="2" s="1"/>
  <c r="Q111" i="2"/>
  <c r="R101" i="2"/>
  <c r="T101" i="2" s="1"/>
  <c r="Q98" i="2"/>
  <c r="R88" i="2"/>
  <c r="T88" i="2" s="1"/>
  <c r="R86" i="2"/>
  <c r="T87" i="2" s="1"/>
  <c r="R104" i="2"/>
  <c r="T104" i="2" s="1"/>
  <c r="Q115" i="2"/>
  <c r="R105" i="2"/>
  <c r="T105" i="2" s="1"/>
  <c r="Q116" i="2"/>
  <c r="T3" i="6"/>
  <c r="S2" i="6"/>
  <c r="AT3" i="1"/>
  <c r="AS2" i="1"/>
  <c r="V3" i="5"/>
  <c r="U2" i="5"/>
  <c r="R2" i="4"/>
  <c r="S3" i="4"/>
  <c r="G23" i="10" l="1"/>
  <c r="H23" i="10"/>
  <c r="R99" i="2"/>
  <c r="T99" i="2" s="1"/>
  <c r="Q109" i="2"/>
  <c r="R97" i="2"/>
  <c r="T98" i="2" s="1"/>
  <c r="Q124" i="2"/>
  <c r="R113" i="2"/>
  <c r="T113" i="2" s="1"/>
  <c r="R96" i="2"/>
  <c r="T96" i="2" s="1"/>
  <c r="T92" i="2"/>
  <c r="R95" i="2"/>
  <c r="T95" i="2" s="1"/>
  <c r="Q126" i="2"/>
  <c r="R115" i="2"/>
  <c r="T115" i="2" s="1"/>
  <c r="R112" i="2"/>
  <c r="T112" i="2" s="1"/>
  <c r="Q122" i="2"/>
  <c r="R98" i="2"/>
  <c r="T97" i="2" s="1"/>
  <c r="Q108" i="2"/>
  <c r="R111" i="2"/>
  <c r="T111" i="2" s="1"/>
  <c r="Q121" i="2"/>
  <c r="Q127" i="2"/>
  <c r="R116" i="2"/>
  <c r="T116" i="2" s="1"/>
  <c r="R103" i="2"/>
  <c r="Q114" i="2"/>
  <c r="U3" i="6"/>
  <c r="T2" i="6"/>
  <c r="AU3" i="1"/>
  <c r="AT2" i="1"/>
  <c r="V2" i="5"/>
  <c r="W3" i="5"/>
  <c r="T3" i="4"/>
  <c r="S2" i="4"/>
  <c r="J23" i="10" l="1"/>
  <c r="R107" i="2"/>
  <c r="T107" i="2" s="1"/>
  <c r="T103" i="2"/>
  <c r="R106" i="2"/>
  <c r="T106" i="2" s="1"/>
  <c r="R109" i="2"/>
  <c r="T108" i="2" s="1"/>
  <c r="Q119" i="2"/>
  <c r="Q120" i="2"/>
  <c r="R110" i="2"/>
  <c r="T110" i="2" s="1"/>
  <c r="R108" i="2"/>
  <c r="T109" i="2" s="1"/>
  <c r="Q132" i="2"/>
  <c r="R122" i="2"/>
  <c r="T122" i="2" s="1"/>
  <c r="Q133" i="2"/>
  <c r="R123" i="2"/>
  <c r="T123" i="2" s="1"/>
  <c r="Q137" i="2"/>
  <c r="R126" i="2"/>
  <c r="T126" i="2" s="1"/>
  <c r="Q125" i="2"/>
  <c r="R114" i="2"/>
  <c r="Q135" i="2"/>
  <c r="R124" i="2"/>
  <c r="T124" i="2" s="1"/>
  <c r="Q138" i="2"/>
  <c r="R127" i="2"/>
  <c r="T127" i="2" s="1"/>
  <c r="V3" i="6"/>
  <c r="U2" i="6"/>
  <c r="AV3" i="1"/>
  <c r="AU2" i="1"/>
  <c r="W2" i="5"/>
  <c r="X3" i="5"/>
  <c r="U3" i="4"/>
  <c r="T2" i="4"/>
  <c r="Q148" i="2" l="1"/>
  <c r="R137" i="2"/>
  <c r="T137" i="2" s="1"/>
  <c r="Q136" i="2"/>
  <c r="R125" i="2"/>
  <c r="Q144" i="2"/>
  <c r="R134" i="2"/>
  <c r="T134" i="2" s="1"/>
  <c r="Q149" i="2"/>
  <c r="R138" i="2"/>
  <c r="T138" i="2" s="1"/>
  <c r="R118" i="2"/>
  <c r="T118" i="2" s="1"/>
  <c r="R117" i="2"/>
  <c r="T117" i="2" s="1"/>
  <c r="T114" i="2"/>
  <c r="Q143" i="2"/>
  <c r="R133" i="2"/>
  <c r="T133" i="2" s="1"/>
  <c r="Q131" i="2"/>
  <c r="R121" i="2"/>
  <c r="T121" i="2" s="1"/>
  <c r="R119" i="2"/>
  <c r="T120" i="2" s="1"/>
  <c r="Q130" i="2"/>
  <c r="R120" i="2"/>
  <c r="T119" i="2" s="1"/>
  <c r="Q146" i="2"/>
  <c r="R135" i="2"/>
  <c r="T135" i="2" s="1"/>
  <c r="W3" i="6"/>
  <c r="V2" i="6"/>
  <c r="AW3" i="1"/>
  <c r="AV2" i="1"/>
  <c r="Y3" i="5"/>
  <c r="X2" i="5"/>
  <c r="U2" i="4"/>
  <c r="V3" i="4"/>
  <c r="Q160" i="2" l="1"/>
  <c r="R149" i="2"/>
  <c r="T149" i="2" s="1"/>
  <c r="Q155" i="2"/>
  <c r="R145" i="2"/>
  <c r="T145" i="2" s="1"/>
  <c r="Q142" i="2"/>
  <c r="R130" i="2"/>
  <c r="T131" i="2" s="1"/>
  <c r="R132" i="2"/>
  <c r="T132" i="2" s="1"/>
  <c r="Q154" i="2"/>
  <c r="R144" i="2"/>
  <c r="T144" i="2" s="1"/>
  <c r="R129" i="2"/>
  <c r="T129" i="2" s="1"/>
  <c r="T125" i="2"/>
  <c r="R128" i="2"/>
  <c r="T128" i="2" s="1"/>
  <c r="Q157" i="2"/>
  <c r="R146" i="2"/>
  <c r="T146" i="2" s="1"/>
  <c r="Q147" i="2"/>
  <c r="R136" i="2"/>
  <c r="Q141" i="2"/>
  <c r="R131" i="2"/>
  <c r="T130" i="2" s="1"/>
  <c r="Q159" i="2"/>
  <c r="R148" i="2"/>
  <c r="T148" i="2" s="1"/>
  <c r="X3" i="6"/>
  <c r="W2" i="6"/>
  <c r="AX3" i="1"/>
  <c r="AW2" i="1"/>
  <c r="Z3" i="5"/>
  <c r="Y2" i="5"/>
  <c r="W3" i="4"/>
  <c r="V2" i="4"/>
  <c r="R140" i="2" l="1"/>
  <c r="T140" i="2" s="1"/>
  <c r="T136" i="2"/>
  <c r="R139" i="2"/>
  <c r="T139" i="2" s="1"/>
  <c r="Q158" i="2"/>
  <c r="R147" i="2"/>
  <c r="Q168" i="2"/>
  <c r="R157" i="2"/>
  <c r="T157" i="2" s="1"/>
  <c r="Q153" i="2"/>
  <c r="R143" i="2"/>
  <c r="T143" i="2" s="1"/>
  <c r="R141" i="2"/>
  <c r="T142" i="2" s="1"/>
  <c r="Q165" i="2"/>
  <c r="R155" i="2"/>
  <c r="T155" i="2" s="1"/>
  <c r="Q170" i="2"/>
  <c r="R159" i="2"/>
  <c r="T159" i="2" s="1"/>
  <c r="Q166" i="2"/>
  <c r="R156" i="2"/>
  <c r="T156" i="2" s="1"/>
  <c r="Q152" i="2"/>
  <c r="R142" i="2"/>
  <c r="T141" i="2" s="1"/>
  <c r="Q171" i="2"/>
  <c r="R160" i="2"/>
  <c r="T160" i="2" s="1"/>
  <c r="Y3" i="6"/>
  <c r="X2" i="6"/>
  <c r="AY3" i="1"/>
  <c r="AX2" i="1"/>
  <c r="AA3" i="5"/>
  <c r="Z2" i="5"/>
  <c r="X3" i="4"/>
  <c r="W2" i="4"/>
  <c r="Q181" i="2" l="1"/>
  <c r="R170" i="2"/>
  <c r="T170" i="2" s="1"/>
  <c r="Q177" i="2"/>
  <c r="R167" i="2"/>
  <c r="T167" i="2" s="1"/>
  <c r="Q176" i="2"/>
  <c r="R166" i="2"/>
  <c r="T166" i="2" s="1"/>
  <c r="R151" i="2"/>
  <c r="T151" i="2" s="1"/>
  <c r="T147" i="2"/>
  <c r="R150" i="2"/>
  <c r="T150" i="2" s="1"/>
  <c r="Q182" i="2"/>
  <c r="R171" i="2"/>
  <c r="T171" i="2" s="1"/>
  <c r="Q164" i="2"/>
  <c r="R154" i="2"/>
  <c r="T154" i="2" s="1"/>
  <c r="R152" i="2"/>
  <c r="T153" i="2" s="1"/>
  <c r="Q179" i="2"/>
  <c r="R168" i="2"/>
  <c r="T168" i="2" s="1"/>
  <c r="Q169" i="2"/>
  <c r="R158" i="2"/>
  <c r="Q163" i="2"/>
  <c r="R153" i="2"/>
  <c r="T152" i="2" s="1"/>
  <c r="Z3" i="6"/>
  <c r="Y2" i="6"/>
  <c r="AZ3" i="1"/>
  <c r="AY2" i="1"/>
  <c r="AB3" i="5"/>
  <c r="AA2" i="5"/>
  <c r="Y3" i="4"/>
  <c r="X2" i="4"/>
  <c r="Q190" i="2" l="1"/>
  <c r="R179" i="2"/>
  <c r="T179" i="2" s="1"/>
  <c r="Q175" i="2"/>
  <c r="R165" i="2"/>
  <c r="T165" i="2" s="1"/>
  <c r="R163" i="2"/>
  <c r="T164" i="2" s="1"/>
  <c r="R162" i="2"/>
  <c r="T162" i="2" s="1"/>
  <c r="T158" i="2"/>
  <c r="R161" i="2"/>
  <c r="T161" i="2" s="1"/>
  <c r="Q193" i="2"/>
  <c r="R182" i="2"/>
  <c r="T182" i="2" s="1"/>
  <c r="Q187" i="2"/>
  <c r="R177" i="2"/>
  <c r="T177" i="2" s="1"/>
  <c r="Q174" i="2"/>
  <c r="R164" i="2"/>
  <c r="T163" i="2" s="1"/>
  <c r="Q188" i="2"/>
  <c r="R178" i="2"/>
  <c r="T178" i="2" s="1"/>
  <c r="Q180" i="2"/>
  <c r="R169" i="2"/>
  <c r="Q192" i="2"/>
  <c r="R181" i="2"/>
  <c r="T181" i="2" s="1"/>
  <c r="AA3" i="6"/>
  <c r="Z2" i="6"/>
  <c r="BA3" i="1"/>
  <c r="AZ2" i="1"/>
  <c r="AC3" i="5"/>
  <c r="AB2" i="5"/>
  <c r="Z3" i="4"/>
  <c r="Y2" i="4"/>
  <c r="Q199" i="2" l="1"/>
  <c r="R189" i="2"/>
  <c r="T189" i="2" s="1"/>
  <c r="Q185" i="2"/>
  <c r="R175" i="2"/>
  <c r="T174" i="2" s="1"/>
  <c r="R173" i="2"/>
  <c r="T173" i="2" s="1"/>
  <c r="T169" i="2"/>
  <c r="R172" i="2"/>
  <c r="T172" i="2" s="1"/>
  <c r="Q198" i="2"/>
  <c r="R188" i="2"/>
  <c r="T188" i="2" s="1"/>
  <c r="Q204" i="2"/>
  <c r="R193" i="2"/>
  <c r="T193" i="2" s="1"/>
  <c r="Q203" i="2"/>
  <c r="R192" i="2"/>
  <c r="T192" i="2" s="1"/>
  <c r="Q186" i="2"/>
  <c r="R176" i="2"/>
  <c r="T176" i="2" s="1"/>
  <c r="R174" i="2"/>
  <c r="T175" i="2" s="1"/>
  <c r="Q191" i="2"/>
  <c r="R180" i="2"/>
  <c r="Q201" i="2"/>
  <c r="R190" i="2"/>
  <c r="T190" i="2" s="1"/>
  <c r="AB3" i="6"/>
  <c r="AA2" i="6"/>
  <c r="BB3" i="1"/>
  <c r="BA2" i="1"/>
  <c r="AC2" i="5"/>
  <c r="AD3" i="5"/>
  <c r="AA3" i="4"/>
  <c r="Z2" i="4"/>
  <c r="Q214" i="2" l="1"/>
  <c r="R203" i="2"/>
  <c r="T203" i="2" s="1"/>
  <c r="Q215" i="2"/>
  <c r="R204" i="2"/>
  <c r="T204" i="2" s="1"/>
  <c r="R184" i="2"/>
  <c r="T184" i="2" s="1"/>
  <c r="R183" i="2"/>
  <c r="T183" i="2" s="1"/>
  <c r="T180" i="2"/>
  <c r="Q197" i="2"/>
  <c r="R187" i="2"/>
  <c r="T187" i="2" s="1"/>
  <c r="R185" i="2"/>
  <c r="T186" i="2" s="1"/>
  <c r="Q209" i="2"/>
  <c r="R199" i="2"/>
  <c r="T199" i="2" s="1"/>
  <c r="Q212" i="2"/>
  <c r="R201" i="2"/>
  <c r="T201" i="2" s="1"/>
  <c r="Q196" i="2"/>
  <c r="R186" i="2"/>
  <c r="T185" i="2" s="1"/>
  <c r="Q202" i="2"/>
  <c r="R191" i="2"/>
  <c r="Q210" i="2"/>
  <c r="R200" i="2"/>
  <c r="T200" i="2" s="1"/>
  <c r="AC3" i="6"/>
  <c r="AB2" i="6"/>
  <c r="BC3" i="1"/>
  <c r="BB2" i="1"/>
  <c r="AE3" i="5"/>
  <c r="AD2" i="5"/>
  <c r="AB3" i="4"/>
  <c r="AA2" i="4"/>
  <c r="Q207" i="2" l="1"/>
  <c r="R197" i="2"/>
  <c r="T196" i="2" s="1"/>
  <c r="Q223" i="2"/>
  <c r="R212" i="2"/>
  <c r="T212" i="2" s="1"/>
  <c r="Q220" i="2"/>
  <c r="R210" i="2"/>
  <c r="T210" i="2" s="1"/>
  <c r="Q208" i="2"/>
  <c r="R198" i="2"/>
  <c r="T198" i="2" s="1"/>
  <c r="R196" i="2"/>
  <c r="T197" i="2" s="1"/>
  <c r="Q221" i="2"/>
  <c r="R211" i="2"/>
  <c r="T211" i="2" s="1"/>
  <c r="Q226" i="2"/>
  <c r="R215" i="2"/>
  <c r="T215" i="2" s="1"/>
  <c r="R195" i="2"/>
  <c r="T195" i="2" s="1"/>
  <c r="T191" i="2"/>
  <c r="R194" i="2"/>
  <c r="T194" i="2" s="1"/>
  <c r="Q213" i="2"/>
  <c r="R202" i="2"/>
  <c r="Q225" i="2"/>
  <c r="R214" i="2"/>
  <c r="T214" i="2" s="1"/>
  <c r="AD3" i="6"/>
  <c r="AC2" i="6"/>
  <c r="BD3" i="1"/>
  <c r="BC2" i="1"/>
  <c r="AE2" i="5"/>
  <c r="AF3" i="5"/>
  <c r="AC3" i="4"/>
  <c r="AB2" i="4"/>
  <c r="Q237" i="2" l="1"/>
  <c r="R226" i="2"/>
  <c r="T226" i="2" s="1"/>
  <c r="Q232" i="2"/>
  <c r="R222" i="2"/>
  <c r="T222" i="2" s="1"/>
  <c r="R206" i="2"/>
  <c r="T206" i="2" s="1"/>
  <c r="T202" i="2"/>
  <c r="R205" i="2"/>
  <c r="T205" i="2" s="1"/>
  <c r="Q219" i="2"/>
  <c r="R209" i="2"/>
  <c r="T209" i="2" s="1"/>
  <c r="R207" i="2"/>
  <c r="T208" i="2" s="1"/>
  <c r="Q231" i="2"/>
  <c r="R221" i="2"/>
  <c r="T221" i="2" s="1"/>
  <c r="Q236" i="2"/>
  <c r="R225" i="2"/>
  <c r="T225" i="2" s="1"/>
  <c r="Q234" i="2"/>
  <c r="R223" i="2"/>
  <c r="T223" i="2" s="1"/>
  <c r="Q224" i="2"/>
  <c r="R213" i="2"/>
  <c r="Q218" i="2"/>
  <c r="R208" i="2"/>
  <c r="T207" i="2" s="1"/>
  <c r="AE3" i="6"/>
  <c r="AD2" i="6"/>
  <c r="BE3" i="1"/>
  <c r="BD2" i="1"/>
  <c r="AF2" i="5"/>
  <c r="AG3" i="5"/>
  <c r="AD3" i="4"/>
  <c r="AC2" i="4"/>
  <c r="Q245" i="2" l="1"/>
  <c r="R234" i="2"/>
  <c r="T234" i="2" s="1"/>
  <c r="Q247" i="2"/>
  <c r="R236" i="2"/>
  <c r="T236" i="2" s="1"/>
  <c r="Q242" i="2"/>
  <c r="R232" i="2"/>
  <c r="T232" i="2" s="1"/>
  <c r="Q230" i="2"/>
  <c r="R218" i="2"/>
  <c r="T219" i="2" s="1"/>
  <c r="R220" i="2"/>
  <c r="T220" i="2" s="1"/>
  <c r="Q229" i="2"/>
  <c r="R219" i="2"/>
  <c r="T218" i="2" s="1"/>
  <c r="Q243" i="2"/>
  <c r="R233" i="2"/>
  <c r="T233" i="2" s="1"/>
  <c r="R217" i="2"/>
  <c r="T217" i="2" s="1"/>
  <c r="T213" i="2"/>
  <c r="R216" i="2"/>
  <c r="T216" i="2" s="1"/>
  <c r="Q235" i="2"/>
  <c r="R224" i="2"/>
  <c r="Q248" i="2"/>
  <c r="R237" i="2"/>
  <c r="T237" i="2" s="1"/>
  <c r="AF3" i="6"/>
  <c r="AE2" i="6"/>
  <c r="BF3" i="1"/>
  <c r="BE2" i="1"/>
  <c r="AG2" i="5"/>
  <c r="AH3" i="5"/>
  <c r="AD2" i="4"/>
  <c r="AE3" i="4"/>
  <c r="Q254" i="2" l="1"/>
  <c r="R244" i="2"/>
  <c r="T244" i="2" s="1"/>
  <c r="Q240" i="2"/>
  <c r="R230" i="2"/>
  <c r="T229" i="2" s="1"/>
  <c r="Q241" i="2"/>
  <c r="R231" i="2"/>
  <c r="T231" i="2" s="1"/>
  <c r="R229" i="2"/>
  <c r="T230" i="2" s="1"/>
  <c r="Q253" i="2"/>
  <c r="R243" i="2"/>
  <c r="T243" i="2" s="1"/>
  <c r="Q259" i="2"/>
  <c r="R248" i="2"/>
  <c r="T248" i="2" s="1"/>
  <c r="Q258" i="2"/>
  <c r="R247" i="2"/>
  <c r="T247" i="2" s="1"/>
  <c r="R228" i="2"/>
  <c r="T228" i="2" s="1"/>
  <c r="T224" i="2"/>
  <c r="R227" i="2"/>
  <c r="T227" i="2" s="1"/>
  <c r="Q246" i="2"/>
  <c r="R235" i="2"/>
  <c r="Q256" i="2"/>
  <c r="R245" i="2"/>
  <c r="T245" i="2" s="1"/>
  <c r="AG3" i="6"/>
  <c r="AF2" i="6"/>
  <c r="BG3" i="1"/>
  <c r="BF2" i="1"/>
  <c r="AI3" i="5"/>
  <c r="AH2" i="5"/>
  <c r="AF3" i="4"/>
  <c r="AE2" i="4"/>
  <c r="Q270" i="2" l="1"/>
  <c r="R259" i="2"/>
  <c r="T259" i="2" s="1"/>
  <c r="Q264" i="2"/>
  <c r="R254" i="2"/>
  <c r="T254" i="2" s="1"/>
  <c r="Q269" i="2"/>
  <c r="R258" i="2"/>
  <c r="T258" i="2" s="1"/>
  <c r="Q252" i="2"/>
  <c r="R242" i="2"/>
  <c r="T242" i="2" s="1"/>
  <c r="R240" i="2"/>
  <c r="T241" i="2" s="1"/>
  <c r="Q267" i="2"/>
  <c r="R256" i="2"/>
  <c r="T256" i="2" s="1"/>
  <c r="Q251" i="2"/>
  <c r="R241" i="2"/>
  <c r="T240" i="2" s="1"/>
  <c r="R239" i="2"/>
  <c r="T239" i="2" s="1"/>
  <c r="T235" i="2"/>
  <c r="R238" i="2"/>
  <c r="T238" i="2" s="1"/>
  <c r="Q257" i="2"/>
  <c r="R246" i="2"/>
  <c r="Q265" i="2"/>
  <c r="R255" i="2"/>
  <c r="T255" i="2" s="1"/>
  <c r="AH3" i="6"/>
  <c r="AG2" i="6"/>
  <c r="BH3" i="1"/>
  <c r="BG2" i="1"/>
  <c r="AI2" i="5"/>
  <c r="AJ3" i="5"/>
  <c r="AG3" i="4"/>
  <c r="AF2" i="4"/>
  <c r="Q278" i="2" l="1"/>
  <c r="R267" i="2"/>
  <c r="T267" i="2" s="1"/>
  <c r="Q263" i="2"/>
  <c r="R253" i="2"/>
  <c r="T253" i="2" s="1"/>
  <c r="R251" i="2"/>
  <c r="T252" i="2" s="1"/>
  <c r="Q275" i="2"/>
  <c r="R265" i="2"/>
  <c r="T265" i="2" s="1"/>
  <c r="R250" i="2"/>
  <c r="T250" i="2" s="1"/>
  <c r="T246" i="2"/>
  <c r="R249" i="2"/>
  <c r="T249" i="2" s="1"/>
  <c r="Q262" i="2"/>
  <c r="R252" i="2"/>
  <c r="T251" i="2" s="1"/>
  <c r="Q280" i="2"/>
  <c r="R269" i="2"/>
  <c r="T269" i="2" s="1"/>
  <c r="Q276" i="2"/>
  <c r="R266" i="2"/>
  <c r="T266" i="2" s="1"/>
  <c r="Q268" i="2"/>
  <c r="R257" i="2"/>
  <c r="Q281" i="2"/>
  <c r="R270" i="2"/>
  <c r="T270" i="2" s="1"/>
  <c r="AI3" i="6"/>
  <c r="AH2" i="6"/>
  <c r="BI3" i="1"/>
  <c r="BH2" i="1"/>
  <c r="AJ2" i="5"/>
  <c r="AK3" i="5"/>
  <c r="AH3" i="4"/>
  <c r="AG2" i="4"/>
  <c r="Q291" i="2" l="1"/>
  <c r="R280" i="2"/>
  <c r="T280" i="2" s="1"/>
  <c r="Q286" i="2"/>
  <c r="R276" i="2"/>
  <c r="T276" i="2" s="1"/>
  <c r="Q292" i="2"/>
  <c r="R281" i="2"/>
  <c r="T281" i="2" s="1"/>
  <c r="Q287" i="2"/>
  <c r="R277" i="2"/>
  <c r="T277" i="2" s="1"/>
  <c r="Q273" i="2"/>
  <c r="R263" i="2"/>
  <c r="T262" i="2" s="1"/>
  <c r="Q274" i="2"/>
  <c r="R264" i="2"/>
  <c r="T264" i="2" s="1"/>
  <c r="R262" i="2"/>
  <c r="T263" i="2" s="1"/>
  <c r="R261" i="2"/>
  <c r="T261" i="2" s="1"/>
  <c r="T257" i="2"/>
  <c r="R260" i="2"/>
  <c r="T260" i="2" s="1"/>
  <c r="Q279" i="2"/>
  <c r="R268" i="2"/>
  <c r="Q289" i="2"/>
  <c r="R278" i="2"/>
  <c r="T278" i="2" s="1"/>
  <c r="AJ3" i="6"/>
  <c r="AI2" i="6"/>
  <c r="BJ3" i="1"/>
  <c r="BI2" i="1"/>
  <c r="AL3" i="5"/>
  <c r="AK2" i="5"/>
  <c r="AI3" i="4"/>
  <c r="AH2" i="4"/>
  <c r="Q285" i="2" l="1"/>
  <c r="R275" i="2"/>
  <c r="T275" i="2" s="1"/>
  <c r="R273" i="2"/>
  <c r="T274" i="2" s="1"/>
  <c r="Q284" i="2"/>
  <c r="R274" i="2"/>
  <c r="T273" i="2" s="1"/>
  <c r="Q298" i="2"/>
  <c r="R288" i="2"/>
  <c r="T288" i="2" s="1"/>
  <c r="Q297" i="2"/>
  <c r="R287" i="2"/>
  <c r="T287" i="2" s="1"/>
  <c r="Q303" i="2"/>
  <c r="R292" i="2"/>
  <c r="T292" i="2" s="1"/>
  <c r="Q300" i="2"/>
  <c r="R289" i="2"/>
  <c r="T289" i="2" s="1"/>
  <c r="R272" i="2"/>
  <c r="T272" i="2" s="1"/>
  <c r="T268" i="2"/>
  <c r="R271" i="2"/>
  <c r="T271" i="2" s="1"/>
  <c r="Q290" i="2"/>
  <c r="R279" i="2"/>
  <c r="Q302" i="2"/>
  <c r="R291" i="2"/>
  <c r="T291" i="2" s="1"/>
  <c r="AK3" i="6"/>
  <c r="AJ2" i="6"/>
  <c r="BK3" i="1"/>
  <c r="BJ2" i="1"/>
  <c r="AL2" i="5"/>
  <c r="AM3" i="5"/>
  <c r="AJ3" i="4"/>
  <c r="AI2" i="4"/>
  <c r="Q308" i="2" l="1"/>
  <c r="R298" i="2"/>
  <c r="T298" i="2" s="1"/>
  <c r="Q311" i="2"/>
  <c r="R300" i="2"/>
  <c r="T300" i="2" s="1"/>
  <c r="Q314" i="2"/>
  <c r="R303" i="2"/>
  <c r="T303" i="2" s="1"/>
  <c r="Q309" i="2"/>
  <c r="R299" i="2"/>
  <c r="T299" i="2" s="1"/>
  <c r="Q295" i="2"/>
  <c r="R285" i="2"/>
  <c r="T284" i="2" s="1"/>
  <c r="Q313" i="2"/>
  <c r="R302" i="2"/>
  <c r="T302" i="2" s="1"/>
  <c r="R283" i="2"/>
  <c r="T283" i="2" s="1"/>
  <c r="T279" i="2"/>
  <c r="R282" i="2"/>
  <c r="T282" i="2" s="1"/>
  <c r="Q301" i="2"/>
  <c r="R290" i="2"/>
  <c r="Q296" i="2"/>
  <c r="R286" i="2"/>
  <c r="T286" i="2" s="1"/>
  <c r="R284" i="2"/>
  <c r="T285" i="2" s="1"/>
  <c r="AL3" i="6"/>
  <c r="AK2" i="6"/>
  <c r="BL3" i="1"/>
  <c r="BK2" i="1"/>
  <c r="AM2" i="5"/>
  <c r="AN3" i="5"/>
  <c r="AK3" i="4"/>
  <c r="AJ2" i="4"/>
  <c r="Q312" i="2" l="1"/>
  <c r="R301" i="2"/>
  <c r="Q320" i="2"/>
  <c r="R310" i="2"/>
  <c r="T310" i="2" s="1"/>
  <c r="Q325" i="2"/>
  <c r="R314" i="2"/>
  <c r="T314" i="2" s="1"/>
  <c r="Q322" i="2"/>
  <c r="R311" i="2"/>
  <c r="T311" i="2" s="1"/>
  <c r="Q324" i="2"/>
  <c r="R313" i="2"/>
  <c r="T313" i="2" s="1"/>
  <c r="Q306" i="2"/>
  <c r="R296" i="2"/>
  <c r="T295" i="2" s="1"/>
  <c r="Q307" i="2"/>
  <c r="R297" i="2"/>
  <c r="T297" i="2" s="1"/>
  <c r="R295" i="2"/>
  <c r="T296" i="2" s="1"/>
  <c r="R294" i="2"/>
  <c r="T294" i="2" s="1"/>
  <c r="R293" i="2"/>
  <c r="T293" i="2" s="1"/>
  <c r="T290" i="2"/>
  <c r="Q319" i="2"/>
  <c r="R309" i="2"/>
  <c r="T309" i="2" s="1"/>
  <c r="AM3" i="6"/>
  <c r="AL2" i="6"/>
  <c r="BM3" i="1"/>
  <c r="BL2" i="1"/>
  <c r="AN2" i="5"/>
  <c r="AO3" i="5"/>
  <c r="AK2" i="4"/>
  <c r="AL3" i="4"/>
  <c r="Q318" i="2" l="1"/>
  <c r="R306" i="2"/>
  <c r="T307" i="2" s="1"/>
  <c r="R308" i="2"/>
  <c r="T308" i="2" s="1"/>
  <c r="Q317" i="2"/>
  <c r="R307" i="2"/>
  <c r="T306" i="2" s="1"/>
  <c r="Q333" i="2"/>
  <c r="R322" i="2"/>
  <c r="T322" i="2" s="1"/>
  <c r="Q331" i="2"/>
  <c r="R321" i="2"/>
  <c r="T321" i="2" s="1"/>
  <c r="Q335" i="2"/>
  <c r="R324" i="2"/>
  <c r="T324" i="2" s="1"/>
  <c r="Q336" i="2"/>
  <c r="R325" i="2"/>
  <c r="T325" i="2" s="1"/>
  <c r="Q330" i="2"/>
  <c r="R320" i="2"/>
  <c r="T320" i="2" s="1"/>
  <c r="R305" i="2"/>
  <c r="T305" i="2" s="1"/>
  <c r="T301" i="2"/>
  <c r="R304" i="2"/>
  <c r="T304" i="2" s="1"/>
  <c r="Q323" i="2"/>
  <c r="R312" i="2"/>
  <c r="AN3" i="6"/>
  <c r="AM2" i="6"/>
  <c r="BN3" i="1"/>
  <c r="BM2" i="1"/>
  <c r="AP3" i="5"/>
  <c r="AO2" i="5"/>
  <c r="AL2" i="4"/>
  <c r="AM3" i="4"/>
  <c r="Q347" i="2" l="1"/>
  <c r="R336" i="2"/>
  <c r="T336" i="2" s="1"/>
  <c r="R316" i="2"/>
  <c r="T316" i="2" s="1"/>
  <c r="T312" i="2"/>
  <c r="R315" i="2"/>
  <c r="T315" i="2" s="1"/>
  <c r="Q341" i="2"/>
  <c r="R331" i="2"/>
  <c r="T331" i="2" s="1"/>
  <c r="Q346" i="2"/>
  <c r="R335" i="2"/>
  <c r="T335" i="2" s="1"/>
  <c r="Q342" i="2"/>
  <c r="R332" i="2"/>
  <c r="T332" i="2" s="1"/>
  <c r="Q344" i="2"/>
  <c r="R333" i="2"/>
  <c r="T333" i="2" s="1"/>
  <c r="Q328" i="2"/>
  <c r="R318" i="2"/>
  <c r="T317" i="2" s="1"/>
  <c r="Q334" i="2"/>
  <c r="R323" i="2"/>
  <c r="Q329" i="2"/>
  <c r="R319" i="2"/>
  <c r="T319" i="2" s="1"/>
  <c r="R317" i="2"/>
  <c r="T318" i="2" s="1"/>
  <c r="AO3" i="6"/>
  <c r="AN2" i="6"/>
  <c r="BO3" i="1"/>
  <c r="BN2" i="1"/>
  <c r="AP2" i="5"/>
  <c r="AQ3" i="5"/>
  <c r="AN3" i="4"/>
  <c r="AM2" i="4"/>
  <c r="Q355" i="2" l="1"/>
  <c r="R344" i="2"/>
  <c r="T344" i="2" s="1"/>
  <c r="Q353" i="2"/>
  <c r="R343" i="2"/>
  <c r="T343" i="2" s="1"/>
  <c r="Q352" i="2"/>
  <c r="R342" i="2"/>
  <c r="T342" i="2" s="1"/>
  <c r="Q345" i="2"/>
  <c r="R334" i="2"/>
  <c r="Q339" i="2"/>
  <c r="R329" i="2"/>
  <c r="T328" i="2" s="1"/>
  <c r="Q357" i="2"/>
  <c r="R346" i="2"/>
  <c r="T346" i="2" s="1"/>
  <c r="Q340" i="2"/>
  <c r="R328" i="2"/>
  <c r="T329" i="2" s="1"/>
  <c r="R330" i="2"/>
  <c r="T330" i="2" s="1"/>
  <c r="R327" i="2"/>
  <c r="T327" i="2" s="1"/>
  <c r="T323" i="2"/>
  <c r="R326" i="2"/>
  <c r="T326" i="2" s="1"/>
  <c r="Q358" i="2"/>
  <c r="R347" i="2"/>
  <c r="T347" i="2" s="1"/>
  <c r="AP3" i="6"/>
  <c r="AO2" i="6"/>
  <c r="BP3" i="1"/>
  <c r="BO2" i="1"/>
  <c r="AR3" i="5"/>
  <c r="AQ2" i="5"/>
  <c r="AO3" i="4"/>
  <c r="AN2" i="4"/>
  <c r="R338" i="2" l="1"/>
  <c r="T338" i="2" s="1"/>
  <c r="T334" i="2"/>
  <c r="R337" i="2"/>
  <c r="T337" i="2" s="1"/>
  <c r="Q356" i="2"/>
  <c r="R345" i="2"/>
  <c r="R353" i="2"/>
  <c r="T353" i="2" s="1"/>
  <c r="Q363" i="2"/>
  <c r="Q351" i="2"/>
  <c r="R341" i="2"/>
  <c r="T341" i="2" s="1"/>
  <c r="R339" i="2"/>
  <c r="T340" i="2" s="1"/>
  <c r="R357" i="2"/>
  <c r="T357" i="2" s="1"/>
  <c r="Q368" i="2"/>
  <c r="Q379" i="2" s="1"/>
  <c r="Q390" i="2" s="1"/>
  <c r="Q401" i="2" s="1"/>
  <c r="Q412" i="2" s="1"/>
  <c r="Q423" i="2" s="1"/>
  <c r="Q434" i="2" s="1"/>
  <c r="Q445" i="2" s="1"/>
  <c r="Q456" i="2" s="1"/>
  <c r="Q467" i="2" s="1"/>
  <c r="Q478" i="2" s="1"/>
  <c r="Q489" i="2" s="1"/>
  <c r="Q500" i="2" s="1"/>
  <c r="Q511" i="2" s="1"/>
  <c r="Q522" i="2" s="1"/>
  <c r="Q533" i="2" s="1"/>
  <c r="Q544" i="2" s="1"/>
  <c r="Q555" i="2" s="1"/>
  <c r="Q566" i="2" s="1"/>
  <c r="Q350" i="2"/>
  <c r="R340" i="2"/>
  <c r="T339" i="2" s="1"/>
  <c r="R358" i="2"/>
  <c r="T358" i="2" s="1"/>
  <c r="Q369" i="2"/>
  <c r="Q380" i="2" s="1"/>
  <c r="Q391" i="2" s="1"/>
  <c r="Q402" i="2" s="1"/>
  <c r="Q413" i="2" s="1"/>
  <c r="Q424" i="2" s="1"/>
  <c r="Q435" i="2" s="1"/>
  <c r="Q446" i="2" s="1"/>
  <c r="Q457" i="2" s="1"/>
  <c r="Q468" i="2" s="1"/>
  <c r="Q479" i="2" s="1"/>
  <c r="Q490" i="2" s="1"/>
  <c r="Q501" i="2" s="1"/>
  <c r="Q512" i="2" s="1"/>
  <c r="Q523" i="2" s="1"/>
  <c r="Q534" i="2" s="1"/>
  <c r="Q545" i="2" s="1"/>
  <c r="Q556" i="2" s="1"/>
  <c r="Q567" i="2" s="1"/>
  <c r="Q364" i="2"/>
  <c r="R354" i="2"/>
  <c r="T354" i="2" s="1"/>
  <c r="R355" i="2"/>
  <c r="T355" i="2" s="1"/>
  <c r="Q366" i="2"/>
  <c r="Q377" i="2" s="1"/>
  <c r="Q388" i="2" s="1"/>
  <c r="Q399" i="2" s="1"/>
  <c r="Q410" i="2" s="1"/>
  <c r="Q421" i="2" s="1"/>
  <c r="Q432" i="2" s="1"/>
  <c r="Q443" i="2" s="1"/>
  <c r="Q454" i="2" s="1"/>
  <c r="Q465" i="2" s="1"/>
  <c r="Q476" i="2" s="1"/>
  <c r="Q487" i="2" s="1"/>
  <c r="Q498" i="2" s="1"/>
  <c r="Q509" i="2" s="1"/>
  <c r="Q520" i="2" s="1"/>
  <c r="Q531" i="2" s="1"/>
  <c r="Q542" i="2" s="1"/>
  <c r="Q553" i="2" s="1"/>
  <c r="Q564" i="2" s="1"/>
  <c r="AQ3" i="6"/>
  <c r="AP2" i="6"/>
  <c r="BQ3" i="1"/>
  <c r="BP2" i="1"/>
  <c r="AS3" i="5"/>
  <c r="AR2" i="5"/>
  <c r="AP3" i="4"/>
  <c r="AO2" i="4"/>
  <c r="Q361" i="2" l="1"/>
  <c r="R351" i="2"/>
  <c r="T350" i="2" s="1"/>
  <c r="R352" i="2"/>
  <c r="T352" i="2" s="1"/>
  <c r="Q362" i="2"/>
  <c r="R350" i="2"/>
  <c r="T351" i="2" s="1"/>
  <c r="Q374" i="2"/>
  <c r="Q385" i="2" s="1"/>
  <c r="Q396" i="2" s="1"/>
  <c r="Q407" i="2" s="1"/>
  <c r="Q418" i="2" s="1"/>
  <c r="Q429" i="2" s="1"/>
  <c r="Q440" i="2" s="1"/>
  <c r="Q451" i="2" s="1"/>
  <c r="Q462" i="2" s="1"/>
  <c r="Q473" i="2" s="1"/>
  <c r="Q484" i="2" s="1"/>
  <c r="Q495" i="2" s="1"/>
  <c r="Q506" i="2" s="1"/>
  <c r="Q517" i="2" s="1"/>
  <c r="Q528" i="2" s="1"/>
  <c r="Q539" i="2" s="1"/>
  <c r="Q550" i="2" s="1"/>
  <c r="Q561" i="2" s="1"/>
  <c r="R364" i="2"/>
  <c r="T364" i="2" s="1"/>
  <c r="R349" i="2"/>
  <c r="T349" i="2" s="1"/>
  <c r="T345" i="2"/>
  <c r="R348" i="2"/>
  <c r="T348" i="2" s="1"/>
  <c r="R356" i="2"/>
  <c r="Q367" i="2"/>
  <c r="Q378" i="2" s="1"/>
  <c r="Q389" i="2" s="1"/>
  <c r="Q400" i="2" s="1"/>
  <c r="Q411" i="2" s="1"/>
  <c r="Q422" i="2" s="1"/>
  <c r="Q433" i="2" s="1"/>
  <c r="Q444" i="2" s="1"/>
  <c r="Q455" i="2" s="1"/>
  <c r="Q466" i="2" s="1"/>
  <c r="Q477" i="2" s="1"/>
  <c r="Q488" i="2" s="1"/>
  <c r="Q499" i="2" s="1"/>
  <c r="Q510" i="2" s="1"/>
  <c r="Q521" i="2" s="1"/>
  <c r="Q532" i="2" s="1"/>
  <c r="Q543" i="2" s="1"/>
  <c r="Q554" i="2" s="1"/>
  <c r="Q565" i="2" s="1"/>
  <c r="Q375" i="2"/>
  <c r="Q386" i="2" s="1"/>
  <c r="Q397" i="2" s="1"/>
  <c r="Q408" i="2" s="1"/>
  <c r="Q419" i="2" s="1"/>
  <c r="Q430" i="2" s="1"/>
  <c r="Q441" i="2" s="1"/>
  <c r="Q452" i="2" s="1"/>
  <c r="Q463" i="2" s="1"/>
  <c r="Q474" i="2" s="1"/>
  <c r="Q485" i="2" s="1"/>
  <c r="Q496" i="2" s="1"/>
  <c r="Q507" i="2" s="1"/>
  <c r="Q518" i="2" s="1"/>
  <c r="Q529" i="2" s="1"/>
  <c r="Q540" i="2" s="1"/>
  <c r="Q551" i="2" s="1"/>
  <c r="Q562" i="2" s="1"/>
  <c r="R365" i="2"/>
  <c r="T365" i="2" s="1"/>
  <c r="AR3" i="6"/>
  <c r="AQ2" i="6"/>
  <c r="BR3" i="1"/>
  <c r="BQ2" i="1"/>
  <c r="AT3" i="5"/>
  <c r="AS2" i="5"/>
  <c r="AQ3" i="4"/>
  <c r="AP2" i="4"/>
  <c r="R360" i="2" l="1"/>
  <c r="T360" i="2" s="1"/>
  <c r="T356" i="2"/>
  <c r="R359" i="2"/>
  <c r="T359" i="2" s="1"/>
  <c r="R361" i="2"/>
  <c r="T362" i="2" s="1"/>
  <c r="Q373" i="2"/>
  <c r="Q384" i="2" s="1"/>
  <c r="Q395" i="2" s="1"/>
  <c r="Q406" i="2" s="1"/>
  <c r="Q417" i="2" s="1"/>
  <c r="Q428" i="2" s="1"/>
  <c r="Q439" i="2" s="1"/>
  <c r="Q450" i="2" s="1"/>
  <c r="Q461" i="2" s="1"/>
  <c r="Q472" i="2" s="1"/>
  <c r="Q483" i="2" s="1"/>
  <c r="Q494" i="2" s="1"/>
  <c r="Q505" i="2" s="1"/>
  <c r="Q516" i="2" s="1"/>
  <c r="Q527" i="2" s="1"/>
  <c r="Q538" i="2" s="1"/>
  <c r="Q549" i="2" s="1"/>
  <c r="Q560" i="2" s="1"/>
  <c r="Q571" i="2" s="1"/>
  <c r="R363" i="2"/>
  <c r="T363" i="2" s="1"/>
  <c r="R362" i="2"/>
  <c r="T361" i="2" s="1"/>
  <c r="Q372" i="2"/>
  <c r="Q383" i="2" s="1"/>
  <c r="Q394" i="2" s="1"/>
  <c r="Q405" i="2" s="1"/>
  <c r="Q416" i="2" s="1"/>
  <c r="Q427" i="2" s="1"/>
  <c r="Q438" i="2" s="1"/>
  <c r="Q449" i="2" s="1"/>
  <c r="Q460" i="2" s="1"/>
  <c r="Q471" i="2" s="1"/>
  <c r="Q482" i="2" s="1"/>
  <c r="Q493" i="2" s="1"/>
  <c r="Q504" i="2" s="1"/>
  <c r="Q515" i="2" s="1"/>
  <c r="Q526" i="2" s="1"/>
  <c r="Q537" i="2" s="1"/>
  <c r="Q548" i="2" s="1"/>
  <c r="Q559" i="2" s="1"/>
  <c r="Q570" i="2" s="1"/>
  <c r="AS3" i="6"/>
  <c r="AR2" i="6"/>
  <c r="BS3" i="1"/>
  <c r="BR2" i="1"/>
  <c r="AU3" i="5"/>
  <c r="AT2" i="5"/>
  <c r="AR3" i="4"/>
  <c r="AQ2" i="4"/>
  <c r="AT3" i="6" l="1"/>
  <c r="AS2" i="6"/>
  <c r="BT3" i="1"/>
  <c r="BS2" i="1"/>
  <c r="AU2" i="5"/>
  <c r="AV3" i="5"/>
  <c r="AS3" i="4"/>
  <c r="AR2" i="4"/>
  <c r="AT2" i="6" l="1"/>
  <c r="AU3" i="6"/>
  <c r="BU3" i="1"/>
  <c r="BT2" i="1"/>
  <c r="AW3" i="5"/>
  <c r="AV2" i="5"/>
  <c r="AT3" i="4"/>
  <c r="AS2" i="4"/>
  <c r="AV3" i="6" l="1"/>
  <c r="AU2" i="6"/>
  <c r="BV3" i="1"/>
  <c r="BU2" i="1"/>
  <c r="AW2" i="5"/>
  <c r="AX3" i="5"/>
  <c r="AT2" i="4"/>
  <c r="AU3" i="4"/>
  <c r="AW3" i="6" l="1"/>
  <c r="AV2" i="6"/>
  <c r="BW3" i="1"/>
  <c r="BV2" i="1"/>
  <c r="AY3" i="5"/>
  <c r="AX2" i="5"/>
  <c r="AU2" i="4"/>
  <c r="AV3" i="4"/>
  <c r="AX3" i="6" l="1"/>
  <c r="AW2" i="6"/>
  <c r="BX3" i="1"/>
  <c r="BW2" i="1"/>
  <c r="AY2" i="5"/>
  <c r="AZ3" i="5"/>
  <c r="AW3" i="4"/>
  <c r="AV2" i="4"/>
  <c r="AY3" i="6" l="1"/>
  <c r="AX2" i="6"/>
  <c r="BY3" i="1"/>
  <c r="BX2" i="1"/>
  <c r="AZ2" i="5"/>
  <c r="BA3" i="5"/>
  <c r="AX3" i="4"/>
  <c r="AW2" i="4"/>
  <c r="AZ3" i="6" l="1"/>
  <c r="AY2" i="6"/>
  <c r="BZ3" i="1"/>
  <c r="BY2" i="1"/>
  <c r="BB3" i="5"/>
  <c r="BA2" i="5"/>
  <c r="AX2" i="4"/>
  <c r="AY3" i="4"/>
  <c r="BA3" i="6" l="1"/>
  <c r="AZ2" i="6"/>
  <c r="CA3" i="1"/>
  <c r="BZ2" i="1"/>
  <c r="BB2" i="5"/>
  <c r="BC3" i="5"/>
  <c r="AY2" i="4"/>
  <c r="AZ3" i="4"/>
  <c r="BB3" i="6" l="1"/>
  <c r="BA2" i="6"/>
  <c r="CB3" i="1"/>
  <c r="CA2" i="1"/>
  <c r="BC2" i="5"/>
  <c r="BD3" i="5"/>
  <c r="BA3" i="4"/>
  <c r="AZ2" i="4"/>
  <c r="BC3" i="6" l="1"/>
  <c r="BB2" i="6"/>
  <c r="CC3" i="1"/>
  <c r="CB2" i="1"/>
  <c r="BE3" i="5"/>
  <c r="BD2" i="5"/>
  <c r="BA2" i="4"/>
  <c r="BB3" i="4"/>
  <c r="BD3" i="6" l="1"/>
  <c r="BC2" i="6"/>
  <c r="CD3" i="1"/>
  <c r="CC2" i="1"/>
  <c r="BF3" i="5"/>
  <c r="BE2" i="5"/>
  <c r="BB2" i="4"/>
  <c r="BC3" i="4"/>
  <c r="BE3" i="6" l="1"/>
  <c r="BD2" i="6"/>
  <c r="CE3" i="1"/>
  <c r="CD2" i="1"/>
  <c r="BF2" i="5"/>
  <c r="BG3" i="5"/>
  <c r="BD3" i="4"/>
  <c r="BC2" i="4"/>
  <c r="BF3" i="6" l="1"/>
  <c r="BE2" i="6"/>
  <c r="CF3" i="1"/>
  <c r="CE2" i="1"/>
  <c r="BH3" i="5"/>
  <c r="BG2" i="5"/>
  <c r="BE3" i="4"/>
  <c r="BD2" i="4"/>
  <c r="BG3" i="6" l="1"/>
  <c r="BF2" i="6"/>
  <c r="CG3" i="1"/>
  <c r="CF2" i="1"/>
  <c r="BI3" i="5"/>
  <c r="BH2" i="5"/>
  <c r="BF3" i="4"/>
  <c r="BE2" i="4"/>
  <c r="BH3" i="6" l="1"/>
  <c r="BG2" i="6"/>
  <c r="CH3" i="1"/>
  <c r="CG2" i="1"/>
  <c r="BI2" i="5"/>
  <c r="BJ3" i="5"/>
  <c r="BG3" i="4"/>
  <c r="BF2" i="4"/>
  <c r="BI3" i="6" l="1"/>
  <c r="BH2" i="6"/>
  <c r="CI3" i="1"/>
  <c r="CH2" i="1"/>
  <c r="BK3" i="5"/>
  <c r="BJ2" i="5"/>
  <c r="BH3" i="4"/>
  <c r="BG2" i="4"/>
  <c r="BJ3" i="6" l="1"/>
  <c r="BI2" i="6"/>
  <c r="CJ3" i="1"/>
  <c r="CI2" i="1"/>
  <c r="BK2" i="5"/>
  <c r="BL3" i="5"/>
  <c r="BI3" i="4"/>
  <c r="BH2" i="4"/>
  <c r="BK3" i="6" l="1"/>
  <c r="BJ2" i="6"/>
  <c r="CK3" i="1"/>
  <c r="CJ2" i="1"/>
  <c r="BL2" i="5"/>
  <c r="BM3" i="5"/>
  <c r="BJ3" i="4"/>
  <c r="BI2" i="4"/>
  <c r="BL3" i="6" l="1"/>
  <c r="BK2" i="6"/>
  <c r="CL3" i="1"/>
  <c r="CK2" i="1"/>
  <c r="BN3" i="5"/>
  <c r="BM2" i="5"/>
  <c r="BK3" i="4"/>
  <c r="BJ2" i="4"/>
  <c r="BM3" i="6" l="1"/>
  <c r="BL2" i="6"/>
  <c r="CM3" i="1"/>
  <c r="CL2" i="1"/>
  <c r="BO3" i="5"/>
  <c r="BN2" i="5"/>
  <c r="BK2" i="4"/>
  <c r="BL3" i="4"/>
  <c r="BN3" i="6" l="1"/>
  <c r="BM2" i="6"/>
  <c r="CN3" i="1"/>
  <c r="CM2" i="1"/>
  <c r="BO2" i="5"/>
  <c r="BP3" i="5"/>
  <c r="BM3" i="4"/>
  <c r="BL2" i="4"/>
  <c r="BO3" i="6" l="1"/>
  <c r="BN2" i="6"/>
  <c r="CO3" i="1"/>
  <c r="CN2" i="1"/>
  <c r="BP2" i="5"/>
  <c r="BQ3" i="5"/>
  <c r="BN3" i="4"/>
  <c r="BM2" i="4"/>
  <c r="BP3" i="6" l="1"/>
  <c r="BO2" i="6"/>
  <c r="CP3" i="1"/>
  <c r="CO2" i="1"/>
  <c r="BR3" i="5"/>
  <c r="BQ2" i="5"/>
  <c r="BO3" i="4"/>
  <c r="BN2" i="4"/>
  <c r="BQ3" i="6" l="1"/>
  <c r="BP2" i="6"/>
  <c r="CQ3" i="1"/>
  <c r="CP2" i="1"/>
  <c r="BR2" i="5"/>
  <c r="BS3" i="5"/>
  <c r="BP3" i="4"/>
  <c r="BO2" i="4"/>
  <c r="BR3" i="6" l="1"/>
  <c r="BQ2" i="6"/>
  <c r="CR3" i="1"/>
  <c r="CQ2" i="1"/>
  <c r="BS2" i="5"/>
  <c r="BT3" i="5"/>
  <c r="BQ3" i="4"/>
  <c r="BP2" i="4"/>
  <c r="BS3" i="6" l="1"/>
  <c r="BR2" i="6"/>
  <c r="CS3" i="1"/>
  <c r="CR2" i="1"/>
  <c r="BT2" i="5"/>
  <c r="BU3" i="5"/>
  <c r="BQ2" i="4"/>
  <c r="BR3" i="4"/>
  <c r="BT3" i="6" l="1"/>
  <c r="BS2" i="6"/>
  <c r="CT3" i="1"/>
  <c r="CS2" i="1"/>
  <c r="BV3" i="5"/>
  <c r="BU2" i="5"/>
  <c r="BS3" i="4"/>
  <c r="BR2" i="4"/>
  <c r="BU3" i="6" l="1"/>
  <c r="BT2" i="6"/>
  <c r="CU3" i="1"/>
  <c r="CT2" i="1"/>
  <c r="BV2" i="5"/>
  <c r="BW3" i="5"/>
  <c r="BT3" i="4"/>
  <c r="BS2" i="4"/>
  <c r="BV3" i="6" l="1"/>
  <c r="BU2" i="6"/>
  <c r="CV3" i="1"/>
  <c r="CU2" i="1"/>
  <c r="BX3" i="5"/>
  <c r="BW2" i="5"/>
  <c r="BU3" i="4"/>
  <c r="BT2" i="4"/>
  <c r="BW3" i="6" l="1"/>
  <c r="BV2" i="6"/>
  <c r="CW3" i="1"/>
  <c r="CV2" i="1"/>
  <c r="BY3" i="5"/>
  <c r="BX2" i="5"/>
  <c r="BV3" i="4"/>
  <c r="BU2" i="4"/>
  <c r="BX3" i="6" l="1"/>
  <c r="BW2" i="6"/>
  <c r="CX3" i="1"/>
  <c r="CW2" i="1"/>
  <c r="BY2" i="5"/>
  <c r="BZ3" i="5"/>
  <c r="BW3" i="4"/>
  <c r="BV2" i="4"/>
  <c r="BY3" i="6" l="1"/>
  <c r="BX2" i="6"/>
  <c r="CY3" i="1"/>
  <c r="CX2" i="1"/>
  <c r="CA3" i="5"/>
  <c r="BZ2" i="5"/>
  <c r="BX3" i="4"/>
  <c r="BW2" i="4"/>
  <c r="BZ3" i="6" l="1"/>
  <c r="BY2" i="6"/>
  <c r="CZ3" i="1"/>
  <c r="CY2" i="1"/>
  <c r="CB3" i="5"/>
  <c r="CA2" i="5"/>
  <c r="BY3" i="4"/>
  <c r="BX2" i="4"/>
  <c r="CA3" i="6" l="1"/>
  <c r="BZ2" i="6"/>
  <c r="DA3" i="1"/>
  <c r="CZ2" i="1"/>
  <c r="CC3" i="5"/>
  <c r="CB2" i="5"/>
  <c r="BZ3" i="4"/>
  <c r="BY2" i="4"/>
  <c r="CB3" i="6" l="1"/>
  <c r="CA2" i="6"/>
  <c r="DB3" i="1"/>
  <c r="DA2" i="1"/>
  <c r="CC2" i="5"/>
  <c r="CD3" i="5"/>
  <c r="BZ2" i="4"/>
  <c r="CA3" i="4"/>
  <c r="CC3" i="6" l="1"/>
  <c r="CB2" i="6"/>
  <c r="DC3" i="1"/>
  <c r="DB2" i="1"/>
  <c r="CE3" i="5"/>
  <c r="CD2" i="5"/>
  <c r="CB3" i="4"/>
  <c r="CA2" i="4"/>
  <c r="CD3" i="6" l="1"/>
  <c r="CC2" i="6"/>
  <c r="DD3" i="1"/>
  <c r="DC2" i="1"/>
  <c r="CE2" i="5"/>
  <c r="CF3" i="5"/>
  <c r="CC3" i="4"/>
  <c r="CB2" i="4"/>
  <c r="CE3" i="6" l="1"/>
  <c r="CD2" i="6"/>
  <c r="DE3" i="1"/>
  <c r="DD2" i="1"/>
  <c r="CG3" i="5"/>
  <c r="CF2" i="5"/>
  <c r="CD3" i="4"/>
  <c r="CC2" i="4"/>
  <c r="CF3" i="6" l="1"/>
  <c r="CE2" i="6"/>
  <c r="DF3" i="1"/>
  <c r="DE2" i="1"/>
  <c r="CH3" i="5"/>
  <c r="CG2" i="5"/>
  <c r="CD2" i="4"/>
  <c r="CE3" i="4"/>
  <c r="CG3" i="6" l="1"/>
  <c r="CF2" i="6"/>
  <c r="DG3" i="1"/>
  <c r="DF2" i="1"/>
  <c r="CI3" i="5"/>
  <c r="CH2" i="5"/>
  <c r="CF3" i="4"/>
  <c r="CE2" i="4"/>
  <c r="CH3" i="6" l="1"/>
  <c r="CG2" i="6"/>
  <c r="DH3" i="1"/>
  <c r="DG2" i="1"/>
  <c r="CI2" i="5"/>
  <c r="CJ3" i="5"/>
  <c r="CG3" i="4"/>
  <c r="CF2" i="4"/>
  <c r="CI3" i="6" l="1"/>
  <c r="CH2" i="6"/>
  <c r="DI3" i="1"/>
  <c r="DH2" i="1"/>
  <c r="CK3" i="5"/>
  <c r="CJ2" i="5"/>
  <c r="CG2" i="4"/>
  <c r="CH3" i="4"/>
  <c r="CJ3" i="6" l="1"/>
  <c r="CI2" i="6"/>
  <c r="DJ3" i="1"/>
  <c r="DI2" i="1"/>
  <c r="CL3" i="5"/>
  <c r="CK2" i="5"/>
  <c r="CH2" i="4"/>
  <c r="CI3" i="4"/>
  <c r="CK3" i="6" l="1"/>
  <c r="CJ2" i="6"/>
  <c r="DK3" i="1"/>
  <c r="DJ2" i="1"/>
  <c r="CM3" i="5"/>
  <c r="CL2" i="5"/>
  <c r="CJ3" i="4"/>
  <c r="CI2" i="4"/>
  <c r="CL3" i="6" l="1"/>
  <c r="CK2" i="6"/>
  <c r="DL3" i="1"/>
  <c r="DK2" i="1"/>
  <c r="CN3" i="5"/>
  <c r="CM2" i="5"/>
  <c r="CK3" i="4"/>
  <c r="CJ2" i="4"/>
  <c r="CM3" i="6" l="1"/>
  <c r="CL2" i="6"/>
  <c r="DM3" i="1"/>
  <c r="DL2" i="1"/>
  <c r="CO3" i="5"/>
  <c r="CN2" i="5"/>
  <c r="CL3" i="4"/>
  <c r="CK2" i="4"/>
  <c r="CN3" i="6" l="1"/>
  <c r="CM2" i="6"/>
  <c r="DN3" i="1"/>
  <c r="DM2" i="1"/>
  <c r="CO2" i="5"/>
  <c r="CP3" i="5"/>
  <c r="CM3" i="4"/>
  <c r="CL2" i="4"/>
  <c r="CO3" i="6" l="1"/>
  <c r="CN2" i="6"/>
  <c r="DO3" i="1"/>
  <c r="DN2" i="1"/>
  <c r="CQ3" i="5"/>
  <c r="CP2" i="5"/>
  <c r="CN3" i="4"/>
  <c r="CM2" i="4"/>
  <c r="CP3" i="6" l="1"/>
  <c r="CO2" i="6"/>
  <c r="DP3" i="1"/>
  <c r="DO2" i="1"/>
  <c r="CQ2" i="5"/>
  <c r="CR3" i="5"/>
  <c r="CO3" i="4"/>
  <c r="CN2" i="4"/>
  <c r="CQ3" i="6" l="1"/>
  <c r="CP2" i="6"/>
  <c r="DQ3" i="1"/>
  <c r="DP2" i="1"/>
  <c r="CS3" i="5"/>
  <c r="CR2" i="5"/>
  <c r="CP3" i="4"/>
  <c r="CO2" i="4"/>
  <c r="CR3" i="6" l="1"/>
  <c r="CQ2" i="6"/>
  <c r="DR3" i="1"/>
  <c r="DQ2" i="1"/>
  <c r="CT3" i="5"/>
  <c r="CS2" i="5"/>
  <c r="CP2" i="4"/>
  <c r="CQ3" i="4"/>
  <c r="CS3" i="6" l="1"/>
  <c r="CR2" i="6"/>
  <c r="DS3" i="1"/>
  <c r="DR2" i="1"/>
  <c r="CU3" i="5"/>
  <c r="CT2" i="5"/>
  <c r="CR3" i="4"/>
  <c r="CQ2" i="4"/>
  <c r="CT3" i="6" l="1"/>
  <c r="CS2" i="6"/>
  <c r="DT3" i="1"/>
  <c r="DS2" i="1"/>
  <c r="CU2" i="5"/>
  <c r="CV3" i="5"/>
  <c r="CS3" i="4"/>
  <c r="CR2" i="4"/>
  <c r="CU3" i="6" l="1"/>
  <c r="CT2" i="6"/>
  <c r="DU3" i="1"/>
  <c r="DT2" i="1"/>
  <c r="CV2" i="5"/>
  <c r="CW3" i="5"/>
  <c r="CT3" i="4"/>
  <c r="CS2" i="4"/>
  <c r="CV3" i="6" l="1"/>
  <c r="CU2" i="6"/>
  <c r="DV3" i="1"/>
  <c r="DU2" i="1"/>
  <c r="CX3" i="5"/>
  <c r="CW2" i="5"/>
  <c r="CU3" i="4"/>
  <c r="CT2" i="4"/>
  <c r="CW3" i="6" l="1"/>
  <c r="CV2" i="6"/>
  <c r="DW3" i="1"/>
  <c r="DV2" i="1"/>
  <c r="CX2" i="5"/>
  <c r="CY3" i="5"/>
  <c r="CV3" i="4"/>
  <c r="CU2" i="4"/>
  <c r="CX3" i="6" l="1"/>
  <c r="CW2" i="6"/>
  <c r="DX3" i="1"/>
  <c r="DW2" i="1"/>
  <c r="CY2" i="5"/>
  <c r="CZ3" i="5"/>
  <c r="CW3" i="4"/>
  <c r="CV2" i="4"/>
  <c r="CY3" i="6" l="1"/>
  <c r="CX2" i="6"/>
  <c r="DY3" i="1"/>
  <c r="DX2" i="1"/>
  <c r="DA3" i="5"/>
  <c r="CZ2" i="5"/>
  <c r="CX3" i="4"/>
  <c r="CW2" i="4"/>
  <c r="CZ3" i="6" l="1"/>
  <c r="CY2" i="6"/>
  <c r="DZ3" i="1"/>
  <c r="DY2" i="1"/>
  <c r="DB3" i="5"/>
  <c r="DA2" i="5"/>
  <c r="CY3" i="4"/>
  <c r="CX2" i="4"/>
  <c r="DA3" i="6" l="1"/>
  <c r="CZ2" i="6"/>
  <c r="EA3" i="1"/>
  <c r="DZ2" i="1"/>
  <c r="DB2" i="5"/>
  <c r="DC3" i="5"/>
  <c r="CZ3" i="4"/>
  <c r="CY2" i="4"/>
  <c r="DB3" i="6" l="1"/>
  <c r="DA2" i="6"/>
  <c r="EB3" i="1"/>
  <c r="EA2" i="1"/>
  <c r="DD3" i="5"/>
  <c r="DC2" i="5"/>
  <c r="DA3" i="4"/>
  <c r="CZ2" i="4"/>
  <c r="DC3" i="6" l="1"/>
  <c r="DB2" i="6"/>
  <c r="EC3" i="1"/>
  <c r="EB2" i="1"/>
  <c r="DE3" i="5"/>
  <c r="DD2" i="5"/>
  <c r="DB3" i="4"/>
  <c r="DA2" i="4"/>
  <c r="DD3" i="6" l="1"/>
  <c r="DC2" i="6"/>
  <c r="ED3" i="1"/>
  <c r="EC2" i="1"/>
  <c r="DE2" i="5"/>
  <c r="DF3" i="5"/>
  <c r="DC3" i="4"/>
  <c r="DB2" i="4"/>
  <c r="DE3" i="6" l="1"/>
  <c r="DD2" i="6"/>
  <c r="EE3" i="1"/>
  <c r="ED2" i="1"/>
  <c r="DG3" i="5"/>
  <c r="DF2" i="5"/>
  <c r="DD3" i="4"/>
  <c r="DC2" i="4"/>
  <c r="DF3" i="6" l="1"/>
  <c r="DE2" i="6"/>
  <c r="EF3" i="1"/>
  <c r="EE2" i="1"/>
  <c r="DH3" i="5"/>
  <c r="DG2" i="5"/>
  <c r="DE3" i="4"/>
  <c r="DD2" i="4"/>
  <c r="DG3" i="6" l="1"/>
  <c r="DF2" i="6"/>
  <c r="EG3" i="1"/>
  <c r="EF2" i="1"/>
  <c r="DI3" i="5"/>
  <c r="DH2" i="5"/>
  <c r="DF3" i="4"/>
  <c r="DE2" i="4"/>
  <c r="DG2" i="6" l="1"/>
  <c r="DH3" i="6"/>
  <c r="EH3" i="1"/>
  <c r="EG2" i="1"/>
  <c r="DI2" i="5"/>
  <c r="DJ3" i="5"/>
  <c r="DF2" i="4"/>
  <c r="DG3" i="4"/>
  <c r="DI3" i="6" l="1"/>
  <c r="DH2" i="6"/>
  <c r="EI3" i="1"/>
  <c r="EH2" i="1"/>
  <c r="DK3" i="5"/>
  <c r="DJ2" i="5"/>
  <c r="DG2" i="4"/>
  <c r="DH3" i="4"/>
  <c r="DJ3" i="6" l="1"/>
  <c r="DI2" i="6"/>
  <c r="EJ3" i="1"/>
  <c r="EI2" i="1"/>
  <c r="DL3" i="5"/>
  <c r="DK2" i="5"/>
  <c r="DI3" i="4"/>
  <c r="DH2" i="4"/>
  <c r="DK3" i="6" l="1"/>
  <c r="DJ2" i="6"/>
  <c r="EK3" i="1"/>
  <c r="EJ2" i="1"/>
  <c r="DM3" i="5"/>
  <c r="DL2" i="5"/>
  <c r="DJ3" i="4"/>
  <c r="DI2" i="4"/>
  <c r="DL3" i="6" l="1"/>
  <c r="DK2" i="6"/>
  <c r="EL3" i="1"/>
  <c r="EK2" i="1"/>
  <c r="DN3" i="5"/>
  <c r="DM2" i="5"/>
  <c r="DK3" i="4"/>
  <c r="DJ2" i="4"/>
  <c r="DM3" i="6" l="1"/>
  <c r="DL2" i="6"/>
  <c r="EM3" i="1"/>
  <c r="EL2" i="1"/>
  <c r="DN2" i="5"/>
  <c r="DO3" i="5"/>
  <c r="DL3" i="4"/>
  <c r="DK2" i="4"/>
  <c r="DN3" i="6" l="1"/>
  <c r="DM2" i="6"/>
  <c r="EN3" i="1"/>
  <c r="EM2" i="1"/>
  <c r="DO2" i="5"/>
  <c r="DP3" i="5"/>
  <c r="DM3" i="4"/>
  <c r="DL2" i="4"/>
  <c r="DO3" i="6" l="1"/>
  <c r="DN2" i="6"/>
  <c r="EO3" i="1"/>
  <c r="EN2" i="1"/>
  <c r="DQ3" i="5"/>
  <c r="DP2" i="5"/>
  <c r="DM2" i="4"/>
  <c r="DN3" i="4"/>
  <c r="DP3" i="6" l="1"/>
  <c r="DO2" i="6"/>
  <c r="EP3" i="1"/>
  <c r="EO2" i="1"/>
  <c r="DR3" i="5"/>
  <c r="DQ2" i="5"/>
  <c r="DN2" i="4"/>
  <c r="DO3" i="4"/>
  <c r="DQ3" i="6" l="1"/>
  <c r="DP2" i="6"/>
  <c r="EQ3" i="1"/>
  <c r="EP2" i="1"/>
  <c r="DS3" i="5"/>
  <c r="DR2" i="5"/>
  <c r="DP3" i="4"/>
  <c r="DO2" i="4"/>
  <c r="DR3" i="6" l="1"/>
  <c r="DQ2" i="6"/>
  <c r="ER3" i="1"/>
  <c r="EQ2" i="1"/>
  <c r="DT3" i="5"/>
  <c r="DS2" i="5"/>
  <c r="DQ3" i="4"/>
  <c r="DP2" i="4"/>
  <c r="DS3" i="6" l="1"/>
  <c r="DR2" i="6"/>
  <c r="ES3" i="1"/>
  <c r="ER2" i="1"/>
  <c r="DU3" i="5"/>
  <c r="DT2" i="5"/>
  <c r="DR3" i="4"/>
  <c r="DQ2" i="4"/>
  <c r="DT3" i="6" l="1"/>
  <c r="DS2" i="6"/>
  <c r="ET3" i="1"/>
  <c r="ES2" i="1"/>
  <c r="DV3" i="5"/>
  <c r="DU2" i="5"/>
  <c r="DS3" i="4"/>
  <c r="DR2" i="4"/>
  <c r="DU3" i="6" l="1"/>
  <c r="DT2" i="6"/>
  <c r="EU3" i="1"/>
  <c r="ET2" i="1"/>
  <c r="DW3" i="5"/>
  <c r="DV2" i="5"/>
  <c r="DT3" i="4"/>
  <c r="DS2" i="4"/>
  <c r="DV3" i="6" l="1"/>
  <c r="DU2" i="6"/>
  <c r="EV3" i="1"/>
  <c r="EU2" i="1"/>
  <c r="DX3" i="5"/>
  <c r="DW2" i="5"/>
  <c r="DU3" i="4"/>
  <c r="DT2" i="4"/>
  <c r="DV2" i="6" l="1"/>
  <c r="DW3" i="6"/>
  <c r="EW3" i="1"/>
  <c r="EV2" i="1"/>
  <c r="DY3" i="5"/>
  <c r="DX2" i="5"/>
  <c r="DV3" i="4"/>
  <c r="DU2" i="4"/>
  <c r="DX3" i="6" l="1"/>
  <c r="DW2" i="6"/>
  <c r="EX3" i="1"/>
  <c r="EW2" i="1"/>
  <c r="DZ3" i="5"/>
  <c r="DY2" i="5"/>
  <c r="DV2" i="4"/>
  <c r="DW3" i="4"/>
  <c r="DY3" i="6" l="1"/>
  <c r="DX2" i="6"/>
  <c r="EY3" i="1"/>
  <c r="EX2" i="1"/>
  <c r="EA3" i="5"/>
  <c r="DZ2" i="5"/>
  <c r="DX3" i="4"/>
  <c r="DW2" i="4"/>
  <c r="DZ3" i="6" l="1"/>
  <c r="DY2" i="6"/>
  <c r="EZ3" i="1"/>
  <c r="EY2" i="1"/>
  <c r="EA2" i="5"/>
  <c r="EB3" i="5"/>
  <c r="DY3" i="4"/>
  <c r="DX2" i="4"/>
  <c r="EA3" i="6" l="1"/>
  <c r="DZ2" i="6"/>
  <c r="FA3" i="1"/>
  <c r="EZ2" i="1"/>
  <c r="EB2" i="5"/>
  <c r="EC3" i="5"/>
  <c r="DZ3" i="4"/>
  <c r="DY2" i="4"/>
  <c r="EB3" i="6" l="1"/>
  <c r="EA2" i="6"/>
  <c r="FB3" i="1"/>
  <c r="FA2" i="1"/>
  <c r="ED3" i="5"/>
  <c r="EC2" i="5"/>
  <c r="EA3" i="4"/>
  <c r="DZ2" i="4"/>
  <c r="EC3" i="6" l="1"/>
  <c r="EB2" i="6"/>
  <c r="FC3" i="1"/>
  <c r="FB2" i="1"/>
  <c r="ED2" i="5"/>
  <c r="EE3" i="5"/>
  <c r="EB3" i="4"/>
  <c r="EA2" i="4"/>
  <c r="ED3" i="6" l="1"/>
  <c r="EC2" i="6"/>
  <c r="FD3" i="1"/>
  <c r="FC2" i="1"/>
  <c r="EE2" i="5"/>
  <c r="EF3" i="5"/>
  <c r="EC3" i="4"/>
  <c r="EB2" i="4"/>
  <c r="EE3" i="6" l="1"/>
  <c r="ED2" i="6"/>
  <c r="FE3" i="1"/>
  <c r="FD2" i="1"/>
  <c r="EG3" i="5"/>
  <c r="EF2" i="5"/>
  <c r="EC2" i="4"/>
  <c r="ED3" i="4"/>
  <c r="EF3" i="6" l="1"/>
  <c r="EE2" i="6"/>
  <c r="FF3" i="1"/>
  <c r="FE2" i="1"/>
  <c r="EH3" i="5"/>
  <c r="EG2" i="5"/>
  <c r="EE3" i="4"/>
  <c r="ED2" i="4"/>
  <c r="EG3" i="6" l="1"/>
  <c r="EF2" i="6"/>
  <c r="FG3" i="1"/>
  <c r="FF2" i="1"/>
  <c r="EI3" i="5"/>
  <c r="EH2" i="5"/>
  <c r="EF3" i="4"/>
  <c r="EE2" i="4"/>
  <c r="EH3" i="6" l="1"/>
  <c r="EG2" i="6"/>
  <c r="FH3" i="1"/>
  <c r="FG2" i="1"/>
  <c r="EJ3" i="5"/>
  <c r="EI2" i="5"/>
  <c r="EG3" i="4"/>
  <c r="EF2" i="4"/>
  <c r="EI3" i="6" l="1"/>
  <c r="EH2" i="6"/>
  <c r="FI3" i="1"/>
  <c r="FH2" i="1"/>
  <c r="EK3" i="5"/>
  <c r="EJ2" i="5"/>
  <c r="EH3" i="4"/>
  <c r="EG2" i="4"/>
  <c r="EJ3" i="6" l="1"/>
  <c r="EI2" i="6"/>
  <c r="FJ3" i="1"/>
  <c r="FI2" i="1"/>
  <c r="EK2" i="5"/>
  <c r="EL3" i="5"/>
  <c r="EI3" i="4"/>
  <c r="EH2" i="4"/>
  <c r="EK3" i="6" l="1"/>
  <c r="EJ2" i="6"/>
  <c r="FK3" i="1"/>
  <c r="FJ2" i="1"/>
  <c r="EM3" i="5"/>
  <c r="EL2" i="5"/>
  <c r="EJ3" i="4"/>
  <c r="EI2" i="4"/>
  <c r="EL3" i="6" l="1"/>
  <c r="EK2" i="6"/>
  <c r="FL3" i="1"/>
  <c r="FK2" i="1"/>
  <c r="EN3" i="5"/>
  <c r="EM2" i="5"/>
  <c r="EK3" i="4"/>
  <c r="EJ2" i="4"/>
  <c r="EL2" i="6" l="1"/>
  <c r="EM3" i="6"/>
  <c r="FM3" i="1"/>
  <c r="FL2" i="1"/>
  <c r="EN2" i="5"/>
  <c r="EO3" i="5"/>
  <c r="EL3" i="4"/>
  <c r="EK2" i="4"/>
  <c r="EM2" i="6" l="1"/>
  <c r="EN3" i="6"/>
  <c r="FN3" i="1"/>
  <c r="FM2" i="1"/>
  <c r="EP3" i="5"/>
  <c r="EO2" i="5"/>
  <c r="EL2" i="4"/>
  <c r="EM3" i="4"/>
  <c r="EO3" i="6" l="1"/>
  <c r="EN2" i="6"/>
  <c r="FO3" i="1"/>
  <c r="FN2" i="1"/>
  <c r="EQ3" i="5"/>
  <c r="EP2" i="5"/>
  <c r="EM2" i="4"/>
  <c r="EN3" i="4"/>
  <c r="EP3" i="6" l="1"/>
  <c r="EO2" i="6"/>
  <c r="FP3" i="1"/>
  <c r="FO2" i="1"/>
  <c r="EQ2" i="5"/>
  <c r="ER3" i="5"/>
  <c r="EO3" i="4"/>
  <c r="EN2" i="4"/>
  <c r="EQ3" i="6" l="1"/>
  <c r="EP2" i="6"/>
  <c r="FQ3" i="1"/>
  <c r="FP2" i="1"/>
  <c r="ES3" i="5"/>
  <c r="ER2" i="5"/>
  <c r="EP3" i="4"/>
  <c r="EO2" i="4"/>
  <c r="ER3" i="6" l="1"/>
  <c r="EQ2" i="6"/>
  <c r="FR3" i="1"/>
  <c r="FQ2" i="1"/>
  <c r="ET3" i="5"/>
  <c r="ES2" i="5"/>
  <c r="EQ3" i="4"/>
  <c r="EP2" i="4"/>
  <c r="ES3" i="6" l="1"/>
  <c r="ER2" i="6"/>
  <c r="FS3" i="1"/>
  <c r="FR2" i="1"/>
  <c r="ET2" i="5"/>
  <c r="EU3" i="5"/>
  <c r="ER3" i="4"/>
  <c r="EQ2" i="4"/>
  <c r="ET3" i="6" l="1"/>
  <c r="ES2" i="6"/>
  <c r="FT3" i="1"/>
  <c r="FS2" i="1"/>
  <c r="EV3" i="5"/>
  <c r="EU2" i="5"/>
  <c r="ES3" i="4"/>
  <c r="ER2" i="4"/>
  <c r="EU3" i="6" l="1"/>
  <c r="ET2" i="6"/>
  <c r="FU3" i="1"/>
  <c r="FT2" i="1"/>
  <c r="EW3" i="5"/>
  <c r="EV2" i="5"/>
  <c r="ET3" i="4"/>
  <c r="ES2" i="4"/>
  <c r="EV3" i="6" l="1"/>
  <c r="EU2" i="6"/>
  <c r="FV3" i="1"/>
  <c r="FU2" i="1"/>
  <c r="EX3" i="5"/>
  <c r="EW2" i="5"/>
  <c r="EU3" i="4"/>
  <c r="ET2" i="4"/>
  <c r="EW3" i="6" l="1"/>
  <c r="EV2" i="6"/>
  <c r="FW3" i="1"/>
  <c r="FV2" i="1"/>
  <c r="EY3" i="5"/>
  <c r="EX2" i="5"/>
  <c r="EV3" i="4"/>
  <c r="EU2" i="4"/>
  <c r="EX3" i="6" l="1"/>
  <c r="EW2" i="6"/>
  <c r="FX3" i="1"/>
  <c r="FW2" i="1"/>
  <c r="EZ3" i="5"/>
  <c r="EY2" i="5"/>
  <c r="EW3" i="4"/>
  <c r="EV2" i="4"/>
  <c r="EY3" i="6" l="1"/>
  <c r="EX2" i="6"/>
  <c r="FY3" i="1"/>
  <c r="FX2" i="1"/>
  <c r="FA3" i="5"/>
  <c r="EZ2" i="5"/>
  <c r="EX3" i="4"/>
  <c r="EW2" i="4"/>
  <c r="EZ3" i="6" l="1"/>
  <c r="EY2" i="6"/>
  <c r="FZ3" i="1"/>
  <c r="FY2" i="1"/>
  <c r="FA2" i="5"/>
  <c r="FB3" i="5"/>
  <c r="EY3" i="4"/>
  <c r="EX2" i="4"/>
  <c r="FA3" i="6" l="1"/>
  <c r="EZ2" i="6"/>
  <c r="GA3" i="1"/>
  <c r="FZ2" i="1"/>
  <c r="FC3" i="5"/>
  <c r="FB2" i="5"/>
  <c r="EZ3" i="4"/>
  <c r="EY2" i="4"/>
  <c r="FB3" i="6" l="1"/>
  <c r="FA2" i="6"/>
  <c r="GB3" i="1"/>
  <c r="GA2" i="1"/>
  <c r="FD3" i="5"/>
  <c r="FC2" i="5"/>
  <c r="FA3" i="4"/>
  <c r="EZ2" i="4"/>
  <c r="FC3" i="6" l="1"/>
  <c r="FB2" i="6"/>
  <c r="GC3" i="1"/>
  <c r="GB2" i="1"/>
  <c r="FD2" i="5"/>
  <c r="FE3" i="5"/>
  <c r="FB3" i="4"/>
  <c r="FA2" i="4"/>
  <c r="FD3" i="6" l="1"/>
  <c r="FC2" i="6"/>
  <c r="GD3" i="1"/>
  <c r="GC2" i="1"/>
  <c r="FF3" i="5"/>
  <c r="FE2" i="5"/>
  <c r="FC3" i="4"/>
  <c r="FB2" i="4"/>
  <c r="FE3" i="6" l="1"/>
  <c r="FD2" i="6"/>
  <c r="GE3" i="1"/>
  <c r="GD2" i="1"/>
  <c r="FG3" i="5"/>
  <c r="FF2" i="5"/>
  <c r="FD3" i="4"/>
  <c r="FC2" i="4"/>
  <c r="FF3" i="6" l="1"/>
  <c r="FE2" i="6"/>
  <c r="GF3" i="1"/>
  <c r="GE2" i="1"/>
  <c r="FG2" i="5"/>
  <c r="FH3" i="5"/>
  <c r="FE3" i="4"/>
  <c r="FD2" i="4"/>
  <c r="FG3" i="6" l="1"/>
  <c r="FF2" i="6"/>
  <c r="GG3" i="1"/>
  <c r="GF2" i="1"/>
  <c r="FI3" i="5"/>
  <c r="FH2" i="5"/>
  <c r="FF3" i="4"/>
  <c r="FE2" i="4"/>
  <c r="FH3" i="6" l="1"/>
  <c r="FG2" i="6"/>
  <c r="GH3" i="1"/>
  <c r="GG2" i="1"/>
  <c r="FJ3" i="5"/>
  <c r="FI2" i="5"/>
  <c r="FF2" i="4"/>
  <c r="FG3" i="4"/>
  <c r="FI3" i="6" l="1"/>
  <c r="FH2" i="6"/>
  <c r="GI3" i="1"/>
  <c r="GH2" i="1"/>
  <c r="FK3" i="5"/>
  <c r="FJ2" i="5"/>
  <c r="FH3" i="4"/>
  <c r="FG2" i="4"/>
  <c r="FJ3" i="6" l="1"/>
  <c r="FI2" i="6"/>
  <c r="GJ3" i="1"/>
  <c r="GI2" i="1"/>
  <c r="FK2" i="5"/>
  <c r="FL3" i="5"/>
  <c r="FI3" i="4"/>
  <c r="FH2" i="4"/>
  <c r="FK3" i="6" l="1"/>
  <c r="FJ2" i="6"/>
  <c r="GK3" i="1"/>
  <c r="GJ2" i="1"/>
  <c r="FL2" i="5"/>
  <c r="FM3" i="5"/>
  <c r="FI2" i="4"/>
  <c r="FJ3" i="4"/>
  <c r="FL3" i="6" l="1"/>
  <c r="FK2" i="6"/>
  <c r="GL3" i="1"/>
  <c r="GK2" i="1"/>
  <c r="FN3" i="5"/>
  <c r="FM2" i="5"/>
  <c r="FJ2" i="4"/>
  <c r="FK3" i="4"/>
  <c r="FM3" i="6" l="1"/>
  <c r="FL2" i="6"/>
  <c r="GM3" i="1"/>
  <c r="GL2" i="1"/>
  <c r="FN2" i="5"/>
  <c r="FO3" i="5"/>
  <c r="FL3" i="4"/>
  <c r="FK2" i="4"/>
  <c r="FN3" i="6" l="1"/>
  <c r="FM2" i="6"/>
  <c r="GN3" i="1"/>
  <c r="GM2" i="1"/>
  <c r="FP3" i="5"/>
  <c r="FO2" i="5"/>
  <c r="FM3" i="4"/>
  <c r="FL2" i="4"/>
  <c r="FO3" i="6" l="1"/>
  <c r="FN2" i="6"/>
  <c r="GO3" i="1"/>
  <c r="GN2" i="1"/>
  <c r="FQ3" i="5"/>
  <c r="FP2" i="5"/>
  <c r="FN3" i="4"/>
  <c r="FM2" i="4"/>
  <c r="FP3" i="6" l="1"/>
  <c r="FO2" i="6"/>
  <c r="GP3" i="1"/>
  <c r="GO2" i="1"/>
  <c r="FR3" i="5"/>
  <c r="FQ2" i="5"/>
  <c r="FO3" i="4"/>
  <c r="FN2" i="4"/>
  <c r="FQ3" i="6" l="1"/>
  <c r="FP2" i="6"/>
  <c r="GQ3" i="1"/>
  <c r="GP2" i="1"/>
  <c r="FS3" i="5"/>
  <c r="FR2" i="5"/>
  <c r="FP3" i="4"/>
  <c r="FO2" i="4"/>
  <c r="FR3" i="6" l="1"/>
  <c r="FQ2" i="6"/>
  <c r="GR3" i="1"/>
  <c r="GQ2" i="1"/>
  <c r="FT3" i="5"/>
  <c r="FS2" i="5"/>
  <c r="FQ3" i="4"/>
  <c r="FP2" i="4"/>
  <c r="FS3" i="6" l="1"/>
  <c r="FR2" i="6"/>
  <c r="GS3" i="1"/>
  <c r="GR2" i="1"/>
  <c r="FT2" i="5"/>
  <c r="FU3" i="5"/>
  <c r="FR3" i="4"/>
  <c r="FQ2" i="4"/>
  <c r="FT3" i="6" l="1"/>
  <c r="FS2" i="6"/>
  <c r="GT3" i="1"/>
  <c r="GS2" i="1"/>
  <c r="FV3" i="5"/>
  <c r="FU2" i="5"/>
  <c r="FR2" i="4"/>
  <c r="FS3" i="4"/>
  <c r="FU3" i="6" l="1"/>
  <c r="FT2" i="6"/>
  <c r="GU3" i="1"/>
  <c r="GT2" i="1"/>
  <c r="FW3" i="5"/>
  <c r="FV2" i="5"/>
  <c r="FT3" i="4"/>
  <c r="FS2" i="4"/>
  <c r="FV3" i="6" l="1"/>
  <c r="FU2" i="6"/>
  <c r="GV3" i="1"/>
  <c r="GU2" i="1"/>
  <c r="FW2" i="5"/>
  <c r="FX3" i="5"/>
  <c r="FU3" i="4"/>
  <c r="FT2" i="4"/>
  <c r="FW3" i="6" l="1"/>
  <c r="FV2" i="6"/>
  <c r="GW3" i="1"/>
  <c r="GV2" i="1"/>
  <c r="FX2" i="5"/>
  <c r="FY3" i="5"/>
  <c r="FV3" i="4"/>
  <c r="FU2" i="4"/>
  <c r="FX3" i="6" l="1"/>
  <c r="FW2" i="6"/>
  <c r="GX3" i="1"/>
  <c r="GW2" i="1"/>
  <c r="FZ3" i="5"/>
  <c r="FY2" i="5"/>
  <c r="FW3" i="4"/>
  <c r="FV2" i="4"/>
  <c r="FY3" i="6" l="1"/>
  <c r="FX2" i="6"/>
  <c r="GY3" i="1"/>
  <c r="GX2" i="1"/>
  <c r="GA3" i="5"/>
  <c r="FZ2" i="5"/>
  <c r="FX3" i="4"/>
  <c r="FW2" i="4"/>
  <c r="FZ3" i="6" l="1"/>
  <c r="FY2" i="6"/>
  <c r="GZ3" i="1"/>
  <c r="GY2" i="1"/>
  <c r="GA2" i="5"/>
  <c r="GB3" i="5"/>
  <c r="FY3" i="4"/>
  <c r="FX2" i="4"/>
  <c r="GA3" i="6" l="1"/>
  <c r="FZ2" i="6"/>
  <c r="HA3" i="1"/>
  <c r="GZ2" i="1"/>
  <c r="GC3" i="5"/>
  <c r="GB2" i="5"/>
  <c r="FY2" i="4"/>
  <c r="FZ3" i="4"/>
  <c r="GB3" i="6" l="1"/>
  <c r="GA2" i="6"/>
  <c r="HB3" i="1"/>
  <c r="HA2" i="1"/>
  <c r="GD3" i="5"/>
  <c r="GC2" i="5"/>
  <c r="FZ2" i="4"/>
  <c r="GA3" i="4"/>
  <c r="GC3" i="6" l="1"/>
  <c r="GB2" i="6"/>
  <c r="HC3" i="1"/>
  <c r="HB2" i="1"/>
  <c r="GE3" i="5"/>
  <c r="GD2" i="5"/>
  <c r="GB3" i="4"/>
  <c r="GA2" i="4"/>
  <c r="GD3" i="6" l="1"/>
  <c r="GC2" i="6"/>
  <c r="HD3" i="1"/>
  <c r="HC2" i="1"/>
  <c r="GF3" i="5"/>
  <c r="GE2" i="5"/>
  <c r="GC3" i="4"/>
  <c r="GB2" i="4"/>
  <c r="GE3" i="6" l="1"/>
  <c r="GD2" i="6"/>
  <c r="HE3" i="1"/>
  <c r="HD2" i="1"/>
  <c r="GG3" i="5"/>
  <c r="GF2" i="5"/>
  <c r="GD3" i="4"/>
  <c r="GC2" i="4"/>
  <c r="GF3" i="6" l="1"/>
  <c r="GE2" i="6"/>
  <c r="HF3" i="1"/>
  <c r="HE2" i="1"/>
  <c r="GH3" i="5"/>
  <c r="GG2" i="5"/>
  <c r="GE3" i="4"/>
  <c r="GD2" i="4"/>
  <c r="GG3" i="6" l="1"/>
  <c r="GF2" i="6"/>
  <c r="HG3" i="1"/>
  <c r="HF2" i="1"/>
  <c r="GI3" i="5"/>
  <c r="GH2" i="5"/>
  <c r="GF3" i="4"/>
  <c r="GE2" i="4"/>
  <c r="GH3" i="6" l="1"/>
  <c r="GG2" i="6"/>
  <c r="HH3" i="1"/>
  <c r="HG2" i="1"/>
  <c r="GJ3" i="5"/>
  <c r="GI2" i="5"/>
  <c r="GG3" i="4"/>
  <c r="GF2" i="4"/>
  <c r="GI3" i="6" l="1"/>
  <c r="GH2" i="6"/>
  <c r="HI3" i="1"/>
  <c r="HH2" i="1"/>
  <c r="GJ2" i="5"/>
  <c r="GK3" i="5"/>
  <c r="GH3" i="4"/>
  <c r="GG2" i="4"/>
  <c r="GJ3" i="6" l="1"/>
  <c r="GI2" i="6"/>
  <c r="HJ3" i="1"/>
  <c r="HI2" i="1"/>
  <c r="GK2" i="5"/>
  <c r="GL3" i="5"/>
  <c r="GH2" i="4"/>
  <c r="GI3" i="4"/>
  <c r="GK3" i="6" l="1"/>
  <c r="GJ2" i="6"/>
  <c r="HK3" i="1"/>
  <c r="HJ2" i="1"/>
  <c r="GM3" i="5"/>
  <c r="GL2" i="5"/>
  <c r="GJ3" i="4"/>
  <c r="GI2" i="4"/>
  <c r="GL3" i="6" l="1"/>
  <c r="GK2" i="6"/>
  <c r="HL3" i="1"/>
  <c r="HK2" i="1"/>
  <c r="GM2" i="5"/>
  <c r="GN3" i="5"/>
  <c r="GK3" i="4"/>
  <c r="GJ2" i="4"/>
  <c r="GM3" i="6" l="1"/>
  <c r="GL2" i="6"/>
  <c r="HM3" i="1"/>
  <c r="HL2" i="1"/>
  <c r="GO3" i="5"/>
  <c r="GN2" i="5"/>
  <c r="GL3" i="4"/>
  <c r="GK2" i="4"/>
  <c r="GN3" i="6" l="1"/>
  <c r="GM2" i="6"/>
  <c r="HN3" i="1"/>
  <c r="HM2" i="1"/>
  <c r="GP3" i="5"/>
  <c r="GO2" i="5"/>
  <c r="GM3" i="4"/>
  <c r="GL2" i="4"/>
  <c r="GO3" i="6" l="1"/>
  <c r="GN2" i="6"/>
  <c r="HO3" i="1"/>
  <c r="HN2" i="1"/>
  <c r="GQ3" i="5"/>
  <c r="GP2" i="5"/>
  <c r="GN3" i="4"/>
  <c r="GM2" i="4"/>
  <c r="GP3" i="6" l="1"/>
  <c r="GO2" i="6"/>
  <c r="HP3" i="1"/>
  <c r="HO2" i="1"/>
  <c r="GQ2" i="5"/>
  <c r="GR3" i="5"/>
  <c r="GO3" i="4"/>
  <c r="GN2" i="4"/>
  <c r="GQ3" i="6" l="1"/>
  <c r="GP2" i="6"/>
  <c r="HQ3" i="1"/>
  <c r="HP2" i="1"/>
  <c r="GS3" i="5"/>
  <c r="GR2" i="5"/>
  <c r="GO2" i="4"/>
  <c r="GP3" i="4"/>
  <c r="GR3" i="6" l="1"/>
  <c r="GQ2" i="6"/>
  <c r="HR3" i="1"/>
  <c r="HQ2" i="1"/>
  <c r="GT3" i="5"/>
  <c r="GS2" i="5"/>
  <c r="GQ3" i="4"/>
  <c r="GP2" i="4"/>
  <c r="GS3" i="6" l="1"/>
  <c r="GR2" i="6"/>
  <c r="HS3" i="1"/>
  <c r="HR2" i="1"/>
  <c r="GU3" i="5"/>
  <c r="GT2" i="5"/>
  <c r="GR3" i="4"/>
  <c r="GQ2" i="4"/>
  <c r="GT3" i="6" l="1"/>
  <c r="GS2" i="6"/>
  <c r="HT3" i="1"/>
  <c r="HS2" i="1"/>
  <c r="GV3" i="5"/>
  <c r="GU2" i="5"/>
  <c r="GS3" i="4"/>
  <c r="GR2" i="4"/>
  <c r="GU3" i="6" l="1"/>
  <c r="GT2" i="6"/>
  <c r="HU3" i="1"/>
  <c r="HT2" i="1"/>
  <c r="GW3" i="5"/>
  <c r="GV2" i="5"/>
  <c r="GT3" i="4"/>
  <c r="GS2" i="4"/>
  <c r="GV3" i="6" l="1"/>
  <c r="GU2" i="6"/>
  <c r="HV3" i="1"/>
  <c r="HU2" i="1"/>
  <c r="GW2" i="5"/>
  <c r="GX3" i="5"/>
  <c r="GU3" i="4"/>
  <c r="GT2" i="4"/>
  <c r="GW3" i="6" l="1"/>
  <c r="GV2" i="6"/>
  <c r="HW3" i="1"/>
  <c r="HV2" i="1"/>
  <c r="GY3" i="5"/>
  <c r="GX2" i="5"/>
  <c r="GV3" i="4"/>
  <c r="GU2" i="4"/>
  <c r="GX3" i="6" l="1"/>
  <c r="GW2" i="6"/>
  <c r="HX3" i="1"/>
  <c r="HW2" i="1"/>
  <c r="GY2" i="5"/>
  <c r="GZ3" i="5"/>
  <c r="GW3" i="4"/>
  <c r="GV2" i="4"/>
  <c r="GY3" i="6" l="1"/>
  <c r="GX2" i="6"/>
  <c r="HY3" i="1"/>
  <c r="HX2" i="1"/>
  <c r="GZ2" i="5"/>
  <c r="HA3" i="5"/>
  <c r="GX3" i="4"/>
  <c r="GW2" i="4"/>
  <c r="GZ3" i="6" l="1"/>
  <c r="GY2" i="6"/>
  <c r="HZ3" i="1"/>
  <c r="HY2" i="1"/>
  <c r="HB3" i="5"/>
  <c r="HA2" i="5"/>
  <c r="GY3" i="4"/>
  <c r="GX2" i="4"/>
  <c r="HA3" i="6" l="1"/>
  <c r="GZ2" i="6"/>
  <c r="IA3" i="1"/>
  <c r="HZ2" i="1"/>
  <c r="HC3" i="5"/>
  <c r="HB2" i="5"/>
  <c r="GY2" i="4"/>
  <c r="GZ3" i="4"/>
  <c r="HB3" i="6" l="1"/>
  <c r="HA2" i="6"/>
  <c r="IB3" i="1"/>
  <c r="IA2" i="1"/>
  <c r="HD3" i="5"/>
  <c r="HC2" i="5"/>
  <c r="HA3" i="4"/>
  <c r="GZ2" i="4"/>
  <c r="HC3" i="6" l="1"/>
  <c r="HB2" i="6"/>
  <c r="IC3" i="1"/>
  <c r="IB2" i="1"/>
  <c r="HE3" i="5"/>
  <c r="HD2" i="5"/>
  <c r="HB3" i="4"/>
  <c r="HA2" i="4"/>
  <c r="HD3" i="6" l="1"/>
  <c r="HC2" i="6"/>
  <c r="ID3" i="1"/>
  <c r="IC2" i="1"/>
  <c r="HF3" i="5"/>
  <c r="HE2" i="5"/>
  <c r="HC3" i="4"/>
  <c r="HB2" i="4"/>
  <c r="HE3" i="6" l="1"/>
  <c r="HD2" i="6"/>
  <c r="IE3" i="1"/>
  <c r="ID2" i="1"/>
  <c r="HG3" i="5"/>
  <c r="HF2" i="5"/>
  <c r="HD3" i="4"/>
  <c r="HC2" i="4"/>
  <c r="HF3" i="6" l="1"/>
  <c r="HE2" i="6"/>
  <c r="IF3" i="1"/>
  <c r="IE2" i="1"/>
  <c r="HH3" i="5"/>
  <c r="HG2" i="5"/>
  <c r="HE3" i="4"/>
  <c r="HD2" i="4"/>
  <c r="HG3" i="6" l="1"/>
  <c r="HF2" i="6"/>
  <c r="IG3" i="1"/>
  <c r="IF2" i="1"/>
  <c r="HH2" i="5"/>
  <c r="HI3" i="5"/>
  <c r="HF3" i="4"/>
  <c r="HE2" i="4"/>
  <c r="HH3" i="6" l="1"/>
  <c r="HG2" i="6"/>
  <c r="IH3" i="1"/>
  <c r="IG2" i="1"/>
  <c r="HJ3" i="5"/>
  <c r="HI2" i="5"/>
  <c r="HF2" i="4"/>
  <c r="HG3" i="4"/>
  <c r="HI3" i="6" l="1"/>
  <c r="HH2" i="6"/>
  <c r="II3" i="1"/>
  <c r="IH2" i="1"/>
  <c r="HJ2" i="5"/>
  <c r="HK3" i="5"/>
  <c r="HH3" i="4"/>
  <c r="HG2" i="4"/>
  <c r="HJ3" i="6" l="1"/>
  <c r="HI2" i="6"/>
  <c r="IJ3" i="1"/>
  <c r="II2" i="1"/>
  <c r="HL3" i="5"/>
  <c r="HK2" i="5"/>
  <c r="HI3" i="4"/>
  <c r="HH2" i="4"/>
  <c r="HK3" i="6" l="1"/>
  <c r="HJ2" i="6"/>
  <c r="IK3" i="1"/>
  <c r="IJ2" i="1"/>
  <c r="HM3" i="5"/>
  <c r="HL2" i="5"/>
  <c r="HJ3" i="4"/>
  <c r="HI2" i="4"/>
  <c r="HL3" i="6" l="1"/>
  <c r="HK2" i="6"/>
  <c r="IL3" i="1"/>
  <c r="IK2" i="1"/>
  <c r="HN3" i="5"/>
  <c r="HM2" i="5"/>
  <c r="HK3" i="4"/>
  <c r="HJ2" i="4"/>
  <c r="HM3" i="6" l="1"/>
  <c r="HL2" i="6"/>
  <c r="IM3" i="1"/>
  <c r="IL2" i="1"/>
  <c r="HO3" i="5"/>
  <c r="HN2" i="5"/>
  <c r="HL3" i="4"/>
  <c r="HK2" i="4"/>
  <c r="HN3" i="6" l="1"/>
  <c r="HM2" i="6"/>
  <c r="IN3" i="1"/>
  <c r="IM2" i="1"/>
  <c r="HO2" i="5"/>
  <c r="HP3" i="5"/>
  <c r="HM3" i="4"/>
  <c r="HL2" i="4"/>
  <c r="HN2" i="6" l="1"/>
  <c r="HO3" i="6"/>
  <c r="IO3" i="1"/>
  <c r="IN2" i="1"/>
  <c r="HQ3" i="5"/>
  <c r="HP2" i="5"/>
  <c r="HN3" i="4"/>
  <c r="HM2" i="4"/>
  <c r="HP3" i="6" l="1"/>
  <c r="HO2" i="6"/>
  <c r="IP3" i="1"/>
  <c r="IO2" i="1"/>
  <c r="HR3" i="5"/>
  <c r="HQ2" i="5"/>
  <c r="HO3" i="4"/>
  <c r="HN2" i="4"/>
  <c r="HQ3" i="6" l="1"/>
  <c r="HP2" i="6"/>
  <c r="IQ3" i="1"/>
  <c r="IP2" i="1"/>
  <c r="HS3" i="5"/>
  <c r="HR2" i="5"/>
  <c r="HP3" i="4"/>
  <c r="HO2" i="4"/>
  <c r="HR3" i="6" l="1"/>
  <c r="HQ2" i="6"/>
  <c r="IR3" i="1"/>
  <c r="IQ2" i="1"/>
  <c r="HS2" i="5"/>
  <c r="HT3" i="5"/>
  <c r="HQ3" i="4"/>
  <c r="HP2" i="4"/>
  <c r="HS3" i="6" l="1"/>
  <c r="HR2" i="6"/>
  <c r="IS3" i="1"/>
  <c r="IR2" i="1"/>
  <c r="HU3" i="5"/>
  <c r="HT2" i="5"/>
  <c r="HR3" i="4"/>
  <c r="HQ2" i="4"/>
  <c r="HT3" i="6" l="1"/>
  <c r="HS2" i="6"/>
  <c r="IT3" i="1"/>
  <c r="IS2" i="1"/>
  <c r="HV3" i="5"/>
  <c r="HU2" i="5"/>
  <c r="HS3" i="4"/>
  <c r="HR2" i="4"/>
  <c r="HU3" i="6" l="1"/>
  <c r="HT2" i="6"/>
  <c r="IU3" i="1"/>
  <c r="IT2" i="1"/>
  <c r="HW3" i="5"/>
  <c r="HV2" i="5"/>
  <c r="HT3" i="4"/>
  <c r="HS2" i="4"/>
  <c r="HV3" i="6" l="1"/>
  <c r="HU2" i="6"/>
  <c r="IV3" i="1"/>
  <c r="IU2" i="1"/>
  <c r="HX3" i="5"/>
  <c r="HW2" i="5"/>
  <c r="HU3" i="4"/>
  <c r="HT2" i="4"/>
  <c r="HW3" i="6" l="1"/>
  <c r="HV2" i="6"/>
  <c r="IW3" i="1"/>
  <c r="IV2" i="1"/>
  <c r="HY3" i="5"/>
  <c r="HX2" i="5"/>
  <c r="HV3" i="4"/>
  <c r="HU2" i="4"/>
  <c r="HX3" i="6" l="1"/>
  <c r="HW2" i="6"/>
  <c r="IX3" i="1"/>
  <c r="IW2" i="1"/>
  <c r="HZ3" i="5"/>
  <c r="HY2" i="5"/>
  <c r="HW3" i="4"/>
  <c r="HV2" i="4"/>
  <c r="HY3" i="6" l="1"/>
  <c r="HX2" i="6"/>
  <c r="IY3" i="1"/>
  <c r="IX2" i="1"/>
  <c r="HZ2" i="5"/>
  <c r="IA3" i="5"/>
  <c r="HX3" i="4"/>
  <c r="HW2" i="4"/>
  <c r="HZ3" i="6" l="1"/>
  <c r="HY2" i="6"/>
  <c r="IZ3" i="1"/>
  <c r="IY2" i="1"/>
  <c r="IB3" i="5"/>
  <c r="IA2" i="5"/>
  <c r="HY3" i="4"/>
  <c r="HX2" i="4"/>
  <c r="IA3" i="6" l="1"/>
  <c r="HZ2" i="6"/>
  <c r="JA3" i="1"/>
  <c r="IZ2" i="1"/>
  <c r="IC3" i="5"/>
  <c r="IB2" i="5"/>
  <c r="HZ3" i="4"/>
  <c r="HY2" i="4"/>
  <c r="IB3" i="6" l="1"/>
  <c r="IA2" i="6"/>
  <c r="JB3" i="1"/>
  <c r="JA2" i="1"/>
  <c r="IC2" i="5"/>
  <c r="ID3" i="5"/>
  <c r="IA3" i="4"/>
  <c r="HZ2" i="4"/>
  <c r="IC3" i="6" l="1"/>
  <c r="IB2" i="6"/>
  <c r="JC3" i="1"/>
  <c r="JB2" i="1"/>
  <c r="IE3" i="5"/>
  <c r="ID2" i="5"/>
  <c r="IB3" i="4"/>
  <c r="IA2" i="4"/>
  <c r="ID3" i="6" l="1"/>
  <c r="IC2" i="6"/>
  <c r="JD3" i="1"/>
  <c r="JC2" i="1"/>
  <c r="IF3" i="5"/>
  <c r="IE2" i="5"/>
  <c r="IC3" i="4"/>
  <c r="IB2" i="4"/>
  <c r="ID2" i="6" l="1"/>
  <c r="IE3" i="6"/>
  <c r="JE3" i="1"/>
  <c r="JD2" i="1"/>
  <c r="IG3" i="5"/>
  <c r="IF2" i="5"/>
  <c r="ID3" i="4"/>
  <c r="IC2" i="4"/>
  <c r="IE2" i="6" l="1"/>
  <c r="IF3" i="6"/>
  <c r="JF3" i="1"/>
  <c r="JE2" i="1"/>
  <c r="IH3" i="5"/>
  <c r="IG2" i="5"/>
  <c r="ID2" i="4"/>
  <c r="IE3" i="4"/>
  <c r="IG3" i="6" l="1"/>
  <c r="IF2" i="6"/>
  <c r="JG3" i="1"/>
  <c r="JF2" i="1"/>
  <c r="II3" i="5"/>
  <c r="IH2" i="5"/>
  <c r="IF3" i="4"/>
  <c r="IE2" i="4"/>
  <c r="IH3" i="6" l="1"/>
  <c r="IG2" i="6"/>
  <c r="JH3" i="1"/>
  <c r="JG2" i="1"/>
  <c r="II2" i="5"/>
  <c r="IJ3" i="5"/>
  <c r="IG3" i="4"/>
  <c r="IF2" i="4"/>
  <c r="II3" i="6" l="1"/>
  <c r="IH2" i="6"/>
  <c r="JI3" i="1"/>
  <c r="JH2" i="1"/>
  <c r="IK3" i="5"/>
  <c r="IJ2" i="5"/>
  <c r="IH3" i="4"/>
  <c r="IG2" i="4"/>
  <c r="IJ3" i="6" l="1"/>
  <c r="II2" i="6"/>
  <c r="JJ3" i="1"/>
  <c r="JI2" i="1"/>
  <c r="IL3" i="5"/>
  <c r="IK2" i="5"/>
  <c r="II3" i="4"/>
  <c r="IH2" i="4"/>
  <c r="IK3" i="6" l="1"/>
  <c r="IJ2" i="6"/>
  <c r="JK3" i="1"/>
  <c r="JJ2" i="1"/>
  <c r="IM3" i="5"/>
  <c r="IL2" i="5"/>
  <c r="IJ3" i="4"/>
  <c r="II2" i="4"/>
  <c r="IL3" i="6" l="1"/>
  <c r="IK2" i="6"/>
  <c r="JL3" i="1"/>
  <c r="JK2" i="1"/>
  <c r="IN3" i="5"/>
  <c r="IM2" i="5"/>
  <c r="IK3" i="4"/>
  <c r="IJ2" i="4"/>
  <c r="IM3" i="6" l="1"/>
  <c r="IL2" i="6"/>
  <c r="JM3" i="1"/>
  <c r="JL2" i="1"/>
  <c r="IO3" i="5"/>
  <c r="IN2" i="5"/>
  <c r="IL3" i="4"/>
  <c r="IK2" i="4"/>
  <c r="IN3" i="6" l="1"/>
  <c r="IM2" i="6"/>
  <c r="JN3" i="1"/>
  <c r="JM2" i="1"/>
  <c r="IP3" i="5"/>
  <c r="IO2" i="5"/>
  <c r="IM3" i="4"/>
  <c r="IL2" i="4"/>
  <c r="IO3" i="6" l="1"/>
  <c r="IN2" i="6"/>
  <c r="JO3" i="1"/>
  <c r="JN2" i="1"/>
  <c r="IP2" i="5"/>
  <c r="IQ3" i="5"/>
  <c r="IN3" i="4"/>
  <c r="IM2" i="4"/>
  <c r="IP3" i="6" l="1"/>
  <c r="IO2" i="6"/>
  <c r="JP3" i="1"/>
  <c r="JO2" i="1"/>
  <c r="IR3" i="5"/>
  <c r="IQ2" i="5"/>
  <c r="IO3" i="4"/>
  <c r="IN2" i="4"/>
  <c r="IQ3" i="6" l="1"/>
  <c r="IP2" i="6"/>
  <c r="JQ3" i="1"/>
  <c r="JP2" i="1"/>
  <c r="IS3" i="5"/>
  <c r="IR2" i="5"/>
  <c r="IP3" i="4"/>
  <c r="IO2" i="4"/>
  <c r="IR3" i="6" l="1"/>
  <c r="IQ2" i="6"/>
  <c r="JR3" i="1"/>
  <c r="JQ2" i="1"/>
  <c r="IT3" i="5"/>
  <c r="IS2" i="5"/>
  <c r="IQ3" i="4"/>
  <c r="IP2" i="4"/>
  <c r="IS3" i="6" l="1"/>
  <c r="IR2" i="6"/>
  <c r="JS3" i="1"/>
  <c r="JR2" i="1"/>
  <c r="IU3" i="5"/>
  <c r="IT2" i="5"/>
  <c r="IR3" i="4"/>
  <c r="IQ2" i="4"/>
  <c r="IT3" i="6" l="1"/>
  <c r="IS2" i="6"/>
  <c r="JT3" i="1"/>
  <c r="JS2" i="1"/>
  <c r="IV3" i="5"/>
  <c r="IU2" i="5"/>
  <c r="IS3" i="4"/>
  <c r="IR2" i="4"/>
  <c r="IU3" i="6" l="1"/>
  <c r="IT2" i="6"/>
  <c r="JU3" i="1"/>
  <c r="JT2" i="1"/>
  <c r="IW3" i="5"/>
  <c r="IV2" i="5"/>
  <c r="IT3" i="4"/>
  <c r="IS2" i="4"/>
  <c r="IV3" i="6" l="1"/>
  <c r="IU2" i="6"/>
  <c r="JV3" i="1"/>
  <c r="JU2" i="1"/>
  <c r="IX3" i="5"/>
  <c r="IW2" i="5"/>
  <c r="IU3" i="4"/>
  <c r="IT2" i="4"/>
  <c r="IW3" i="6" l="1"/>
  <c r="IV2" i="6"/>
  <c r="JW3" i="1"/>
  <c r="JV2" i="1"/>
  <c r="IY3" i="5"/>
  <c r="IX2" i="5"/>
  <c r="IU2" i="4"/>
  <c r="IV3" i="4"/>
  <c r="IX3" i="6" l="1"/>
  <c r="IW2" i="6"/>
  <c r="JX3" i="1"/>
  <c r="JW2" i="1"/>
  <c r="IY2" i="5"/>
  <c r="IZ3" i="5"/>
  <c r="IW3" i="4"/>
  <c r="IV2" i="4"/>
  <c r="IY3" i="6" l="1"/>
  <c r="IX2" i="6"/>
  <c r="JY3" i="1"/>
  <c r="JX2" i="1"/>
  <c r="JA3" i="5"/>
  <c r="IZ2" i="5"/>
  <c r="IX3" i="4"/>
  <c r="IW2" i="4"/>
  <c r="IZ3" i="6" l="1"/>
  <c r="IY2" i="6"/>
  <c r="JZ3" i="1"/>
  <c r="JY2" i="1"/>
  <c r="JB3" i="5"/>
  <c r="JA2" i="5"/>
  <c r="IY3" i="4"/>
  <c r="IX2" i="4"/>
  <c r="JA3" i="6" l="1"/>
  <c r="IZ2" i="6"/>
  <c r="KA3" i="1"/>
  <c r="JZ2" i="1"/>
  <c r="JC3" i="5"/>
  <c r="JB2" i="5"/>
  <c r="IZ3" i="4"/>
  <c r="IY2" i="4"/>
  <c r="JB3" i="6" l="1"/>
  <c r="JA2" i="6"/>
  <c r="KB3" i="1"/>
  <c r="KA2" i="1"/>
  <c r="JD3" i="5"/>
  <c r="JC2" i="5"/>
  <c r="JA3" i="4"/>
  <c r="IZ2" i="4"/>
  <c r="JC3" i="6" l="1"/>
  <c r="JB2" i="6"/>
  <c r="KC3" i="1"/>
  <c r="KB2" i="1"/>
  <c r="JD2" i="5"/>
  <c r="JE3" i="5"/>
  <c r="JB3" i="4"/>
  <c r="JA2" i="4"/>
  <c r="JD3" i="6" l="1"/>
  <c r="JC2" i="6"/>
  <c r="KD3" i="1"/>
  <c r="KC2" i="1"/>
  <c r="JF3" i="5"/>
  <c r="JE2" i="5"/>
  <c r="JC3" i="4"/>
  <c r="JB2" i="4"/>
  <c r="JE3" i="6" l="1"/>
  <c r="JD2" i="6"/>
  <c r="KE3" i="1"/>
  <c r="KD2" i="1"/>
  <c r="JG3" i="5"/>
  <c r="JF2" i="5"/>
  <c r="JD3" i="4"/>
  <c r="JC2" i="4"/>
  <c r="JF3" i="6" l="1"/>
  <c r="JE2" i="6"/>
  <c r="KF3" i="1"/>
  <c r="KE2" i="1"/>
  <c r="JH3" i="5"/>
  <c r="JG2" i="5"/>
  <c r="JE3" i="4"/>
  <c r="JD2" i="4"/>
  <c r="JG3" i="6" l="1"/>
  <c r="JF2" i="6"/>
  <c r="KG3" i="1"/>
  <c r="KF2" i="1"/>
  <c r="JI3" i="5"/>
  <c r="JH2" i="5"/>
  <c r="JF3" i="4"/>
  <c r="JE2" i="4"/>
  <c r="JH3" i="6" l="1"/>
  <c r="JG2" i="6"/>
  <c r="KH3" i="1"/>
  <c r="KG2" i="1"/>
  <c r="JI2" i="5"/>
  <c r="JJ3" i="5"/>
  <c r="JG3" i="4"/>
  <c r="JF2" i="4"/>
  <c r="JI3" i="6" l="1"/>
  <c r="JH2" i="6"/>
  <c r="KI3" i="1"/>
  <c r="KH2" i="1"/>
  <c r="JK3" i="5"/>
  <c r="JJ2" i="5"/>
  <c r="JH3" i="4"/>
  <c r="JG2" i="4"/>
  <c r="JJ3" i="6" l="1"/>
  <c r="JI2" i="6"/>
  <c r="KJ3" i="1"/>
  <c r="KI2" i="1"/>
  <c r="JL3" i="5"/>
  <c r="JK2" i="5"/>
  <c r="JI3" i="4"/>
  <c r="JH2" i="4"/>
  <c r="JK3" i="6" l="1"/>
  <c r="JJ2" i="6"/>
  <c r="KK3" i="1"/>
  <c r="KJ2" i="1"/>
  <c r="JM3" i="5"/>
  <c r="JL2" i="5"/>
  <c r="JJ3" i="4"/>
  <c r="JI2" i="4"/>
  <c r="JL3" i="6" l="1"/>
  <c r="JK2" i="6"/>
  <c r="KL3" i="1"/>
  <c r="KK2" i="1"/>
  <c r="JN3" i="5"/>
  <c r="JM2" i="5"/>
  <c r="JK3" i="4"/>
  <c r="JJ2" i="4"/>
  <c r="JM3" i="6" l="1"/>
  <c r="JL2" i="6"/>
  <c r="KM3" i="1"/>
  <c r="KL2" i="1"/>
  <c r="JO3" i="5"/>
  <c r="JN2" i="5"/>
  <c r="JK2" i="4"/>
  <c r="JL3" i="4"/>
  <c r="JN3" i="6" l="1"/>
  <c r="JM2" i="6"/>
  <c r="KN3" i="1"/>
  <c r="KM2" i="1"/>
  <c r="JO2" i="5"/>
  <c r="JP3" i="5"/>
  <c r="JM3" i="4"/>
  <c r="JL2" i="4"/>
  <c r="JO3" i="6" l="1"/>
  <c r="JN2" i="6"/>
  <c r="KO3" i="1"/>
  <c r="KN2" i="1"/>
  <c r="JQ3" i="5"/>
  <c r="JP2" i="5"/>
  <c r="JN3" i="4"/>
  <c r="JM2" i="4"/>
  <c r="JP3" i="6" l="1"/>
  <c r="JO2" i="6"/>
  <c r="KP3" i="1"/>
  <c r="KO2" i="1"/>
  <c r="JR3" i="5"/>
  <c r="JQ2" i="5"/>
  <c r="JO3" i="4"/>
  <c r="JN2" i="4"/>
  <c r="JQ3" i="6" l="1"/>
  <c r="JP2" i="6"/>
  <c r="KQ3" i="1"/>
  <c r="KP2" i="1"/>
  <c r="JS3" i="5"/>
  <c r="JR2" i="5"/>
  <c r="JP3" i="4"/>
  <c r="JO2" i="4"/>
  <c r="JR3" i="6" l="1"/>
  <c r="JQ2" i="6"/>
  <c r="KR3" i="1"/>
  <c r="KQ2" i="1"/>
  <c r="JT3" i="5"/>
  <c r="JS2" i="5"/>
  <c r="JQ3" i="4"/>
  <c r="JP2" i="4"/>
  <c r="JS3" i="6" l="1"/>
  <c r="JR2" i="6"/>
  <c r="KS3" i="1"/>
  <c r="KR2" i="1"/>
  <c r="JU3" i="5"/>
  <c r="JT2" i="5"/>
  <c r="JR3" i="4"/>
  <c r="JQ2" i="4"/>
  <c r="JT3" i="6" l="1"/>
  <c r="JS2" i="6"/>
  <c r="KT3" i="1"/>
  <c r="KS2" i="1"/>
  <c r="JV3" i="5"/>
  <c r="JU2" i="5"/>
  <c r="JS3" i="4"/>
  <c r="JR2" i="4"/>
  <c r="JU3" i="6" l="1"/>
  <c r="JT2" i="6"/>
  <c r="KU3" i="1"/>
  <c r="KT2" i="1"/>
  <c r="JW3" i="5"/>
  <c r="JV2" i="5"/>
  <c r="JT3" i="4"/>
  <c r="JS2" i="4"/>
  <c r="JV3" i="6" l="1"/>
  <c r="JU2" i="6"/>
  <c r="KV3" i="1"/>
  <c r="KU2" i="1"/>
  <c r="JX3" i="5"/>
  <c r="JW2" i="5"/>
  <c r="JU3" i="4"/>
  <c r="JT2" i="4"/>
  <c r="JW3" i="6" l="1"/>
  <c r="JV2" i="6"/>
  <c r="KW3" i="1"/>
  <c r="KV2" i="1"/>
  <c r="JY3" i="5"/>
  <c r="JX2" i="5"/>
  <c r="JV3" i="4"/>
  <c r="JU2" i="4"/>
  <c r="JX3" i="6" l="1"/>
  <c r="JW2" i="6"/>
  <c r="KX3" i="1"/>
  <c r="KW2" i="1"/>
  <c r="JZ3" i="5"/>
  <c r="JY2" i="5"/>
  <c r="JW3" i="4"/>
  <c r="JV2" i="4"/>
  <c r="JY3" i="6" l="1"/>
  <c r="JX2" i="6"/>
  <c r="KY3" i="1"/>
  <c r="KX2" i="1"/>
  <c r="KA3" i="5"/>
  <c r="JZ2" i="5"/>
  <c r="JX3" i="4"/>
  <c r="JW2" i="4"/>
  <c r="JZ3" i="6" l="1"/>
  <c r="JY2" i="6"/>
  <c r="KZ3" i="1"/>
  <c r="KY2" i="1"/>
  <c r="KA2" i="5"/>
  <c r="KB3" i="5"/>
  <c r="JY3" i="4"/>
  <c r="JX2" i="4"/>
  <c r="JZ2" i="6" l="1"/>
  <c r="KA3" i="6"/>
  <c r="LA3" i="1"/>
  <c r="KZ2" i="1"/>
  <c r="KC3" i="5"/>
  <c r="KB2" i="5"/>
  <c r="JZ3" i="4"/>
  <c r="JY2" i="4"/>
  <c r="KB3" i="6" l="1"/>
  <c r="KA2" i="6"/>
  <c r="LB3" i="1"/>
  <c r="LA2" i="1"/>
  <c r="KD3" i="5"/>
  <c r="KC2" i="5"/>
  <c r="KA3" i="4"/>
  <c r="JZ2" i="4"/>
  <c r="KC3" i="6" l="1"/>
  <c r="KB2" i="6"/>
  <c r="LC3" i="1"/>
  <c r="LB2" i="1"/>
  <c r="KE3" i="5"/>
  <c r="KD2" i="5"/>
  <c r="KB3" i="4"/>
  <c r="KA2" i="4"/>
  <c r="KD3" i="6" l="1"/>
  <c r="KC2" i="6"/>
  <c r="LD3" i="1"/>
  <c r="LC2" i="1"/>
  <c r="KF3" i="5"/>
  <c r="KE2" i="5"/>
  <c r="KC3" i="4"/>
  <c r="KB2" i="4"/>
  <c r="KE3" i="6" l="1"/>
  <c r="KD2" i="6"/>
  <c r="LE3" i="1"/>
  <c r="LD2" i="1"/>
  <c r="KG3" i="5"/>
  <c r="KF2" i="5"/>
  <c r="KD3" i="4"/>
  <c r="KC2" i="4"/>
  <c r="KF3" i="6" l="1"/>
  <c r="KE2" i="6"/>
  <c r="LF3" i="1"/>
  <c r="LE2" i="1"/>
  <c r="KH3" i="5"/>
  <c r="KG2" i="5"/>
  <c r="KE3" i="4"/>
  <c r="KD2" i="4"/>
  <c r="KG3" i="6" l="1"/>
  <c r="KF2" i="6"/>
  <c r="LG3" i="1"/>
  <c r="LF2" i="1"/>
  <c r="KI3" i="5"/>
  <c r="KH2" i="5"/>
  <c r="KF3" i="4"/>
  <c r="KE2" i="4"/>
  <c r="KH3" i="6" l="1"/>
  <c r="KG2" i="6"/>
  <c r="LH3" i="1"/>
  <c r="LG2" i="1"/>
  <c r="KJ3" i="5"/>
  <c r="KI2" i="5"/>
  <c r="KG3" i="4"/>
  <c r="KF2" i="4"/>
  <c r="KI3" i="6" l="1"/>
  <c r="KH2" i="6"/>
  <c r="LI3" i="1"/>
  <c r="LH2" i="1"/>
  <c r="KJ2" i="5"/>
  <c r="KK3" i="5"/>
  <c r="KH3" i="4"/>
  <c r="KG2" i="4"/>
  <c r="KJ3" i="6" l="1"/>
  <c r="KI2" i="6"/>
  <c r="LJ3" i="1"/>
  <c r="LI2" i="1"/>
  <c r="KL3" i="5"/>
  <c r="KK2" i="5"/>
  <c r="KI3" i="4"/>
  <c r="KH2" i="4"/>
  <c r="KK3" i="6" l="1"/>
  <c r="KJ2" i="6"/>
  <c r="LK3" i="1"/>
  <c r="LJ2" i="1"/>
  <c r="KM3" i="5"/>
  <c r="KL2" i="5"/>
  <c r="KJ3" i="4"/>
  <c r="KI2" i="4"/>
  <c r="KL3" i="6" l="1"/>
  <c r="KK2" i="6"/>
  <c r="LL3" i="1"/>
  <c r="LK2" i="1"/>
  <c r="KN3" i="5"/>
  <c r="KM2" i="5"/>
  <c r="KK3" i="4"/>
  <c r="KJ2" i="4"/>
  <c r="KM3" i="6" l="1"/>
  <c r="KL2" i="6"/>
  <c r="LM3" i="1"/>
  <c r="LL2" i="1"/>
  <c r="KO3" i="5"/>
  <c r="KN2" i="5"/>
  <c r="KL3" i="4"/>
  <c r="KK2" i="4"/>
  <c r="KN3" i="6" l="1"/>
  <c r="KM2" i="6"/>
  <c r="LN3" i="1"/>
  <c r="LM2" i="1"/>
  <c r="KO2" i="5"/>
  <c r="KP3" i="5"/>
  <c r="KM3" i="4"/>
  <c r="KL2" i="4"/>
  <c r="KO3" i="6" l="1"/>
  <c r="KN2" i="6"/>
  <c r="LO3" i="1"/>
  <c r="LN2" i="1"/>
  <c r="KQ3" i="5"/>
  <c r="KP2" i="5"/>
  <c r="KN3" i="4"/>
  <c r="KM2" i="4"/>
  <c r="KP3" i="6" l="1"/>
  <c r="KO2" i="6"/>
  <c r="LP3" i="1"/>
  <c r="LO2" i="1"/>
  <c r="KR3" i="5"/>
  <c r="KQ2" i="5"/>
  <c r="KO3" i="4"/>
  <c r="KN2" i="4"/>
  <c r="KP2" i="6" l="1"/>
  <c r="KQ3" i="6"/>
  <c r="LQ3" i="1"/>
  <c r="LP2" i="1"/>
  <c r="KS3" i="5"/>
  <c r="KR2" i="5"/>
  <c r="KP3" i="4"/>
  <c r="KO2" i="4"/>
  <c r="KQ2" i="6" l="1"/>
  <c r="KR3" i="6"/>
  <c r="LR3" i="1"/>
  <c r="LQ2" i="1"/>
  <c r="KT3" i="5"/>
  <c r="KS2" i="5"/>
  <c r="KP2" i="4"/>
  <c r="KQ3" i="4"/>
  <c r="KS3" i="6" l="1"/>
  <c r="KR2" i="6"/>
  <c r="LS3" i="1"/>
  <c r="LR2" i="1"/>
  <c r="KU3" i="5"/>
  <c r="KT2" i="5"/>
  <c r="KR3" i="4"/>
  <c r="KQ2" i="4"/>
  <c r="KT3" i="6" l="1"/>
  <c r="KS2" i="6"/>
  <c r="LT3" i="1"/>
  <c r="LS2" i="1"/>
  <c r="KV3" i="5"/>
  <c r="KU2" i="5"/>
  <c r="KS3" i="4"/>
  <c r="KR2" i="4"/>
  <c r="KU3" i="6" l="1"/>
  <c r="KT2" i="6"/>
  <c r="LU3" i="1"/>
  <c r="LT2" i="1"/>
  <c r="KW3" i="5"/>
  <c r="KV2" i="5"/>
  <c r="KT3" i="4"/>
  <c r="KS2" i="4"/>
  <c r="KV3" i="6" l="1"/>
  <c r="KU2" i="6"/>
  <c r="LV3" i="1"/>
  <c r="LU2" i="1"/>
  <c r="KX3" i="5"/>
  <c r="KW2" i="5"/>
  <c r="KU3" i="4"/>
  <c r="KT2" i="4"/>
  <c r="KW3" i="6" l="1"/>
  <c r="KV2" i="6"/>
  <c r="LW3" i="1"/>
  <c r="LV2" i="1"/>
  <c r="KY3" i="5"/>
  <c r="KX2" i="5"/>
  <c r="KV3" i="4"/>
  <c r="KU2" i="4"/>
  <c r="KX3" i="6" l="1"/>
  <c r="KW2" i="6"/>
  <c r="LX3" i="1"/>
  <c r="LW2" i="1"/>
  <c r="KZ3" i="5"/>
  <c r="KY2" i="5"/>
  <c r="KW3" i="4"/>
  <c r="KV2" i="4"/>
  <c r="KY3" i="6" l="1"/>
  <c r="KX2" i="6"/>
  <c r="LY3" i="1"/>
  <c r="LX2" i="1"/>
  <c r="KZ2" i="5"/>
  <c r="LA3" i="5"/>
  <c r="KX3" i="4"/>
  <c r="KW2" i="4"/>
  <c r="KZ3" i="6" l="1"/>
  <c r="KY2" i="6"/>
  <c r="LZ3" i="1"/>
  <c r="LY2" i="1"/>
  <c r="LB3" i="5"/>
  <c r="LA2" i="5"/>
  <c r="KY3" i="4"/>
  <c r="KX2" i="4"/>
  <c r="LA3" i="6" l="1"/>
  <c r="KZ2" i="6"/>
  <c r="MA3" i="1"/>
  <c r="LZ2" i="1"/>
  <c r="LB2" i="5"/>
  <c r="LC3" i="5"/>
  <c r="KZ3" i="4"/>
  <c r="KY2" i="4"/>
  <c r="LB3" i="6" l="1"/>
  <c r="LA2" i="6"/>
  <c r="MB3" i="1"/>
  <c r="MA2" i="1"/>
  <c r="LD3" i="5"/>
  <c r="LC2" i="5"/>
  <c r="LA3" i="4"/>
  <c r="KZ2" i="4"/>
  <c r="LC3" i="6" l="1"/>
  <c r="LB2" i="6"/>
  <c r="MC3" i="1"/>
  <c r="MB2" i="1"/>
  <c r="LE3" i="5"/>
  <c r="LD2" i="5"/>
  <c r="LB3" i="4"/>
  <c r="LA2" i="4"/>
  <c r="LD3" i="6" l="1"/>
  <c r="LC2" i="6"/>
  <c r="MD3" i="1"/>
  <c r="MC2" i="1"/>
  <c r="LF3" i="5"/>
  <c r="LE2" i="5"/>
  <c r="LC3" i="4"/>
  <c r="LB2" i="4"/>
  <c r="LE3" i="6" l="1"/>
  <c r="LD2" i="6"/>
  <c r="ME3" i="1"/>
  <c r="MD2" i="1"/>
  <c r="LG3" i="5"/>
  <c r="LF2" i="5"/>
  <c r="LD3" i="4"/>
  <c r="LC2" i="4"/>
  <c r="LF3" i="6" l="1"/>
  <c r="LE2" i="6"/>
  <c r="MF3" i="1"/>
  <c r="ME2" i="1"/>
  <c r="LG2" i="5"/>
  <c r="LH3" i="5"/>
  <c r="LE3" i="4"/>
  <c r="LD2" i="4"/>
  <c r="LF2" i="6" l="1"/>
  <c r="LG3" i="6"/>
  <c r="MG3" i="1"/>
  <c r="MF2" i="1"/>
  <c r="LI3" i="5"/>
  <c r="LH2" i="5"/>
  <c r="LF3" i="4"/>
  <c r="LE2" i="4"/>
  <c r="LH3" i="6" l="1"/>
  <c r="LG2" i="6"/>
  <c r="MH3" i="1"/>
  <c r="MG2" i="1"/>
  <c r="LJ3" i="5"/>
  <c r="LI2" i="5"/>
  <c r="LG3" i="4"/>
  <c r="LF2" i="4"/>
  <c r="LI3" i="6" l="1"/>
  <c r="LH2" i="6"/>
  <c r="MI3" i="1"/>
  <c r="MH2" i="1"/>
  <c r="LK3" i="5"/>
  <c r="LJ2" i="5"/>
  <c r="LH3" i="4"/>
  <c r="LG2" i="4"/>
  <c r="LJ3" i="6" l="1"/>
  <c r="LI2" i="6"/>
  <c r="MJ3" i="1"/>
  <c r="MI2" i="1"/>
  <c r="LL3" i="5"/>
  <c r="LK2" i="5"/>
  <c r="LI3" i="4"/>
  <c r="LH2" i="4"/>
  <c r="LK3" i="6" l="1"/>
  <c r="LJ2" i="6"/>
  <c r="MK3" i="1"/>
  <c r="MJ2" i="1"/>
  <c r="LM3" i="5"/>
  <c r="LL2" i="5"/>
  <c r="LJ3" i="4"/>
  <c r="LI2" i="4"/>
  <c r="LL3" i="6" l="1"/>
  <c r="LK2" i="6"/>
  <c r="ML3" i="1"/>
  <c r="MK2" i="1"/>
  <c r="LN3" i="5"/>
  <c r="LM2" i="5"/>
  <c r="LK3" i="4"/>
  <c r="LJ2" i="4"/>
  <c r="LM3" i="6" l="1"/>
  <c r="LL2" i="6"/>
  <c r="MM3" i="1"/>
  <c r="ML2" i="1"/>
  <c r="LO3" i="5"/>
  <c r="LN2" i="5"/>
  <c r="LL3" i="4"/>
  <c r="LK2" i="4"/>
  <c r="LN3" i="6" l="1"/>
  <c r="LM2" i="6"/>
  <c r="MN3" i="1"/>
  <c r="MM2" i="1"/>
  <c r="LP3" i="5"/>
  <c r="LO2" i="5"/>
  <c r="LM3" i="4"/>
  <c r="LL2" i="4"/>
  <c r="LO3" i="6" l="1"/>
  <c r="LN2" i="6"/>
  <c r="MO3" i="1"/>
  <c r="MN2" i="1"/>
  <c r="LQ3" i="5"/>
  <c r="LP2" i="5"/>
  <c r="LN3" i="4"/>
  <c r="LM2" i="4"/>
  <c r="LP3" i="6" l="1"/>
  <c r="LO2" i="6"/>
  <c r="MP3" i="1"/>
  <c r="MO2" i="1"/>
  <c r="LR3" i="5"/>
  <c r="LQ2" i="5"/>
  <c r="LO3" i="4"/>
  <c r="LN2" i="4"/>
  <c r="LQ3" i="6" l="1"/>
  <c r="LP2" i="6"/>
  <c r="MQ3" i="1"/>
  <c r="MP2" i="1"/>
  <c r="LS3" i="5"/>
  <c r="LR2" i="5"/>
  <c r="LP3" i="4"/>
  <c r="LO2" i="4"/>
  <c r="LR3" i="6" l="1"/>
  <c r="LQ2" i="6"/>
  <c r="MR3" i="1"/>
  <c r="MQ2" i="1"/>
  <c r="LT3" i="5"/>
  <c r="LS2" i="5"/>
  <c r="LQ3" i="4"/>
  <c r="LP2" i="4"/>
  <c r="LS3" i="6" l="1"/>
  <c r="LR2" i="6"/>
  <c r="MS3" i="1"/>
  <c r="MR2" i="1"/>
  <c r="LU3" i="5"/>
  <c r="LT2" i="5"/>
  <c r="LR3" i="4"/>
  <c r="LQ2" i="4"/>
  <c r="LT3" i="6" l="1"/>
  <c r="LS2" i="6"/>
  <c r="MT3" i="1"/>
  <c r="MS2" i="1"/>
  <c r="LU2" i="5"/>
  <c r="LV3" i="5"/>
  <c r="LS3" i="4"/>
  <c r="LR2" i="4"/>
  <c r="LU3" i="6" l="1"/>
  <c r="LT2" i="6"/>
  <c r="MU3" i="1"/>
  <c r="MT2" i="1"/>
  <c r="LW3" i="5"/>
  <c r="LV2" i="5"/>
  <c r="LT3" i="4"/>
  <c r="LS2" i="4"/>
  <c r="LV3" i="6" l="1"/>
  <c r="LU2" i="6"/>
  <c r="MV3" i="1"/>
  <c r="MU2" i="1"/>
  <c r="LW2" i="5"/>
  <c r="LX3" i="5"/>
  <c r="LU3" i="4"/>
  <c r="LT2" i="4"/>
  <c r="LW3" i="6" l="1"/>
  <c r="LV2" i="6"/>
  <c r="MW3" i="1"/>
  <c r="MV2" i="1"/>
  <c r="LY3" i="5"/>
  <c r="LX2" i="5"/>
  <c r="LV3" i="4"/>
  <c r="LU2" i="4"/>
  <c r="LX3" i="6" l="1"/>
  <c r="LW2" i="6"/>
  <c r="MX3" i="1"/>
  <c r="MW2" i="1"/>
  <c r="LZ3" i="5"/>
  <c r="LY2" i="5"/>
  <c r="LW3" i="4"/>
  <c r="LV2" i="4"/>
  <c r="LY3" i="6" l="1"/>
  <c r="LX2" i="6"/>
  <c r="MY3" i="1"/>
  <c r="MX2" i="1"/>
  <c r="MA3" i="5"/>
  <c r="LZ2" i="5"/>
  <c r="LX3" i="4"/>
  <c r="LW2" i="4"/>
  <c r="LZ3" i="6" l="1"/>
  <c r="LY2" i="6"/>
  <c r="MZ3" i="1"/>
  <c r="MY2" i="1"/>
  <c r="MB3" i="5"/>
  <c r="MA2" i="5"/>
  <c r="LY3" i="4"/>
  <c r="LX2" i="4"/>
  <c r="MA3" i="6" l="1"/>
  <c r="LZ2" i="6"/>
  <c r="NA3" i="1"/>
  <c r="MZ2" i="1"/>
  <c r="MC3" i="5"/>
  <c r="MB2" i="5"/>
  <c r="LZ3" i="4"/>
  <c r="LY2" i="4"/>
  <c r="MB3" i="6" l="1"/>
  <c r="MA2" i="6"/>
  <c r="NB3" i="1"/>
  <c r="NA2" i="1"/>
  <c r="MD3" i="5"/>
  <c r="MC2" i="5"/>
  <c r="MA3" i="4"/>
  <c r="LZ2" i="4"/>
  <c r="MC3" i="6" l="1"/>
  <c r="MB2" i="6"/>
  <c r="NC3" i="1"/>
  <c r="NB2" i="1"/>
  <c r="ME3" i="5"/>
  <c r="MD2" i="5"/>
  <c r="MB3" i="4"/>
  <c r="MA2" i="4"/>
  <c r="MD3" i="6" l="1"/>
  <c r="MC2" i="6"/>
  <c r="ND3" i="1"/>
  <c r="NC2" i="1"/>
  <c r="MF3" i="5"/>
  <c r="ME2" i="5"/>
  <c r="MC3" i="4"/>
  <c r="MB2" i="4"/>
  <c r="ME3" i="6" l="1"/>
  <c r="MD2" i="6"/>
  <c r="NE3" i="1"/>
  <c r="ND2" i="1"/>
  <c r="MF2" i="5"/>
  <c r="MG3" i="5"/>
  <c r="MD3" i="4"/>
  <c r="MC2" i="4"/>
  <c r="MF3" i="6" l="1"/>
  <c r="ME2" i="6"/>
  <c r="NF3" i="1"/>
  <c r="NE2" i="1"/>
  <c r="MH3" i="5"/>
  <c r="MG2" i="5"/>
  <c r="ME3" i="4"/>
  <c r="MD2" i="4"/>
  <c r="MG3" i="6" l="1"/>
  <c r="MF2" i="6"/>
  <c r="NG3" i="1"/>
  <c r="NF2" i="1"/>
  <c r="MI3" i="5"/>
  <c r="MH2" i="5"/>
  <c r="MF3" i="4"/>
  <c r="ME2" i="4"/>
  <c r="MH3" i="6" l="1"/>
  <c r="MG2" i="6"/>
  <c r="NH3" i="1"/>
  <c r="NG2" i="1"/>
  <c r="MJ3" i="5"/>
  <c r="MI2" i="5"/>
  <c r="MG3" i="4"/>
  <c r="MF2" i="4"/>
  <c r="MI3" i="6" l="1"/>
  <c r="MH2" i="6"/>
  <c r="NI3" i="1"/>
  <c r="NH2" i="1"/>
  <c r="MK3" i="5"/>
  <c r="MJ2" i="5"/>
  <c r="MH3" i="4"/>
  <c r="MG2" i="4"/>
  <c r="MJ3" i="6" l="1"/>
  <c r="MI2" i="6"/>
  <c r="NJ3" i="1"/>
  <c r="NI2" i="1"/>
  <c r="ML3" i="5"/>
  <c r="MK2" i="5"/>
  <c r="MI3" i="4"/>
  <c r="MH2" i="4"/>
  <c r="MK3" i="6" l="1"/>
  <c r="MJ2" i="6"/>
  <c r="NK3" i="1"/>
  <c r="NJ2" i="1"/>
  <c r="MM3" i="5"/>
  <c r="ML2" i="5"/>
  <c r="MJ3" i="4"/>
  <c r="MI2" i="4"/>
  <c r="ML3" i="6" l="1"/>
  <c r="MK2" i="6"/>
  <c r="NL3" i="1"/>
  <c r="NK2" i="1"/>
  <c r="MM2" i="5"/>
  <c r="MN3" i="5"/>
  <c r="MK3" i="4"/>
  <c r="MJ2" i="4"/>
  <c r="MM3" i="6" l="1"/>
  <c r="ML2" i="6"/>
  <c r="NM3" i="1"/>
  <c r="NL2" i="1"/>
  <c r="MO3" i="5"/>
  <c r="MN2" i="5"/>
  <c r="ML3" i="4"/>
  <c r="MK2" i="4"/>
  <c r="MN3" i="6" l="1"/>
  <c r="MM2" i="6"/>
  <c r="NN3" i="1"/>
  <c r="NM2" i="1"/>
  <c r="MP3" i="5"/>
  <c r="MO2" i="5"/>
  <c r="MM3" i="4"/>
  <c r="ML2" i="4"/>
  <c r="MO3" i="6" l="1"/>
  <c r="MN2" i="6"/>
  <c r="NO3" i="1"/>
  <c r="NN2" i="1"/>
  <c r="MQ3" i="5"/>
  <c r="MP2" i="5"/>
  <c r="MN3" i="4"/>
  <c r="MM2" i="4"/>
  <c r="MP3" i="6" l="1"/>
  <c r="MO2" i="6"/>
  <c r="NP3" i="1"/>
  <c r="NO2" i="1"/>
  <c r="MR3" i="5"/>
  <c r="MQ2" i="5"/>
  <c r="MO3" i="4"/>
  <c r="MN2" i="4"/>
  <c r="MQ3" i="6" l="1"/>
  <c r="MP2" i="6"/>
  <c r="NQ3" i="1"/>
  <c r="NP2" i="1"/>
  <c r="MS3" i="5"/>
  <c r="MR2" i="5"/>
  <c r="MP3" i="4"/>
  <c r="MO2" i="4"/>
  <c r="MR3" i="6" l="1"/>
  <c r="MQ2" i="6"/>
  <c r="NR3" i="1"/>
  <c r="NQ2" i="1"/>
  <c r="MT3" i="5"/>
  <c r="MS2" i="5"/>
  <c r="MQ3" i="4"/>
  <c r="MP2" i="4"/>
  <c r="MS3" i="6" l="1"/>
  <c r="MR2" i="6"/>
  <c r="NS3" i="1"/>
  <c r="NR2" i="1"/>
  <c r="MU3" i="5"/>
  <c r="MT2" i="5"/>
  <c r="MR3" i="4"/>
  <c r="MQ2" i="4"/>
  <c r="MT3" i="6" l="1"/>
  <c r="MS2" i="6"/>
  <c r="NT3" i="1"/>
  <c r="NS2" i="1"/>
  <c r="MV3" i="5"/>
  <c r="MU2" i="5"/>
  <c r="MS3" i="4"/>
  <c r="MR2" i="4"/>
  <c r="MU3" i="6" l="1"/>
  <c r="MT2" i="6"/>
  <c r="NU3" i="1"/>
  <c r="NT2" i="1"/>
  <c r="MV2" i="5"/>
  <c r="MW3" i="5"/>
  <c r="MT3" i="4"/>
  <c r="MS2" i="4"/>
  <c r="MV3" i="6" l="1"/>
  <c r="MU2" i="6"/>
  <c r="NV3" i="1"/>
  <c r="NU2" i="1"/>
  <c r="MX3" i="5"/>
  <c r="MW2" i="5"/>
  <c r="MU3" i="4"/>
  <c r="MT2" i="4"/>
  <c r="MW3" i="6" l="1"/>
  <c r="MV2" i="6"/>
  <c r="NW3" i="1"/>
  <c r="NV2" i="1"/>
  <c r="MX2" i="5"/>
  <c r="MY3" i="5"/>
  <c r="MV3" i="4"/>
  <c r="MU2" i="4"/>
  <c r="MX3" i="6" l="1"/>
  <c r="MW2" i="6"/>
  <c r="NX3" i="1"/>
  <c r="NW2" i="1"/>
  <c r="MZ3" i="5"/>
  <c r="MY2" i="5"/>
  <c r="MW3" i="4"/>
  <c r="MV2" i="4"/>
  <c r="MY3" i="6" l="1"/>
  <c r="MX2" i="6"/>
  <c r="NY3" i="1"/>
  <c r="NX2" i="1"/>
  <c r="NA3" i="5"/>
  <c r="MZ2" i="5"/>
  <c r="MX3" i="4"/>
  <c r="MW2" i="4"/>
  <c r="MZ3" i="6" l="1"/>
  <c r="MY2" i="6"/>
  <c r="NZ3" i="1"/>
  <c r="NY2" i="1"/>
  <c r="NA2" i="5"/>
  <c r="NB3" i="5"/>
  <c r="MY3" i="4"/>
  <c r="MX2" i="4"/>
  <c r="NA3" i="6" l="1"/>
  <c r="MZ2" i="6"/>
  <c r="OA3" i="1"/>
  <c r="NZ2" i="1"/>
  <c r="NC3" i="5"/>
  <c r="NB2" i="5"/>
  <c r="MZ3" i="4"/>
  <c r="MY2" i="4"/>
  <c r="NB3" i="6" l="1"/>
  <c r="NA2" i="6"/>
  <c r="OB3" i="1"/>
  <c r="OA2" i="1"/>
  <c r="NC2" i="5"/>
  <c r="ND3" i="5"/>
  <c r="NA3" i="4"/>
  <c r="MZ2" i="4"/>
  <c r="NB2" i="6" l="1"/>
  <c r="NC3" i="6"/>
  <c r="OC3" i="1"/>
  <c r="OB2" i="1"/>
  <c r="NE3" i="5"/>
  <c r="ND2" i="5"/>
  <c r="NB3" i="4"/>
  <c r="NA2" i="4"/>
  <c r="ND3" i="6" l="1"/>
  <c r="NC2" i="6"/>
  <c r="OD3" i="1"/>
  <c r="OC2" i="1"/>
  <c r="NF3" i="5"/>
  <c r="NE2" i="5"/>
  <c r="NB2" i="4"/>
  <c r="NC3" i="4"/>
  <c r="NE3" i="6" l="1"/>
  <c r="ND2" i="6"/>
  <c r="OE3" i="1"/>
  <c r="OD2" i="1"/>
  <c r="NG3" i="5"/>
  <c r="NF2" i="5"/>
  <c r="NC2" i="4"/>
  <c r="ND3" i="4"/>
  <c r="NF3" i="6" l="1"/>
  <c r="NE2" i="6"/>
  <c r="OF3" i="1"/>
  <c r="OE2" i="1"/>
  <c r="NH3" i="5"/>
  <c r="NG2" i="5"/>
  <c r="NE3" i="4"/>
  <c r="ND2" i="4"/>
  <c r="NG3" i="6" l="1"/>
  <c r="NF2" i="6"/>
  <c r="OG3" i="1"/>
  <c r="OF2" i="1"/>
  <c r="NI3" i="5"/>
  <c r="NH2" i="5"/>
  <c r="NF3" i="4"/>
  <c r="NE2" i="4"/>
  <c r="NH3" i="6" l="1"/>
  <c r="NG2" i="6"/>
  <c r="OH3" i="1"/>
  <c r="OG2" i="1"/>
  <c r="NJ3" i="5"/>
  <c r="NI2" i="5"/>
  <c r="NG3" i="4"/>
  <c r="NF2" i="4"/>
  <c r="NI3" i="6" l="1"/>
  <c r="NH2" i="6"/>
  <c r="OI3" i="1"/>
  <c r="OI2" i="1" s="1"/>
  <c r="OH2" i="1"/>
  <c r="NK3" i="5"/>
  <c r="NJ2" i="5"/>
  <c r="NH3" i="4"/>
  <c r="NG2" i="4"/>
  <c r="NJ3" i="6" l="1"/>
  <c r="NI2" i="6"/>
  <c r="NL3" i="5"/>
  <c r="NK2" i="5"/>
  <c r="NI3" i="4"/>
  <c r="NH2" i="4"/>
  <c r="NK3" i="6" l="1"/>
  <c r="NJ2" i="6"/>
  <c r="NL2" i="5"/>
  <c r="NM3" i="5"/>
  <c r="NJ3" i="4"/>
  <c r="NI2" i="4"/>
  <c r="NL3" i="6" l="1"/>
  <c r="NK2" i="6"/>
  <c r="NN3" i="5"/>
  <c r="NM2" i="5"/>
  <c r="NK3" i="4"/>
  <c r="NJ2" i="4"/>
  <c r="NM3" i="6" l="1"/>
  <c r="NL2" i="6"/>
  <c r="NN2" i="5"/>
  <c r="NO3" i="5"/>
  <c r="NO2" i="5" s="1"/>
  <c r="NL3" i="4"/>
  <c r="NK2" i="4"/>
  <c r="NN3" i="6" l="1"/>
  <c r="NN2" i="6" s="1"/>
  <c r="NM2" i="6"/>
  <c r="NM3" i="4"/>
  <c r="NL2" i="4"/>
  <c r="NN3" i="4" l="1"/>
  <c r="NN2" i="4" s="1"/>
  <c r="NM2" i="4"/>
  <c r="W11" i="1"/>
</calcChain>
</file>

<file path=xl/sharedStrings.xml><?xml version="1.0" encoding="utf-8"?>
<sst xmlns="http://schemas.openxmlformats.org/spreadsheetml/2006/main" count="961" uniqueCount="253">
  <si>
    <t>Updating:0%</t>
  </si>
  <si>
    <t>H3:AK50</t>
  </si>
  <si>
    <t>Aujourd'hui :</t>
  </si>
  <si>
    <t>Phase du projet</t>
  </si>
  <si>
    <t>Date de début</t>
  </si>
  <si>
    <t>Date de fin</t>
  </si>
  <si>
    <t>Durée en jours/hommes</t>
  </si>
  <si>
    <t>Progression</t>
  </si>
  <si>
    <t>Equipe</t>
  </si>
  <si>
    <t>Couleur</t>
  </si>
  <si>
    <t>Phase d'initialisation</t>
  </si>
  <si>
    <t>tomato</t>
  </si>
  <si>
    <t>Recueil des besoins</t>
  </si>
  <si>
    <t>Etude de faisabilité</t>
  </si>
  <si>
    <t>Cadrage</t>
  </si>
  <si>
    <t>Proposition commerciale</t>
  </si>
  <si>
    <t>Soutenance</t>
  </si>
  <si>
    <t>Phase de lancement</t>
  </si>
  <si>
    <t>orange</t>
  </si>
  <si>
    <t>Benchmark</t>
  </si>
  <si>
    <t>Considérations marketing</t>
  </si>
  <si>
    <t>Considérations graphique</t>
  </si>
  <si>
    <t>Spécifications fonctionnelles</t>
  </si>
  <si>
    <t>Spécifications techniques</t>
  </si>
  <si>
    <t>Phase de conception</t>
  </si>
  <si>
    <t>gold</t>
  </si>
  <si>
    <t>Adaptation charte graphique</t>
  </si>
  <si>
    <t>Charte éditoriale</t>
  </si>
  <si>
    <t>Rédaction des contenus</t>
  </si>
  <si>
    <t>Photos</t>
  </si>
  <si>
    <t>Traductions</t>
  </si>
  <si>
    <t>Maquettes</t>
  </si>
  <si>
    <t>Phase de production</t>
  </si>
  <si>
    <t>skyblue</t>
  </si>
  <si>
    <t>Hébergement &amp; nom de domaine</t>
  </si>
  <si>
    <t>Installation</t>
  </si>
  <si>
    <t>Customisation du thème</t>
  </si>
  <si>
    <t>Internationalisation</t>
  </si>
  <si>
    <t>Installation Services tiers</t>
  </si>
  <si>
    <t>Création emails</t>
  </si>
  <si>
    <t>Tests</t>
  </si>
  <si>
    <t>Déploiement</t>
  </si>
  <si>
    <t>Phase d'exploitation</t>
  </si>
  <si>
    <t>purple</t>
  </si>
  <si>
    <t>Formation CMS</t>
  </si>
  <si>
    <t>Recettage</t>
  </si>
  <si>
    <t>Référencement aggrégateurs</t>
  </si>
  <si>
    <t>Durée estimée
(jours)</t>
  </si>
  <si>
    <t>demi ou jour</t>
  </si>
  <si>
    <t>formules</t>
  </si>
  <si>
    <t>Acteur</t>
  </si>
  <si>
    <t>François</t>
  </si>
  <si>
    <t>François
Martine</t>
  </si>
  <si>
    <t>Jour de l'an</t>
  </si>
  <si>
    <t>Lundi de Pâques</t>
  </si>
  <si>
    <t>Fête du Travail</t>
  </si>
  <si>
    <t>Victoire des Alliés 1945</t>
  </si>
  <si>
    <t>Jeudi de l'Ascension</t>
  </si>
  <si>
    <t>Lundi de Pentecôte</t>
  </si>
  <si>
    <t>Fête Nationale</t>
  </si>
  <si>
    <t>Assomption</t>
  </si>
  <si>
    <t>La Toussaint</t>
  </si>
  <si>
    <t>Armistice 1918</t>
  </si>
  <si>
    <t>Collecter les informations</t>
  </si>
  <si>
    <t xml:space="preserve">Présentation entreprise </t>
  </si>
  <si>
    <t>Les exigences</t>
  </si>
  <si>
    <t>Benchmark - SWOT</t>
  </si>
  <si>
    <t>infos du dirigeant</t>
  </si>
  <si>
    <t>durée heure</t>
  </si>
  <si>
    <t>infos de entreprise</t>
  </si>
  <si>
    <t>infos du processus projets
+ montrer moyens</t>
  </si>
  <si>
    <t xml:space="preserve">Définir les exigences </t>
  </si>
  <si>
    <t>Relever les principales agences de localisation proche et de même importance</t>
  </si>
  <si>
    <t>Analyse</t>
  </si>
  <si>
    <t>Conception</t>
  </si>
  <si>
    <t>Développement</t>
  </si>
  <si>
    <t>Test</t>
  </si>
  <si>
    <t>Exploitation*</t>
  </si>
  <si>
    <t>CdC</t>
  </si>
  <si>
    <t>Spec Technique</t>
  </si>
  <si>
    <t>Diagram SWOT</t>
  </si>
  <si>
    <t>Mise en place suivi documentaire</t>
  </si>
  <si>
    <t>Cadre du Projet</t>
  </si>
  <si>
    <t>Présentation entr</t>
  </si>
  <si>
    <t>Contexte</t>
  </si>
  <si>
    <t>Résumé Projet / sujet</t>
  </si>
  <si>
    <t>Enjeux et Objectifs</t>
  </si>
  <si>
    <t>Livrables principaux</t>
  </si>
  <si>
    <t>Planning prévisionnel</t>
  </si>
  <si>
    <t>Contrainte</t>
  </si>
  <si>
    <t>Matthieu
François</t>
  </si>
  <si>
    <t>Phase de développement</t>
  </si>
  <si>
    <t>ToDo liste</t>
  </si>
  <si>
    <t>ELABORATION DU Cahier des charges</t>
  </si>
  <si>
    <t>travail = 
fraction jour</t>
  </si>
  <si>
    <t>taches</t>
  </si>
  <si>
    <t>effectif/tache</t>
  </si>
  <si>
    <t>Présentation de équipe</t>
  </si>
  <si>
    <t>collecte infos</t>
  </si>
  <si>
    <t>Rang/Forces/faiblesse</t>
  </si>
  <si>
    <t>Consideration marketing</t>
  </si>
  <si>
    <t>Cible principale
User/storie</t>
  </si>
  <si>
    <t>Analyse sur la cible
et les besoins de cible</t>
  </si>
  <si>
    <t>Référencement</t>
  </si>
  <si>
    <t>https://checklists.opquast.com/fr/assurance-qualite-web/</t>
  </si>
  <si>
    <t>Conception Graphique</t>
  </si>
  <si>
    <t>Brief créatif
respect de la charte graphique si gardée</t>
  </si>
  <si>
    <t>Aperçu charte graphique</t>
  </si>
  <si>
    <t>Photos/image (site vitrine) 
Cf Maquettes graphiques pour dim exacte et idéales des photos de chq template de pge</t>
  </si>
  <si>
    <t>Spec fonctionnelles</t>
  </si>
  <si>
    <t>Périmètre fonctionnel
graphe(Objectif/Acteur/Impact/fonctionalité)</t>
  </si>
  <si>
    <t>Front office/interface visuel</t>
  </si>
  <si>
    <t>Fonctionnalité</t>
  </si>
  <si>
    <t>Contrainte(s) associée(s)</t>
  </si>
  <si>
    <t>Réservation en ligne</t>
  </si>
  <si>
    <t>Filtres</t>
  </si>
  <si>
    <t>Formulaire de contact</t>
  </si>
  <si>
    <t>Anti-spam</t>
  </si>
  <si>
    <t xml:space="preserve">Galerie de photo </t>
  </si>
  <si>
    <t>Contrôlable</t>
  </si>
  <si>
    <t>Inscription newsletter</t>
  </si>
  <si>
    <t>Pas de contrainte particulière</t>
  </si>
  <si>
    <t>Changement de langue</t>
  </si>
  <si>
    <t>Toujours présent à l’écran</t>
  </si>
  <si>
    <t>Google Maps</t>
  </si>
  <si>
    <t>Back office</t>
  </si>
  <si>
    <t>Gestion des contenus</t>
  </si>
  <si>
    <t>Restrictions en fonction de rôles</t>
  </si>
  <si>
    <t>Gestion des prix</t>
  </si>
  <si>
    <t>Système de paiement</t>
  </si>
  <si>
    <t>Gestion des réservations</t>
  </si>
  <si>
    <t>Vue en temps réel de l’occupation de l’hôtel</t>
  </si>
  <si>
    <t>Arborescence site/appli</t>
  </si>
  <si>
    <t>Aperçu contenu
Zoning/Wireframe</t>
  </si>
  <si>
    <t xml:space="preserve">Choix tech
besoins/contraintes/solutions
si besoin un score card
indiquer les module et intégrations à application
</t>
  </si>
  <si>
    <t>indiquer adresses mail</t>
  </si>
  <si>
    <t xml:space="preserve">Accessibilité
-compatibilité les navigateurs,
-Types appareils cibles PC…,
</t>
  </si>
  <si>
    <t>Services tiers
suivi analytique
soluce emailing : mailchimp exemple</t>
  </si>
  <si>
    <t>Nom de domaine et hébergement, install...
indiquer qui renouvelle
serveur…</t>
  </si>
  <si>
    <t>Sécurité
Acces aux compte (dirigeant, utilisateur, chef projet), Rooting
Backup BDD à prévoir et qui, comment</t>
  </si>
  <si>
    <t xml:space="preserve">Maintenance et evolution
QUI,contrat?, </t>
  </si>
  <si>
    <t>Budget</t>
  </si>
  <si>
    <t>Prendre chaq point est estimer chq point</t>
  </si>
  <si>
    <t>Quantité</t>
  </si>
  <si>
    <t>Description</t>
  </si>
  <si>
    <t>Réduction</t>
  </si>
  <si>
    <t>Coût</t>
  </si>
  <si>
    <t>Création d'un site vitrine multilingue adapté à tous les écrans et équipé d'un système de réservation (sur base Wordpress)</t>
  </si>
  <si>
    <t>-</t>
  </si>
  <si>
    <t>9 500 €</t>
  </si>
  <si>
    <t>Adaptation de la charte graphique pour le Web</t>
  </si>
  <si>
    <t>Publi-rédaction</t>
  </si>
  <si>
    <t>Internationalisation en anglais, russe et chinois</t>
  </si>
  <si>
    <t>1 900 €</t>
  </si>
  <si>
    <t>Formation à la gestion des contenus sur Wordpress</t>
  </si>
  <si>
    <t>Contrat de maintenance et d’assistance (abonnement annuel)</t>
  </si>
  <si>
    <t>Création d'emails dédiés</t>
  </si>
  <si>
    <t>Total:</t>
  </si>
  <si>
    <t>13 500 €</t>
  </si>
  <si>
    <t>colllecte infos</t>
  </si>
  <si>
    <t>Poste</t>
  </si>
  <si>
    <t>Role</t>
  </si>
  <si>
    <t>Chef projet</t>
  </si>
  <si>
    <t>Développeur</t>
  </si>
  <si>
    <t>Graphiste</t>
  </si>
  <si>
    <t>Photographe</t>
  </si>
  <si>
    <t>Traducteur</t>
  </si>
  <si>
    <t>forfait</t>
  </si>
  <si>
    <t>Chef projet
Développeur
Graphiste</t>
  </si>
  <si>
    <t>Chef projet
Développeur</t>
  </si>
  <si>
    <t>Chef projet
Traducteur</t>
  </si>
  <si>
    <t>Coût estimé</t>
  </si>
  <si>
    <t>Durée en jours/hommes
chef projet</t>
  </si>
  <si>
    <t>Durée en jours/hommes
Développeur</t>
  </si>
  <si>
    <t>Durée en jours/hommes
Graphiste</t>
  </si>
  <si>
    <t>Durée en jours/hommes
Traducteur</t>
  </si>
  <si>
    <t>Durée en jours/hommes
Photographe</t>
  </si>
  <si>
    <t>%
fraction jour</t>
  </si>
  <si>
    <t>organisation travail</t>
  </si>
  <si>
    <t>seul</t>
  </si>
  <si>
    <t>en parallèle</t>
  </si>
  <si>
    <t>complémentaire</t>
  </si>
  <si>
    <t>Durée en jours/hommes
Expert</t>
  </si>
  <si>
    <t>org_tr</t>
  </si>
  <si>
    <t>Durée du projet calculée en jours</t>
  </si>
  <si>
    <t>Expert</t>
  </si>
  <si>
    <t>Coût Estimé du Projet :</t>
  </si>
  <si>
    <t>Prénom</t>
  </si>
  <si>
    <t>Nom</t>
  </si>
  <si>
    <t>MANIER</t>
  </si>
  <si>
    <t>Mattieu</t>
  </si>
  <si>
    <t>VEREERTBRUGGHEN</t>
  </si>
  <si>
    <t>Martine</t>
  </si>
  <si>
    <t>POIX</t>
  </si>
  <si>
    <t>Commanditaire</t>
  </si>
  <si>
    <t>Date</t>
  </si>
  <si>
    <t>désignation du férié</t>
  </si>
  <si>
    <t>n°série du férié</t>
  </si>
  <si>
    <t>Noel</t>
  </si>
  <si>
    <t>Année</t>
  </si>
  <si>
    <t>L'analyse de vos besoins et la rédaction d'un cahier des charges détaillé</t>
  </si>
  <si>
    <t>La conception de l'architecture de l'application</t>
  </si>
  <si>
    <t>Le développement de l'application web, avec une interface utilisateur intuitive et responsive</t>
  </si>
  <si>
    <t>La mise en place d'une base de données MySQL pour le stockage des données</t>
  </si>
  <si>
    <t>Les tests unitaires et fonctionnels pour assurer la qualité et la stabilité de l'application</t>
  </si>
  <si>
    <t>La mise en production de l'application sur votre serveur ou sur un serveur dédié</t>
  </si>
  <si>
    <t>Analyse et Rédaction du cahier des charges (Site vitrine basé Wordpress)</t>
  </si>
  <si>
    <t>Analyse et Rédaction du cahier des charges (Application web suivi gestion projet)</t>
  </si>
  <si>
    <t>Création application web suivi gestion projet</t>
  </si>
  <si>
    <t>Adaptation charte graphique et Editoriale</t>
  </si>
  <si>
    <t>Conception de la BDD :
Dictionnaire de données,
MCD, MLD</t>
  </si>
  <si>
    <t>Création de BDD (SQL par exemple)</t>
  </si>
  <si>
    <t>Cas d'utilisation</t>
  </si>
  <si>
    <t>Achat</t>
  </si>
  <si>
    <t>Location</t>
  </si>
  <si>
    <t>Achat Tampon</t>
  </si>
  <si>
    <t>Achat papier</t>
  </si>
  <si>
    <t>Achat cartouche encre impr Epson</t>
  </si>
  <si>
    <t>((litre au 100/100km)*prix essence)*nbre km</t>
  </si>
  <si>
    <t>date</t>
  </si>
  <si>
    <t>Frais Déplacement</t>
  </si>
  <si>
    <t>Frais Déplacement à Spationaute Design</t>
  </si>
  <si>
    <t>Frais</t>
  </si>
  <si>
    <t>Location Nom Domaine &amp; Hébergement</t>
  </si>
  <si>
    <t>ressources</t>
  </si>
  <si>
    <t>matérielles</t>
  </si>
  <si>
    <t>informatique</t>
  </si>
  <si>
    <t>Frais inhérent au projet</t>
  </si>
  <si>
    <t>Coût matériels</t>
  </si>
  <si>
    <t>matériels</t>
  </si>
  <si>
    <t>Frais divers inhérent au projet</t>
  </si>
  <si>
    <t>Coût informatique</t>
  </si>
  <si>
    <t>Coût Frais inhérent au projet</t>
  </si>
  <si>
    <t>humains</t>
  </si>
  <si>
    <t>Coût Total</t>
  </si>
  <si>
    <t>Coût matériels (achats matériel)</t>
  </si>
  <si>
    <t>Coût informatique (licences, logiciels)</t>
  </si>
  <si>
    <t>Coût Humains (salaires)</t>
  </si>
  <si>
    <t>Coût du projet</t>
  </si>
  <si>
    <t>Ressources informatique 33% du salaire projet</t>
  </si>
  <si>
    <t>Charge Patronale (par jour)</t>
  </si>
  <si>
    <t>Salaire my brut horaire
2023 en France</t>
  </si>
  <si>
    <t>Salaire my brut journalier
2023 en France
(1J = 7heures)</t>
  </si>
  <si>
    <t>Coût Salarial Brut Chargé</t>
  </si>
  <si>
    <t>Salaire my brut annuel
2023 en France</t>
  </si>
  <si>
    <t>Salaire my brut mensuel
2023 en France</t>
  </si>
  <si>
    <t>UI Designer</t>
  </si>
  <si>
    <t>coûts</t>
  </si>
  <si>
    <t>Marge 
Benef</t>
  </si>
  <si>
    <t>Total</t>
  </si>
  <si>
    <t>Total arrondi</t>
  </si>
  <si>
    <t>Coût+Marge 
Benef arrondi</t>
  </si>
  <si>
    <t>Coût informatique (EDF, licences, logiciels)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</si>
</sst>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ddd\-dd\-mmm"/>
    <numFmt numFmtId="165" formatCode="0.000"/>
    <numFmt numFmtId="166" formatCode="0.00000000000000"/>
    <numFmt numFmtId="167" formatCode="#,##0.00\ &quot;€&quot;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theme="0" tint="-0.34998626667073579"/>
      <name val="Arial"/>
      <family val="2"/>
    </font>
    <font>
      <b/>
      <sz val="10"/>
      <color theme="0"/>
      <name val="Arial"/>
      <family val="2"/>
    </font>
    <font>
      <b/>
      <sz val="6"/>
      <color theme="0"/>
      <name val="Arial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1"/>
      <color rgb="FF212529"/>
      <name val="Titillium Web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Roboto"/>
    </font>
    <font>
      <i/>
      <sz val="11"/>
      <color theme="1"/>
      <name val="Roboto"/>
    </font>
    <font>
      <sz val="11"/>
      <color theme="1"/>
      <name val="Roboto"/>
    </font>
    <font>
      <sz val="10"/>
      <color theme="1"/>
      <name val="Roboto"/>
    </font>
    <font>
      <sz val="11"/>
      <color rgb="FFBD953E"/>
      <name val="Roboto"/>
    </font>
    <font>
      <strike/>
      <sz val="10"/>
      <color rgb="FFBD953E"/>
      <name val="Roboto"/>
    </font>
    <font>
      <b/>
      <sz val="11"/>
      <color theme="1"/>
      <name val="Roboto"/>
    </font>
    <font>
      <b/>
      <sz val="11"/>
      <color rgb="FFBD953E"/>
      <name val="Roboto"/>
    </font>
    <font>
      <b/>
      <sz val="1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0"/>
      <color theme="0" tint="-0.34998626667073579"/>
      <name val="Arial"/>
      <family val="2"/>
    </font>
    <font>
      <b/>
      <sz val="6"/>
      <color theme="0" tint="-0.34998626667073579"/>
      <name val="Arial"/>
      <family val="2"/>
    </font>
    <font>
      <sz val="11"/>
      <color rgb="FF5E5853"/>
      <name val="Georgia"/>
      <family val="1"/>
    </font>
    <font>
      <b/>
      <sz val="11"/>
      <color rgb="FF5E5853"/>
      <name val="Georgia"/>
      <family val="1"/>
    </font>
    <font>
      <sz val="8"/>
      <name val="Calibri"/>
      <family val="2"/>
      <scheme val="minor"/>
    </font>
    <font>
      <sz val="12"/>
      <color rgb="FF002060"/>
      <name val="Segoe UI"/>
      <family val="2"/>
    </font>
    <font>
      <sz val="11"/>
      <color theme="1"/>
      <name val="Calibri"/>
      <family val="2"/>
      <scheme val="minor"/>
    </font>
    <font>
      <sz val="10"/>
      <color theme="0" tint="-0.1499984740745262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1A1"/>
        <bgColor indexed="64"/>
      </patternFill>
    </fill>
    <fill>
      <patternFill patternType="solid">
        <fgColor rgb="FFBD953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FBE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0"/>
      </left>
      <right style="medium">
        <color rgb="FFCCCCCC"/>
      </right>
      <top style="medium">
        <color theme="0"/>
      </top>
      <bottom style="medium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theme="0"/>
      </top>
      <bottom style="medium">
        <color theme="0"/>
      </bottom>
      <diagonal/>
    </border>
    <border>
      <left style="medium">
        <color rgb="FFCCCCCC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22" fillId="0" borderId="0" applyNumberFormat="0" applyFill="0" applyBorder="0" applyAlignment="0" applyProtection="0"/>
    <xf numFmtId="44" fontId="42" fillId="0" borderId="0" applyFont="0" applyFill="0" applyBorder="0" applyAlignment="0" applyProtection="0"/>
  </cellStyleXfs>
  <cellXfs count="279">
    <xf numFmtId="0" fontId="0" fillId="0" borderId="0" xfId="0"/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0" fillId="0" borderId="0" xfId="0" applyNumberFormat="1"/>
    <xf numFmtId="0" fontId="6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16" fontId="10" fillId="5" borderId="1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9" fontId="10" fillId="6" borderId="1" xfId="0" applyNumberFormat="1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top" wrapText="1"/>
    </xf>
    <xf numFmtId="9" fontId="10" fillId="0" borderId="1" xfId="0" applyNumberFormat="1" applyFont="1" applyBorder="1" applyAlignment="1">
      <alignment horizontal="center" vertical="top"/>
    </xf>
    <xf numFmtId="0" fontId="3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0" fillId="7" borderId="0" xfId="0" applyFill="1"/>
    <xf numFmtId="16" fontId="4" fillId="7" borderId="1" xfId="0" applyNumberFormat="1" applyFont="1" applyFill="1" applyBorder="1" applyAlignment="1">
      <alignment horizontal="center" vertical="center" wrapText="1"/>
    </xf>
    <xf numFmtId="16" fontId="7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Border="1" applyAlignment="1">
      <alignment wrapText="1"/>
    </xf>
    <xf numFmtId="0" fontId="8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9" fontId="10" fillId="5" borderId="1" xfId="0" applyNumberFormat="1" applyFont="1" applyFill="1" applyBorder="1" applyAlignment="1">
      <alignment horizontal="center" vertical="top"/>
    </xf>
    <xf numFmtId="164" fontId="7" fillId="3" borderId="1" xfId="0" applyNumberFormat="1" applyFont="1" applyFill="1" applyBorder="1" applyAlignment="1">
      <alignment horizontal="center" vertical="center" textRotation="90" wrapText="1"/>
    </xf>
    <xf numFmtId="9" fontId="12" fillId="5" borderId="1" xfId="0" applyNumberFormat="1" applyFont="1" applyFill="1" applyBorder="1" applyAlignment="1">
      <alignment horizontal="center" vertical="top"/>
    </xf>
    <xf numFmtId="16" fontId="4" fillId="7" borderId="2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vertical="top" wrapText="1"/>
    </xf>
    <xf numFmtId="0" fontId="14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top" wrapText="1"/>
    </xf>
    <xf numFmtId="16" fontId="8" fillId="8" borderId="1" xfId="0" applyNumberFormat="1" applyFont="1" applyFill="1" applyBorder="1" applyAlignment="1">
      <alignment horizontal="center" vertical="top"/>
    </xf>
    <xf numFmtId="0" fontId="8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horizontal="center" vertical="top"/>
    </xf>
    <xf numFmtId="0" fontId="0" fillId="8" borderId="0" xfId="0" applyFill="1"/>
    <xf numFmtId="9" fontId="8" fillId="8" borderId="1" xfId="0" applyNumberFormat="1" applyFont="1" applyFill="1" applyBorder="1" applyAlignment="1">
      <alignment horizontal="center" vertical="top"/>
    </xf>
    <xf numFmtId="0" fontId="6" fillId="8" borderId="1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14" fontId="0" fillId="0" borderId="0" xfId="0" applyNumberFormat="1" applyAlignment="1">
      <alignment horizontal="center" vertical="center"/>
    </xf>
    <xf numFmtId="0" fontId="0" fillId="6" borderId="0" xfId="0" applyFill="1"/>
    <xf numFmtId="0" fontId="18" fillId="6" borderId="5" xfId="0" applyFont="1" applyFill="1" applyBorder="1" applyAlignment="1">
      <alignment vertical="top" wrapText="1"/>
    </xf>
    <xf numFmtId="0" fontId="14" fillId="7" borderId="1" xfId="0" applyFont="1" applyFill="1" applyBorder="1" applyAlignment="1">
      <alignment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7" borderId="3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vertical="center" wrapText="1"/>
    </xf>
    <xf numFmtId="0" fontId="2" fillId="7" borderId="0" xfId="0" applyFont="1" applyFill="1"/>
    <xf numFmtId="0" fontId="19" fillId="8" borderId="1" xfId="0" applyFont="1" applyFill="1" applyBorder="1" applyAlignment="1">
      <alignment wrapText="1"/>
    </xf>
    <xf numFmtId="16" fontId="19" fillId="8" borderId="1" xfId="0" applyNumberFormat="1" applyFont="1" applyFill="1" applyBorder="1" applyAlignment="1">
      <alignment vertical="top" wrapText="1"/>
    </xf>
    <xf numFmtId="16" fontId="19" fillId="8" borderId="1" xfId="0" applyNumberFormat="1" applyFont="1" applyFill="1" applyBorder="1" applyAlignment="1">
      <alignment wrapText="1"/>
    </xf>
    <xf numFmtId="0" fontId="19" fillId="8" borderId="1" xfId="0" applyFont="1" applyFill="1" applyBorder="1" applyAlignment="1">
      <alignment vertical="top" wrapText="1"/>
    </xf>
    <xf numFmtId="0" fontId="1" fillId="8" borderId="0" xfId="0" applyFont="1" applyFill="1"/>
    <xf numFmtId="0" fontId="20" fillId="0" borderId="1" xfId="0" applyFont="1" applyBorder="1" applyAlignment="1">
      <alignment vertical="top" wrapText="1"/>
    </xf>
    <xf numFmtId="0" fontId="0" fillId="0" borderId="0" xfId="0" applyAlignment="1">
      <alignment vertical="center" wrapText="1" shrinkToFit="1"/>
    </xf>
    <xf numFmtId="0" fontId="11" fillId="4" borderId="1" xfId="0" applyFont="1" applyFill="1" applyBorder="1" applyAlignment="1">
      <alignment horizontal="center" vertical="top"/>
    </xf>
    <xf numFmtId="0" fontId="0" fillId="0" borderId="0" xfId="0" applyAlignment="1">
      <alignment textRotation="90"/>
    </xf>
    <xf numFmtId="165" fontId="4" fillId="7" borderId="1" xfId="0" applyNumberFormat="1" applyFont="1" applyFill="1" applyBorder="1" applyAlignment="1">
      <alignment horizontal="center" vertical="center" wrapText="1"/>
    </xf>
    <xf numFmtId="166" fontId="21" fillId="7" borderId="1" xfId="0" applyNumberFormat="1" applyFont="1" applyFill="1" applyBorder="1" applyAlignment="1">
      <alignment vertical="center" wrapText="1"/>
    </xf>
    <xf numFmtId="0" fontId="9" fillId="8" borderId="2" xfId="0" applyFont="1" applyFill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top"/>
    </xf>
    <xf numFmtId="0" fontId="19" fillId="8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164" fontId="7" fillId="3" borderId="7" xfId="0" applyNumberFormat="1" applyFont="1" applyFill="1" applyBorder="1" applyAlignment="1">
      <alignment horizontal="center" vertical="center" textRotation="90" wrapText="1"/>
    </xf>
    <xf numFmtId="0" fontId="6" fillId="0" borderId="8" xfId="0" applyFont="1" applyBorder="1" applyAlignment="1">
      <alignment vertical="top" wrapText="1"/>
    </xf>
    <xf numFmtId="0" fontId="6" fillId="9" borderId="6" xfId="0" applyFont="1" applyFill="1" applyBorder="1" applyAlignment="1">
      <alignment vertical="top" wrapText="1"/>
    </xf>
    <xf numFmtId="0" fontId="19" fillId="9" borderId="6" xfId="0" applyFont="1" applyFill="1" applyBorder="1" applyAlignment="1">
      <alignment vertical="top" wrapText="1"/>
    </xf>
    <xf numFmtId="0" fontId="22" fillId="0" borderId="0" xfId="1" applyAlignment="1">
      <alignment vertical="center" wrapText="1" shrinkToFit="1"/>
    </xf>
    <xf numFmtId="0" fontId="24" fillId="2" borderId="9" xfId="0" applyFont="1" applyFill="1" applyBorder="1" applyAlignment="1">
      <alignment vertical="center" wrapText="1"/>
    </xf>
    <xf numFmtId="0" fontId="25" fillId="10" borderId="9" xfId="0" applyFont="1" applyFill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6" fillId="11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right" vertical="center" wrapText="1"/>
    </xf>
    <xf numFmtId="6" fontId="29" fillId="0" borderId="9" xfId="0" applyNumberFormat="1" applyFont="1" applyBorder="1" applyAlignment="1">
      <alignment horizontal="right" vertical="center" wrapText="1"/>
    </xf>
    <xf numFmtId="9" fontId="30" fillId="0" borderId="9" xfId="0" applyNumberFormat="1" applyFont="1" applyBorder="1" applyAlignment="1">
      <alignment horizontal="center" vertical="center" wrapText="1"/>
    </xf>
    <xf numFmtId="6" fontId="31" fillId="0" borderId="9" xfId="0" applyNumberFormat="1" applyFont="1" applyBorder="1" applyAlignment="1">
      <alignment horizontal="right" vertical="center" wrapText="1"/>
    </xf>
    <xf numFmtId="0" fontId="28" fillId="0" borderId="9" xfId="0" applyFont="1" applyBorder="1" applyAlignment="1">
      <alignment vertical="center"/>
    </xf>
    <xf numFmtId="0" fontId="0" fillId="0" borderId="9" xfId="0" applyBorder="1"/>
    <xf numFmtId="0" fontId="32" fillId="0" borderId="9" xfId="0" applyFont="1" applyBorder="1" applyAlignment="1">
      <alignment vertical="center"/>
    </xf>
    <xf numFmtId="0" fontId="33" fillId="6" borderId="9" xfId="0" applyFont="1" applyFill="1" applyBorder="1" applyAlignment="1">
      <alignment horizontal="right" vertical="center" wrapText="1"/>
    </xf>
    <xf numFmtId="0" fontId="8" fillId="13" borderId="7" xfId="0" applyFont="1" applyFill="1" applyBorder="1" applyAlignment="1">
      <alignment vertical="top" wrapText="1"/>
    </xf>
    <xf numFmtId="0" fontId="0" fillId="12" borderId="9" xfId="0" applyFill="1" applyBorder="1" applyAlignment="1">
      <alignment vertical="center" wrapText="1" shrinkToFit="1"/>
    </xf>
    <xf numFmtId="0" fontId="0" fillId="12" borderId="9" xfId="0" quotePrefix="1" applyFill="1" applyBorder="1" applyAlignment="1">
      <alignment vertical="center" wrapText="1" shrinkToFit="1"/>
    </xf>
    <xf numFmtId="0" fontId="10" fillId="12" borderId="9" xfId="0" applyFont="1" applyFill="1" applyBorder="1" applyAlignment="1">
      <alignment vertical="top" wrapText="1"/>
    </xf>
    <xf numFmtId="0" fontId="13" fillId="14" borderId="9" xfId="0" applyFont="1" applyFill="1" applyBorder="1" applyAlignment="1">
      <alignment vertical="top" wrapText="1"/>
    </xf>
    <xf numFmtId="0" fontId="0" fillId="14" borderId="9" xfId="0" applyFill="1" applyBorder="1" applyAlignment="1">
      <alignment vertical="center" wrapText="1" shrinkToFit="1"/>
    </xf>
    <xf numFmtId="0" fontId="10" fillId="15" borderId="9" xfId="0" applyFont="1" applyFill="1" applyBorder="1" applyAlignment="1">
      <alignment vertical="top" wrapText="1"/>
    </xf>
    <xf numFmtId="0" fontId="0" fillId="15" borderId="9" xfId="0" applyFill="1" applyBorder="1" applyAlignment="1">
      <alignment vertical="center" wrapText="1" shrinkToFit="1"/>
    </xf>
    <xf numFmtId="12" fontId="0" fillId="15" borderId="9" xfId="0" applyNumberFormat="1" applyFill="1" applyBorder="1" applyAlignment="1">
      <alignment vertical="center" wrapText="1" shrinkToFit="1"/>
    </xf>
    <xf numFmtId="0" fontId="7" fillId="2" borderId="1" xfId="0" applyFont="1" applyFill="1" applyBorder="1" applyAlignment="1">
      <alignment horizontal="center" vertical="center" textRotation="90" wrapText="1"/>
    </xf>
    <xf numFmtId="0" fontId="14" fillId="7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top" wrapText="1" shrinkToFit="1"/>
    </xf>
    <xf numFmtId="0" fontId="7" fillId="2" borderId="2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textRotation="90" wrapText="1"/>
    </xf>
    <xf numFmtId="2" fontId="7" fillId="2" borderId="1" xfId="0" applyNumberFormat="1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vertical="center" wrapText="1"/>
    </xf>
    <xf numFmtId="2" fontId="7" fillId="2" borderId="1" xfId="0" applyNumberFormat="1" applyFont="1" applyFill="1" applyBorder="1" applyAlignment="1">
      <alignment horizontal="center" vertical="center" textRotation="90" wrapText="1"/>
    </xf>
    <xf numFmtId="166" fontId="21" fillId="7" borderId="2" xfId="0" applyNumberFormat="1" applyFont="1" applyFill="1" applyBorder="1" applyAlignment="1">
      <alignment vertical="center" wrapText="1"/>
    </xf>
    <xf numFmtId="167" fontId="14" fillId="7" borderId="8" xfId="0" applyNumberFormat="1" applyFont="1" applyFill="1" applyBorder="1" applyAlignment="1">
      <alignment vertical="center" wrapText="1"/>
    </xf>
    <xf numFmtId="0" fontId="14" fillId="7" borderId="8" xfId="0" applyFont="1" applyFill="1" applyBorder="1" applyAlignment="1">
      <alignment horizontal="center" vertical="center" wrapText="1"/>
    </xf>
    <xf numFmtId="167" fontId="21" fillId="7" borderId="13" xfId="0" applyNumberFormat="1" applyFont="1" applyFill="1" applyBorder="1" applyAlignment="1">
      <alignment vertical="center" wrapText="1"/>
    </xf>
    <xf numFmtId="16" fontId="4" fillId="7" borderId="14" xfId="0" applyNumberFormat="1" applyFont="1" applyFill="1" applyBorder="1" applyAlignment="1">
      <alignment horizontal="center" vertical="center" wrapText="1"/>
    </xf>
    <xf numFmtId="16" fontId="4" fillId="7" borderId="15" xfId="0" applyNumberFormat="1" applyFont="1" applyFill="1" applyBorder="1" applyAlignment="1">
      <alignment horizontal="center" vertical="center" wrapText="1"/>
    </xf>
    <xf numFmtId="167" fontId="4" fillId="7" borderId="1" xfId="0" applyNumberFormat="1" applyFont="1" applyFill="1" applyBorder="1" applyAlignment="1">
      <alignment horizontal="center" vertical="center" wrapText="1"/>
    </xf>
    <xf numFmtId="16" fontId="10" fillId="5" borderId="1" xfId="0" applyNumberFormat="1" applyFont="1" applyFill="1" applyBorder="1" applyAlignment="1">
      <alignment horizontal="center" vertical="center"/>
    </xf>
    <xf numFmtId="9" fontId="10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/>
    </xf>
    <xf numFmtId="9" fontId="10" fillId="6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shrinkToFi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16" fontId="8" fillId="8" borderId="1" xfId="0" applyNumberFormat="1" applyFont="1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 shrinkToFit="1"/>
    </xf>
    <xf numFmtId="167" fontId="8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 wrapText="1"/>
    </xf>
    <xf numFmtId="0" fontId="9" fillId="8" borderId="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vertical="center" wrapText="1"/>
    </xf>
    <xf numFmtId="0" fontId="0" fillId="8" borderId="0" xfId="0" applyFill="1" applyAlignment="1">
      <alignment vertical="center"/>
    </xf>
    <xf numFmtId="0" fontId="10" fillId="0" borderId="1" xfId="0" applyFont="1" applyBorder="1" applyAlignment="1">
      <alignment vertical="center" wrapText="1"/>
    </xf>
    <xf numFmtId="9" fontId="12" fillId="5" borderId="1" xfId="0" applyNumberFormat="1" applyFont="1" applyFill="1" applyBorder="1" applyAlignment="1">
      <alignment horizontal="center" vertical="center"/>
    </xf>
    <xf numFmtId="167" fontId="10" fillId="0" borderId="1" xfId="0" applyNumberFormat="1" applyFont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1" fillId="8" borderId="0" xfId="0" applyFont="1" applyFill="1" applyAlignment="1">
      <alignment vertical="center"/>
    </xf>
    <xf numFmtId="0" fontId="19" fillId="8" borderId="1" xfId="0" applyFont="1" applyFill="1" applyBorder="1" applyAlignment="1">
      <alignment vertical="center" wrapText="1"/>
    </xf>
    <xf numFmtId="16" fontId="19" fillId="8" borderId="1" xfId="0" applyNumberFormat="1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 shrinkToFit="1"/>
    </xf>
    <xf numFmtId="167" fontId="19" fillId="8" borderId="1" xfId="0" applyNumberFormat="1" applyFont="1" applyFill="1" applyBorder="1" applyAlignment="1">
      <alignment vertical="center" wrapText="1"/>
    </xf>
    <xf numFmtId="0" fontId="19" fillId="8" borderId="2" xfId="0" applyFont="1" applyFill="1" applyBorder="1" applyAlignment="1">
      <alignment vertical="center" wrapText="1"/>
    </xf>
    <xf numFmtId="0" fontId="19" fillId="9" borderId="6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 shrinkToFit="1"/>
    </xf>
    <xf numFmtId="167" fontId="6" fillId="0" borderId="1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1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6" fillId="0" borderId="8" xfId="0" applyFont="1" applyBorder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9" fontId="13" fillId="5" borderId="1" xfId="0" applyNumberFormat="1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9" fontId="13" fillId="6" borderId="1" xfId="0" applyNumberFormat="1" applyFont="1" applyFill="1" applyBorder="1" applyAlignment="1">
      <alignment horizontal="center" vertical="center"/>
    </xf>
    <xf numFmtId="9" fontId="13" fillId="6" borderId="1" xfId="0" applyNumberFormat="1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 vertical="center" wrapText="1" shrinkToFi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3" fillId="0" borderId="1" xfId="0" applyFont="1" applyBorder="1" applyAlignment="1">
      <alignment vertical="center" wrapText="1"/>
    </xf>
    <xf numFmtId="16" fontId="13" fillId="5" borderId="1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top" wrapText="1" shrinkToFi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14" fontId="0" fillId="0" borderId="0" xfId="0" quotePrefix="1" applyNumberFormat="1" applyAlignment="1">
      <alignment horizontal="center" vertical="center"/>
    </xf>
    <xf numFmtId="0" fontId="41" fillId="0" borderId="0" xfId="0" applyFont="1" applyAlignment="1">
      <alignment horizontal="left" vertical="center" indent="3"/>
    </xf>
    <xf numFmtId="0" fontId="17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44" fontId="0" fillId="0" borderId="0" xfId="2" applyFont="1"/>
    <xf numFmtId="14" fontId="0" fillId="0" borderId="0" xfId="0" applyNumberFormat="1"/>
    <xf numFmtId="0" fontId="0" fillId="0" borderId="0" xfId="0" applyAlignment="1">
      <alignment horizontal="center" vertical="center"/>
    </xf>
    <xf numFmtId="16" fontId="4" fillId="7" borderId="16" xfId="0" applyNumberFormat="1" applyFont="1" applyFill="1" applyBorder="1" applyAlignment="1">
      <alignment horizontal="center" vertical="center" wrapText="1"/>
    </xf>
    <xf numFmtId="16" fontId="4" fillId="7" borderId="17" xfId="0" applyNumberFormat="1" applyFont="1" applyFill="1" applyBorder="1" applyAlignment="1">
      <alignment horizontal="center" vertical="center" wrapText="1"/>
    </xf>
    <xf numFmtId="16" fontId="4" fillId="7" borderId="18" xfId="0" applyNumberFormat="1" applyFon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4" fontId="4" fillId="7" borderId="3" xfId="0" applyNumberFormat="1" applyFont="1" applyFill="1" applyBorder="1" applyAlignment="1">
      <alignment horizontal="center" vertical="center" wrapText="1"/>
    </xf>
    <xf numFmtId="14" fontId="4" fillId="7" borderId="4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34" fillId="12" borderId="9" xfId="0" applyFont="1" applyFill="1" applyBorder="1" applyAlignment="1">
      <alignment horizontal="center" vertical="center" wrapText="1" shrinkToFit="1"/>
    </xf>
    <xf numFmtId="0" fontId="0" fillId="15" borderId="10" xfId="0" applyFill="1" applyBorder="1" applyAlignment="1">
      <alignment horizontal="center" vertical="center" wrapText="1" shrinkToFit="1"/>
    </xf>
    <xf numFmtId="0" fontId="0" fillId="15" borderId="11" xfId="0" applyFill="1" applyBorder="1" applyAlignment="1">
      <alignment horizontal="center" vertical="center" wrapText="1" shrinkToFit="1"/>
    </xf>
    <xf numFmtId="0" fontId="0" fillId="15" borderId="12" xfId="0" applyFill="1" applyBorder="1" applyAlignment="1">
      <alignment horizontal="center" vertical="center" wrapText="1" shrinkToFit="1"/>
    </xf>
    <xf numFmtId="16" fontId="4" fillId="7" borderId="2" xfId="0" applyNumberFormat="1" applyFont="1" applyFill="1" applyBorder="1" applyAlignment="1">
      <alignment horizontal="center" vertical="center" wrapText="1"/>
    </xf>
    <xf numFmtId="16" fontId="4" fillId="7" borderId="3" xfId="0" applyNumberFormat="1" applyFont="1" applyFill="1" applyBorder="1" applyAlignment="1">
      <alignment horizontal="center" vertical="center" wrapText="1"/>
    </xf>
    <xf numFmtId="16" fontId="4" fillId="7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44" fontId="0" fillId="0" borderId="0" xfId="2" applyFont="1" applyAlignment="1">
      <alignment horizontal="center"/>
    </xf>
    <xf numFmtId="0" fontId="0" fillId="0" borderId="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44" fontId="0" fillId="0" borderId="26" xfId="2" applyFont="1" applyBorder="1"/>
    <xf numFmtId="0" fontId="0" fillId="0" borderId="29" xfId="0" applyBorder="1" applyAlignment="1">
      <alignment horizontal="left"/>
    </xf>
    <xf numFmtId="0" fontId="0" fillId="0" borderId="34" xfId="0" applyBorder="1" applyAlignment="1">
      <alignment horizontal="right"/>
    </xf>
    <xf numFmtId="44" fontId="0" fillId="0" borderId="19" xfId="2" applyFont="1" applyBorder="1"/>
    <xf numFmtId="44" fontId="0" fillId="0" borderId="0" xfId="2" applyFont="1" applyAlignment="1">
      <alignment horizontal="center" vertical="center"/>
    </xf>
    <xf numFmtId="44" fontId="0" fillId="0" borderId="0" xfId="2" applyFont="1" applyAlignment="1">
      <alignment horizontal="center" vertical="center" wrapText="1"/>
    </xf>
    <xf numFmtId="44" fontId="0" fillId="8" borderId="0" xfId="2" applyFont="1" applyFill="1" applyAlignment="1">
      <alignment horizontal="center" vertical="center" wrapText="1"/>
    </xf>
    <xf numFmtId="0" fontId="0" fillId="0" borderId="38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left" vertical="top"/>
    </xf>
    <xf numFmtId="0" fontId="0" fillId="0" borderId="43" xfId="0" applyBorder="1" applyAlignment="1">
      <alignment horizontal="left" vertical="top"/>
    </xf>
    <xf numFmtId="0" fontId="0" fillId="0" borderId="4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35" xfId="0" applyBorder="1" applyAlignment="1"/>
    <xf numFmtId="0" fontId="0" fillId="0" borderId="36" xfId="0" applyBorder="1" applyAlignment="1"/>
    <xf numFmtId="0" fontId="0" fillId="0" borderId="48" xfId="0" applyBorder="1" applyAlignment="1">
      <alignment horizontal="center"/>
    </xf>
    <xf numFmtId="44" fontId="0" fillId="0" borderId="19" xfId="0" applyNumberFormat="1" applyBorder="1"/>
    <xf numFmtId="0" fontId="0" fillId="0" borderId="19" xfId="0" applyBorder="1"/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44" fontId="0" fillId="0" borderId="0" xfId="0" applyNumberFormat="1" applyAlignment="1">
      <alignment horizontal="center" vertical="center"/>
    </xf>
    <xf numFmtId="0" fontId="0" fillId="16" borderId="0" xfId="0" applyFill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0" fillId="0" borderId="0" xfId="0" applyBorder="1" applyAlignment="1"/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center"/>
    </xf>
    <xf numFmtId="44" fontId="0" fillId="0" borderId="20" xfId="2" applyFont="1" applyBorder="1"/>
    <xf numFmtId="44" fontId="0" fillId="0" borderId="29" xfId="0" applyNumberFormat="1" applyBorder="1"/>
    <xf numFmtId="44" fontId="0" fillId="0" borderId="55" xfId="2" applyFont="1" applyBorder="1"/>
    <xf numFmtId="44" fontId="0" fillId="0" borderId="27" xfId="2" applyFont="1" applyBorder="1"/>
    <xf numFmtId="44" fontId="0" fillId="0" borderId="30" xfId="0" applyNumberFormat="1" applyBorder="1"/>
    <xf numFmtId="44" fontId="0" fillId="0" borderId="24" xfId="2" applyFont="1" applyBorder="1"/>
    <xf numFmtId="44" fontId="0" fillId="0" borderId="23" xfId="2" applyFont="1" applyBorder="1"/>
    <xf numFmtId="44" fontId="0" fillId="0" borderId="28" xfId="0" applyNumberFormat="1" applyBorder="1"/>
    <xf numFmtId="0" fontId="0" fillId="0" borderId="4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4" xfId="0" applyBorder="1" applyAlignment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44" fontId="0" fillId="0" borderId="45" xfId="0" applyNumberFormat="1" applyBorder="1" applyAlignment="1">
      <alignment horizontal="center" vertical="center"/>
    </xf>
    <xf numFmtId="44" fontId="0" fillId="0" borderId="35" xfId="0" applyNumberFormat="1" applyBorder="1" applyAlignment="1">
      <alignment horizontal="center" vertical="center"/>
    </xf>
    <xf numFmtId="44" fontId="0" fillId="0" borderId="35" xfId="0" applyNumberFormat="1" applyBorder="1"/>
    <xf numFmtId="44" fontId="0" fillId="0" borderId="58" xfId="0" applyNumberFormat="1" applyBorder="1"/>
    <xf numFmtId="0" fontId="0" fillId="17" borderId="47" xfId="0" applyFill="1" applyBorder="1" applyAlignment="1">
      <alignment horizontal="center" vertical="center" wrapText="1"/>
    </xf>
    <xf numFmtId="0" fontId="0" fillId="17" borderId="19" xfId="0" applyFill="1" applyBorder="1" applyAlignment="1">
      <alignment horizontal="center" vertical="center"/>
    </xf>
    <xf numFmtId="44" fontId="0" fillId="17" borderId="59" xfId="0" applyNumberFormat="1" applyFill="1" applyBorder="1" applyAlignment="1">
      <alignment horizontal="center" vertical="center"/>
    </xf>
    <xf numFmtId="44" fontId="0" fillId="17" borderId="31" xfId="0" applyNumberFormat="1" applyFill="1" applyBorder="1" applyAlignment="1">
      <alignment horizontal="center" vertical="center"/>
    </xf>
    <xf numFmtId="44" fontId="0" fillId="17" borderId="45" xfId="0" applyNumberFormat="1" applyFill="1" applyBorder="1" applyAlignment="1">
      <alignment horizontal="center" vertical="center"/>
    </xf>
    <xf numFmtId="44" fontId="0" fillId="17" borderId="32" xfId="0" applyNumberFormat="1" applyFill="1" applyBorder="1" applyAlignment="1">
      <alignment horizontal="center" vertical="center"/>
    </xf>
    <xf numFmtId="44" fontId="0" fillId="17" borderId="32" xfId="0" applyNumberFormat="1" applyFill="1" applyBorder="1"/>
    <xf numFmtId="44" fontId="0" fillId="17" borderId="46" xfId="0" applyNumberFormat="1" applyFill="1" applyBorder="1" applyAlignment="1">
      <alignment horizontal="center" vertical="center"/>
    </xf>
    <xf numFmtId="44" fontId="0" fillId="17" borderId="33" xfId="0" applyNumberFormat="1" applyFill="1" applyBorder="1"/>
    <xf numFmtId="44" fontId="0" fillId="17" borderId="55" xfId="2" applyFont="1" applyFill="1" applyBorder="1"/>
  </cellXfs>
  <cellStyles count="3">
    <cellStyle name="Lien hypertexte" xfId="1" builtinId="8"/>
    <cellStyle name="Monétaire" xfId="2" builtinId="4"/>
    <cellStyle name="Normal" xfId="0" builtinId="0"/>
  </cellStyles>
  <dxfs count="9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AF8FA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DFD7DF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DFD7DF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/>
        <i val="0"/>
        <color rgb="FFFF0000"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AF8FA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EFBE6"/>
      <color rgb="FFFEF9D6"/>
      <color rgb="FFFAF8FA"/>
      <color rgb="FFF2EEF2"/>
      <color rgb="FFF0ECF0"/>
      <color rgb="FFDFD7DF"/>
      <color rgb="FFDED7DF"/>
      <color rgb="FFB4A3B7"/>
      <color rgb="FF8B7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9036</xdr:colOff>
      <xdr:row>9</xdr:row>
      <xdr:rowOff>189748</xdr:rowOff>
    </xdr:from>
    <xdr:to>
      <xdr:col>39</xdr:col>
      <xdr:colOff>18071</xdr:colOff>
      <xdr:row>11</xdr:row>
      <xdr:rowOff>9035</xdr:rowOff>
    </xdr:to>
    <xdr:cxnSp macro="">
      <xdr:nvCxnSpPr>
        <xdr:cNvPr id="3" name="Connecteur : en angle 2">
          <a:extLst>
            <a:ext uri="{FF2B5EF4-FFF2-40B4-BE49-F238E27FC236}">
              <a16:creationId xmlns:a16="http://schemas.microsoft.com/office/drawing/2014/main" id="{1054B774-AD10-198B-9A47-E3A650CC8A53}"/>
            </a:ext>
          </a:extLst>
        </xdr:cNvPr>
        <xdr:cNvCxnSpPr/>
      </xdr:nvCxnSpPr>
      <xdr:spPr>
        <a:xfrm>
          <a:off x="9098822" y="2421534"/>
          <a:ext cx="262032" cy="216853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15</xdr:row>
      <xdr:rowOff>9035</xdr:rowOff>
    </xdr:from>
    <xdr:to>
      <xdr:col>46</xdr:col>
      <xdr:colOff>9035</xdr:colOff>
      <xdr:row>15</xdr:row>
      <xdr:rowOff>9035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182B2AF1-75D8-21AB-2483-8A5263C6C962}"/>
            </a:ext>
          </a:extLst>
        </xdr:cNvPr>
        <xdr:cNvCxnSpPr/>
      </xdr:nvCxnSpPr>
      <xdr:spPr>
        <a:xfrm>
          <a:off x="9975273" y="3560016"/>
          <a:ext cx="262031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100767</xdr:colOff>
      <xdr:row>18</xdr:row>
      <xdr:rowOff>133535</xdr:rowOff>
    </xdr:from>
    <xdr:to>
      <xdr:col>76</xdr:col>
      <xdr:colOff>2842</xdr:colOff>
      <xdr:row>21</xdr:row>
      <xdr:rowOff>32077</xdr:rowOff>
    </xdr:to>
    <xdr:cxnSp macro="">
      <xdr:nvCxnSpPr>
        <xdr:cNvPr id="2" name="Connecteur : en angle 1">
          <a:extLst>
            <a:ext uri="{FF2B5EF4-FFF2-40B4-BE49-F238E27FC236}">
              <a16:creationId xmlns:a16="http://schemas.microsoft.com/office/drawing/2014/main" id="{E02F0F38-C1BD-408C-8840-E330DA437EB4}"/>
            </a:ext>
          </a:extLst>
        </xdr:cNvPr>
        <xdr:cNvCxnSpPr/>
      </xdr:nvCxnSpPr>
      <xdr:spPr>
        <a:xfrm>
          <a:off x="16040647" y="5513090"/>
          <a:ext cx="1392945" cy="221564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27418</xdr:colOff>
      <xdr:row>16</xdr:row>
      <xdr:rowOff>0</xdr:rowOff>
    </xdr:from>
    <xdr:to>
      <xdr:col>53</xdr:col>
      <xdr:colOff>18174</xdr:colOff>
      <xdr:row>17</xdr:row>
      <xdr:rowOff>11215</xdr:rowOff>
    </xdr:to>
    <xdr:cxnSp macro="">
      <xdr:nvCxnSpPr>
        <xdr:cNvPr id="4" name="Connecteur : en angle 3">
          <a:extLst>
            <a:ext uri="{FF2B5EF4-FFF2-40B4-BE49-F238E27FC236}">
              <a16:creationId xmlns:a16="http://schemas.microsoft.com/office/drawing/2014/main" id="{3C6EAE7D-3CE7-456F-B55D-10EB13DA937D}"/>
            </a:ext>
          </a:extLst>
        </xdr:cNvPr>
        <xdr:cNvCxnSpPr/>
      </xdr:nvCxnSpPr>
      <xdr:spPr>
        <a:xfrm>
          <a:off x="12146303" y="4651970"/>
          <a:ext cx="630516" cy="212283"/>
        </a:xfrm>
        <a:prstGeom prst="bentConnector3">
          <a:avLst>
            <a:gd name="adj1" fmla="val 97360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0</xdr:colOff>
      <xdr:row>19</xdr:row>
      <xdr:rowOff>0</xdr:rowOff>
    </xdr:from>
    <xdr:to>
      <xdr:col>56</xdr:col>
      <xdr:colOff>9035</xdr:colOff>
      <xdr:row>19</xdr:row>
      <xdr:rowOff>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C765CAC0-94E9-4374-ABE3-5A6428314CBE}"/>
            </a:ext>
          </a:extLst>
        </xdr:cNvPr>
        <xdr:cNvCxnSpPr/>
      </xdr:nvCxnSpPr>
      <xdr:spPr>
        <a:xfrm>
          <a:off x="12876436" y="5738971"/>
          <a:ext cx="261605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7406</xdr:colOff>
      <xdr:row>18</xdr:row>
      <xdr:rowOff>320781</xdr:rowOff>
    </xdr:from>
    <xdr:to>
      <xdr:col>55</xdr:col>
      <xdr:colOff>1</xdr:colOff>
      <xdr:row>21</xdr:row>
      <xdr:rowOff>4677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1AB1A2CA-1F21-40FC-8FF0-BA87E00FDA25}"/>
            </a:ext>
          </a:extLst>
        </xdr:cNvPr>
        <xdr:cNvCxnSpPr/>
      </xdr:nvCxnSpPr>
      <xdr:spPr>
        <a:xfrm>
          <a:off x="12883842" y="5732345"/>
          <a:ext cx="118880" cy="11303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126286</xdr:colOff>
      <xdr:row>22</xdr:row>
      <xdr:rowOff>4676</xdr:rowOff>
    </xdr:from>
    <xdr:to>
      <xdr:col>59</xdr:col>
      <xdr:colOff>121718</xdr:colOff>
      <xdr:row>27</xdr:row>
      <xdr:rowOff>1859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AF6C7C61-7F95-4E76-9DEB-92889E27FCFE}"/>
            </a:ext>
          </a:extLst>
        </xdr:cNvPr>
        <xdr:cNvCxnSpPr/>
      </xdr:nvCxnSpPr>
      <xdr:spPr>
        <a:xfrm rot="16200000" flipH="1">
          <a:off x="12877899" y="6322161"/>
          <a:ext cx="1129075" cy="374289"/>
        </a:xfrm>
        <a:prstGeom prst="bentConnector3">
          <a:avLst>
            <a:gd name="adj1" fmla="val -53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27</xdr:row>
      <xdr:rowOff>196444</xdr:rowOff>
    </xdr:from>
    <xdr:to>
      <xdr:col>81</xdr:col>
      <xdr:colOff>109</xdr:colOff>
      <xdr:row>30</xdr:row>
      <xdr:rowOff>1860</xdr:rowOff>
    </xdr:to>
    <xdr:cxnSp macro="">
      <xdr:nvCxnSpPr>
        <xdr:cNvPr id="14" name="Connecteur : en angle 13">
          <a:extLst>
            <a:ext uri="{FF2B5EF4-FFF2-40B4-BE49-F238E27FC236}">
              <a16:creationId xmlns:a16="http://schemas.microsoft.com/office/drawing/2014/main" id="{63A8776F-534E-49C5-8903-B363356F21B3}"/>
            </a:ext>
          </a:extLst>
        </xdr:cNvPr>
        <xdr:cNvCxnSpPr/>
      </xdr:nvCxnSpPr>
      <xdr:spPr>
        <a:xfrm>
          <a:off x="14265575" y="7268428"/>
          <a:ext cx="2020676" cy="535065"/>
        </a:xfrm>
        <a:prstGeom prst="bentConnector3">
          <a:avLst>
            <a:gd name="adj1" fmla="val 9999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122328</xdr:colOff>
      <xdr:row>32</xdr:row>
      <xdr:rowOff>0</xdr:rowOff>
    </xdr:from>
    <xdr:to>
      <xdr:col>91</xdr:col>
      <xdr:colOff>6225</xdr:colOff>
      <xdr:row>34</xdr:row>
      <xdr:rowOff>31723</xdr:rowOff>
    </xdr:to>
    <xdr:cxnSp macro="">
      <xdr:nvCxnSpPr>
        <xdr:cNvPr id="18" name="Connecteur : en angle 17">
          <a:extLst>
            <a:ext uri="{FF2B5EF4-FFF2-40B4-BE49-F238E27FC236}">
              <a16:creationId xmlns:a16="http://schemas.microsoft.com/office/drawing/2014/main" id="{E7648FDD-61B0-4FAB-A3E3-73F4D0398D85}"/>
            </a:ext>
          </a:extLst>
        </xdr:cNvPr>
        <xdr:cNvCxnSpPr/>
      </xdr:nvCxnSpPr>
      <xdr:spPr>
        <a:xfrm>
          <a:off x="16642692" y="8318288"/>
          <a:ext cx="1039895" cy="435404"/>
        </a:xfrm>
        <a:prstGeom prst="bentConnector3">
          <a:avLst>
            <a:gd name="adj1" fmla="val 99995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34</xdr:row>
      <xdr:rowOff>0</xdr:rowOff>
    </xdr:from>
    <xdr:to>
      <xdr:col>95</xdr:col>
      <xdr:colOff>9035</xdr:colOff>
      <xdr:row>34</xdr:row>
      <xdr:rowOff>0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F78D8420-306F-4E84-BCF3-61820A26A471}"/>
            </a:ext>
          </a:extLst>
        </xdr:cNvPr>
        <xdr:cNvCxnSpPr/>
      </xdr:nvCxnSpPr>
      <xdr:spPr>
        <a:xfrm>
          <a:off x="17933249" y="8721969"/>
          <a:ext cx="26592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6117</xdr:colOff>
      <xdr:row>39</xdr:row>
      <xdr:rowOff>195725</xdr:rowOff>
    </xdr:from>
    <xdr:to>
      <xdr:col>102</xdr:col>
      <xdr:colOff>6225</xdr:colOff>
      <xdr:row>40</xdr:row>
      <xdr:rowOff>196865</xdr:rowOff>
    </xdr:to>
    <xdr:cxnSp macro="">
      <xdr:nvCxnSpPr>
        <xdr:cNvPr id="22" name="Connecteur : en angle 21">
          <a:extLst>
            <a:ext uri="{FF2B5EF4-FFF2-40B4-BE49-F238E27FC236}">
              <a16:creationId xmlns:a16="http://schemas.microsoft.com/office/drawing/2014/main" id="{5DB122BA-6A1E-4E5B-AFC6-484B287F3D60}"/>
            </a:ext>
          </a:extLst>
        </xdr:cNvPr>
        <xdr:cNvCxnSpPr/>
      </xdr:nvCxnSpPr>
      <xdr:spPr>
        <a:xfrm>
          <a:off x="18838475" y="9725057"/>
          <a:ext cx="256997" cy="202981"/>
        </a:xfrm>
        <a:prstGeom prst="bentConnector3">
          <a:avLst>
            <a:gd name="adj1" fmla="val 1023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0</xdr:colOff>
      <xdr:row>42</xdr:row>
      <xdr:rowOff>0</xdr:rowOff>
    </xdr:from>
    <xdr:to>
      <xdr:col>109</xdr:col>
      <xdr:colOff>9036</xdr:colOff>
      <xdr:row>42</xdr:row>
      <xdr:rowOff>0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2974F796-8D41-4E1C-B6BC-C4100F621830}"/>
            </a:ext>
          </a:extLst>
        </xdr:cNvPr>
        <xdr:cNvCxnSpPr/>
      </xdr:nvCxnSpPr>
      <xdr:spPr>
        <a:xfrm>
          <a:off x="19731468" y="10134855"/>
          <a:ext cx="26592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114</xdr:col>
      <xdr:colOff>0</xdr:colOff>
      <xdr:row>42</xdr:row>
      <xdr:rowOff>0</xdr:rowOff>
    </xdr:from>
    <xdr:to>
      <xdr:col>116</xdr:col>
      <xdr:colOff>9036</xdr:colOff>
      <xdr:row>42</xdr:row>
      <xdr:rowOff>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FF6D6A09-5FA6-423F-8D10-70BC6DDE803D}"/>
            </a:ext>
          </a:extLst>
        </xdr:cNvPr>
        <xdr:cNvCxnSpPr/>
      </xdr:nvCxnSpPr>
      <xdr:spPr>
        <a:xfrm>
          <a:off x="20630577" y="10134855"/>
          <a:ext cx="265924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2</xdr:row>
      <xdr:rowOff>1316934</xdr:rowOff>
    </xdr:from>
    <xdr:to>
      <xdr:col>121</xdr:col>
      <xdr:colOff>0</xdr:colOff>
      <xdr:row>43</xdr:row>
      <xdr:rowOff>24848</xdr:rowOff>
    </xdr:to>
    <xdr:cxnSp macro="">
      <xdr:nvCxnSpPr>
        <xdr:cNvPr id="31" name="Connecteur droit avec flèche 30">
          <a:extLst>
            <a:ext uri="{FF2B5EF4-FFF2-40B4-BE49-F238E27FC236}">
              <a16:creationId xmlns:a16="http://schemas.microsoft.com/office/drawing/2014/main" id="{7B2C17E0-B40D-0426-E52C-8A3B0F4A363C}"/>
            </a:ext>
          </a:extLst>
        </xdr:cNvPr>
        <xdr:cNvCxnSpPr/>
      </xdr:nvCxnSpPr>
      <xdr:spPr>
        <a:xfrm flipV="1">
          <a:off x="21207620" y="1515717"/>
          <a:ext cx="0" cy="8758859"/>
        </a:xfrm>
        <a:prstGeom prst="straightConnector1">
          <a:avLst/>
        </a:prstGeom>
        <a:ln w="19050">
          <a:prstDash val="dashDot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469126</xdr:colOff>
      <xdr:row>15</xdr:row>
      <xdr:rowOff>111319</xdr:rowOff>
    </xdr:from>
    <xdr:to>
      <xdr:col>14</xdr:col>
      <xdr:colOff>171477</xdr:colOff>
      <xdr:row>31</xdr:row>
      <xdr:rowOff>270400</xdr:rowOff>
    </xdr:to>
    <xdr:pic>
      <xdr:nvPicPr>
        <xdr:cNvPr id="2" name="image10.png">
          <a:extLst>
            <a:ext uri="{FF2B5EF4-FFF2-40B4-BE49-F238E27FC236}">
              <a16:creationId xmlns:a16="http://schemas.microsoft.com/office/drawing/2014/main" id="{6D42B020-C5C2-AAE0-A894-0B270DF7E06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887199" y="3737114"/>
          <a:ext cx="5824855" cy="4357370"/>
        </a:xfrm>
        <a:prstGeom prst="rect">
          <a:avLst/>
        </a:prstGeom>
        <a:ln/>
      </xdr:spPr>
    </xdr:pic>
    <xdr:clientData/>
  </xdr:twoCellAnchor>
  <xdr:twoCellAnchor>
    <xdr:from>
      <xdr:col>8</xdr:col>
      <xdr:colOff>7952</xdr:colOff>
      <xdr:row>24</xdr:row>
      <xdr:rowOff>103367</xdr:rowOff>
    </xdr:from>
    <xdr:to>
      <xdr:col>9</xdr:col>
      <xdr:colOff>659958</xdr:colOff>
      <xdr:row>33</xdr:row>
      <xdr:rowOff>381662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2C910CB8-77D2-599B-86EA-B849DC04978D}"/>
            </a:ext>
          </a:extLst>
        </xdr:cNvPr>
        <xdr:cNvCxnSpPr/>
      </xdr:nvCxnSpPr>
      <xdr:spPr>
        <a:xfrm flipV="1">
          <a:off x="9000877" y="6209969"/>
          <a:ext cx="3077154" cy="5239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993914</xdr:colOff>
      <xdr:row>34</xdr:row>
      <xdr:rowOff>166978</xdr:rowOff>
    </xdr:from>
    <xdr:to>
      <xdr:col>13</xdr:col>
      <xdr:colOff>175233</xdr:colOff>
      <xdr:row>40</xdr:row>
      <xdr:rowOff>17200</xdr:rowOff>
    </xdr:to>
    <xdr:pic>
      <xdr:nvPicPr>
        <xdr:cNvPr id="16" name="image3.png">
          <a:extLst>
            <a:ext uri="{FF2B5EF4-FFF2-40B4-BE49-F238E27FC236}">
              <a16:creationId xmlns:a16="http://schemas.microsoft.com/office/drawing/2014/main" id="{FB7E7903-7531-1394-6F8E-412B82D1B3E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986839" y="11235194"/>
          <a:ext cx="6043295" cy="3460115"/>
        </a:xfrm>
        <a:prstGeom prst="rect">
          <a:avLst/>
        </a:prstGeom>
        <a:ln/>
      </xdr:spPr>
    </xdr:pic>
    <xdr:clientData/>
  </xdr:twoCellAnchor>
  <xdr:twoCellAnchor>
    <xdr:from>
      <xdr:col>7</xdr:col>
      <xdr:colOff>795130</xdr:colOff>
      <xdr:row>36</xdr:row>
      <xdr:rowOff>198782</xdr:rowOff>
    </xdr:from>
    <xdr:to>
      <xdr:col>8</xdr:col>
      <xdr:colOff>1685677</xdr:colOff>
      <xdr:row>36</xdr:row>
      <xdr:rowOff>214686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C98652F3-EDA4-C002-A072-B9577E3D825C}"/>
            </a:ext>
          </a:extLst>
        </xdr:cNvPr>
        <xdr:cNvCxnSpPr/>
      </xdr:nvCxnSpPr>
      <xdr:spPr>
        <a:xfrm flipV="1">
          <a:off x="8961120" y="11839492"/>
          <a:ext cx="1717482" cy="1590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1326</xdr:colOff>
      <xdr:row>34</xdr:row>
      <xdr:rowOff>0</xdr:rowOff>
    </xdr:from>
    <xdr:to>
      <xdr:col>12</xdr:col>
      <xdr:colOff>818985</xdr:colOff>
      <xdr:row>34</xdr:row>
      <xdr:rowOff>239864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1286D722-1FC0-4664-9E34-BA55F21FF65E}"/>
            </a:ext>
          </a:extLst>
        </xdr:cNvPr>
        <xdr:cNvCxnSpPr/>
      </xdr:nvCxnSpPr>
      <xdr:spPr>
        <a:xfrm flipV="1">
          <a:off x="8994251" y="11068216"/>
          <a:ext cx="6852699" cy="239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821635</xdr:colOff>
      <xdr:row>32</xdr:row>
      <xdr:rowOff>119269</xdr:rowOff>
    </xdr:from>
    <xdr:to>
      <xdr:col>9</xdr:col>
      <xdr:colOff>39757</xdr:colOff>
      <xdr:row>35</xdr:row>
      <xdr:rowOff>106018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7F035E5A-8304-49E5-AD71-10100A5B22F0}"/>
            </a:ext>
          </a:extLst>
        </xdr:cNvPr>
        <xdr:cNvCxnSpPr/>
      </xdr:nvCxnSpPr>
      <xdr:spPr>
        <a:xfrm flipV="1">
          <a:off x="8987625" y="9279172"/>
          <a:ext cx="2470205" cy="227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803081</xdr:colOff>
      <xdr:row>45</xdr:row>
      <xdr:rowOff>190831</xdr:rowOff>
    </xdr:from>
    <xdr:to>
      <xdr:col>9</xdr:col>
      <xdr:colOff>127221</xdr:colOff>
      <xdr:row>45</xdr:row>
      <xdr:rowOff>198782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80ED0D9E-553F-40F3-10C4-DED7C954650C}"/>
            </a:ext>
          </a:extLst>
        </xdr:cNvPr>
        <xdr:cNvCxnSpPr/>
      </xdr:nvCxnSpPr>
      <xdr:spPr>
        <a:xfrm flipV="1">
          <a:off x="8969071" y="18860494"/>
          <a:ext cx="2576223" cy="7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9036</xdr:colOff>
      <xdr:row>8</xdr:row>
      <xdr:rowOff>189748</xdr:rowOff>
    </xdr:from>
    <xdr:to>
      <xdr:col>18</xdr:col>
      <xdr:colOff>18071</xdr:colOff>
      <xdr:row>10</xdr:row>
      <xdr:rowOff>9035</xdr:rowOff>
    </xdr:to>
    <xdr:cxnSp macro="">
      <xdr:nvCxnSpPr>
        <xdr:cNvPr id="2" name="Connecteur : en angle 1">
          <a:extLst>
            <a:ext uri="{FF2B5EF4-FFF2-40B4-BE49-F238E27FC236}">
              <a16:creationId xmlns:a16="http://schemas.microsoft.com/office/drawing/2014/main" id="{662B0C38-0E0F-434D-A051-02D4694B6AF7}"/>
            </a:ext>
          </a:extLst>
        </xdr:cNvPr>
        <xdr:cNvCxnSpPr/>
      </xdr:nvCxnSpPr>
      <xdr:spPr>
        <a:xfrm>
          <a:off x="9081474" y="2424065"/>
          <a:ext cx="263477" cy="216852"/>
        </a:xfrm>
        <a:prstGeom prst="bentConnector3">
          <a:avLst>
            <a:gd name="adj1" fmla="val 94827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14</xdr:row>
      <xdr:rowOff>9035</xdr:rowOff>
    </xdr:from>
    <xdr:to>
      <xdr:col>25</xdr:col>
      <xdr:colOff>9035</xdr:colOff>
      <xdr:row>14</xdr:row>
      <xdr:rowOff>9035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42703155-FDDC-418F-AF40-949E16D63EF6}"/>
            </a:ext>
          </a:extLst>
        </xdr:cNvPr>
        <xdr:cNvCxnSpPr/>
      </xdr:nvCxnSpPr>
      <xdr:spPr>
        <a:xfrm>
          <a:off x="9962984" y="3563268"/>
          <a:ext cx="263477" cy="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hecklists.opquast.com/fr/assurance-qualite-we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0868-FAEC-477B-882C-A0FDB72825DC}">
  <dimension ref="A1:Y571"/>
  <sheetViews>
    <sheetView workbookViewId="0">
      <selection activeCell="C5" sqref="C5"/>
    </sheetView>
  </sheetViews>
  <sheetFormatPr baseColWidth="10" defaultRowHeight="15.05" x14ac:dyDescent="0.3"/>
  <cols>
    <col min="1" max="1" width="14" style="38" customWidth="1"/>
    <col min="2" max="2" width="11.5546875" style="38"/>
    <col min="3" max="5" width="17.77734375" style="38" customWidth="1"/>
    <col min="6" max="6" width="11.5546875" style="38"/>
    <col min="7" max="7" width="12.6640625" style="217" customWidth="1"/>
    <col min="8" max="9" width="11.5546875" style="217"/>
    <col min="10" max="10" width="26.6640625" style="38" customWidth="1"/>
    <col min="11" max="12" width="14.77734375" style="38" customWidth="1"/>
    <col min="13" max="13" width="26.6640625" style="38" customWidth="1"/>
    <col min="14" max="14" width="15.21875" style="38" customWidth="1"/>
    <col min="15" max="15" width="20.33203125" style="38" customWidth="1"/>
    <col min="16" max="17" width="11.5546875" style="38"/>
    <col min="18" max="19" width="30.33203125" style="38" customWidth="1"/>
    <col min="20" max="20" width="13.109375" style="38" customWidth="1"/>
    <col min="21" max="21" width="11.5546875" style="38"/>
    <col min="22" max="22" width="5.33203125" style="38" customWidth="1"/>
    <col min="23" max="25" width="9.5546875" style="38" customWidth="1"/>
    <col min="26" max="16384" width="11.5546875" style="38"/>
  </cols>
  <sheetData>
    <row r="1" spans="1:25" x14ac:dyDescent="0.3">
      <c r="B1" s="187" t="s">
        <v>50</v>
      </c>
      <c r="C1" s="187"/>
    </row>
    <row r="2" spans="1:25" ht="75.8" thickBot="1" x14ac:dyDescent="0.35">
      <c r="A2" s="38" t="s">
        <v>161</v>
      </c>
      <c r="B2" s="38" t="s">
        <v>187</v>
      </c>
      <c r="C2" s="38" t="s">
        <v>188</v>
      </c>
      <c r="D2" s="39" t="s">
        <v>244</v>
      </c>
      <c r="E2" s="39" t="s">
        <v>245</v>
      </c>
      <c r="F2" s="39" t="s">
        <v>241</v>
      </c>
      <c r="G2" s="39" t="s">
        <v>242</v>
      </c>
      <c r="H2" s="218" t="s">
        <v>240</v>
      </c>
      <c r="I2" s="218" t="s">
        <v>243</v>
      </c>
      <c r="M2" s="38" t="s">
        <v>224</v>
      </c>
      <c r="N2" s="38" t="s">
        <v>183</v>
      </c>
      <c r="Q2" s="38" t="s">
        <v>199</v>
      </c>
      <c r="R2" s="38" t="s">
        <v>195</v>
      </c>
      <c r="S2" s="38" t="s">
        <v>196</v>
      </c>
      <c r="T2" s="38" t="s">
        <v>197</v>
      </c>
    </row>
    <row r="3" spans="1:25" ht="19.45" thickBot="1" x14ac:dyDescent="0.35">
      <c r="A3" s="38" t="s">
        <v>194</v>
      </c>
      <c r="B3" s="38" t="s">
        <v>190</v>
      </c>
      <c r="C3" s="38" t="s">
        <v>191</v>
      </c>
      <c r="F3" s="174"/>
      <c r="G3" s="219"/>
      <c r="H3" s="219"/>
      <c r="I3" s="219"/>
      <c r="M3" s="38" t="s">
        <v>233</v>
      </c>
      <c r="Q3" s="38">
        <v>2023</v>
      </c>
      <c r="R3" s="41">
        <f>DATE(Q3,1,1)</f>
        <v>44927</v>
      </c>
      <c r="S3" s="43" t="s">
        <v>53</v>
      </c>
      <c r="T3" s="38">
        <f>R3</f>
        <v>44927</v>
      </c>
    </row>
    <row r="4" spans="1:25" ht="19.45" thickBot="1" x14ac:dyDescent="0.35">
      <c r="A4" s="38" t="s">
        <v>162</v>
      </c>
      <c r="B4" s="38" t="s">
        <v>51</v>
      </c>
      <c r="C4" s="38" t="s">
        <v>189</v>
      </c>
      <c r="D4" s="245">
        <v>42270</v>
      </c>
      <c r="E4" s="245">
        <v>3523</v>
      </c>
      <c r="F4" s="38">
        <v>23.23</v>
      </c>
      <c r="G4" s="217">
        <f>F4*7</f>
        <v>162.61000000000001</v>
      </c>
      <c r="H4" s="217">
        <f>IF(F4="forfait",0,G4*0.5)</f>
        <v>81.305000000000007</v>
      </c>
      <c r="I4" s="217">
        <f>G4+H4</f>
        <v>243.91500000000002</v>
      </c>
      <c r="M4" s="38" t="s">
        <v>229</v>
      </c>
      <c r="N4" s="98" t="s">
        <v>179</v>
      </c>
      <c r="Q4" s="38">
        <v>2023</v>
      </c>
      <c r="R4" s="181">
        <f>(IF(((25-(MOD((((11*(MOD((Q4-1900),19)))-(INT(((7*(MOD((Q4-1900),19)))+1)/19))+4)),29))-(MOD(((Q4-1900)-(MOD((((11*(MOD((Q4-1900),19)))-(INT(((7*(MOD((Q4-1900),19)))+1)/19))+4)),29))+(INT((Q4-1900)/4))+31),7))))&lt;0,DATE(Q4,3,(31-(25-(MOD((((11*(MOD((Q4-1900),19)))-(INT(((7*(MOD((Q4-1900),19)))+1)/19))+4)),29))-(MOD(((Q4-1900)-(MOD((((11*(MOD((Q4-1900),19)))-(INT(((7*(MOD((Q4-1900),19)))+1)/19))+4)),29))+(INT((Q4-1900)/4))+31),7))))),IF(((25-(MOD((((11*(MOD((Q4-1900),19)))-(INT(((7*(MOD((Q4-1900),19)))+1)/19))+4)),29))-(MOD(((Q4-1900)-(MOD((((11*(MOD((Q4-1900),19)))-(INT(((7*(MOD((Q4-1900),19)))+1)/19))+4)),29))+(INT((Q4-1900)/4))+31),7))))&gt;=0,DATE(Q4,4,((25-(MOD((((11*(MOD((Q4-1900),19)))-(INT(((7*(MOD((Q4-1900),19)))+1)/19))+4)),29))-(MOD(((Q4-1900)-(MOD((((11*(MOD((Q4-1900),19)))-(INT(((7*(MOD((Q4-1900),19)))+1)/19))+4)),29))+(INT((Q4-1900)/4))+31),7))))),"")))+1</f>
        <v>45026</v>
      </c>
      <c r="S4" s="43" t="s">
        <v>54</v>
      </c>
      <c r="T4" s="38">
        <f t="shared" ref="T4:T24" si="0">R4</f>
        <v>45026</v>
      </c>
    </row>
    <row r="5" spans="1:25" ht="19.45" thickBot="1" x14ac:dyDescent="0.35">
      <c r="A5" s="38" t="s">
        <v>163</v>
      </c>
      <c r="B5" s="38" t="s">
        <v>51</v>
      </c>
      <c r="C5" s="38" t="s">
        <v>189</v>
      </c>
      <c r="D5" s="217">
        <v>40000</v>
      </c>
      <c r="E5" s="245">
        <v>3333</v>
      </c>
      <c r="F5" s="38">
        <v>21.98</v>
      </c>
      <c r="G5" s="217">
        <f t="shared" ref="G5:G6" si="1">F5*7</f>
        <v>153.86000000000001</v>
      </c>
      <c r="H5" s="217">
        <f t="shared" ref="H5:H9" si="2">IF(F5="forfait",0,G5*0.5)</f>
        <v>76.930000000000007</v>
      </c>
      <c r="I5" s="217">
        <f t="shared" ref="I5:I9" si="3">G5+H5</f>
        <v>230.79000000000002</v>
      </c>
      <c r="M5" s="38" t="s">
        <v>230</v>
      </c>
      <c r="N5" s="98" t="s">
        <v>180</v>
      </c>
      <c r="P5" s="41">
        <f ca="1">TODAY()</f>
        <v>45003</v>
      </c>
      <c r="Q5" s="38">
        <v>2023</v>
      </c>
      <c r="R5" s="41">
        <f>DATE(Q5,5,1)</f>
        <v>45047</v>
      </c>
      <c r="S5" s="43" t="s">
        <v>55</v>
      </c>
      <c r="T5" s="38">
        <f t="shared" si="0"/>
        <v>45047</v>
      </c>
    </row>
    <row r="6" spans="1:25" ht="19.45" thickBot="1" x14ac:dyDescent="0.35">
      <c r="A6" s="38" t="s">
        <v>246</v>
      </c>
      <c r="B6" s="38" t="s">
        <v>190</v>
      </c>
      <c r="C6" s="38" t="s">
        <v>191</v>
      </c>
      <c r="D6" s="217">
        <v>41500</v>
      </c>
      <c r="E6" s="217">
        <v>3458</v>
      </c>
      <c r="F6" s="38">
        <v>22.8</v>
      </c>
      <c r="G6" s="217">
        <f t="shared" si="1"/>
        <v>159.6</v>
      </c>
      <c r="H6" s="217">
        <f t="shared" si="2"/>
        <v>79.8</v>
      </c>
      <c r="I6" s="217">
        <f t="shared" si="3"/>
        <v>239.39999999999998</v>
      </c>
      <c r="M6" s="38" t="s">
        <v>226</v>
      </c>
      <c r="N6" s="98" t="s">
        <v>181</v>
      </c>
      <c r="Q6" s="38">
        <v>2023</v>
      </c>
      <c r="R6" s="41">
        <f>DATE(Q6,5,8)</f>
        <v>45054</v>
      </c>
      <c r="S6" s="43" t="s">
        <v>56</v>
      </c>
      <c r="T6" s="38">
        <f t="shared" si="0"/>
        <v>45054</v>
      </c>
    </row>
    <row r="7" spans="1:25" ht="19.45" thickBot="1" x14ac:dyDescent="0.35">
      <c r="A7" s="38" t="s">
        <v>165</v>
      </c>
      <c r="B7" s="38" t="s">
        <v>190</v>
      </c>
      <c r="C7" s="38" t="s">
        <v>191</v>
      </c>
      <c r="D7" s="246"/>
      <c r="E7" s="246"/>
      <c r="F7" s="38" t="s">
        <v>167</v>
      </c>
      <c r="G7" s="217">
        <v>600</v>
      </c>
      <c r="H7" s="217">
        <f t="shared" si="2"/>
        <v>0</v>
      </c>
      <c r="I7" s="217">
        <f t="shared" si="3"/>
        <v>600</v>
      </c>
      <c r="Q7" s="38">
        <v>2023</v>
      </c>
      <c r="R7" s="41">
        <f>(R4-1)+39</f>
        <v>45064</v>
      </c>
      <c r="S7" s="43" t="s">
        <v>57</v>
      </c>
      <c r="T7" s="38">
        <f t="shared" si="0"/>
        <v>45064</v>
      </c>
    </row>
    <row r="8" spans="1:25" ht="21.3" customHeight="1" thickBot="1" x14ac:dyDescent="0.35">
      <c r="A8" s="38" t="s">
        <v>166</v>
      </c>
      <c r="B8" s="38" t="s">
        <v>51</v>
      </c>
      <c r="C8" s="38" t="s">
        <v>189</v>
      </c>
      <c r="D8" s="246"/>
      <c r="E8" s="246"/>
      <c r="F8" s="38" t="s">
        <v>167</v>
      </c>
      <c r="G8" s="217">
        <v>1100</v>
      </c>
      <c r="H8" s="217">
        <f t="shared" si="2"/>
        <v>0</v>
      </c>
      <c r="I8" s="217">
        <f t="shared" si="3"/>
        <v>1100</v>
      </c>
      <c r="O8" s="38" t="str">
        <f t="shared" ref="O8:O68" si="4">IF(J8="","",J8)</f>
        <v/>
      </c>
      <c r="Q8" s="38">
        <v>2023</v>
      </c>
      <c r="R8" s="41">
        <f>(R4)+49</f>
        <v>45075</v>
      </c>
      <c r="S8" s="43" t="s">
        <v>58</v>
      </c>
      <c r="T8" s="38">
        <f t="shared" si="0"/>
        <v>45075</v>
      </c>
      <c r="Y8" s="177"/>
    </row>
    <row r="9" spans="1:25" ht="21.3" customHeight="1" thickBot="1" x14ac:dyDescent="0.35">
      <c r="A9" s="38" t="s">
        <v>185</v>
      </c>
      <c r="B9" s="38" t="s">
        <v>192</v>
      </c>
      <c r="C9" s="38" t="s">
        <v>193</v>
      </c>
      <c r="D9" s="217">
        <v>51750</v>
      </c>
      <c r="E9" s="217">
        <v>4313</v>
      </c>
      <c r="F9" s="38" t="s">
        <v>167</v>
      </c>
      <c r="G9" s="217">
        <v>1100</v>
      </c>
      <c r="H9" s="217">
        <f t="shared" si="2"/>
        <v>0</v>
      </c>
      <c r="I9" s="217">
        <f t="shared" si="3"/>
        <v>1100</v>
      </c>
      <c r="O9" s="38" t="str">
        <f t="shared" si="4"/>
        <v/>
      </c>
      <c r="Q9" s="38">
        <v>2023</v>
      </c>
      <c r="R9" s="41">
        <f>DATE(Q10,7,14)</f>
        <v>45121</v>
      </c>
      <c r="S9" s="43" t="s">
        <v>59</v>
      </c>
      <c r="T9" s="38">
        <f t="shared" si="0"/>
        <v>45121</v>
      </c>
      <c r="Y9"/>
    </row>
    <row r="10" spans="1:25" ht="21.3" customHeight="1" thickBot="1" x14ac:dyDescent="0.35">
      <c r="O10" s="38" t="str">
        <f t="shared" si="4"/>
        <v/>
      </c>
      <c r="Q10" s="38">
        <v>2023</v>
      </c>
      <c r="R10" s="41">
        <f>DATE(Q9,8,15)</f>
        <v>45153</v>
      </c>
      <c r="S10" s="43" t="s">
        <v>60</v>
      </c>
      <c r="T10" s="38">
        <f t="shared" si="0"/>
        <v>45153</v>
      </c>
      <c r="Y10" s="177"/>
    </row>
    <row r="11" spans="1:25" ht="21.3" customHeight="1" thickBot="1" x14ac:dyDescent="0.35">
      <c r="O11" s="38" t="str">
        <f t="shared" si="4"/>
        <v/>
      </c>
      <c r="Q11" s="38">
        <v>2023</v>
      </c>
      <c r="R11" s="41">
        <f>DATE(Q10,11,1)</f>
        <v>45231</v>
      </c>
      <c r="S11" s="43" t="s">
        <v>61</v>
      </c>
      <c r="T11" s="38">
        <f t="shared" si="0"/>
        <v>45231</v>
      </c>
      <c r="Y11" s="177"/>
    </row>
    <row r="12" spans="1:25" ht="21.3" customHeight="1" thickBot="1" x14ac:dyDescent="0.35">
      <c r="O12" s="38" t="str">
        <f t="shared" si="4"/>
        <v/>
      </c>
      <c r="Q12" s="38">
        <v>2023</v>
      </c>
      <c r="R12" s="41">
        <f>DATE(Q11,11,11)</f>
        <v>45241</v>
      </c>
      <c r="S12" s="43" t="s">
        <v>62</v>
      </c>
      <c r="T12" s="38">
        <f t="shared" si="0"/>
        <v>45241</v>
      </c>
      <c r="Y12" s="177"/>
    </row>
    <row r="13" spans="1:25" ht="21.3" customHeight="1" x14ac:dyDescent="0.3">
      <c r="O13" s="38" t="str">
        <f t="shared" si="4"/>
        <v/>
      </c>
      <c r="Q13" s="38">
        <v>2023</v>
      </c>
      <c r="R13" s="41">
        <f>DATE(Q12,12,25)</f>
        <v>45285</v>
      </c>
      <c r="S13" s="42" t="s">
        <v>198</v>
      </c>
      <c r="T13" s="38">
        <f t="shared" si="0"/>
        <v>45285</v>
      </c>
      <c r="Y13" s="177"/>
    </row>
    <row r="14" spans="1:25" ht="21.3" customHeight="1" x14ac:dyDescent="0.3">
      <c r="O14" s="38" t="str">
        <f t="shared" si="4"/>
        <v/>
      </c>
      <c r="Q14" s="176">
        <f>Q3+1</f>
        <v>2024</v>
      </c>
      <c r="R14" s="41">
        <f>DATE(Q14,1,1)</f>
        <v>45292</v>
      </c>
      <c r="S14" s="175" t="str">
        <f>S3</f>
        <v>Jour de l'an</v>
      </c>
      <c r="T14" s="38">
        <f t="shared" si="0"/>
        <v>45292</v>
      </c>
      <c r="W14" s="179"/>
      <c r="Y14" s="177"/>
    </row>
    <row r="15" spans="1:25" ht="21.3" customHeight="1" x14ac:dyDescent="0.3">
      <c r="O15" s="38" t="str">
        <f t="shared" si="4"/>
        <v/>
      </c>
      <c r="Q15" s="176">
        <f t="shared" ref="Q15:Q78" si="5">Q4+1</f>
        <v>2024</v>
      </c>
      <c r="R15" s="181">
        <f>(IF(((25-(MOD((((11*(MOD((Q15-1900),19)))-(INT(((7*(MOD((Q15-1900),19)))+1)/19))+4)),29))-(MOD(((Q15-1900)-(MOD((((11*(MOD((Q15-1900),19)))-(INT(((7*(MOD((Q15-1900),19)))+1)/19))+4)),29))+(INT((Q15-1900)/4))+31),7))))&lt;0,DATE(Q15,3,(31-(25-(MOD((((11*(MOD((Q15-1900),19)))-(INT(((7*(MOD((Q15-1900),19)))+1)/19))+4)),29))-(MOD(((Q15-1900)-(MOD((((11*(MOD((Q15-1900),19)))-(INT(((7*(MOD((Q15-1900),19)))+1)/19))+4)),29))+(INT((Q15-1900)/4))+31),7))))),IF(((25-(MOD((((11*(MOD((Q15-1900),19)))-(INT(((7*(MOD((Q15-1900),19)))+1)/19))+4)),29))-(MOD(((Q15-1900)-(MOD((((11*(MOD((Q15-1900),19)))-(INT(((7*(MOD((Q15-1900),19)))+1)/19))+4)),29))+(INT((Q15-1900)/4))+31),7))))&gt;=0,DATE(Q15,4,((25-(MOD((((11*(MOD((Q15-1900),19)))-(INT(((7*(MOD((Q15-1900),19)))+1)/19))+4)),29))-(MOD(((Q15-1900)-(MOD((((11*(MOD((Q15-1900),19)))-(INT(((7*(MOD((Q15-1900),19)))+1)/19))+4)),29))+(INT((Q15-1900)/4))+31),7))))),"")))+1</f>
        <v>45383</v>
      </c>
      <c r="S15" s="175" t="str">
        <f t="shared" ref="S15:S23" si="6">S4</f>
        <v>Lundi de Pâques</v>
      </c>
      <c r="T15" s="38">
        <f t="shared" si="0"/>
        <v>45383</v>
      </c>
      <c r="Y15" s="177"/>
    </row>
    <row r="16" spans="1:25" ht="21.3" customHeight="1" x14ac:dyDescent="0.3">
      <c r="O16" s="38" t="str">
        <f t="shared" si="4"/>
        <v/>
      </c>
      <c r="Q16" s="176">
        <f t="shared" si="5"/>
        <v>2024</v>
      </c>
      <c r="R16" s="41">
        <f>DATE(Q16,5,1)</f>
        <v>45413</v>
      </c>
      <c r="S16" s="175" t="str">
        <f t="shared" si="6"/>
        <v>Fête du Travail</v>
      </c>
      <c r="T16" s="38">
        <f t="shared" si="0"/>
        <v>45413</v>
      </c>
      <c r="W16" s="179"/>
      <c r="Y16"/>
    </row>
    <row r="17" spans="15:25" ht="43.85" customHeight="1" x14ac:dyDescent="0.3">
      <c r="O17" s="38" t="str">
        <f t="shared" si="4"/>
        <v/>
      </c>
      <c r="Q17" s="176">
        <f t="shared" si="5"/>
        <v>2024</v>
      </c>
      <c r="R17" s="41">
        <f>DATE(Q17,5,8)</f>
        <v>45420</v>
      </c>
      <c r="S17" s="175" t="str">
        <f t="shared" si="6"/>
        <v>Victoire des Alliés 1945</v>
      </c>
      <c r="T17" s="38">
        <f t="shared" si="0"/>
        <v>45420</v>
      </c>
      <c r="Y17" s="177"/>
    </row>
    <row r="18" spans="15:25" ht="21.3" customHeight="1" x14ac:dyDescent="0.3">
      <c r="O18" s="38" t="str">
        <f t="shared" si="4"/>
        <v/>
      </c>
      <c r="Q18" s="176">
        <f t="shared" si="5"/>
        <v>2024</v>
      </c>
      <c r="R18" s="41">
        <f>(R15-1)+39</f>
        <v>45421</v>
      </c>
      <c r="S18" s="175" t="str">
        <f t="shared" si="6"/>
        <v>Jeudi de l'Ascension</v>
      </c>
      <c r="T18" s="38">
        <f t="shared" si="0"/>
        <v>45421</v>
      </c>
      <c r="Y18"/>
    </row>
    <row r="19" spans="15:25" ht="21.3" customHeight="1" x14ac:dyDescent="0.3">
      <c r="O19" s="38" t="str">
        <f t="shared" si="4"/>
        <v/>
      </c>
      <c r="Q19" s="176">
        <f t="shared" si="5"/>
        <v>2024</v>
      </c>
      <c r="R19" s="41">
        <f>(R15)+49</f>
        <v>45432</v>
      </c>
      <c r="S19" s="175" t="str">
        <f t="shared" si="6"/>
        <v>Lundi de Pentecôte</v>
      </c>
      <c r="T19" s="38">
        <f t="shared" si="0"/>
        <v>45432</v>
      </c>
      <c r="Y19" s="178"/>
    </row>
    <row r="20" spans="15:25" ht="21.3" customHeight="1" x14ac:dyDescent="0.3">
      <c r="O20" s="38" t="str">
        <f t="shared" si="4"/>
        <v/>
      </c>
      <c r="Q20" s="176">
        <f t="shared" si="5"/>
        <v>2024</v>
      </c>
      <c r="R20" s="41">
        <f>DATE(Q21,7,14)</f>
        <v>45487</v>
      </c>
      <c r="S20" s="175" t="str">
        <f t="shared" si="6"/>
        <v>Fête Nationale</v>
      </c>
      <c r="T20" s="38">
        <f>R21</f>
        <v>45519</v>
      </c>
      <c r="W20" s="179"/>
      <c r="Y20"/>
    </row>
    <row r="21" spans="15:25" ht="21.3" customHeight="1" x14ac:dyDescent="0.3">
      <c r="O21" s="38" t="str">
        <f t="shared" si="4"/>
        <v/>
      </c>
      <c r="Q21" s="176">
        <f t="shared" si="5"/>
        <v>2024</v>
      </c>
      <c r="R21" s="41">
        <f>DATE(Q20,8,15)</f>
        <v>45519</v>
      </c>
      <c r="S21" s="175" t="str">
        <f t="shared" si="6"/>
        <v>Assomption</v>
      </c>
      <c r="T21" s="38">
        <f>R20</f>
        <v>45487</v>
      </c>
      <c r="W21" s="179"/>
      <c r="Y21" s="177"/>
    </row>
    <row r="22" spans="15:25" ht="21.3" customHeight="1" x14ac:dyDescent="0.3">
      <c r="O22" s="38" t="str">
        <f t="shared" si="4"/>
        <v/>
      </c>
      <c r="Q22" s="176">
        <f t="shared" si="5"/>
        <v>2024</v>
      </c>
      <c r="R22" s="41">
        <f>DATE(Q21,11,1)</f>
        <v>45597</v>
      </c>
      <c r="S22" s="175" t="str">
        <f>S11</f>
        <v>La Toussaint</v>
      </c>
      <c r="T22" s="38">
        <f t="shared" si="0"/>
        <v>45597</v>
      </c>
      <c r="W22" s="179"/>
      <c r="Y22"/>
    </row>
    <row r="23" spans="15:25" ht="21.3" customHeight="1" x14ac:dyDescent="0.3">
      <c r="O23" s="38" t="str">
        <f t="shared" si="4"/>
        <v/>
      </c>
      <c r="Q23" s="176">
        <f t="shared" si="5"/>
        <v>2024</v>
      </c>
      <c r="R23" s="41">
        <f>DATE(Q22,11,11)</f>
        <v>45607</v>
      </c>
      <c r="S23" s="175" t="str">
        <f t="shared" si="6"/>
        <v>Armistice 1918</v>
      </c>
      <c r="T23" s="38">
        <f t="shared" si="0"/>
        <v>45607</v>
      </c>
      <c r="W23" s="179"/>
      <c r="Y23" s="177"/>
    </row>
    <row r="24" spans="15:25" ht="20.7" customHeight="1" x14ac:dyDescent="0.3">
      <c r="O24" s="38" t="str">
        <f t="shared" si="4"/>
        <v/>
      </c>
      <c r="Q24" s="176">
        <f t="shared" si="5"/>
        <v>2024</v>
      </c>
      <c r="R24" s="41">
        <f>DATE(Q23,12,25)</f>
        <v>45651</v>
      </c>
      <c r="S24" s="175" t="str">
        <f>S13</f>
        <v>Noel</v>
      </c>
      <c r="T24" s="38">
        <f t="shared" si="0"/>
        <v>45651</v>
      </c>
      <c r="W24" s="180"/>
    </row>
    <row r="25" spans="15:25" x14ac:dyDescent="0.3">
      <c r="O25" s="38" t="str">
        <f t="shared" si="4"/>
        <v/>
      </c>
      <c r="Q25" s="176">
        <f>Q14+1</f>
        <v>2025</v>
      </c>
      <c r="R25" s="41">
        <f>DATE(Q25,1,1)</f>
        <v>45658</v>
      </c>
      <c r="S25" s="175" t="str">
        <f>S14</f>
        <v>Jour de l'an</v>
      </c>
      <c r="T25" s="38">
        <f t="shared" ref="T25:T30" si="7">R25</f>
        <v>45658</v>
      </c>
    </row>
    <row r="26" spans="15:25" x14ac:dyDescent="0.3">
      <c r="O26" s="38" t="str">
        <f t="shared" si="4"/>
        <v/>
      </c>
      <c r="Q26" s="176">
        <f>Q15+1</f>
        <v>2025</v>
      </c>
      <c r="R26" s="181">
        <f>(IF(((25-(MOD((((11*(MOD((Q26-1900),19)))-(INT(((7*(MOD((Q26-1900),19)))+1)/19))+4)),29))-(MOD(((Q26-1900)-(MOD((((11*(MOD((Q26-1900),19)))-(INT(((7*(MOD((Q26-1900),19)))+1)/19))+4)),29))+(INT((Q26-1900)/4))+31),7))))&lt;0,DATE(Q26,3,(31-(25-(MOD((((11*(MOD((Q26-1900),19)))-(INT(((7*(MOD((Q26-1900),19)))+1)/19))+4)),29))-(MOD(((Q26-1900)-(MOD((((11*(MOD((Q26-1900),19)))-(INT(((7*(MOD((Q26-1900),19)))+1)/19))+4)),29))+(INT((Q26-1900)/4))+31),7))))),IF(((25-(MOD((((11*(MOD((Q26-1900),19)))-(INT(((7*(MOD((Q26-1900),19)))+1)/19))+4)),29))-(MOD(((Q26-1900)-(MOD((((11*(MOD((Q26-1900),19)))-(INT(((7*(MOD((Q26-1900),19)))+1)/19))+4)),29))+(INT((Q26-1900)/4))+31),7))))&gt;=0,DATE(Q26,4,((25-(MOD((((11*(MOD((Q26-1900),19)))-(INT(((7*(MOD((Q26-1900),19)))+1)/19))+4)),29))-(MOD(((Q26-1900)-(MOD((((11*(MOD((Q26-1900),19)))-(INT(((7*(MOD((Q26-1900),19)))+1)/19))+4)),29))+(INT((Q26-1900)/4))+31),7))))),"")))+1</f>
        <v>45768</v>
      </c>
      <c r="S26" s="175" t="str">
        <f t="shared" ref="S26:S34" si="8">S15</f>
        <v>Lundi de Pâques</v>
      </c>
      <c r="T26" s="38">
        <f t="shared" si="7"/>
        <v>45768</v>
      </c>
      <c r="W26" s="179"/>
    </row>
    <row r="27" spans="15:25" x14ac:dyDescent="0.3">
      <c r="O27" s="38" t="str">
        <f t="shared" si="4"/>
        <v/>
      </c>
      <c r="Q27" s="176">
        <f t="shared" si="5"/>
        <v>2025</v>
      </c>
      <c r="R27" s="41">
        <f>DATE(Q27,5,1)</f>
        <v>45778</v>
      </c>
      <c r="S27" s="175" t="str">
        <f t="shared" si="8"/>
        <v>Fête du Travail</v>
      </c>
      <c r="T27" s="38">
        <f t="shared" si="7"/>
        <v>45778</v>
      </c>
    </row>
    <row r="28" spans="15:25" x14ac:dyDescent="0.3">
      <c r="O28" s="38" t="str">
        <f t="shared" si="4"/>
        <v/>
      </c>
      <c r="Q28" s="176">
        <f t="shared" si="5"/>
        <v>2025</v>
      </c>
      <c r="R28" s="41">
        <f>DATE(Q28,5,8)</f>
        <v>45785</v>
      </c>
      <c r="S28" s="175" t="str">
        <f t="shared" si="8"/>
        <v>Victoire des Alliés 1945</v>
      </c>
      <c r="T28" s="38">
        <f t="shared" si="7"/>
        <v>45785</v>
      </c>
    </row>
    <row r="29" spans="15:25" x14ac:dyDescent="0.3">
      <c r="O29" s="38" t="str">
        <f t="shared" si="4"/>
        <v/>
      </c>
      <c r="Q29" s="176">
        <f>Q18+1</f>
        <v>2025</v>
      </c>
      <c r="R29" s="41">
        <f>(R26-1)+39</f>
        <v>45806</v>
      </c>
      <c r="S29" s="175" t="str">
        <f t="shared" si="8"/>
        <v>Jeudi de l'Ascension</v>
      </c>
      <c r="T29" s="38">
        <f t="shared" si="7"/>
        <v>45806</v>
      </c>
    </row>
    <row r="30" spans="15:25" x14ac:dyDescent="0.3">
      <c r="O30" s="38" t="str">
        <f t="shared" si="4"/>
        <v/>
      </c>
      <c r="Q30" s="176">
        <f t="shared" si="5"/>
        <v>2025</v>
      </c>
      <c r="R30" s="41">
        <f>(R26)+49</f>
        <v>45817</v>
      </c>
      <c r="S30" s="175" t="str">
        <f t="shared" si="8"/>
        <v>Lundi de Pentecôte</v>
      </c>
      <c r="T30" s="38">
        <f t="shared" si="7"/>
        <v>45817</v>
      </c>
    </row>
    <row r="31" spans="15:25" x14ac:dyDescent="0.3">
      <c r="O31" s="38" t="str">
        <f t="shared" si="4"/>
        <v/>
      </c>
      <c r="Q31" s="176">
        <f t="shared" si="5"/>
        <v>2025</v>
      </c>
      <c r="R31" s="41">
        <f>DATE(Q32,7,14)</f>
        <v>45852</v>
      </c>
      <c r="S31" s="175" t="str">
        <f t="shared" si="8"/>
        <v>Fête Nationale</v>
      </c>
      <c r="T31" s="38">
        <f>R32</f>
        <v>45884</v>
      </c>
    </row>
    <row r="32" spans="15:25" x14ac:dyDescent="0.3">
      <c r="O32" s="38" t="str">
        <f t="shared" si="4"/>
        <v/>
      </c>
      <c r="Q32" s="176">
        <f t="shared" si="5"/>
        <v>2025</v>
      </c>
      <c r="R32" s="41">
        <f>DATE(Q31,8,15)</f>
        <v>45884</v>
      </c>
      <c r="S32" s="175" t="str">
        <f t="shared" si="8"/>
        <v>Assomption</v>
      </c>
      <c r="T32" s="38">
        <f>R31</f>
        <v>45852</v>
      </c>
    </row>
    <row r="33" spans="15:20" x14ac:dyDescent="0.3">
      <c r="O33" s="38" t="str">
        <f t="shared" si="4"/>
        <v/>
      </c>
      <c r="Q33" s="176">
        <f>Q22+1</f>
        <v>2025</v>
      </c>
      <c r="R33" s="41">
        <f>DATE(Q32,11,1)</f>
        <v>45962</v>
      </c>
      <c r="S33" s="175" t="str">
        <f>S22</f>
        <v>La Toussaint</v>
      </c>
      <c r="T33" s="38">
        <f t="shared" ref="T33:T41" si="9">R33</f>
        <v>45962</v>
      </c>
    </row>
    <row r="34" spans="15:20" x14ac:dyDescent="0.3">
      <c r="O34" s="38" t="str">
        <f t="shared" si="4"/>
        <v/>
      </c>
      <c r="Q34" s="176">
        <f t="shared" si="5"/>
        <v>2025</v>
      </c>
      <c r="R34" s="41">
        <f>DATE(Q33,11,11)</f>
        <v>45972</v>
      </c>
      <c r="S34" s="175" t="str">
        <f t="shared" si="8"/>
        <v>Armistice 1918</v>
      </c>
      <c r="T34" s="38">
        <f t="shared" si="9"/>
        <v>45972</v>
      </c>
    </row>
    <row r="35" spans="15:20" x14ac:dyDescent="0.3">
      <c r="O35" s="38" t="str">
        <f t="shared" si="4"/>
        <v/>
      </c>
      <c r="Q35" s="176">
        <f>Q24+1</f>
        <v>2025</v>
      </c>
      <c r="R35" s="41">
        <f>DATE(Q34,12,25)</f>
        <v>46016</v>
      </c>
      <c r="S35" s="175" t="str">
        <f>S24</f>
        <v>Noel</v>
      </c>
      <c r="T35" s="38">
        <f t="shared" si="9"/>
        <v>46016</v>
      </c>
    </row>
    <row r="36" spans="15:20" x14ac:dyDescent="0.3">
      <c r="O36" s="38" t="str">
        <f t="shared" si="4"/>
        <v/>
      </c>
      <c r="Q36" s="176">
        <f t="shared" si="5"/>
        <v>2026</v>
      </c>
      <c r="R36" s="41">
        <f>DATE(Q36,1,1)</f>
        <v>46023</v>
      </c>
      <c r="S36" s="175" t="str">
        <f>S25</f>
        <v>Jour de l'an</v>
      </c>
      <c r="T36" s="38">
        <f t="shared" si="9"/>
        <v>46023</v>
      </c>
    </row>
    <row r="37" spans="15:20" x14ac:dyDescent="0.3">
      <c r="O37" s="38" t="str">
        <f t="shared" si="4"/>
        <v/>
      </c>
      <c r="Q37" s="176">
        <f t="shared" si="5"/>
        <v>2026</v>
      </c>
      <c r="R37" s="181">
        <f>(IF(((25-(MOD((((11*(MOD((Q37-1900),19)))-(INT(((7*(MOD((Q37-1900),19)))+1)/19))+4)),29))-(MOD(((Q37-1900)-(MOD((((11*(MOD((Q37-1900),19)))-(INT(((7*(MOD((Q37-1900),19)))+1)/19))+4)),29))+(INT((Q37-1900)/4))+31),7))))&lt;0,DATE(Q37,3,(31-(25-(MOD((((11*(MOD((Q37-1900),19)))-(INT(((7*(MOD((Q37-1900),19)))+1)/19))+4)),29))-(MOD(((Q37-1900)-(MOD((((11*(MOD((Q37-1900),19)))-(INT(((7*(MOD((Q37-1900),19)))+1)/19))+4)),29))+(INT((Q37-1900)/4))+31),7))))),IF(((25-(MOD((((11*(MOD((Q37-1900),19)))-(INT(((7*(MOD((Q37-1900),19)))+1)/19))+4)),29))-(MOD(((Q37-1900)-(MOD((((11*(MOD((Q37-1900),19)))-(INT(((7*(MOD((Q37-1900),19)))+1)/19))+4)),29))+(INT((Q37-1900)/4))+31),7))))&gt;=0,DATE(Q37,4,((25-(MOD((((11*(MOD((Q37-1900),19)))-(INT(((7*(MOD((Q37-1900),19)))+1)/19))+4)),29))-(MOD(((Q37-1900)-(MOD((((11*(MOD((Q37-1900),19)))-(INT(((7*(MOD((Q37-1900),19)))+1)/19))+4)),29))+(INT((Q37-1900)/4))+31),7))))),"")))+1</f>
        <v>46118</v>
      </c>
      <c r="S37" s="175" t="str">
        <f t="shared" ref="S37:S45" si="10">S26</f>
        <v>Lundi de Pâques</v>
      </c>
      <c r="T37" s="38">
        <f t="shared" si="9"/>
        <v>46118</v>
      </c>
    </row>
    <row r="38" spans="15:20" x14ac:dyDescent="0.3">
      <c r="O38" s="38" t="str">
        <f t="shared" si="4"/>
        <v/>
      </c>
      <c r="Q38" s="176">
        <f t="shared" si="5"/>
        <v>2026</v>
      </c>
      <c r="R38" s="41">
        <f>DATE(Q38,5,1)</f>
        <v>46143</v>
      </c>
      <c r="S38" s="175" t="str">
        <f t="shared" si="10"/>
        <v>Fête du Travail</v>
      </c>
      <c r="T38" s="38">
        <f t="shared" si="9"/>
        <v>46143</v>
      </c>
    </row>
    <row r="39" spans="15:20" x14ac:dyDescent="0.3">
      <c r="O39" s="38" t="str">
        <f t="shared" si="4"/>
        <v/>
      </c>
      <c r="Q39" s="176">
        <f t="shared" si="5"/>
        <v>2026</v>
      </c>
      <c r="R39" s="41">
        <f>DATE(Q39,5,8)</f>
        <v>46150</v>
      </c>
      <c r="S39" s="175" t="str">
        <f t="shared" si="10"/>
        <v>Victoire des Alliés 1945</v>
      </c>
      <c r="T39" s="38">
        <f t="shared" si="9"/>
        <v>46150</v>
      </c>
    </row>
    <row r="40" spans="15:20" x14ac:dyDescent="0.3">
      <c r="O40" s="38" t="str">
        <f t="shared" si="4"/>
        <v/>
      </c>
      <c r="Q40" s="176">
        <f t="shared" si="5"/>
        <v>2026</v>
      </c>
      <c r="R40" s="41">
        <f>(R37-1)+39</f>
        <v>46156</v>
      </c>
      <c r="S40" s="175" t="str">
        <f t="shared" si="10"/>
        <v>Jeudi de l'Ascension</v>
      </c>
      <c r="T40" s="38">
        <f t="shared" si="9"/>
        <v>46156</v>
      </c>
    </row>
    <row r="41" spans="15:20" x14ac:dyDescent="0.3">
      <c r="O41" s="38" t="str">
        <f t="shared" si="4"/>
        <v/>
      </c>
      <c r="Q41" s="176">
        <f t="shared" si="5"/>
        <v>2026</v>
      </c>
      <c r="R41" s="41">
        <f>(R37)+49</f>
        <v>46167</v>
      </c>
      <c r="S41" s="175" t="str">
        <f t="shared" si="10"/>
        <v>Lundi de Pentecôte</v>
      </c>
      <c r="T41" s="38">
        <f t="shared" si="9"/>
        <v>46167</v>
      </c>
    </row>
    <row r="42" spans="15:20" x14ac:dyDescent="0.3">
      <c r="O42" s="38" t="str">
        <f t="shared" si="4"/>
        <v/>
      </c>
      <c r="Q42" s="176">
        <f t="shared" si="5"/>
        <v>2026</v>
      </c>
      <c r="R42" s="41">
        <f>DATE(Q43,7,14)</f>
        <v>46217</v>
      </c>
      <c r="S42" s="175" t="str">
        <f t="shared" si="10"/>
        <v>Fête Nationale</v>
      </c>
      <c r="T42" s="38">
        <f>R43</f>
        <v>46249</v>
      </c>
    </row>
    <row r="43" spans="15:20" x14ac:dyDescent="0.3">
      <c r="O43" s="38" t="str">
        <f t="shared" si="4"/>
        <v/>
      </c>
      <c r="Q43" s="176">
        <f t="shared" si="5"/>
        <v>2026</v>
      </c>
      <c r="R43" s="41">
        <f>DATE(Q42,8,15)</f>
        <v>46249</v>
      </c>
      <c r="S43" s="175" t="str">
        <f t="shared" si="10"/>
        <v>Assomption</v>
      </c>
      <c r="T43" s="38">
        <f>R42</f>
        <v>46217</v>
      </c>
    </row>
    <row r="44" spans="15:20" x14ac:dyDescent="0.3">
      <c r="O44" s="38" t="str">
        <f t="shared" si="4"/>
        <v/>
      </c>
      <c r="Q44" s="176">
        <f t="shared" si="5"/>
        <v>2026</v>
      </c>
      <c r="R44" s="41">
        <f>DATE(Q43,11,1)</f>
        <v>46327</v>
      </c>
      <c r="S44" s="175" t="str">
        <f>S33</f>
        <v>La Toussaint</v>
      </c>
      <c r="T44" s="38">
        <f t="shared" ref="T44:T52" si="11">R44</f>
        <v>46327</v>
      </c>
    </row>
    <row r="45" spans="15:20" x14ac:dyDescent="0.3">
      <c r="O45" s="38" t="str">
        <f t="shared" si="4"/>
        <v/>
      </c>
      <c r="Q45" s="176">
        <f t="shared" si="5"/>
        <v>2026</v>
      </c>
      <c r="R45" s="41">
        <f>DATE(Q44,11,11)</f>
        <v>46337</v>
      </c>
      <c r="S45" s="175" t="str">
        <f t="shared" si="10"/>
        <v>Armistice 1918</v>
      </c>
      <c r="T45" s="38">
        <f t="shared" si="11"/>
        <v>46337</v>
      </c>
    </row>
    <row r="46" spans="15:20" x14ac:dyDescent="0.3">
      <c r="O46" s="38" t="str">
        <f t="shared" si="4"/>
        <v/>
      </c>
      <c r="Q46" s="176">
        <f t="shared" si="5"/>
        <v>2026</v>
      </c>
      <c r="R46" s="41">
        <f>DATE(Q45,12,25)</f>
        <v>46381</v>
      </c>
      <c r="S46" s="175" t="str">
        <f>S35</f>
        <v>Noel</v>
      </c>
      <c r="T46" s="38">
        <f t="shared" si="11"/>
        <v>46381</v>
      </c>
    </row>
    <row r="47" spans="15:20" x14ac:dyDescent="0.3">
      <c r="O47" s="38" t="str">
        <f t="shared" si="4"/>
        <v/>
      </c>
      <c r="Q47" s="176">
        <f t="shared" si="5"/>
        <v>2027</v>
      </c>
      <c r="R47" s="41">
        <f>DATE(Q47,1,1)</f>
        <v>46388</v>
      </c>
      <c r="S47" s="175" t="str">
        <f>S36</f>
        <v>Jour de l'an</v>
      </c>
      <c r="T47" s="38">
        <f t="shared" si="11"/>
        <v>46388</v>
      </c>
    </row>
    <row r="48" spans="15:20" x14ac:dyDescent="0.3">
      <c r="O48" s="38" t="str">
        <f t="shared" si="4"/>
        <v/>
      </c>
      <c r="Q48" s="176">
        <f t="shared" si="5"/>
        <v>2027</v>
      </c>
      <c r="R48" s="181">
        <f>(IF(((25-(MOD((((11*(MOD((Q48-1900),19)))-(INT(((7*(MOD((Q48-1900),19)))+1)/19))+4)),29))-(MOD(((Q48-1900)-(MOD((((11*(MOD((Q48-1900),19)))-(INT(((7*(MOD((Q48-1900),19)))+1)/19))+4)),29))+(INT((Q48-1900)/4))+31),7))))&lt;0,DATE(Q48,3,(31-(25-(MOD((((11*(MOD((Q48-1900),19)))-(INT(((7*(MOD((Q48-1900),19)))+1)/19))+4)),29))-(MOD(((Q48-1900)-(MOD((((11*(MOD((Q48-1900),19)))-(INT(((7*(MOD((Q48-1900),19)))+1)/19))+4)),29))+(INT((Q48-1900)/4))+31),7))))),IF(((25-(MOD((((11*(MOD((Q48-1900),19)))-(INT(((7*(MOD((Q48-1900),19)))+1)/19))+4)),29))-(MOD(((Q48-1900)-(MOD((((11*(MOD((Q48-1900),19)))-(INT(((7*(MOD((Q48-1900),19)))+1)/19))+4)),29))+(INT((Q48-1900)/4))+31),7))))&gt;=0,DATE(Q48,4,((25-(MOD((((11*(MOD((Q48-1900),19)))-(INT(((7*(MOD((Q48-1900),19)))+1)/19))+4)),29))-(MOD(((Q48-1900)-(MOD((((11*(MOD((Q48-1900),19)))-(INT(((7*(MOD((Q48-1900),19)))+1)/19))+4)),29))+(INT((Q48-1900)/4))+31),7))))),"")))+1</f>
        <v>46481</v>
      </c>
      <c r="S48" s="175" t="str">
        <f t="shared" ref="S48:S56" si="12">S37</f>
        <v>Lundi de Pâques</v>
      </c>
      <c r="T48" s="38">
        <f t="shared" si="11"/>
        <v>46481</v>
      </c>
    </row>
    <row r="49" spans="15:20" x14ac:dyDescent="0.3">
      <c r="O49" s="38" t="str">
        <f t="shared" si="4"/>
        <v/>
      </c>
      <c r="Q49" s="176">
        <f t="shared" si="5"/>
        <v>2027</v>
      </c>
      <c r="R49" s="41">
        <f>DATE(Q49,5,1)</f>
        <v>46508</v>
      </c>
      <c r="S49" s="175" t="str">
        <f t="shared" si="12"/>
        <v>Fête du Travail</v>
      </c>
      <c r="T49" s="38">
        <f t="shared" si="11"/>
        <v>46508</v>
      </c>
    </row>
    <row r="50" spans="15:20" x14ac:dyDescent="0.3">
      <c r="O50" s="38" t="str">
        <f t="shared" si="4"/>
        <v/>
      </c>
      <c r="Q50" s="176">
        <f t="shared" si="5"/>
        <v>2027</v>
      </c>
      <c r="R50" s="41">
        <f>DATE(Q50,5,8)</f>
        <v>46515</v>
      </c>
      <c r="S50" s="175" t="str">
        <f t="shared" si="12"/>
        <v>Victoire des Alliés 1945</v>
      </c>
      <c r="T50" s="38">
        <f t="shared" si="11"/>
        <v>46515</v>
      </c>
    </row>
    <row r="51" spans="15:20" x14ac:dyDescent="0.3">
      <c r="O51" s="38" t="str">
        <f t="shared" si="4"/>
        <v/>
      </c>
      <c r="Q51" s="176">
        <f t="shared" si="5"/>
        <v>2027</v>
      </c>
      <c r="R51" s="41">
        <f>(R48-1)+39</f>
        <v>46519</v>
      </c>
      <c r="S51" s="175" t="str">
        <f t="shared" si="12"/>
        <v>Jeudi de l'Ascension</v>
      </c>
      <c r="T51" s="38">
        <f t="shared" si="11"/>
        <v>46519</v>
      </c>
    </row>
    <row r="52" spans="15:20" x14ac:dyDescent="0.3">
      <c r="O52" s="38" t="str">
        <f t="shared" si="4"/>
        <v/>
      </c>
      <c r="Q52" s="176">
        <f t="shared" si="5"/>
        <v>2027</v>
      </c>
      <c r="R52" s="41">
        <f>(R48)+49</f>
        <v>46530</v>
      </c>
      <c r="S52" s="175" t="str">
        <f t="shared" si="12"/>
        <v>Lundi de Pentecôte</v>
      </c>
      <c r="T52" s="38">
        <f t="shared" si="11"/>
        <v>46530</v>
      </c>
    </row>
    <row r="53" spans="15:20" x14ac:dyDescent="0.3">
      <c r="O53" s="38" t="str">
        <f t="shared" si="4"/>
        <v/>
      </c>
      <c r="Q53" s="176">
        <f t="shared" si="5"/>
        <v>2027</v>
      </c>
      <c r="R53" s="41">
        <f>DATE(Q54,7,14)</f>
        <v>46582</v>
      </c>
      <c r="S53" s="175" t="str">
        <f t="shared" si="12"/>
        <v>Fête Nationale</v>
      </c>
      <c r="T53" s="38">
        <f>R54</f>
        <v>46614</v>
      </c>
    </row>
    <row r="54" spans="15:20" x14ac:dyDescent="0.3">
      <c r="O54" s="38" t="str">
        <f t="shared" si="4"/>
        <v/>
      </c>
      <c r="Q54" s="176">
        <f t="shared" si="5"/>
        <v>2027</v>
      </c>
      <c r="R54" s="41">
        <f>DATE(Q53,8,15)</f>
        <v>46614</v>
      </c>
      <c r="S54" s="175" t="str">
        <f t="shared" si="12"/>
        <v>Assomption</v>
      </c>
      <c r="T54" s="38">
        <f>R53</f>
        <v>46582</v>
      </c>
    </row>
    <row r="55" spans="15:20" x14ac:dyDescent="0.3">
      <c r="O55" s="38" t="str">
        <f t="shared" si="4"/>
        <v/>
      </c>
      <c r="Q55" s="176">
        <f t="shared" si="5"/>
        <v>2027</v>
      </c>
      <c r="R55" s="41">
        <f>DATE(Q54,11,1)</f>
        <v>46692</v>
      </c>
      <c r="S55" s="175" t="str">
        <f>S44</f>
        <v>La Toussaint</v>
      </c>
      <c r="T55" s="38">
        <f t="shared" ref="T55:T63" si="13">R55</f>
        <v>46692</v>
      </c>
    </row>
    <row r="56" spans="15:20" x14ac:dyDescent="0.3">
      <c r="O56" s="38" t="str">
        <f t="shared" si="4"/>
        <v/>
      </c>
      <c r="Q56" s="176">
        <f t="shared" si="5"/>
        <v>2027</v>
      </c>
      <c r="R56" s="41">
        <f>DATE(Q55,11,11)</f>
        <v>46702</v>
      </c>
      <c r="S56" s="175" t="str">
        <f t="shared" si="12"/>
        <v>Armistice 1918</v>
      </c>
      <c r="T56" s="38">
        <f t="shared" si="13"/>
        <v>46702</v>
      </c>
    </row>
    <row r="57" spans="15:20" x14ac:dyDescent="0.3">
      <c r="O57" s="38" t="str">
        <f t="shared" si="4"/>
        <v/>
      </c>
      <c r="Q57" s="176">
        <f t="shared" si="5"/>
        <v>2027</v>
      </c>
      <c r="R57" s="41">
        <f>DATE(Q56,12,25)</f>
        <v>46746</v>
      </c>
      <c r="S57" s="175" t="str">
        <f>S46</f>
        <v>Noel</v>
      </c>
      <c r="T57" s="38">
        <f t="shared" si="13"/>
        <v>46746</v>
      </c>
    </row>
    <row r="58" spans="15:20" x14ac:dyDescent="0.3">
      <c r="O58" s="38" t="str">
        <f t="shared" si="4"/>
        <v/>
      </c>
      <c r="Q58" s="176">
        <f t="shared" si="5"/>
        <v>2028</v>
      </c>
      <c r="R58" s="41">
        <f>DATE(Q58,1,1)</f>
        <v>46753</v>
      </c>
      <c r="S58" s="175" t="str">
        <f>S47</f>
        <v>Jour de l'an</v>
      </c>
      <c r="T58" s="38">
        <f t="shared" si="13"/>
        <v>46753</v>
      </c>
    </row>
    <row r="59" spans="15:20" x14ac:dyDescent="0.3">
      <c r="O59" s="38" t="str">
        <f t="shared" si="4"/>
        <v/>
      </c>
      <c r="Q59" s="176">
        <f t="shared" si="5"/>
        <v>2028</v>
      </c>
      <c r="R59" s="181">
        <f>(IF(((25-(MOD((((11*(MOD((Q59-1900),19)))-(INT(((7*(MOD((Q59-1900),19)))+1)/19))+4)),29))-(MOD(((Q59-1900)-(MOD((((11*(MOD((Q59-1900),19)))-(INT(((7*(MOD((Q59-1900),19)))+1)/19))+4)),29))+(INT((Q59-1900)/4))+31),7))))&lt;0,DATE(Q59,3,(31-(25-(MOD((((11*(MOD((Q59-1900),19)))-(INT(((7*(MOD((Q59-1900),19)))+1)/19))+4)),29))-(MOD(((Q59-1900)-(MOD((((11*(MOD((Q59-1900),19)))-(INT(((7*(MOD((Q59-1900),19)))+1)/19))+4)),29))+(INT((Q59-1900)/4))+31),7))))),IF(((25-(MOD((((11*(MOD((Q59-1900),19)))-(INT(((7*(MOD((Q59-1900),19)))+1)/19))+4)),29))-(MOD(((Q59-1900)-(MOD((((11*(MOD((Q59-1900),19)))-(INT(((7*(MOD((Q59-1900),19)))+1)/19))+4)),29))+(INT((Q59-1900)/4))+31),7))))&gt;=0,DATE(Q59,4,((25-(MOD((((11*(MOD((Q59-1900),19)))-(INT(((7*(MOD((Q59-1900),19)))+1)/19))+4)),29))-(MOD(((Q59-1900)-(MOD((((11*(MOD((Q59-1900),19)))-(INT(((7*(MOD((Q59-1900),19)))+1)/19))+4)),29))+(INT((Q59-1900)/4))+31),7))))),"")))+1</f>
        <v>46860</v>
      </c>
      <c r="S59" s="175" t="str">
        <f t="shared" ref="S59:S67" si="14">S48</f>
        <v>Lundi de Pâques</v>
      </c>
      <c r="T59" s="38">
        <f t="shared" si="13"/>
        <v>46860</v>
      </c>
    </row>
    <row r="60" spans="15:20" x14ac:dyDescent="0.3">
      <c r="O60" s="38" t="str">
        <f t="shared" si="4"/>
        <v/>
      </c>
      <c r="Q60" s="176">
        <f t="shared" si="5"/>
        <v>2028</v>
      </c>
      <c r="R60" s="41">
        <f>DATE(Q60,5,1)</f>
        <v>46874</v>
      </c>
      <c r="S60" s="175" t="str">
        <f t="shared" si="14"/>
        <v>Fête du Travail</v>
      </c>
      <c r="T60" s="38">
        <f t="shared" si="13"/>
        <v>46874</v>
      </c>
    </row>
    <row r="61" spans="15:20" x14ac:dyDescent="0.3">
      <c r="O61" s="38" t="str">
        <f t="shared" si="4"/>
        <v/>
      </c>
      <c r="Q61" s="176">
        <f t="shared" si="5"/>
        <v>2028</v>
      </c>
      <c r="R61" s="41">
        <f>DATE(Q61,5,8)</f>
        <v>46881</v>
      </c>
      <c r="S61" s="175" t="str">
        <f t="shared" si="14"/>
        <v>Victoire des Alliés 1945</v>
      </c>
      <c r="T61" s="38">
        <f t="shared" si="13"/>
        <v>46881</v>
      </c>
    </row>
    <row r="62" spans="15:20" x14ac:dyDescent="0.3">
      <c r="O62" s="38" t="str">
        <f t="shared" si="4"/>
        <v/>
      </c>
      <c r="Q62" s="176">
        <f t="shared" si="5"/>
        <v>2028</v>
      </c>
      <c r="R62" s="41">
        <f>(R59-1)+39</f>
        <v>46898</v>
      </c>
      <c r="S62" s="175" t="str">
        <f t="shared" si="14"/>
        <v>Jeudi de l'Ascension</v>
      </c>
      <c r="T62" s="38">
        <f t="shared" si="13"/>
        <v>46898</v>
      </c>
    </row>
    <row r="63" spans="15:20" x14ac:dyDescent="0.3">
      <c r="O63" s="38" t="str">
        <f t="shared" si="4"/>
        <v/>
      </c>
      <c r="Q63" s="176">
        <f t="shared" si="5"/>
        <v>2028</v>
      </c>
      <c r="R63" s="41">
        <f>(R59)+49</f>
        <v>46909</v>
      </c>
      <c r="S63" s="175" t="str">
        <f t="shared" si="14"/>
        <v>Lundi de Pentecôte</v>
      </c>
      <c r="T63" s="38">
        <f t="shared" si="13"/>
        <v>46909</v>
      </c>
    </row>
    <row r="64" spans="15:20" x14ac:dyDescent="0.3">
      <c r="O64" s="38" t="str">
        <f t="shared" si="4"/>
        <v/>
      </c>
      <c r="Q64" s="176">
        <f t="shared" si="5"/>
        <v>2028</v>
      </c>
      <c r="R64" s="41">
        <f>DATE(Q65,7,14)</f>
        <v>46948</v>
      </c>
      <c r="S64" s="175" t="str">
        <f t="shared" si="14"/>
        <v>Fête Nationale</v>
      </c>
      <c r="T64" s="38">
        <f>R65</f>
        <v>46980</v>
      </c>
    </row>
    <row r="65" spans="15:20" x14ac:dyDescent="0.3">
      <c r="O65" s="38" t="str">
        <f t="shared" si="4"/>
        <v/>
      </c>
      <c r="Q65" s="176">
        <f t="shared" si="5"/>
        <v>2028</v>
      </c>
      <c r="R65" s="41">
        <f>DATE(Q64,8,15)</f>
        <v>46980</v>
      </c>
      <c r="S65" s="175" t="str">
        <f t="shared" si="14"/>
        <v>Assomption</v>
      </c>
      <c r="T65" s="38">
        <f>R64</f>
        <v>46948</v>
      </c>
    </row>
    <row r="66" spans="15:20" x14ac:dyDescent="0.3">
      <c r="O66" s="38" t="str">
        <f t="shared" si="4"/>
        <v/>
      </c>
      <c r="Q66" s="176">
        <f t="shared" si="5"/>
        <v>2028</v>
      </c>
      <c r="R66" s="41">
        <f>DATE(Q65,11,1)</f>
        <v>47058</v>
      </c>
      <c r="S66" s="175" t="str">
        <f>S55</f>
        <v>La Toussaint</v>
      </c>
      <c r="T66" s="38">
        <f t="shared" ref="T66:T74" si="15">R66</f>
        <v>47058</v>
      </c>
    </row>
    <row r="67" spans="15:20" x14ac:dyDescent="0.3">
      <c r="O67" s="38" t="str">
        <f t="shared" si="4"/>
        <v/>
      </c>
      <c r="Q67" s="176">
        <f t="shared" si="5"/>
        <v>2028</v>
      </c>
      <c r="R67" s="41">
        <f>DATE(Q66,11,11)</f>
        <v>47068</v>
      </c>
      <c r="S67" s="175" t="str">
        <f t="shared" si="14"/>
        <v>Armistice 1918</v>
      </c>
      <c r="T67" s="38">
        <f t="shared" si="15"/>
        <v>47068</v>
      </c>
    </row>
    <row r="68" spans="15:20" x14ac:dyDescent="0.3">
      <c r="O68" s="38" t="str">
        <f t="shared" si="4"/>
        <v/>
      </c>
      <c r="Q68" s="176">
        <f t="shared" si="5"/>
        <v>2028</v>
      </c>
      <c r="R68" s="41">
        <f>DATE(Q67,12,25)</f>
        <v>47112</v>
      </c>
      <c r="S68" s="175" t="str">
        <f>S57</f>
        <v>Noel</v>
      </c>
      <c r="T68" s="38">
        <f t="shared" si="15"/>
        <v>47112</v>
      </c>
    </row>
    <row r="69" spans="15:20" x14ac:dyDescent="0.3">
      <c r="O69" s="38" t="str">
        <f t="shared" ref="O69:O103" si="16">IF(J69="","",J69)</f>
        <v/>
      </c>
      <c r="Q69" s="176">
        <f t="shared" si="5"/>
        <v>2029</v>
      </c>
      <c r="R69" s="41">
        <f>DATE(Q69,1,1)</f>
        <v>47119</v>
      </c>
      <c r="S69" s="175" t="str">
        <f>S58</f>
        <v>Jour de l'an</v>
      </c>
      <c r="T69" s="38">
        <f t="shared" si="15"/>
        <v>47119</v>
      </c>
    </row>
    <row r="70" spans="15:20" x14ac:dyDescent="0.3">
      <c r="O70" s="38" t="str">
        <f t="shared" si="16"/>
        <v/>
      </c>
      <c r="Q70" s="176">
        <f t="shared" si="5"/>
        <v>2029</v>
      </c>
      <c r="R70" s="181">
        <f>(IF(((25-(MOD((((11*(MOD((Q70-1900),19)))-(INT(((7*(MOD((Q70-1900),19)))+1)/19))+4)),29))-(MOD(((Q70-1900)-(MOD((((11*(MOD((Q70-1900),19)))-(INT(((7*(MOD((Q70-1900),19)))+1)/19))+4)),29))+(INT((Q70-1900)/4))+31),7))))&lt;0,DATE(Q70,3,(31-(25-(MOD((((11*(MOD((Q70-1900),19)))-(INT(((7*(MOD((Q70-1900),19)))+1)/19))+4)),29))-(MOD(((Q70-1900)-(MOD((((11*(MOD((Q70-1900),19)))-(INT(((7*(MOD((Q70-1900),19)))+1)/19))+4)),29))+(INT((Q70-1900)/4))+31),7))))),IF(((25-(MOD((((11*(MOD((Q70-1900),19)))-(INT(((7*(MOD((Q70-1900),19)))+1)/19))+4)),29))-(MOD(((Q70-1900)-(MOD((((11*(MOD((Q70-1900),19)))-(INT(((7*(MOD((Q70-1900),19)))+1)/19))+4)),29))+(INT((Q70-1900)/4))+31),7))))&gt;=0,DATE(Q70,4,((25-(MOD((((11*(MOD((Q70-1900),19)))-(INT(((7*(MOD((Q70-1900),19)))+1)/19))+4)),29))-(MOD(((Q70-1900)-(MOD((((11*(MOD((Q70-1900),19)))-(INT(((7*(MOD((Q70-1900),19)))+1)/19))+4)),29))+(INT((Q70-1900)/4))+31),7))))),"")))+1</f>
        <v>47210</v>
      </c>
      <c r="S70" s="175" t="str">
        <f t="shared" ref="S70:S78" si="17">S59</f>
        <v>Lundi de Pâques</v>
      </c>
      <c r="T70" s="38">
        <f t="shared" si="15"/>
        <v>47210</v>
      </c>
    </row>
    <row r="71" spans="15:20" x14ac:dyDescent="0.3">
      <c r="O71" s="38" t="str">
        <f t="shared" si="16"/>
        <v/>
      </c>
      <c r="Q71" s="176">
        <f t="shared" si="5"/>
        <v>2029</v>
      </c>
      <c r="R71" s="41">
        <f>DATE(Q71,5,1)</f>
        <v>47239</v>
      </c>
      <c r="S71" s="175" t="str">
        <f t="shared" si="17"/>
        <v>Fête du Travail</v>
      </c>
      <c r="T71" s="38">
        <f t="shared" si="15"/>
        <v>47239</v>
      </c>
    </row>
    <row r="72" spans="15:20" x14ac:dyDescent="0.3">
      <c r="O72" s="38" t="str">
        <f t="shared" si="16"/>
        <v/>
      </c>
      <c r="Q72" s="176">
        <f t="shared" si="5"/>
        <v>2029</v>
      </c>
      <c r="R72" s="41">
        <f>DATE(Q72,5,8)</f>
        <v>47246</v>
      </c>
      <c r="S72" s="175" t="str">
        <f t="shared" si="17"/>
        <v>Victoire des Alliés 1945</v>
      </c>
      <c r="T72" s="38">
        <f t="shared" si="15"/>
        <v>47246</v>
      </c>
    </row>
    <row r="73" spans="15:20" x14ac:dyDescent="0.3">
      <c r="O73" s="38" t="str">
        <f t="shared" si="16"/>
        <v/>
      </c>
      <c r="Q73" s="176">
        <f t="shared" si="5"/>
        <v>2029</v>
      </c>
      <c r="R73" s="41">
        <f>(R70-1)+39</f>
        <v>47248</v>
      </c>
      <c r="S73" s="175" t="str">
        <f t="shared" si="17"/>
        <v>Jeudi de l'Ascension</v>
      </c>
      <c r="T73" s="38">
        <f t="shared" si="15"/>
        <v>47248</v>
      </c>
    </row>
    <row r="74" spans="15:20" x14ac:dyDescent="0.3">
      <c r="O74" s="38" t="str">
        <f t="shared" si="16"/>
        <v/>
      </c>
      <c r="Q74" s="176">
        <f t="shared" si="5"/>
        <v>2029</v>
      </c>
      <c r="R74" s="41">
        <f>(R70)+49</f>
        <v>47259</v>
      </c>
      <c r="S74" s="175" t="str">
        <f t="shared" si="17"/>
        <v>Lundi de Pentecôte</v>
      </c>
      <c r="T74" s="38">
        <f t="shared" si="15"/>
        <v>47259</v>
      </c>
    </row>
    <row r="75" spans="15:20" x14ac:dyDescent="0.3">
      <c r="O75" s="38" t="str">
        <f t="shared" si="16"/>
        <v/>
      </c>
      <c r="Q75" s="176">
        <f t="shared" si="5"/>
        <v>2029</v>
      </c>
      <c r="R75" s="41">
        <f>DATE(Q76,7,14)</f>
        <v>47313</v>
      </c>
      <c r="S75" s="175" t="str">
        <f t="shared" si="17"/>
        <v>Fête Nationale</v>
      </c>
      <c r="T75" s="38">
        <f>R76</f>
        <v>47345</v>
      </c>
    </row>
    <row r="76" spans="15:20" x14ac:dyDescent="0.3">
      <c r="O76" s="38" t="str">
        <f t="shared" si="16"/>
        <v/>
      </c>
      <c r="Q76" s="176">
        <f t="shared" si="5"/>
        <v>2029</v>
      </c>
      <c r="R76" s="41">
        <f>DATE(Q75,8,15)</f>
        <v>47345</v>
      </c>
      <c r="S76" s="175" t="str">
        <f t="shared" si="17"/>
        <v>Assomption</v>
      </c>
      <c r="T76" s="38">
        <f>R75</f>
        <v>47313</v>
      </c>
    </row>
    <row r="77" spans="15:20" x14ac:dyDescent="0.3">
      <c r="O77" s="38" t="str">
        <f t="shared" si="16"/>
        <v/>
      </c>
      <c r="Q77" s="176">
        <f t="shared" si="5"/>
        <v>2029</v>
      </c>
      <c r="R77" s="41">
        <f>DATE(Q76,11,1)</f>
        <v>47423</v>
      </c>
      <c r="S77" s="175" t="str">
        <f>S66</f>
        <v>La Toussaint</v>
      </c>
      <c r="T77" s="38">
        <f t="shared" ref="T77:T85" si="18">R77</f>
        <v>47423</v>
      </c>
    </row>
    <row r="78" spans="15:20" x14ac:dyDescent="0.3">
      <c r="O78" s="38" t="str">
        <f t="shared" si="16"/>
        <v/>
      </c>
      <c r="Q78" s="176">
        <f t="shared" si="5"/>
        <v>2029</v>
      </c>
      <c r="R78" s="41">
        <f>DATE(Q77,11,11)</f>
        <v>47433</v>
      </c>
      <c r="S78" s="175" t="str">
        <f t="shared" si="17"/>
        <v>Armistice 1918</v>
      </c>
      <c r="T78" s="38">
        <f t="shared" si="18"/>
        <v>47433</v>
      </c>
    </row>
    <row r="79" spans="15:20" x14ac:dyDescent="0.3">
      <c r="O79" s="38" t="str">
        <f t="shared" si="16"/>
        <v/>
      </c>
      <c r="Q79" s="176">
        <f t="shared" ref="Q79:Q142" si="19">Q68+1</f>
        <v>2029</v>
      </c>
      <c r="R79" s="41">
        <f>DATE(Q78,12,25)</f>
        <v>47477</v>
      </c>
      <c r="S79" s="175" t="str">
        <f>S68</f>
        <v>Noel</v>
      </c>
      <c r="T79" s="38">
        <f t="shared" si="18"/>
        <v>47477</v>
      </c>
    </row>
    <row r="80" spans="15:20" x14ac:dyDescent="0.3">
      <c r="O80" s="38" t="str">
        <f t="shared" si="16"/>
        <v/>
      </c>
      <c r="Q80" s="176">
        <f t="shared" si="19"/>
        <v>2030</v>
      </c>
      <c r="R80" s="41">
        <f>DATE(Q80,1,1)</f>
        <v>47484</v>
      </c>
      <c r="S80" s="175" t="str">
        <f>S69</f>
        <v>Jour de l'an</v>
      </c>
      <c r="T80" s="38">
        <f t="shared" si="18"/>
        <v>47484</v>
      </c>
    </row>
    <row r="81" spans="15:20" x14ac:dyDescent="0.3">
      <c r="O81" s="38" t="str">
        <f t="shared" si="16"/>
        <v/>
      </c>
      <c r="Q81" s="176">
        <f t="shared" si="19"/>
        <v>2030</v>
      </c>
      <c r="R81" s="181">
        <f>(IF(((25-(MOD((((11*(MOD((Q81-1900),19)))-(INT(((7*(MOD((Q81-1900),19)))+1)/19))+4)),29))-(MOD(((Q81-1900)-(MOD((((11*(MOD((Q81-1900),19)))-(INT(((7*(MOD((Q81-1900),19)))+1)/19))+4)),29))+(INT((Q81-1900)/4))+31),7))))&lt;0,DATE(Q81,3,(31-(25-(MOD((((11*(MOD((Q81-1900),19)))-(INT(((7*(MOD((Q81-1900),19)))+1)/19))+4)),29))-(MOD(((Q81-1900)-(MOD((((11*(MOD((Q81-1900),19)))-(INT(((7*(MOD((Q81-1900),19)))+1)/19))+4)),29))+(INT((Q81-1900)/4))+31),7))))),IF(((25-(MOD((((11*(MOD((Q81-1900),19)))-(INT(((7*(MOD((Q81-1900),19)))+1)/19))+4)),29))-(MOD(((Q81-1900)-(MOD((((11*(MOD((Q81-1900),19)))-(INT(((7*(MOD((Q81-1900),19)))+1)/19))+4)),29))+(INT((Q81-1900)/4))+31),7))))&gt;=0,DATE(Q81,4,((25-(MOD((((11*(MOD((Q81-1900),19)))-(INT(((7*(MOD((Q81-1900),19)))+1)/19))+4)),29))-(MOD(((Q81-1900)-(MOD((((11*(MOD((Q81-1900),19)))-(INT(((7*(MOD((Q81-1900),19)))+1)/19))+4)),29))+(INT((Q81-1900)/4))+31),7))))),"")))+1</f>
        <v>47595</v>
      </c>
      <c r="S81" s="175" t="str">
        <f t="shared" ref="S81:S89" si="20">S70</f>
        <v>Lundi de Pâques</v>
      </c>
      <c r="T81" s="38">
        <f t="shared" si="18"/>
        <v>47595</v>
      </c>
    </row>
    <row r="82" spans="15:20" x14ac:dyDescent="0.3">
      <c r="O82" s="38" t="str">
        <f t="shared" si="16"/>
        <v/>
      </c>
      <c r="Q82" s="176">
        <f t="shared" si="19"/>
        <v>2030</v>
      </c>
      <c r="R82" s="41">
        <f>DATE(Q82,5,1)</f>
        <v>47604</v>
      </c>
      <c r="S82" s="175" t="str">
        <f t="shared" si="20"/>
        <v>Fête du Travail</v>
      </c>
      <c r="T82" s="38">
        <f t="shared" si="18"/>
        <v>47604</v>
      </c>
    </row>
    <row r="83" spans="15:20" x14ac:dyDescent="0.3">
      <c r="O83" s="38" t="str">
        <f t="shared" si="16"/>
        <v/>
      </c>
      <c r="Q83" s="176">
        <f t="shared" si="19"/>
        <v>2030</v>
      </c>
      <c r="R83" s="41">
        <f>DATE(Q83,5,8)</f>
        <v>47611</v>
      </c>
      <c r="S83" s="175" t="str">
        <f t="shared" si="20"/>
        <v>Victoire des Alliés 1945</v>
      </c>
      <c r="T83" s="38">
        <f t="shared" si="18"/>
        <v>47611</v>
      </c>
    </row>
    <row r="84" spans="15:20" x14ac:dyDescent="0.3">
      <c r="O84" s="38" t="str">
        <f t="shared" si="16"/>
        <v/>
      </c>
      <c r="Q84" s="176">
        <f t="shared" si="19"/>
        <v>2030</v>
      </c>
      <c r="R84" s="41">
        <f>(R81-1)+39</f>
        <v>47633</v>
      </c>
      <c r="S84" s="175" t="str">
        <f t="shared" si="20"/>
        <v>Jeudi de l'Ascension</v>
      </c>
      <c r="T84" s="38">
        <f t="shared" si="18"/>
        <v>47633</v>
      </c>
    </row>
    <row r="85" spans="15:20" x14ac:dyDescent="0.3">
      <c r="O85" s="38" t="str">
        <f t="shared" si="16"/>
        <v/>
      </c>
      <c r="Q85" s="176">
        <f t="shared" si="19"/>
        <v>2030</v>
      </c>
      <c r="R85" s="41">
        <f>(R81)+49</f>
        <v>47644</v>
      </c>
      <c r="S85" s="175" t="str">
        <f t="shared" si="20"/>
        <v>Lundi de Pentecôte</v>
      </c>
      <c r="T85" s="38">
        <f t="shared" si="18"/>
        <v>47644</v>
      </c>
    </row>
    <row r="86" spans="15:20" x14ac:dyDescent="0.3">
      <c r="O86" s="38" t="str">
        <f t="shared" si="16"/>
        <v/>
      </c>
      <c r="Q86" s="176">
        <f t="shared" si="19"/>
        <v>2030</v>
      </c>
      <c r="R86" s="41">
        <f>DATE(Q87,7,14)</f>
        <v>47678</v>
      </c>
      <c r="S86" s="175" t="str">
        <f t="shared" si="20"/>
        <v>Fête Nationale</v>
      </c>
      <c r="T86" s="38">
        <f>R87</f>
        <v>47710</v>
      </c>
    </row>
    <row r="87" spans="15:20" x14ac:dyDescent="0.3">
      <c r="O87" s="38" t="str">
        <f t="shared" si="16"/>
        <v/>
      </c>
      <c r="Q87" s="176">
        <f t="shared" si="19"/>
        <v>2030</v>
      </c>
      <c r="R87" s="41">
        <f>DATE(Q86,8,15)</f>
        <v>47710</v>
      </c>
      <c r="S87" s="175" t="str">
        <f t="shared" si="20"/>
        <v>Assomption</v>
      </c>
      <c r="T87" s="38">
        <f>R86</f>
        <v>47678</v>
      </c>
    </row>
    <row r="88" spans="15:20" x14ac:dyDescent="0.3">
      <c r="O88" s="38" t="str">
        <f t="shared" si="16"/>
        <v/>
      </c>
      <c r="Q88" s="176">
        <f t="shared" si="19"/>
        <v>2030</v>
      </c>
      <c r="R88" s="41">
        <f>DATE(Q87,11,1)</f>
        <v>47788</v>
      </c>
      <c r="S88" s="175" t="str">
        <f>S77</f>
        <v>La Toussaint</v>
      </c>
      <c r="T88" s="38">
        <f t="shared" ref="T88:T96" si="21">R88</f>
        <v>47788</v>
      </c>
    </row>
    <row r="89" spans="15:20" x14ac:dyDescent="0.3">
      <c r="O89" s="38" t="str">
        <f t="shared" si="16"/>
        <v/>
      </c>
      <c r="Q89" s="176">
        <f t="shared" si="19"/>
        <v>2030</v>
      </c>
      <c r="R89" s="41">
        <f>DATE(Q88,11,11)</f>
        <v>47798</v>
      </c>
      <c r="S89" s="175" t="str">
        <f t="shared" si="20"/>
        <v>Armistice 1918</v>
      </c>
      <c r="T89" s="38">
        <f t="shared" si="21"/>
        <v>47798</v>
      </c>
    </row>
    <row r="90" spans="15:20" x14ac:dyDescent="0.3">
      <c r="O90" s="38" t="str">
        <f t="shared" si="16"/>
        <v/>
      </c>
      <c r="Q90" s="176">
        <f t="shared" si="19"/>
        <v>2030</v>
      </c>
      <c r="R90" s="41">
        <f>DATE(Q89,12,25)</f>
        <v>47842</v>
      </c>
      <c r="S90" s="175" t="str">
        <f>S79</f>
        <v>Noel</v>
      </c>
      <c r="T90" s="38">
        <f t="shared" si="21"/>
        <v>47842</v>
      </c>
    </row>
    <row r="91" spans="15:20" x14ac:dyDescent="0.3">
      <c r="O91" s="38" t="str">
        <f t="shared" si="16"/>
        <v/>
      </c>
      <c r="Q91" s="176">
        <f t="shared" si="19"/>
        <v>2031</v>
      </c>
      <c r="R91" s="41">
        <f>DATE(Q91,1,1)</f>
        <v>47849</v>
      </c>
      <c r="S91" s="175" t="str">
        <f>S80</f>
        <v>Jour de l'an</v>
      </c>
      <c r="T91" s="38">
        <f t="shared" si="21"/>
        <v>47849</v>
      </c>
    </row>
    <row r="92" spans="15:20" x14ac:dyDescent="0.3">
      <c r="O92" s="38" t="str">
        <f t="shared" si="16"/>
        <v/>
      </c>
      <c r="Q92" s="176">
        <f t="shared" si="19"/>
        <v>2031</v>
      </c>
      <c r="R92" s="181">
        <f>(IF(((25-(MOD((((11*(MOD((Q92-1900),19)))-(INT(((7*(MOD((Q92-1900),19)))+1)/19))+4)),29))-(MOD(((Q92-1900)-(MOD((((11*(MOD((Q92-1900),19)))-(INT(((7*(MOD((Q92-1900),19)))+1)/19))+4)),29))+(INT((Q92-1900)/4))+31),7))))&lt;0,DATE(Q92,3,(31-(25-(MOD((((11*(MOD((Q92-1900),19)))-(INT(((7*(MOD((Q92-1900),19)))+1)/19))+4)),29))-(MOD(((Q92-1900)-(MOD((((11*(MOD((Q92-1900),19)))-(INT(((7*(MOD((Q92-1900),19)))+1)/19))+4)),29))+(INT((Q92-1900)/4))+31),7))))),IF(((25-(MOD((((11*(MOD((Q92-1900),19)))-(INT(((7*(MOD((Q92-1900),19)))+1)/19))+4)),29))-(MOD(((Q92-1900)-(MOD((((11*(MOD((Q92-1900),19)))-(INT(((7*(MOD((Q92-1900),19)))+1)/19))+4)),29))+(INT((Q92-1900)/4))+31),7))))&gt;=0,DATE(Q92,4,((25-(MOD((((11*(MOD((Q92-1900),19)))-(INT(((7*(MOD((Q92-1900),19)))+1)/19))+4)),29))-(MOD(((Q92-1900)-(MOD((((11*(MOD((Q92-1900),19)))-(INT(((7*(MOD((Q92-1900),19)))+1)/19))+4)),29))+(INT((Q92-1900)/4))+31),7))))),"")))+1</f>
        <v>47952</v>
      </c>
      <c r="S92" s="175" t="str">
        <f t="shared" ref="S92:S100" si="22">S81</f>
        <v>Lundi de Pâques</v>
      </c>
      <c r="T92" s="38">
        <f t="shared" si="21"/>
        <v>47952</v>
      </c>
    </row>
    <row r="93" spans="15:20" x14ac:dyDescent="0.3">
      <c r="O93" s="38" t="str">
        <f t="shared" si="16"/>
        <v/>
      </c>
      <c r="Q93" s="176">
        <f t="shared" si="19"/>
        <v>2031</v>
      </c>
      <c r="R93" s="41">
        <f>DATE(Q93,5,1)</f>
        <v>47969</v>
      </c>
      <c r="S93" s="175" t="str">
        <f t="shared" si="22"/>
        <v>Fête du Travail</v>
      </c>
      <c r="T93" s="38">
        <f t="shared" si="21"/>
        <v>47969</v>
      </c>
    </row>
    <row r="94" spans="15:20" x14ac:dyDescent="0.3">
      <c r="O94" s="38" t="str">
        <f t="shared" si="16"/>
        <v/>
      </c>
      <c r="Q94" s="176">
        <f t="shared" si="19"/>
        <v>2031</v>
      </c>
      <c r="R94" s="41">
        <f>DATE(Q94,5,8)</f>
        <v>47976</v>
      </c>
      <c r="S94" s="175" t="str">
        <f t="shared" si="22"/>
        <v>Victoire des Alliés 1945</v>
      </c>
      <c r="T94" s="38">
        <f t="shared" si="21"/>
        <v>47976</v>
      </c>
    </row>
    <row r="95" spans="15:20" x14ac:dyDescent="0.3">
      <c r="O95" s="38" t="str">
        <f t="shared" si="16"/>
        <v/>
      </c>
      <c r="Q95" s="176">
        <f t="shared" si="19"/>
        <v>2031</v>
      </c>
      <c r="R95" s="41">
        <f>(R92-1)+39</f>
        <v>47990</v>
      </c>
      <c r="S95" s="175" t="str">
        <f t="shared" si="22"/>
        <v>Jeudi de l'Ascension</v>
      </c>
      <c r="T95" s="38">
        <f t="shared" si="21"/>
        <v>47990</v>
      </c>
    </row>
    <row r="96" spans="15:20" x14ac:dyDescent="0.3">
      <c r="O96" s="38" t="str">
        <f t="shared" si="16"/>
        <v/>
      </c>
      <c r="Q96" s="176">
        <f t="shared" si="19"/>
        <v>2031</v>
      </c>
      <c r="R96" s="41">
        <f>(R92)+49</f>
        <v>48001</v>
      </c>
      <c r="S96" s="175" t="str">
        <f t="shared" si="22"/>
        <v>Lundi de Pentecôte</v>
      </c>
      <c r="T96" s="38">
        <f t="shared" si="21"/>
        <v>48001</v>
      </c>
    </row>
    <row r="97" spans="15:20" x14ac:dyDescent="0.3">
      <c r="O97" s="38" t="str">
        <f t="shared" si="16"/>
        <v/>
      </c>
      <c r="Q97" s="176">
        <f t="shared" si="19"/>
        <v>2031</v>
      </c>
      <c r="R97" s="41">
        <f>DATE(Q98,7,14)</f>
        <v>48043</v>
      </c>
      <c r="S97" s="175" t="str">
        <f t="shared" si="22"/>
        <v>Fête Nationale</v>
      </c>
      <c r="T97" s="38">
        <f>R98</f>
        <v>48075</v>
      </c>
    </row>
    <row r="98" spans="15:20" x14ac:dyDescent="0.3">
      <c r="O98" s="38" t="str">
        <f t="shared" si="16"/>
        <v/>
      </c>
      <c r="Q98" s="176">
        <f t="shared" si="19"/>
        <v>2031</v>
      </c>
      <c r="R98" s="41">
        <f>DATE(Q97,8,15)</f>
        <v>48075</v>
      </c>
      <c r="S98" s="175" t="str">
        <f t="shared" si="22"/>
        <v>Assomption</v>
      </c>
      <c r="T98" s="38">
        <f>R97</f>
        <v>48043</v>
      </c>
    </row>
    <row r="99" spans="15:20" x14ac:dyDescent="0.3">
      <c r="O99" s="38" t="str">
        <f t="shared" si="16"/>
        <v/>
      </c>
      <c r="Q99" s="176">
        <f t="shared" si="19"/>
        <v>2031</v>
      </c>
      <c r="R99" s="41">
        <f>DATE(Q98,11,1)</f>
        <v>48153</v>
      </c>
      <c r="S99" s="175" t="str">
        <f>S88</f>
        <v>La Toussaint</v>
      </c>
      <c r="T99" s="38">
        <f t="shared" ref="T99:T107" si="23">R99</f>
        <v>48153</v>
      </c>
    </row>
    <row r="100" spans="15:20" x14ac:dyDescent="0.3">
      <c r="O100" s="38" t="str">
        <f t="shared" si="16"/>
        <v/>
      </c>
      <c r="Q100" s="176">
        <f t="shared" si="19"/>
        <v>2031</v>
      </c>
      <c r="R100" s="41">
        <f>DATE(Q99,11,11)</f>
        <v>48163</v>
      </c>
      <c r="S100" s="175" t="str">
        <f t="shared" si="22"/>
        <v>Armistice 1918</v>
      </c>
      <c r="T100" s="38">
        <f t="shared" si="23"/>
        <v>48163</v>
      </c>
    </row>
    <row r="101" spans="15:20" x14ac:dyDescent="0.3">
      <c r="O101" s="38" t="str">
        <f t="shared" si="16"/>
        <v/>
      </c>
      <c r="Q101" s="176">
        <f t="shared" si="19"/>
        <v>2031</v>
      </c>
      <c r="R101" s="41">
        <f>DATE(Q100,12,25)</f>
        <v>48207</v>
      </c>
      <c r="S101" s="175" t="str">
        <f>S90</f>
        <v>Noel</v>
      </c>
      <c r="T101" s="38">
        <f t="shared" si="23"/>
        <v>48207</v>
      </c>
    </row>
    <row r="102" spans="15:20" x14ac:dyDescent="0.3">
      <c r="O102" s="38" t="str">
        <f t="shared" si="16"/>
        <v/>
      </c>
      <c r="Q102" s="176">
        <f t="shared" si="19"/>
        <v>2032</v>
      </c>
      <c r="R102" s="41">
        <f>DATE(Q102,1,1)</f>
        <v>48214</v>
      </c>
      <c r="S102" s="175" t="str">
        <f>S91</f>
        <v>Jour de l'an</v>
      </c>
      <c r="T102" s="38">
        <f t="shared" si="23"/>
        <v>48214</v>
      </c>
    </row>
    <row r="103" spans="15:20" x14ac:dyDescent="0.3">
      <c r="O103" s="38" t="str">
        <f t="shared" si="16"/>
        <v/>
      </c>
      <c r="Q103" s="176">
        <f t="shared" si="19"/>
        <v>2032</v>
      </c>
      <c r="R103" s="181">
        <f>(IF(((25-(MOD((((11*(MOD((Q103-1900),19)))-(INT(((7*(MOD((Q103-1900),19)))+1)/19))+4)),29))-(MOD(((Q103-1900)-(MOD((((11*(MOD((Q103-1900),19)))-(INT(((7*(MOD((Q103-1900),19)))+1)/19))+4)),29))+(INT((Q103-1900)/4))+31),7))))&lt;0,DATE(Q103,3,(31-(25-(MOD((((11*(MOD((Q103-1900),19)))-(INT(((7*(MOD((Q103-1900),19)))+1)/19))+4)),29))-(MOD(((Q103-1900)-(MOD((((11*(MOD((Q103-1900),19)))-(INT(((7*(MOD((Q103-1900),19)))+1)/19))+4)),29))+(INT((Q103-1900)/4))+31),7))))),IF(((25-(MOD((((11*(MOD((Q103-1900),19)))-(INT(((7*(MOD((Q103-1900),19)))+1)/19))+4)),29))-(MOD(((Q103-1900)-(MOD((((11*(MOD((Q103-1900),19)))-(INT(((7*(MOD((Q103-1900),19)))+1)/19))+4)),29))+(INT((Q103-1900)/4))+31),7))))&gt;=0,DATE(Q103,4,((25-(MOD((((11*(MOD((Q103-1900),19)))-(INT(((7*(MOD((Q103-1900),19)))+1)/19))+4)),29))-(MOD(((Q103-1900)-(MOD((((11*(MOD((Q103-1900),19)))-(INT(((7*(MOD((Q103-1900),19)))+1)/19))+4)),29))+(INT((Q103-1900)/4))+31),7))))),"")))+1</f>
        <v>48308</v>
      </c>
      <c r="S103" s="175" t="str">
        <f t="shared" ref="S103:S111" si="24">S92</f>
        <v>Lundi de Pâques</v>
      </c>
      <c r="T103" s="38">
        <f t="shared" si="23"/>
        <v>48308</v>
      </c>
    </row>
    <row r="104" spans="15:20" x14ac:dyDescent="0.3">
      <c r="Q104" s="176">
        <f t="shared" si="19"/>
        <v>2032</v>
      </c>
      <c r="R104" s="41">
        <f>DATE(Q104,5,1)</f>
        <v>48335</v>
      </c>
      <c r="S104" s="175" t="str">
        <f t="shared" si="24"/>
        <v>Fête du Travail</v>
      </c>
      <c r="T104" s="38">
        <f t="shared" si="23"/>
        <v>48335</v>
      </c>
    </row>
    <row r="105" spans="15:20" x14ac:dyDescent="0.3">
      <c r="Q105" s="176">
        <f t="shared" si="19"/>
        <v>2032</v>
      </c>
      <c r="R105" s="41">
        <f>DATE(Q105,5,8)</f>
        <v>48342</v>
      </c>
      <c r="S105" s="175" t="str">
        <f t="shared" si="24"/>
        <v>Victoire des Alliés 1945</v>
      </c>
      <c r="T105" s="38">
        <f t="shared" si="23"/>
        <v>48342</v>
      </c>
    </row>
    <row r="106" spans="15:20" x14ac:dyDescent="0.3">
      <c r="Q106" s="176">
        <f t="shared" si="19"/>
        <v>2032</v>
      </c>
      <c r="R106" s="41">
        <f>(R103-1)+39</f>
        <v>48346</v>
      </c>
      <c r="S106" s="175" t="str">
        <f t="shared" si="24"/>
        <v>Jeudi de l'Ascension</v>
      </c>
      <c r="T106" s="38">
        <f t="shared" si="23"/>
        <v>48346</v>
      </c>
    </row>
    <row r="107" spans="15:20" x14ac:dyDescent="0.3">
      <c r="Q107" s="176">
        <f t="shared" si="19"/>
        <v>2032</v>
      </c>
      <c r="R107" s="41">
        <f>(R103)+49</f>
        <v>48357</v>
      </c>
      <c r="S107" s="175" t="str">
        <f t="shared" si="24"/>
        <v>Lundi de Pentecôte</v>
      </c>
      <c r="T107" s="38">
        <f t="shared" si="23"/>
        <v>48357</v>
      </c>
    </row>
    <row r="108" spans="15:20" x14ac:dyDescent="0.3">
      <c r="Q108" s="176">
        <f t="shared" si="19"/>
        <v>2032</v>
      </c>
      <c r="R108" s="41">
        <f>DATE(Q109,7,14)</f>
        <v>48409</v>
      </c>
      <c r="S108" s="175" t="str">
        <f t="shared" si="24"/>
        <v>Fête Nationale</v>
      </c>
      <c r="T108" s="38">
        <f>R109</f>
        <v>48441</v>
      </c>
    </row>
    <row r="109" spans="15:20" x14ac:dyDescent="0.3">
      <c r="Q109" s="176">
        <f t="shared" si="19"/>
        <v>2032</v>
      </c>
      <c r="R109" s="41">
        <f>DATE(Q108,8,15)</f>
        <v>48441</v>
      </c>
      <c r="S109" s="175" t="str">
        <f t="shared" si="24"/>
        <v>Assomption</v>
      </c>
      <c r="T109" s="38">
        <f>R108</f>
        <v>48409</v>
      </c>
    </row>
    <row r="110" spans="15:20" x14ac:dyDescent="0.3">
      <c r="Q110" s="176">
        <f t="shared" si="19"/>
        <v>2032</v>
      </c>
      <c r="R110" s="41">
        <f>DATE(Q109,11,1)</f>
        <v>48519</v>
      </c>
      <c r="S110" s="175" t="str">
        <f>S99</f>
        <v>La Toussaint</v>
      </c>
      <c r="T110" s="38">
        <f t="shared" ref="T110:T118" si="25">R110</f>
        <v>48519</v>
      </c>
    </row>
    <row r="111" spans="15:20" x14ac:dyDescent="0.3">
      <c r="Q111" s="176">
        <f t="shared" si="19"/>
        <v>2032</v>
      </c>
      <c r="R111" s="41">
        <f>DATE(Q110,11,11)</f>
        <v>48529</v>
      </c>
      <c r="S111" s="175" t="str">
        <f t="shared" si="24"/>
        <v>Armistice 1918</v>
      </c>
      <c r="T111" s="38">
        <f t="shared" si="25"/>
        <v>48529</v>
      </c>
    </row>
    <row r="112" spans="15:20" x14ac:dyDescent="0.3">
      <c r="Q112" s="176">
        <f t="shared" si="19"/>
        <v>2032</v>
      </c>
      <c r="R112" s="41">
        <f>DATE(Q111,12,25)</f>
        <v>48573</v>
      </c>
      <c r="S112" s="175" t="str">
        <f>S101</f>
        <v>Noel</v>
      </c>
      <c r="T112" s="38">
        <f t="shared" si="25"/>
        <v>48573</v>
      </c>
    </row>
    <row r="113" spans="17:20" x14ac:dyDescent="0.3">
      <c r="Q113" s="176">
        <f t="shared" si="19"/>
        <v>2033</v>
      </c>
      <c r="R113" s="41">
        <f>DATE(Q113,1,1)</f>
        <v>48580</v>
      </c>
      <c r="S113" s="175" t="str">
        <f>S102</f>
        <v>Jour de l'an</v>
      </c>
      <c r="T113" s="38">
        <f t="shared" si="25"/>
        <v>48580</v>
      </c>
    </row>
    <row r="114" spans="17:20" x14ac:dyDescent="0.3">
      <c r="Q114" s="176">
        <f t="shared" si="19"/>
        <v>2033</v>
      </c>
      <c r="R114" s="181">
        <f>(IF(((25-(MOD((((11*(MOD((Q114-1900),19)))-(INT(((7*(MOD((Q114-1900),19)))+1)/19))+4)),29))-(MOD(((Q114-1900)-(MOD((((11*(MOD((Q114-1900),19)))-(INT(((7*(MOD((Q114-1900),19)))+1)/19))+4)),29))+(INT((Q114-1900)/4))+31),7))))&lt;0,DATE(Q114,3,(31-(25-(MOD((((11*(MOD((Q114-1900),19)))-(INT(((7*(MOD((Q114-1900),19)))+1)/19))+4)),29))-(MOD(((Q114-1900)-(MOD((((11*(MOD((Q114-1900),19)))-(INT(((7*(MOD((Q114-1900),19)))+1)/19))+4)),29))+(INT((Q114-1900)/4))+31),7))))),IF(((25-(MOD((((11*(MOD((Q114-1900),19)))-(INT(((7*(MOD((Q114-1900),19)))+1)/19))+4)),29))-(MOD(((Q114-1900)-(MOD((((11*(MOD((Q114-1900),19)))-(INT(((7*(MOD((Q114-1900),19)))+1)/19))+4)),29))+(INT((Q114-1900)/4))+31),7))))&gt;=0,DATE(Q114,4,((25-(MOD((((11*(MOD((Q114-1900),19)))-(INT(((7*(MOD((Q114-1900),19)))+1)/19))+4)),29))-(MOD(((Q114-1900)-(MOD((((11*(MOD((Q114-1900),19)))-(INT(((7*(MOD((Q114-1900),19)))+1)/19))+4)),29))+(INT((Q114-1900)/4))+31),7))))),"")))+1</f>
        <v>48687</v>
      </c>
      <c r="S114" s="175" t="str">
        <f t="shared" ref="S114:S122" si="26">S103</f>
        <v>Lundi de Pâques</v>
      </c>
      <c r="T114" s="38">
        <f t="shared" si="25"/>
        <v>48687</v>
      </c>
    </row>
    <row r="115" spans="17:20" x14ac:dyDescent="0.3">
      <c r="Q115" s="176">
        <f t="shared" si="19"/>
        <v>2033</v>
      </c>
      <c r="R115" s="41">
        <f>DATE(Q115,5,1)</f>
        <v>48700</v>
      </c>
      <c r="S115" s="175" t="str">
        <f t="shared" si="26"/>
        <v>Fête du Travail</v>
      </c>
      <c r="T115" s="38">
        <f t="shared" si="25"/>
        <v>48700</v>
      </c>
    </row>
    <row r="116" spans="17:20" x14ac:dyDescent="0.3">
      <c r="Q116" s="176">
        <f t="shared" si="19"/>
        <v>2033</v>
      </c>
      <c r="R116" s="41">
        <f>DATE(Q116,5,8)</f>
        <v>48707</v>
      </c>
      <c r="S116" s="175" t="str">
        <f t="shared" si="26"/>
        <v>Victoire des Alliés 1945</v>
      </c>
      <c r="T116" s="38">
        <f t="shared" si="25"/>
        <v>48707</v>
      </c>
    </row>
    <row r="117" spans="17:20" x14ac:dyDescent="0.3">
      <c r="Q117" s="176">
        <f t="shared" si="19"/>
        <v>2033</v>
      </c>
      <c r="R117" s="41">
        <f>(R114-1)+39</f>
        <v>48725</v>
      </c>
      <c r="S117" s="175" t="str">
        <f t="shared" si="26"/>
        <v>Jeudi de l'Ascension</v>
      </c>
      <c r="T117" s="38">
        <f t="shared" si="25"/>
        <v>48725</v>
      </c>
    </row>
    <row r="118" spans="17:20" x14ac:dyDescent="0.3">
      <c r="Q118" s="176">
        <f t="shared" si="19"/>
        <v>2033</v>
      </c>
      <c r="R118" s="41">
        <f>(R114)+49</f>
        <v>48736</v>
      </c>
      <c r="S118" s="175" t="str">
        <f t="shared" si="26"/>
        <v>Lundi de Pentecôte</v>
      </c>
      <c r="T118" s="38">
        <f t="shared" si="25"/>
        <v>48736</v>
      </c>
    </row>
    <row r="119" spans="17:20" x14ac:dyDescent="0.3">
      <c r="Q119" s="176">
        <f t="shared" si="19"/>
        <v>2033</v>
      </c>
      <c r="R119" s="41">
        <f>DATE(Q120,7,14)</f>
        <v>48774</v>
      </c>
      <c r="S119" s="175" t="str">
        <f t="shared" si="26"/>
        <v>Fête Nationale</v>
      </c>
      <c r="T119" s="38">
        <f>R120</f>
        <v>48806</v>
      </c>
    </row>
    <row r="120" spans="17:20" x14ac:dyDescent="0.3">
      <c r="Q120" s="176">
        <f t="shared" si="19"/>
        <v>2033</v>
      </c>
      <c r="R120" s="41">
        <f>DATE(Q119,8,15)</f>
        <v>48806</v>
      </c>
      <c r="S120" s="175" t="str">
        <f t="shared" si="26"/>
        <v>Assomption</v>
      </c>
      <c r="T120" s="38">
        <f>R119</f>
        <v>48774</v>
      </c>
    </row>
    <row r="121" spans="17:20" x14ac:dyDescent="0.3">
      <c r="Q121" s="176">
        <f t="shared" si="19"/>
        <v>2033</v>
      </c>
      <c r="R121" s="41">
        <f>DATE(Q120,11,1)</f>
        <v>48884</v>
      </c>
      <c r="S121" s="175" t="str">
        <f>S110</f>
        <v>La Toussaint</v>
      </c>
      <c r="T121" s="38">
        <f t="shared" ref="T121:T129" si="27">R121</f>
        <v>48884</v>
      </c>
    </row>
    <row r="122" spans="17:20" x14ac:dyDescent="0.3">
      <c r="Q122" s="176">
        <f t="shared" si="19"/>
        <v>2033</v>
      </c>
      <c r="R122" s="41">
        <f>DATE(Q121,11,11)</f>
        <v>48894</v>
      </c>
      <c r="S122" s="175" t="str">
        <f t="shared" si="26"/>
        <v>Armistice 1918</v>
      </c>
      <c r="T122" s="38">
        <f t="shared" si="27"/>
        <v>48894</v>
      </c>
    </row>
    <row r="123" spans="17:20" x14ac:dyDescent="0.3">
      <c r="Q123" s="176">
        <f t="shared" si="19"/>
        <v>2033</v>
      </c>
      <c r="R123" s="41">
        <f>DATE(Q122,12,25)</f>
        <v>48938</v>
      </c>
      <c r="S123" s="175" t="str">
        <f>S112</f>
        <v>Noel</v>
      </c>
      <c r="T123" s="38">
        <f t="shared" si="27"/>
        <v>48938</v>
      </c>
    </row>
    <row r="124" spans="17:20" x14ac:dyDescent="0.3">
      <c r="Q124" s="176">
        <f t="shared" si="19"/>
        <v>2034</v>
      </c>
      <c r="R124" s="41">
        <f>DATE(Q124,1,1)</f>
        <v>48945</v>
      </c>
      <c r="S124" s="175" t="str">
        <f>S113</f>
        <v>Jour de l'an</v>
      </c>
      <c r="T124" s="38">
        <f t="shared" si="27"/>
        <v>48945</v>
      </c>
    </row>
    <row r="125" spans="17:20" x14ac:dyDescent="0.3">
      <c r="Q125" s="176">
        <f t="shared" si="19"/>
        <v>2034</v>
      </c>
      <c r="R125" s="181">
        <f>(IF(((25-(MOD((((11*(MOD((Q125-1900),19)))-(INT(((7*(MOD((Q125-1900),19)))+1)/19))+4)),29))-(MOD(((Q125-1900)-(MOD((((11*(MOD((Q125-1900),19)))-(INT(((7*(MOD((Q125-1900),19)))+1)/19))+4)),29))+(INT((Q125-1900)/4))+31),7))))&lt;0,DATE(Q125,3,(31-(25-(MOD((((11*(MOD((Q125-1900),19)))-(INT(((7*(MOD((Q125-1900),19)))+1)/19))+4)),29))-(MOD(((Q125-1900)-(MOD((((11*(MOD((Q125-1900),19)))-(INT(((7*(MOD((Q125-1900),19)))+1)/19))+4)),29))+(INT((Q125-1900)/4))+31),7))))),IF(((25-(MOD((((11*(MOD((Q125-1900),19)))-(INT(((7*(MOD((Q125-1900),19)))+1)/19))+4)),29))-(MOD(((Q125-1900)-(MOD((((11*(MOD((Q125-1900),19)))-(INT(((7*(MOD((Q125-1900),19)))+1)/19))+4)),29))+(INT((Q125-1900)/4))+31),7))))&gt;=0,DATE(Q125,4,((25-(MOD((((11*(MOD((Q125-1900),19)))-(INT(((7*(MOD((Q125-1900),19)))+1)/19))+4)),29))-(MOD(((Q125-1900)-(MOD((((11*(MOD((Q125-1900),19)))-(INT(((7*(MOD((Q125-1900),19)))+1)/19))+4)),29))+(INT((Q125-1900)/4))+31),7))))),"")))+1</f>
        <v>49044</v>
      </c>
      <c r="S125" s="175" t="str">
        <f t="shared" ref="S125:S133" si="28">S114</f>
        <v>Lundi de Pâques</v>
      </c>
      <c r="T125" s="38">
        <f t="shared" si="27"/>
        <v>49044</v>
      </c>
    </row>
    <row r="126" spans="17:20" x14ac:dyDescent="0.3">
      <c r="Q126" s="176">
        <f t="shared" si="19"/>
        <v>2034</v>
      </c>
      <c r="R126" s="41">
        <f>DATE(Q126,5,1)</f>
        <v>49065</v>
      </c>
      <c r="S126" s="175" t="str">
        <f t="shared" si="28"/>
        <v>Fête du Travail</v>
      </c>
      <c r="T126" s="38">
        <f t="shared" si="27"/>
        <v>49065</v>
      </c>
    </row>
    <row r="127" spans="17:20" x14ac:dyDescent="0.3">
      <c r="Q127" s="176">
        <f t="shared" si="19"/>
        <v>2034</v>
      </c>
      <c r="R127" s="41">
        <f>DATE(Q127,5,8)</f>
        <v>49072</v>
      </c>
      <c r="S127" s="175" t="str">
        <f t="shared" si="28"/>
        <v>Victoire des Alliés 1945</v>
      </c>
      <c r="T127" s="38">
        <f t="shared" si="27"/>
        <v>49072</v>
      </c>
    </row>
    <row r="128" spans="17:20" x14ac:dyDescent="0.3">
      <c r="Q128" s="176">
        <f t="shared" si="19"/>
        <v>2034</v>
      </c>
      <c r="R128" s="41">
        <f>(R125-1)+39</f>
        <v>49082</v>
      </c>
      <c r="S128" s="175" t="str">
        <f t="shared" si="28"/>
        <v>Jeudi de l'Ascension</v>
      </c>
      <c r="T128" s="38">
        <f t="shared" si="27"/>
        <v>49082</v>
      </c>
    </row>
    <row r="129" spans="17:20" x14ac:dyDescent="0.3">
      <c r="Q129" s="176">
        <f t="shared" si="19"/>
        <v>2034</v>
      </c>
      <c r="R129" s="41">
        <f>(R125)+49</f>
        <v>49093</v>
      </c>
      <c r="S129" s="175" t="str">
        <f t="shared" si="28"/>
        <v>Lundi de Pentecôte</v>
      </c>
      <c r="T129" s="38">
        <f t="shared" si="27"/>
        <v>49093</v>
      </c>
    </row>
    <row r="130" spans="17:20" x14ac:dyDescent="0.3">
      <c r="Q130" s="176">
        <f t="shared" si="19"/>
        <v>2034</v>
      </c>
      <c r="R130" s="41">
        <f>DATE(Q131,7,14)</f>
        <v>49139</v>
      </c>
      <c r="S130" s="175" t="str">
        <f t="shared" si="28"/>
        <v>Fête Nationale</v>
      </c>
      <c r="T130" s="38">
        <f>R131</f>
        <v>49171</v>
      </c>
    </row>
    <row r="131" spans="17:20" x14ac:dyDescent="0.3">
      <c r="Q131" s="176">
        <f t="shared" si="19"/>
        <v>2034</v>
      </c>
      <c r="R131" s="41">
        <f>DATE(Q130,8,15)</f>
        <v>49171</v>
      </c>
      <c r="S131" s="175" t="str">
        <f t="shared" si="28"/>
        <v>Assomption</v>
      </c>
      <c r="T131" s="38">
        <f>R130</f>
        <v>49139</v>
      </c>
    </row>
    <row r="132" spans="17:20" x14ac:dyDescent="0.3">
      <c r="Q132" s="176">
        <f t="shared" si="19"/>
        <v>2034</v>
      </c>
      <c r="R132" s="41">
        <f>DATE(Q131,11,1)</f>
        <v>49249</v>
      </c>
      <c r="S132" s="175" t="str">
        <f>S121</f>
        <v>La Toussaint</v>
      </c>
      <c r="T132" s="38">
        <f t="shared" ref="T132:T140" si="29">R132</f>
        <v>49249</v>
      </c>
    </row>
    <row r="133" spans="17:20" x14ac:dyDescent="0.3">
      <c r="Q133" s="176">
        <f t="shared" si="19"/>
        <v>2034</v>
      </c>
      <c r="R133" s="41">
        <f>DATE(Q132,11,11)</f>
        <v>49259</v>
      </c>
      <c r="S133" s="175" t="str">
        <f t="shared" si="28"/>
        <v>Armistice 1918</v>
      </c>
      <c r="T133" s="38">
        <f t="shared" si="29"/>
        <v>49259</v>
      </c>
    </row>
    <row r="134" spans="17:20" x14ac:dyDescent="0.3">
      <c r="Q134" s="176">
        <f t="shared" si="19"/>
        <v>2034</v>
      </c>
      <c r="R134" s="41">
        <f>DATE(Q133,12,25)</f>
        <v>49303</v>
      </c>
      <c r="S134" s="175" t="str">
        <f>S123</f>
        <v>Noel</v>
      </c>
      <c r="T134" s="38">
        <f t="shared" si="29"/>
        <v>49303</v>
      </c>
    </row>
    <row r="135" spans="17:20" x14ac:dyDescent="0.3">
      <c r="Q135" s="176">
        <f t="shared" si="19"/>
        <v>2035</v>
      </c>
      <c r="R135" s="41">
        <f>DATE(Q135,1,1)</f>
        <v>49310</v>
      </c>
      <c r="S135" s="175" t="str">
        <f>S124</f>
        <v>Jour de l'an</v>
      </c>
      <c r="T135" s="38">
        <f t="shared" si="29"/>
        <v>49310</v>
      </c>
    </row>
    <row r="136" spans="17:20" x14ac:dyDescent="0.3">
      <c r="Q136" s="176">
        <f t="shared" si="19"/>
        <v>2035</v>
      </c>
      <c r="R136" s="181">
        <f>(IF(((25-(MOD((((11*(MOD((Q136-1900),19)))-(INT(((7*(MOD((Q136-1900),19)))+1)/19))+4)),29))-(MOD(((Q136-1900)-(MOD((((11*(MOD((Q136-1900),19)))-(INT(((7*(MOD((Q136-1900),19)))+1)/19))+4)),29))+(INT((Q136-1900)/4))+31),7))))&lt;0,DATE(Q136,3,(31-(25-(MOD((((11*(MOD((Q136-1900),19)))-(INT(((7*(MOD((Q136-1900),19)))+1)/19))+4)),29))-(MOD(((Q136-1900)-(MOD((((11*(MOD((Q136-1900),19)))-(INT(((7*(MOD((Q136-1900),19)))+1)/19))+4)),29))+(INT((Q136-1900)/4))+31),7))))),IF(((25-(MOD((((11*(MOD((Q136-1900),19)))-(INT(((7*(MOD((Q136-1900),19)))+1)/19))+4)),29))-(MOD(((Q136-1900)-(MOD((((11*(MOD((Q136-1900),19)))-(INT(((7*(MOD((Q136-1900),19)))+1)/19))+4)),29))+(INT((Q136-1900)/4))+31),7))))&gt;=0,DATE(Q136,4,((25-(MOD((((11*(MOD((Q136-1900),19)))-(INT(((7*(MOD((Q136-1900),19)))+1)/19))+4)),29))-(MOD(((Q136-1900)-(MOD((((11*(MOD((Q136-1900),19)))-(INT(((7*(MOD((Q136-1900),19)))+1)/19))+4)),29))+(INT((Q136-1900)/4))+31),7))))),"")))+1</f>
        <v>49406</v>
      </c>
      <c r="S136" s="175" t="str">
        <f t="shared" ref="S136:S144" si="30">S125</f>
        <v>Lundi de Pâques</v>
      </c>
      <c r="T136" s="38">
        <f t="shared" si="29"/>
        <v>49406</v>
      </c>
    </row>
    <row r="137" spans="17:20" x14ac:dyDescent="0.3">
      <c r="Q137" s="176">
        <f t="shared" si="19"/>
        <v>2035</v>
      </c>
      <c r="R137" s="41">
        <f>DATE(Q137,5,1)</f>
        <v>49430</v>
      </c>
      <c r="S137" s="175" t="str">
        <f t="shared" si="30"/>
        <v>Fête du Travail</v>
      </c>
      <c r="T137" s="38">
        <f t="shared" si="29"/>
        <v>49430</v>
      </c>
    </row>
    <row r="138" spans="17:20" x14ac:dyDescent="0.3">
      <c r="Q138" s="176">
        <f t="shared" si="19"/>
        <v>2035</v>
      </c>
      <c r="R138" s="41">
        <f>DATE(Q138,5,8)</f>
        <v>49437</v>
      </c>
      <c r="S138" s="175" t="str">
        <f t="shared" si="30"/>
        <v>Victoire des Alliés 1945</v>
      </c>
      <c r="T138" s="38">
        <f t="shared" si="29"/>
        <v>49437</v>
      </c>
    </row>
    <row r="139" spans="17:20" x14ac:dyDescent="0.3">
      <c r="Q139" s="176">
        <f t="shared" si="19"/>
        <v>2035</v>
      </c>
      <c r="R139" s="41">
        <f>(R136-1)+39</f>
        <v>49444</v>
      </c>
      <c r="S139" s="175" t="str">
        <f t="shared" si="30"/>
        <v>Jeudi de l'Ascension</v>
      </c>
      <c r="T139" s="38">
        <f t="shared" si="29"/>
        <v>49444</v>
      </c>
    </row>
    <row r="140" spans="17:20" x14ac:dyDescent="0.3">
      <c r="Q140" s="176">
        <f t="shared" si="19"/>
        <v>2035</v>
      </c>
      <c r="R140" s="41">
        <f>(R136)+49</f>
        <v>49455</v>
      </c>
      <c r="S140" s="175" t="str">
        <f t="shared" si="30"/>
        <v>Lundi de Pentecôte</v>
      </c>
      <c r="T140" s="38">
        <f t="shared" si="29"/>
        <v>49455</v>
      </c>
    </row>
    <row r="141" spans="17:20" x14ac:dyDescent="0.3">
      <c r="Q141" s="176">
        <f t="shared" si="19"/>
        <v>2035</v>
      </c>
      <c r="R141" s="41">
        <f>DATE(Q142,7,14)</f>
        <v>49504</v>
      </c>
      <c r="S141" s="175" t="str">
        <f t="shared" si="30"/>
        <v>Fête Nationale</v>
      </c>
      <c r="T141" s="38">
        <f>R142</f>
        <v>49536</v>
      </c>
    </row>
    <row r="142" spans="17:20" x14ac:dyDescent="0.3">
      <c r="Q142" s="176">
        <f t="shared" si="19"/>
        <v>2035</v>
      </c>
      <c r="R142" s="41">
        <f>DATE(Q141,8,15)</f>
        <v>49536</v>
      </c>
      <c r="S142" s="175" t="str">
        <f t="shared" si="30"/>
        <v>Assomption</v>
      </c>
      <c r="T142" s="38">
        <f>R141</f>
        <v>49504</v>
      </c>
    </row>
    <row r="143" spans="17:20" x14ac:dyDescent="0.3">
      <c r="Q143" s="176">
        <f t="shared" ref="Q143:Q206" si="31">Q132+1</f>
        <v>2035</v>
      </c>
      <c r="R143" s="41">
        <f>DATE(Q142,11,1)</f>
        <v>49614</v>
      </c>
      <c r="S143" s="175" t="str">
        <f>S132</f>
        <v>La Toussaint</v>
      </c>
      <c r="T143" s="38">
        <f t="shared" ref="T143:T151" si="32">R143</f>
        <v>49614</v>
      </c>
    </row>
    <row r="144" spans="17:20" x14ac:dyDescent="0.3">
      <c r="Q144" s="176">
        <f t="shared" si="31"/>
        <v>2035</v>
      </c>
      <c r="R144" s="41">
        <f>DATE(Q143,11,11)</f>
        <v>49624</v>
      </c>
      <c r="S144" s="175" t="str">
        <f t="shared" si="30"/>
        <v>Armistice 1918</v>
      </c>
      <c r="T144" s="38">
        <f t="shared" si="32"/>
        <v>49624</v>
      </c>
    </row>
    <row r="145" spans="17:20" x14ac:dyDescent="0.3">
      <c r="Q145" s="176">
        <f t="shared" si="31"/>
        <v>2035</v>
      </c>
      <c r="R145" s="41">
        <f>DATE(Q144,12,25)</f>
        <v>49668</v>
      </c>
      <c r="S145" s="175" t="str">
        <f>S134</f>
        <v>Noel</v>
      </c>
      <c r="T145" s="38">
        <f t="shared" si="32"/>
        <v>49668</v>
      </c>
    </row>
    <row r="146" spans="17:20" x14ac:dyDescent="0.3">
      <c r="Q146" s="176">
        <f t="shared" si="31"/>
        <v>2036</v>
      </c>
      <c r="R146" s="41">
        <f>DATE(Q146,1,1)</f>
        <v>49675</v>
      </c>
      <c r="S146" s="175" t="str">
        <f>S135</f>
        <v>Jour de l'an</v>
      </c>
      <c r="T146" s="38">
        <f t="shared" si="32"/>
        <v>49675</v>
      </c>
    </row>
    <row r="147" spans="17:20" x14ac:dyDescent="0.3">
      <c r="Q147" s="176">
        <f t="shared" si="31"/>
        <v>2036</v>
      </c>
      <c r="R147" s="181">
        <f>(IF(((25-(MOD((((11*(MOD((Q147-1900),19)))-(INT(((7*(MOD((Q147-1900),19)))+1)/19))+4)),29))-(MOD(((Q147-1900)-(MOD((((11*(MOD((Q147-1900),19)))-(INT(((7*(MOD((Q147-1900),19)))+1)/19))+4)),29))+(INT((Q147-1900)/4))+31),7))))&lt;0,DATE(Q147,3,(31-(25-(MOD((((11*(MOD((Q147-1900),19)))-(INT(((7*(MOD((Q147-1900),19)))+1)/19))+4)),29))-(MOD(((Q147-1900)-(MOD((((11*(MOD((Q147-1900),19)))-(INT(((7*(MOD((Q147-1900),19)))+1)/19))+4)),29))+(INT((Q147-1900)/4))+31),7))))),IF(((25-(MOD((((11*(MOD((Q147-1900),19)))-(INT(((7*(MOD((Q147-1900),19)))+1)/19))+4)),29))-(MOD(((Q147-1900)-(MOD((((11*(MOD((Q147-1900),19)))-(INT(((7*(MOD((Q147-1900),19)))+1)/19))+4)),29))+(INT((Q147-1900)/4))+31),7))))&gt;=0,DATE(Q147,4,((25-(MOD((((11*(MOD((Q147-1900),19)))-(INT(((7*(MOD((Q147-1900),19)))+1)/19))+4)),29))-(MOD(((Q147-1900)-(MOD((((11*(MOD((Q147-1900),19)))-(INT(((7*(MOD((Q147-1900),19)))+1)/19))+4)),29))+(INT((Q147-1900)/4))+31),7))))),"")))+1</f>
        <v>49779</v>
      </c>
      <c r="S147" s="175" t="str">
        <f t="shared" ref="S147:S155" si="33">S136</f>
        <v>Lundi de Pâques</v>
      </c>
      <c r="T147" s="38">
        <f t="shared" si="32"/>
        <v>49779</v>
      </c>
    </row>
    <row r="148" spans="17:20" x14ac:dyDescent="0.3">
      <c r="Q148" s="176">
        <f t="shared" si="31"/>
        <v>2036</v>
      </c>
      <c r="R148" s="41">
        <f>DATE(Q148,5,1)</f>
        <v>49796</v>
      </c>
      <c r="S148" s="175" t="str">
        <f t="shared" si="33"/>
        <v>Fête du Travail</v>
      </c>
      <c r="T148" s="38">
        <f t="shared" si="32"/>
        <v>49796</v>
      </c>
    </row>
    <row r="149" spans="17:20" x14ac:dyDescent="0.3">
      <c r="Q149" s="176">
        <f t="shared" si="31"/>
        <v>2036</v>
      </c>
      <c r="R149" s="41">
        <f>DATE(Q149,5,8)</f>
        <v>49803</v>
      </c>
      <c r="S149" s="175" t="str">
        <f t="shared" si="33"/>
        <v>Victoire des Alliés 1945</v>
      </c>
      <c r="T149" s="38">
        <f t="shared" si="32"/>
        <v>49803</v>
      </c>
    </row>
    <row r="150" spans="17:20" x14ac:dyDescent="0.3">
      <c r="Q150" s="176">
        <f t="shared" si="31"/>
        <v>2036</v>
      </c>
      <c r="R150" s="41">
        <f>(R147-1)+39</f>
        <v>49817</v>
      </c>
      <c r="S150" s="175" t="str">
        <f t="shared" si="33"/>
        <v>Jeudi de l'Ascension</v>
      </c>
      <c r="T150" s="38">
        <f t="shared" si="32"/>
        <v>49817</v>
      </c>
    </row>
    <row r="151" spans="17:20" x14ac:dyDescent="0.3">
      <c r="Q151" s="176">
        <f t="shared" si="31"/>
        <v>2036</v>
      </c>
      <c r="R151" s="41">
        <f>(R147)+49</f>
        <v>49828</v>
      </c>
      <c r="S151" s="175" t="str">
        <f t="shared" si="33"/>
        <v>Lundi de Pentecôte</v>
      </c>
      <c r="T151" s="38">
        <f t="shared" si="32"/>
        <v>49828</v>
      </c>
    </row>
    <row r="152" spans="17:20" x14ac:dyDescent="0.3">
      <c r="Q152" s="176">
        <f t="shared" si="31"/>
        <v>2036</v>
      </c>
      <c r="R152" s="41">
        <f>DATE(Q153,7,14)</f>
        <v>49870</v>
      </c>
      <c r="S152" s="175" t="str">
        <f t="shared" si="33"/>
        <v>Fête Nationale</v>
      </c>
      <c r="T152" s="38">
        <f>R153</f>
        <v>49902</v>
      </c>
    </row>
    <row r="153" spans="17:20" x14ac:dyDescent="0.3">
      <c r="Q153" s="176">
        <f t="shared" si="31"/>
        <v>2036</v>
      </c>
      <c r="R153" s="41">
        <f>DATE(Q152,8,15)</f>
        <v>49902</v>
      </c>
      <c r="S153" s="175" t="str">
        <f t="shared" si="33"/>
        <v>Assomption</v>
      </c>
      <c r="T153" s="38">
        <f>R152</f>
        <v>49870</v>
      </c>
    </row>
    <row r="154" spans="17:20" x14ac:dyDescent="0.3">
      <c r="Q154" s="176">
        <f t="shared" si="31"/>
        <v>2036</v>
      </c>
      <c r="R154" s="41">
        <f>DATE(Q153,11,1)</f>
        <v>49980</v>
      </c>
      <c r="S154" s="175" t="str">
        <f>S143</f>
        <v>La Toussaint</v>
      </c>
      <c r="T154" s="38">
        <f t="shared" ref="T154:T162" si="34">R154</f>
        <v>49980</v>
      </c>
    </row>
    <row r="155" spans="17:20" x14ac:dyDescent="0.3">
      <c r="Q155" s="176">
        <f t="shared" si="31"/>
        <v>2036</v>
      </c>
      <c r="R155" s="41">
        <f>DATE(Q154,11,11)</f>
        <v>49990</v>
      </c>
      <c r="S155" s="175" t="str">
        <f t="shared" si="33"/>
        <v>Armistice 1918</v>
      </c>
      <c r="T155" s="38">
        <f t="shared" si="34"/>
        <v>49990</v>
      </c>
    </row>
    <row r="156" spans="17:20" x14ac:dyDescent="0.3">
      <c r="Q156" s="176">
        <f t="shared" si="31"/>
        <v>2036</v>
      </c>
      <c r="R156" s="41">
        <f>DATE(Q155,12,25)</f>
        <v>50034</v>
      </c>
      <c r="S156" s="175" t="str">
        <f>S145</f>
        <v>Noel</v>
      </c>
      <c r="T156" s="38">
        <f t="shared" si="34"/>
        <v>50034</v>
      </c>
    </row>
    <row r="157" spans="17:20" x14ac:dyDescent="0.3">
      <c r="Q157" s="176">
        <f t="shared" si="31"/>
        <v>2037</v>
      </c>
      <c r="R157" s="41">
        <f>DATE(Q157,1,1)</f>
        <v>50041</v>
      </c>
      <c r="S157" s="175" t="str">
        <f>S146</f>
        <v>Jour de l'an</v>
      </c>
      <c r="T157" s="38">
        <f t="shared" si="34"/>
        <v>50041</v>
      </c>
    </row>
    <row r="158" spans="17:20" x14ac:dyDescent="0.3">
      <c r="Q158" s="176">
        <f t="shared" si="31"/>
        <v>2037</v>
      </c>
      <c r="R158" s="181">
        <f>(IF(((25-(MOD((((11*(MOD((Q158-1900),19)))-(INT(((7*(MOD((Q158-1900),19)))+1)/19))+4)),29))-(MOD(((Q158-1900)-(MOD((((11*(MOD((Q158-1900),19)))-(INT(((7*(MOD((Q158-1900),19)))+1)/19))+4)),29))+(INT((Q158-1900)/4))+31),7))))&lt;0,DATE(Q158,3,(31-(25-(MOD((((11*(MOD((Q158-1900),19)))-(INT(((7*(MOD((Q158-1900),19)))+1)/19))+4)),29))-(MOD(((Q158-1900)-(MOD((((11*(MOD((Q158-1900),19)))-(INT(((7*(MOD((Q158-1900),19)))+1)/19))+4)),29))+(INT((Q158-1900)/4))+31),7))))),IF(((25-(MOD((((11*(MOD((Q158-1900),19)))-(INT(((7*(MOD((Q158-1900),19)))+1)/19))+4)),29))-(MOD(((Q158-1900)-(MOD((((11*(MOD((Q158-1900),19)))-(INT(((7*(MOD((Q158-1900),19)))+1)/19))+4)),29))+(INT((Q158-1900)/4))+31),7))))&gt;=0,DATE(Q158,4,((25-(MOD((((11*(MOD((Q158-1900),19)))-(INT(((7*(MOD((Q158-1900),19)))+1)/19))+4)),29))-(MOD(((Q158-1900)-(MOD((((11*(MOD((Q158-1900),19)))-(INT(((7*(MOD((Q158-1900),19)))+1)/19))+4)),29))+(INT((Q158-1900)/4))+31),7))))),"")))+1</f>
        <v>50136</v>
      </c>
      <c r="S158" s="175" t="str">
        <f t="shared" ref="S158:S166" si="35">S147</f>
        <v>Lundi de Pâques</v>
      </c>
      <c r="T158" s="38">
        <f t="shared" si="34"/>
        <v>50136</v>
      </c>
    </row>
    <row r="159" spans="17:20" x14ac:dyDescent="0.3">
      <c r="Q159" s="176">
        <f t="shared" si="31"/>
        <v>2037</v>
      </c>
      <c r="R159" s="41">
        <f>DATE(Q159,5,1)</f>
        <v>50161</v>
      </c>
      <c r="S159" s="175" t="str">
        <f t="shared" si="35"/>
        <v>Fête du Travail</v>
      </c>
      <c r="T159" s="38">
        <f t="shared" si="34"/>
        <v>50161</v>
      </c>
    </row>
    <row r="160" spans="17:20" x14ac:dyDescent="0.3">
      <c r="Q160" s="176">
        <f t="shared" si="31"/>
        <v>2037</v>
      </c>
      <c r="R160" s="41">
        <f>DATE(Q160,5,8)</f>
        <v>50168</v>
      </c>
      <c r="S160" s="175" t="str">
        <f t="shared" si="35"/>
        <v>Victoire des Alliés 1945</v>
      </c>
      <c r="T160" s="38">
        <f t="shared" si="34"/>
        <v>50168</v>
      </c>
    </row>
    <row r="161" spans="17:20" x14ac:dyDescent="0.3">
      <c r="Q161" s="176">
        <f t="shared" si="31"/>
        <v>2037</v>
      </c>
      <c r="R161" s="41">
        <f>(R158-1)+39</f>
        <v>50174</v>
      </c>
      <c r="S161" s="175" t="str">
        <f t="shared" si="35"/>
        <v>Jeudi de l'Ascension</v>
      </c>
      <c r="T161" s="38">
        <f t="shared" si="34"/>
        <v>50174</v>
      </c>
    </row>
    <row r="162" spans="17:20" x14ac:dyDescent="0.3">
      <c r="Q162" s="176">
        <f t="shared" si="31"/>
        <v>2037</v>
      </c>
      <c r="R162" s="41">
        <f>(R158)+49</f>
        <v>50185</v>
      </c>
      <c r="S162" s="175" t="str">
        <f t="shared" si="35"/>
        <v>Lundi de Pentecôte</v>
      </c>
      <c r="T162" s="38">
        <f t="shared" si="34"/>
        <v>50185</v>
      </c>
    </row>
    <row r="163" spans="17:20" x14ac:dyDescent="0.3">
      <c r="Q163" s="176">
        <f t="shared" si="31"/>
        <v>2037</v>
      </c>
      <c r="R163" s="41">
        <f>DATE(Q164,7,14)</f>
        <v>50235</v>
      </c>
      <c r="S163" s="175" t="str">
        <f t="shared" si="35"/>
        <v>Fête Nationale</v>
      </c>
      <c r="T163" s="38">
        <f>R164</f>
        <v>50267</v>
      </c>
    </row>
    <row r="164" spans="17:20" x14ac:dyDescent="0.3">
      <c r="Q164" s="176">
        <f t="shared" si="31"/>
        <v>2037</v>
      </c>
      <c r="R164" s="41">
        <f>DATE(Q163,8,15)</f>
        <v>50267</v>
      </c>
      <c r="S164" s="175" t="str">
        <f t="shared" si="35"/>
        <v>Assomption</v>
      </c>
      <c r="T164" s="38">
        <f>R163</f>
        <v>50235</v>
      </c>
    </row>
    <row r="165" spans="17:20" x14ac:dyDescent="0.3">
      <c r="Q165" s="176">
        <f t="shared" si="31"/>
        <v>2037</v>
      </c>
      <c r="R165" s="41">
        <f>DATE(Q164,11,1)</f>
        <v>50345</v>
      </c>
      <c r="S165" s="175" t="str">
        <f>S154</f>
        <v>La Toussaint</v>
      </c>
      <c r="T165" s="38">
        <f t="shared" ref="T165:T173" si="36">R165</f>
        <v>50345</v>
      </c>
    </row>
    <row r="166" spans="17:20" x14ac:dyDescent="0.3">
      <c r="Q166" s="176">
        <f t="shared" si="31"/>
        <v>2037</v>
      </c>
      <c r="R166" s="41">
        <f>DATE(Q165,11,11)</f>
        <v>50355</v>
      </c>
      <c r="S166" s="175" t="str">
        <f t="shared" si="35"/>
        <v>Armistice 1918</v>
      </c>
      <c r="T166" s="38">
        <f t="shared" si="36"/>
        <v>50355</v>
      </c>
    </row>
    <row r="167" spans="17:20" x14ac:dyDescent="0.3">
      <c r="Q167" s="176">
        <f t="shared" si="31"/>
        <v>2037</v>
      </c>
      <c r="R167" s="41">
        <f>DATE(Q166,12,25)</f>
        <v>50399</v>
      </c>
      <c r="S167" s="175" t="str">
        <f>S156</f>
        <v>Noel</v>
      </c>
      <c r="T167" s="38">
        <f t="shared" si="36"/>
        <v>50399</v>
      </c>
    </row>
    <row r="168" spans="17:20" x14ac:dyDescent="0.3">
      <c r="Q168" s="176">
        <f t="shared" si="31"/>
        <v>2038</v>
      </c>
      <c r="R168" s="41">
        <f>DATE(Q168,1,1)</f>
        <v>50406</v>
      </c>
      <c r="S168" s="175" t="str">
        <f>S157</f>
        <v>Jour de l'an</v>
      </c>
      <c r="T168" s="38">
        <f t="shared" si="36"/>
        <v>50406</v>
      </c>
    </row>
    <row r="169" spans="17:20" x14ac:dyDescent="0.3">
      <c r="Q169" s="176">
        <f t="shared" si="31"/>
        <v>2038</v>
      </c>
      <c r="R169" s="181">
        <f>(IF(((25-(MOD((((11*(MOD((Q169-1900),19)))-(INT(((7*(MOD((Q169-1900),19)))+1)/19))+4)),29))-(MOD(((Q169-1900)-(MOD((((11*(MOD((Q169-1900),19)))-(INT(((7*(MOD((Q169-1900),19)))+1)/19))+4)),29))+(INT((Q169-1900)/4))+31),7))))&lt;0,DATE(Q169,3,(31-(25-(MOD((((11*(MOD((Q169-1900),19)))-(INT(((7*(MOD((Q169-1900),19)))+1)/19))+4)),29))-(MOD(((Q169-1900)-(MOD((((11*(MOD((Q169-1900),19)))-(INT(((7*(MOD((Q169-1900),19)))+1)/19))+4)),29))+(INT((Q169-1900)/4))+31),7))))),IF(((25-(MOD((((11*(MOD((Q169-1900),19)))-(INT(((7*(MOD((Q169-1900),19)))+1)/19))+4)),29))-(MOD(((Q169-1900)-(MOD((((11*(MOD((Q169-1900),19)))-(INT(((7*(MOD((Q169-1900),19)))+1)/19))+4)),29))+(INT((Q169-1900)/4))+31),7))))&gt;=0,DATE(Q169,4,((25-(MOD((((11*(MOD((Q169-1900),19)))-(INT(((7*(MOD((Q169-1900),19)))+1)/19))+4)),29))-(MOD(((Q169-1900)-(MOD((((11*(MOD((Q169-1900),19)))-(INT(((7*(MOD((Q169-1900),19)))+1)/19))+4)),29))+(INT((Q169-1900)/4))+31),7))))),"")))+1</f>
        <v>50521</v>
      </c>
      <c r="S169" s="175" t="str">
        <f t="shared" ref="S169:S177" si="37">S158</f>
        <v>Lundi de Pâques</v>
      </c>
      <c r="T169" s="38">
        <f t="shared" si="36"/>
        <v>50521</v>
      </c>
    </row>
    <row r="170" spans="17:20" x14ac:dyDescent="0.3">
      <c r="Q170" s="176">
        <f t="shared" si="31"/>
        <v>2038</v>
      </c>
      <c r="R170" s="41">
        <f>DATE(Q170,5,1)</f>
        <v>50526</v>
      </c>
      <c r="S170" s="175" t="str">
        <f t="shared" si="37"/>
        <v>Fête du Travail</v>
      </c>
      <c r="T170" s="38">
        <f t="shared" si="36"/>
        <v>50526</v>
      </c>
    </row>
    <row r="171" spans="17:20" x14ac:dyDescent="0.3">
      <c r="Q171" s="176">
        <f t="shared" si="31"/>
        <v>2038</v>
      </c>
      <c r="R171" s="41">
        <f>DATE(Q171,5,8)</f>
        <v>50533</v>
      </c>
      <c r="S171" s="175" t="str">
        <f t="shared" si="37"/>
        <v>Victoire des Alliés 1945</v>
      </c>
      <c r="T171" s="38">
        <f t="shared" si="36"/>
        <v>50533</v>
      </c>
    </row>
    <row r="172" spans="17:20" x14ac:dyDescent="0.3">
      <c r="Q172" s="176">
        <f t="shared" si="31"/>
        <v>2038</v>
      </c>
      <c r="R172" s="41">
        <f>(R169-1)+39</f>
        <v>50559</v>
      </c>
      <c r="S172" s="175" t="str">
        <f t="shared" si="37"/>
        <v>Jeudi de l'Ascension</v>
      </c>
      <c r="T172" s="38">
        <f t="shared" si="36"/>
        <v>50559</v>
      </c>
    </row>
    <row r="173" spans="17:20" x14ac:dyDescent="0.3">
      <c r="Q173" s="176">
        <f t="shared" si="31"/>
        <v>2038</v>
      </c>
      <c r="R173" s="41">
        <f>(R169)+49</f>
        <v>50570</v>
      </c>
      <c r="S173" s="175" t="str">
        <f t="shared" si="37"/>
        <v>Lundi de Pentecôte</v>
      </c>
      <c r="T173" s="38">
        <f t="shared" si="36"/>
        <v>50570</v>
      </c>
    </row>
    <row r="174" spans="17:20" x14ac:dyDescent="0.3">
      <c r="Q174" s="176">
        <f t="shared" si="31"/>
        <v>2038</v>
      </c>
      <c r="R174" s="41">
        <f>DATE(Q175,7,14)</f>
        <v>50600</v>
      </c>
      <c r="S174" s="175" t="str">
        <f t="shared" si="37"/>
        <v>Fête Nationale</v>
      </c>
      <c r="T174" s="38">
        <f>R175</f>
        <v>50632</v>
      </c>
    </row>
    <row r="175" spans="17:20" x14ac:dyDescent="0.3">
      <c r="Q175" s="176">
        <f t="shared" si="31"/>
        <v>2038</v>
      </c>
      <c r="R175" s="41">
        <f>DATE(Q174,8,15)</f>
        <v>50632</v>
      </c>
      <c r="S175" s="175" t="str">
        <f t="shared" si="37"/>
        <v>Assomption</v>
      </c>
      <c r="T175" s="38">
        <f>R174</f>
        <v>50600</v>
      </c>
    </row>
    <row r="176" spans="17:20" x14ac:dyDescent="0.3">
      <c r="Q176" s="176">
        <f t="shared" si="31"/>
        <v>2038</v>
      </c>
      <c r="R176" s="41">
        <f>DATE(Q175,11,1)</f>
        <v>50710</v>
      </c>
      <c r="S176" s="175" t="str">
        <f>S165</f>
        <v>La Toussaint</v>
      </c>
      <c r="T176" s="38">
        <f t="shared" ref="T176:T184" si="38">R176</f>
        <v>50710</v>
      </c>
    </row>
    <row r="177" spans="17:20" x14ac:dyDescent="0.3">
      <c r="Q177" s="176">
        <f t="shared" si="31"/>
        <v>2038</v>
      </c>
      <c r="R177" s="41">
        <f>DATE(Q176,11,11)</f>
        <v>50720</v>
      </c>
      <c r="S177" s="175" t="str">
        <f t="shared" si="37"/>
        <v>Armistice 1918</v>
      </c>
      <c r="T177" s="38">
        <f t="shared" si="38"/>
        <v>50720</v>
      </c>
    </row>
    <row r="178" spans="17:20" x14ac:dyDescent="0.3">
      <c r="Q178" s="176">
        <f t="shared" si="31"/>
        <v>2038</v>
      </c>
      <c r="R178" s="41">
        <f>DATE(Q177,12,25)</f>
        <v>50764</v>
      </c>
      <c r="S178" s="175" t="str">
        <f>S167</f>
        <v>Noel</v>
      </c>
      <c r="T178" s="38">
        <f t="shared" si="38"/>
        <v>50764</v>
      </c>
    </row>
    <row r="179" spans="17:20" x14ac:dyDescent="0.3">
      <c r="Q179" s="176">
        <f t="shared" si="31"/>
        <v>2039</v>
      </c>
      <c r="R179" s="41">
        <f>DATE(Q179,1,1)</f>
        <v>50771</v>
      </c>
      <c r="S179" s="175" t="str">
        <f>S168</f>
        <v>Jour de l'an</v>
      </c>
      <c r="T179" s="38">
        <f t="shared" si="38"/>
        <v>50771</v>
      </c>
    </row>
    <row r="180" spans="17:20" x14ac:dyDescent="0.3">
      <c r="Q180" s="176">
        <f t="shared" si="31"/>
        <v>2039</v>
      </c>
      <c r="R180" s="181">
        <f>(IF(((25-(MOD((((11*(MOD((Q180-1900),19)))-(INT(((7*(MOD((Q180-1900),19)))+1)/19))+4)),29))-(MOD(((Q180-1900)-(MOD((((11*(MOD((Q180-1900),19)))-(INT(((7*(MOD((Q180-1900),19)))+1)/19))+4)),29))+(INT((Q180-1900)/4))+31),7))))&lt;0,DATE(Q180,3,(31-(25-(MOD((((11*(MOD((Q180-1900),19)))-(INT(((7*(MOD((Q180-1900),19)))+1)/19))+4)),29))-(MOD(((Q180-1900)-(MOD((((11*(MOD((Q180-1900),19)))-(INT(((7*(MOD((Q180-1900),19)))+1)/19))+4)),29))+(INT((Q180-1900)/4))+31),7))))),IF(((25-(MOD((((11*(MOD((Q180-1900),19)))-(INT(((7*(MOD((Q180-1900),19)))+1)/19))+4)),29))-(MOD(((Q180-1900)-(MOD((((11*(MOD((Q180-1900),19)))-(INT(((7*(MOD((Q180-1900),19)))+1)/19))+4)),29))+(INT((Q180-1900)/4))+31),7))))&gt;=0,DATE(Q180,4,((25-(MOD((((11*(MOD((Q180-1900),19)))-(INT(((7*(MOD((Q180-1900),19)))+1)/19))+4)),29))-(MOD(((Q180-1900)-(MOD((((11*(MOD((Q180-1900),19)))-(INT(((7*(MOD((Q180-1900),19)))+1)/19))+4)),29))+(INT((Q180-1900)/4))+31),7))))),"")))+1</f>
        <v>50871</v>
      </c>
      <c r="S180" s="175" t="str">
        <f t="shared" ref="S180:S188" si="39">S169</f>
        <v>Lundi de Pâques</v>
      </c>
      <c r="T180" s="38">
        <f t="shared" si="38"/>
        <v>50871</v>
      </c>
    </row>
    <row r="181" spans="17:20" x14ac:dyDescent="0.3">
      <c r="Q181" s="176">
        <f t="shared" si="31"/>
        <v>2039</v>
      </c>
      <c r="R181" s="41">
        <f>DATE(Q181,5,1)</f>
        <v>50891</v>
      </c>
      <c r="S181" s="175" t="str">
        <f t="shared" si="39"/>
        <v>Fête du Travail</v>
      </c>
      <c r="T181" s="38">
        <f t="shared" si="38"/>
        <v>50891</v>
      </c>
    </row>
    <row r="182" spans="17:20" x14ac:dyDescent="0.3">
      <c r="Q182" s="176">
        <f t="shared" si="31"/>
        <v>2039</v>
      </c>
      <c r="R182" s="41">
        <f>DATE(Q182,5,8)</f>
        <v>50898</v>
      </c>
      <c r="S182" s="175" t="str">
        <f t="shared" si="39"/>
        <v>Victoire des Alliés 1945</v>
      </c>
      <c r="T182" s="38">
        <f t="shared" si="38"/>
        <v>50898</v>
      </c>
    </row>
    <row r="183" spans="17:20" x14ac:dyDescent="0.3">
      <c r="Q183" s="176">
        <f t="shared" si="31"/>
        <v>2039</v>
      </c>
      <c r="R183" s="41">
        <f>(R180-1)+39</f>
        <v>50909</v>
      </c>
      <c r="S183" s="175" t="str">
        <f t="shared" si="39"/>
        <v>Jeudi de l'Ascension</v>
      </c>
      <c r="T183" s="38">
        <f t="shared" si="38"/>
        <v>50909</v>
      </c>
    </row>
    <row r="184" spans="17:20" x14ac:dyDescent="0.3">
      <c r="Q184" s="176">
        <f t="shared" si="31"/>
        <v>2039</v>
      </c>
      <c r="R184" s="41">
        <f>(R180)+49</f>
        <v>50920</v>
      </c>
      <c r="S184" s="175" t="str">
        <f t="shared" si="39"/>
        <v>Lundi de Pentecôte</v>
      </c>
      <c r="T184" s="38">
        <f t="shared" si="38"/>
        <v>50920</v>
      </c>
    </row>
    <row r="185" spans="17:20" x14ac:dyDescent="0.3">
      <c r="Q185" s="176">
        <f t="shared" si="31"/>
        <v>2039</v>
      </c>
      <c r="R185" s="41">
        <f>DATE(Q186,7,14)</f>
        <v>50965</v>
      </c>
      <c r="S185" s="175" t="str">
        <f t="shared" si="39"/>
        <v>Fête Nationale</v>
      </c>
      <c r="T185" s="38">
        <f>R186</f>
        <v>50997</v>
      </c>
    </row>
    <row r="186" spans="17:20" x14ac:dyDescent="0.3">
      <c r="Q186" s="176">
        <f t="shared" si="31"/>
        <v>2039</v>
      </c>
      <c r="R186" s="41">
        <f>DATE(Q185,8,15)</f>
        <v>50997</v>
      </c>
      <c r="S186" s="175" t="str">
        <f t="shared" si="39"/>
        <v>Assomption</v>
      </c>
      <c r="T186" s="38">
        <f>R185</f>
        <v>50965</v>
      </c>
    </row>
    <row r="187" spans="17:20" x14ac:dyDescent="0.3">
      <c r="Q187" s="176">
        <f t="shared" si="31"/>
        <v>2039</v>
      </c>
      <c r="R187" s="41">
        <f>DATE(Q186,11,1)</f>
        <v>51075</v>
      </c>
      <c r="S187" s="175" t="str">
        <f>S176</f>
        <v>La Toussaint</v>
      </c>
      <c r="T187" s="38">
        <f t="shared" ref="T187:T195" si="40">R187</f>
        <v>51075</v>
      </c>
    </row>
    <row r="188" spans="17:20" x14ac:dyDescent="0.3">
      <c r="Q188" s="176">
        <f t="shared" si="31"/>
        <v>2039</v>
      </c>
      <c r="R188" s="41">
        <f>DATE(Q187,11,11)</f>
        <v>51085</v>
      </c>
      <c r="S188" s="175" t="str">
        <f t="shared" si="39"/>
        <v>Armistice 1918</v>
      </c>
      <c r="T188" s="38">
        <f t="shared" si="40"/>
        <v>51085</v>
      </c>
    </row>
    <row r="189" spans="17:20" x14ac:dyDescent="0.3">
      <c r="Q189" s="176">
        <f t="shared" si="31"/>
        <v>2039</v>
      </c>
      <c r="R189" s="41">
        <f>DATE(Q188,12,25)</f>
        <v>51129</v>
      </c>
      <c r="S189" s="175" t="str">
        <f>S178</f>
        <v>Noel</v>
      </c>
      <c r="T189" s="38">
        <f t="shared" si="40"/>
        <v>51129</v>
      </c>
    </row>
    <row r="190" spans="17:20" x14ac:dyDescent="0.3">
      <c r="Q190" s="176">
        <f t="shared" si="31"/>
        <v>2040</v>
      </c>
      <c r="R190" s="41">
        <f>DATE(Q190,1,1)</f>
        <v>51136</v>
      </c>
      <c r="S190" s="175" t="str">
        <f>S179</f>
        <v>Jour de l'an</v>
      </c>
      <c r="T190" s="38">
        <f t="shared" si="40"/>
        <v>51136</v>
      </c>
    </row>
    <row r="191" spans="17:20" x14ac:dyDescent="0.3">
      <c r="Q191" s="176">
        <f t="shared" si="31"/>
        <v>2040</v>
      </c>
      <c r="R191" s="181">
        <f>(IF(((25-(MOD((((11*(MOD((Q191-1900),19)))-(INT(((7*(MOD((Q191-1900),19)))+1)/19))+4)),29))-(MOD(((Q191-1900)-(MOD((((11*(MOD((Q191-1900),19)))-(INT(((7*(MOD((Q191-1900),19)))+1)/19))+4)),29))+(INT((Q191-1900)/4))+31),7))))&lt;0,DATE(Q191,3,(31-(25-(MOD((((11*(MOD((Q191-1900),19)))-(INT(((7*(MOD((Q191-1900),19)))+1)/19))+4)),29))-(MOD(((Q191-1900)-(MOD((((11*(MOD((Q191-1900),19)))-(INT(((7*(MOD((Q191-1900),19)))+1)/19))+4)),29))+(INT((Q191-1900)/4))+31),7))))),IF(((25-(MOD((((11*(MOD((Q191-1900),19)))-(INT(((7*(MOD((Q191-1900),19)))+1)/19))+4)),29))-(MOD(((Q191-1900)-(MOD((((11*(MOD((Q191-1900),19)))-(INT(((7*(MOD((Q191-1900),19)))+1)/19))+4)),29))+(INT((Q191-1900)/4))+31),7))))&gt;=0,DATE(Q191,4,((25-(MOD((((11*(MOD((Q191-1900),19)))-(INT(((7*(MOD((Q191-1900),19)))+1)/19))+4)),29))-(MOD(((Q191-1900)-(MOD((((11*(MOD((Q191-1900),19)))-(INT(((7*(MOD((Q191-1900),19)))+1)/19))+4)),29))+(INT((Q191-1900)/4))+31),7))))),"")))+1</f>
        <v>51228</v>
      </c>
      <c r="S191" s="175" t="str">
        <f t="shared" ref="S191:S199" si="41">S180</f>
        <v>Lundi de Pâques</v>
      </c>
      <c r="T191" s="38">
        <f t="shared" si="40"/>
        <v>51228</v>
      </c>
    </row>
    <row r="192" spans="17:20" x14ac:dyDescent="0.3">
      <c r="Q192" s="176">
        <f t="shared" si="31"/>
        <v>2040</v>
      </c>
      <c r="R192" s="41">
        <f>DATE(Q192,5,1)</f>
        <v>51257</v>
      </c>
      <c r="S192" s="175" t="str">
        <f t="shared" si="41"/>
        <v>Fête du Travail</v>
      </c>
      <c r="T192" s="38">
        <f t="shared" si="40"/>
        <v>51257</v>
      </c>
    </row>
    <row r="193" spans="17:20" x14ac:dyDescent="0.3">
      <c r="Q193" s="176">
        <f t="shared" si="31"/>
        <v>2040</v>
      </c>
      <c r="R193" s="41">
        <f>DATE(Q193,5,8)</f>
        <v>51264</v>
      </c>
      <c r="S193" s="175" t="str">
        <f t="shared" si="41"/>
        <v>Victoire des Alliés 1945</v>
      </c>
      <c r="T193" s="38">
        <f t="shared" si="40"/>
        <v>51264</v>
      </c>
    </row>
    <row r="194" spans="17:20" x14ac:dyDescent="0.3">
      <c r="Q194" s="176">
        <f t="shared" si="31"/>
        <v>2040</v>
      </c>
      <c r="R194" s="41">
        <f>(R191-1)+39</f>
        <v>51266</v>
      </c>
      <c r="S194" s="175" t="str">
        <f t="shared" si="41"/>
        <v>Jeudi de l'Ascension</v>
      </c>
      <c r="T194" s="38">
        <f t="shared" si="40"/>
        <v>51266</v>
      </c>
    </row>
    <row r="195" spans="17:20" x14ac:dyDescent="0.3">
      <c r="Q195" s="176">
        <f t="shared" si="31"/>
        <v>2040</v>
      </c>
      <c r="R195" s="41">
        <f>(R191)+49</f>
        <v>51277</v>
      </c>
      <c r="S195" s="175" t="str">
        <f t="shared" si="41"/>
        <v>Lundi de Pentecôte</v>
      </c>
      <c r="T195" s="38">
        <f t="shared" si="40"/>
        <v>51277</v>
      </c>
    </row>
    <row r="196" spans="17:20" x14ac:dyDescent="0.3">
      <c r="Q196" s="176">
        <f t="shared" si="31"/>
        <v>2040</v>
      </c>
      <c r="R196" s="41">
        <f>DATE(Q197,7,14)</f>
        <v>51331</v>
      </c>
      <c r="S196" s="175" t="str">
        <f t="shared" si="41"/>
        <v>Fête Nationale</v>
      </c>
      <c r="T196" s="38">
        <f>R197</f>
        <v>51363</v>
      </c>
    </row>
    <row r="197" spans="17:20" x14ac:dyDescent="0.3">
      <c r="Q197" s="176">
        <f t="shared" si="31"/>
        <v>2040</v>
      </c>
      <c r="R197" s="41">
        <f>DATE(Q196,8,15)</f>
        <v>51363</v>
      </c>
      <c r="S197" s="175" t="str">
        <f t="shared" si="41"/>
        <v>Assomption</v>
      </c>
      <c r="T197" s="38">
        <f>R196</f>
        <v>51331</v>
      </c>
    </row>
    <row r="198" spans="17:20" x14ac:dyDescent="0.3">
      <c r="Q198" s="176">
        <f t="shared" si="31"/>
        <v>2040</v>
      </c>
      <c r="R198" s="41">
        <f>DATE(Q197,11,1)</f>
        <v>51441</v>
      </c>
      <c r="S198" s="175" t="str">
        <f>S187</f>
        <v>La Toussaint</v>
      </c>
      <c r="T198" s="38">
        <f t="shared" ref="T198:T206" si="42">R198</f>
        <v>51441</v>
      </c>
    </row>
    <row r="199" spans="17:20" x14ac:dyDescent="0.3">
      <c r="Q199" s="176">
        <f t="shared" si="31"/>
        <v>2040</v>
      </c>
      <c r="R199" s="41">
        <f>DATE(Q198,11,11)</f>
        <v>51451</v>
      </c>
      <c r="S199" s="175" t="str">
        <f t="shared" si="41"/>
        <v>Armistice 1918</v>
      </c>
      <c r="T199" s="38">
        <f t="shared" si="42"/>
        <v>51451</v>
      </c>
    </row>
    <row r="200" spans="17:20" x14ac:dyDescent="0.3">
      <c r="Q200" s="176">
        <f t="shared" si="31"/>
        <v>2040</v>
      </c>
      <c r="R200" s="41">
        <f>DATE(Q199,12,25)</f>
        <v>51495</v>
      </c>
      <c r="S200" s="175" t="str">
        <f>S189</f>
        <v>Noel</v>
      </c>
      <c r="T200" s="38">
        <f t="shared" si="42"/>
        <v>51495</v>
      </c>
    </row>
    <row r="201" spans="17:20" x14ac:dyDescent="0.3">
      <c r="Q201" s="176">
        <f t="shared" si="31"/>
        <v>2041</v>
      </c>
      <c r="R201" s="41">
        <f>DATE(Q201,1,1)</f>
        <v>51502</v>
      </c>
      <c r="S201" s="175" t="str">
        <f>S190</f>
        <v>Jour de l'an</v>
      </c>
      <c r="T201" s="38">
        <f t="shared" si="42"/>
        <v>51502</v>
      </c>
    </row>
    <row r="202" spans="17:20" x14ac:dyDescent="0.3">
      <c r="Q202" s="176">
        <f t="shared" si="31"/>
        <v>2041</v>
      </c>
      <c r="R202" s="181">
        <f>(IF(((25-(MOD((((11*(MOD((Q202-1900),19)))-(INT(((7*(MOD((Q202-1900),19)))+1)/19))+4)),29))-(MOD(((Q202-1900)-(MOD((((11*(MOD((Q202-1900),19)))-(INT(((7*(MOD((Q202-1900),19)))+1)/19))+4)),29))+(INT((Q202-1900)/4))+31),7))))&lt;0,DATE(Q202,3,(31-(25-(MOD((((11*(MOD((Q202-1900),19)))-(INT(((7*(MOD((Q202-1900),19)))+1)/19))+4)),29))-(MOD(((Q202-1900)-(MOD((((11*(MOD((Q202-1900),19)))-(INT(((7*(MOD((Q202-1900),19)))+1)/19))+4)),29))+(INT((Q202-1900)/4))+31),7))))),IF(((25-(MOD((((11*(MOD((Q202-1900),19)))-(INT(((7*(MOD((Q202-1900),19)))+1)/19))+4)),29))-(MOD(((Q202-1900)-(MOD((((11*(MOD((Q202-1900),19)))-(INT(((7*(MOD((Q202-1900),19)))+1)/19))+4)),29))+(INT((Q202-1900)/4))+31),7))))&gt;=0,DATE(Q202,4,((25-(MOD((((11*(MOD((Q202-1900),19)))-(INT(((7*(MOD((Q202-1900),19)))+1)/19))+4)),29))-(MOD(((Q202-1900)-(MOD((((11*(MOD((Q202-1900),19)))-(INT(((7*(MOD((Q202-1900),19)))+1)/19))+4)),29))+(INT((Q202-1900)/4))+31),7))))),"")))+1</f>
        <v>51613</v>
      </c>
      <c r="S202" s="175" t="str">
        <f t="shared" ref="S202:S210" si="43">S191</f>
        <v>Lundi de Pâques</v>
      </c>
      <c r="T202" s="38">
        <f t="shared" si="42"/>
        <v>51613</v>
      </c>
    </row>
    <row r="203" spans="17:20" x14ac:dyDescent="0.3">
      <c r="Q203" s="176">
        <f t="shared" si="31"/>
        <v>2041</v>
      </c>
      <c r="R203" s="41">
        <f>DATE(Q203,5,1)</f>
        <v>51622</v>
      </c>
      <c r="S203" s="175" t="str">
        <f t="shared" si="43"/>
        <v>Fête du Travail</v>
      </c>
      <c r="T203" s="38">
        <f t="shared" si="42"/>
        <v>51622</v>
      </c>
    </row>
    <row r="204" spans="17:20" x14ac:dyDescent="0.3">
      <c r="Q204" s="176">
        <f t="shared" si="31"/>
        <v>2041</v>
      </c>
      <c r="R204" s="41">
        <f>DATE(Q204,5,8)</f>
        <v>51629</v>
      </c>
      <c r="S204" s="175" t="str">
        <f t="shared" si="43"/>
        <v>Victoire des Alliés 1945</v>
      </c>
      <c r="T204" s="38">
        <f t="shared" si="42"/>
        <v>51629</v>
      </c>
    </row>
    <row r="205" spans="17:20" x14ac:dyDescent="0.3">
      <c r="Q205" s="176">
        <f t="shared" si="31"/>
        <v>2041</v>
      </c>
      <c r="R205" s="41">
        <f>(R202-1)+39</f>
        <v>51651</v>
      </c>
      <c r="S205" s="175" t="str">
        <f t="shared" si="43"/>
        <v>Jeudi de l'Ascension</v>
      </c>
      <c r="T205" s="38">
        <f t="shared" si="42"/>
        <v>51651</v>
      </c>
    </row>
    <row r="206" spans="17:20" x14ac:dyDescent="0.3">
      <c r="Q206" s="176">
        <f t="shared" si="31"/>
        <v>2041</v>
      </c>
      <c r="R206" s="41">
        <f>(R202)+49</f>
        <v>51662</v>
      </c>
      <c r="S206" s="175" t="str">
        <f t="shared" si="43"/>
        <v>Lundi de Pentecôte</v>
      </c>
      <c r="T206" s="38">
        <f t="shared" si="42"/>
        <v>51662</v>
      </c>
    </row>
    <row r="207" spans="17:20" x14ac:dyDescent="0.3">
      <c r="Q207" s="176">
        <f t="shared" ref="Q207:Q270" si="44">Q196+1</f>
        <v>2041</v>
      </c>
      <c r="R207" s="41">
        <f>DATE(Q208,7,14)</f>
        <v>51696</v>
      </c>
      <c r="S207" s="175" t="str">
        <f t="shared" si="43"/>
        <v>Fête Nationale</v>
      </c>
      <c r="T207" s="38">
        <f>R208</f>
        <v>51728</v>
      </c>
    </row>
    <row r="208" spans="17:20" x14ac:dyDescent="0.3">
      <c r="Q208" s="176">
        <f t="shared" si="44"/>
        <v>2041</v>
      </c>
      <c r="R208" s="41">
        <f>DATE(Q207,8,15)</f>
        <v>51728</v>
      </c>
      <c r="S208" s="175" t="str">
        <f t="shared" si="43"/>
        <v>Assomption</v>
      </c>
      <c r="T208" s="38">
        <f>R207</f>
        <v>51696</v>
      </c>
    </row>
    <row r="209" spans="17:20" x14ac:dyDescent="0.3">
      <c r="Q209" s="176">
        <f t="shared" si="44"/>
        <v>2041</v>
      </c>
      <c r="R209" s="41">
        <f>DATE(Q208,11,1)</f>
        <v>51806</v>
      </c>
      <c r="S209" s="175" t="str">
        <f>S198</f>
        <v>La Toussaint</v>
      </c>
      <c r="T209" s="38">
        <f t="shared" ref="T209:T217" si="45">R209</f>
        <v>51806</v>
      </c>
    </row>
    <row r="210" spans="17:20" x14ac:dyDescent="0.3">
      <c r="Q210" s="176">
        <f t="shared" si="44"/>
        <v>2041</v>
      </c>
      <c r="R210" s="41">
        <f>DATE(Q209,11,11)</f>
        <v>51816</v>
      </c>
      <c r="S210" s="175" t="str">
        <f t="shared" si="43"/>
        <v>Armistice 1918</v>
      </c>
      <c r="T210" s="38">
        <f t="shared" si="45"/>
        <v>51816</v>
      </c>
    </row>
    <row r="211" spans="17:20" x14ac:dyDescent="0.3">
      <c r="Q211" s="176">
        <f t="shared" si="44"/>
        <v>2041</v>
      </c>
      <c r="R211" s="41">
        <f>DATE(Q210,12,25)</f>
        <v>51860</v>
      </c>
      <c r="S211" s="175" t="str">
        <f>S200</f>
        <v>Noel</v>
      </c>
      <c r="T211" s="38">
        <f t="shared" si="45"/>
        <v>51860</v>
      </c>
    </row>
    <row r="212" spans="17:20" x14ac:dyDescent="0.3">
      <c r="Q212" s="176">
        <f t="shared" si="44"/>
        <v>2042</v>
      </c>
      <c r="R212" s="41">
        <f>DATE(Q212,1,1)</f>
        <v>51867</v>
      </c>
      <c r="S212" s="175" t="str">
        <f>S201</f>
        <v>Jour de l'an</v>
      </c>
      <c r="T212" s="38">
        <f t="shared" si="45"/>
        <v>51867</v>
      </c>
    </row>
    <row r="213" spans="17:20" x14ac:dyDescent="0.3">
      <c r="Q213" s="176">
        <f t="shared" si="44"/>
        <v>2042</v>
      </c>
      <c r="R213" s="181">
        <f>(IF(((25-(MOD((((11*(MOD((Q213-1900),19)))-(INT(((7*(MOD((Q213-1900),19)))+1)/19))+4)),29))-(MOD(((Q213-1900)-(MOD((((11*(MOD((Q213-1900),19)))-(INT(((7*(MOD((Q213-1900),19)))+1)/19))+4)),29))+(INT((Q213-1900)/4))+31),7))))&lt;0,DATE(Q213,3,(31-(25-(MOD((((11*(MOD((Q213-1900),19)))-(INT(((7*(MOD((Q213-1900),19)))+1)/19))+4)),29))-(MOD(((Q213-1900)-(MOD((((11*(MOD((Q213-1900),19)))-(INT(((7*(MOD((Q213-1900),19)))+1)/19))+4)),29))+(INT((Q213-1900)/4))+31),7))))),IF(((25-(MOD((((11*(MOD((Q213-1900),19)))-(INT(((7*(MOD((Q213-1900),19)))+1)/19))+4)),29))-(MOD(((Q213-1900)-(MOD((((11*(MOD((Q213-1900),19)))-(INT(((7*(MOD((Q213-1900),19)))+1)/19))+4)),29))+(INT((Q213-1900)/4))+31),7))))&gt;=0,DATE(Q213,4,((25-(MOD((((11*(MOD((Q213-1900),19)))-(INT(((7*(MOD((Q213-1900),19)))+1)/19))+4)),29))-(MOD(((Q213-1900)-(MOD((((11*(MOD((Q213-1900),19)))-(INT(((7*(MOD((Q213-1900),19)))+1)/19))+4)),29))+(INT((Q213-1900)/4))+31),7))))),"")))+1</f>
        <v>51963</v>
      </c>
      <c r="S213" s="175" t="str">
        <f t="shared" ref="S213:S221" si="46">S202</f>
        <v>Lundi de Pâques</v>
      </c>
      <c r="T213" s="38">
        <f t="shared" si="45"/>
        <v>51963</v>
      </c>
    </row>
    <row r="214" spans="17:20" x14ac:dyDescent="0.3">
      <c r="Q214" s="176">
        <f t="shared" si="44"/>
        <v>2042</v>
      </c>
      <c r="R214" s="41">
        <f>DATE(Q214,5,1)</f>
        <v>51987</v>
      </c>
      <c r="S214" s="175" t="str">
        <f t="shared" si="46"/>
        <v>Fête du Travail</v>
      </c>
      <c r="T214" s="38">
        <f t="shared" si="45"/>
        <v>51987</v>
      </c>
    </row>
    <row r="215" spans="17:20" x14ac:dyDescent="0.3">
      <c r="Q215" s="176">
        <f t="shared" si="44"/>
        <v>2042</v>
      </c>
      <c r="R215" s="41">
        <f>DATE(Q215,5,8)</f>
        <v>51994</v>
      </c>
      <c r="S215" s="175" t="str">
        <f t="shared" si="46"/>
        <v>Victoire des Alliés 1945</v>
      </c>
      <c r="T215" s="38">
        <f t="shared" si="45"/>
        <v>51994</v>
      </c>
    </row>
    <row r="216" spans="17:20" x14ac:dyDescent="0.3">
      <c r="Q216" s="176">
        <f t="shared" si="44"/>
        <v>2042</v>
      </c>
      <c r="R216" s="41">
        <f>(R213-1)+39</f>
        <v>52001</v>
      </c>
      <c r="S216" s="175" t="str">
        <f t="shared" si="46"/>
        <v>Jeudi de l'Ascension</v>
      </c>
      <c r="T216" s="38">
        <f t="shared" si="45"/>
        <v>52001</v>
      </c>
    </row>
    <row r="217" spans="17:20" x14ac:dyDescent="0.3">
      <c r="Q217" s="176">
        <f t="shared" si="44"/>
        <v>2042</v>
      </c>
      <c r="R217" s="41">
        <f>(R213)+49</f>
        <v>52012</v>
      </c>
      <c r="S217" s="175" t="str">
        <f t="shared" si="46"/>
        <v>Lundi de Pentecôte</v>
      </c>
      <c r="T217" s="38">
        <f t="shared" si="45"/>
        <v>52012</v>
      </c>
    </row>
    <row r="218" spans="17:20" x14ac:dyDescent="0.3">
      <c r="Q218" s="176">
        <f t="shared" si="44"/>
        <v>2042</v>
      </c>
      <c r="R218" s="41">
        <f>DATE(Q219,7,14)</f>
        <v>52061</v>
      </c>
      <c r="S218" s="175" t="str">
        <f t="shared" si="46"/>
        <v>Fête Nationale</v>
      </c>
      <c r="T218" s="38">
        <f>R219</f>
        <v>52093</v>
      </c>
    </row>
    <row r="219" spans="17:20" x14ac:dyDescent="0.3">
      <c r="Q219" s="176">
        <f t="shared" si="44"/>
        <v>2042</v>
      </c>
      <c r="R219" s="41">
        <f>DATE(Q218,8,15)</f>
        <v>52093</v>
      </c>
      <c r="S219" s="175" t="str">
        <f t="shared" si="46"/>
        <v>Assomption</v>
      </c>
      <c r="T219" s="38">
        <f>R218</f>
        <v>52061</v>
      </c>
    </row>
    <row r="220" spans="17:20" x14ac:dyDescent="0.3">
      <c r="Q220" s="176">
        <f t="shared" si="44"/>
        <v>2042</v>
      </c>
      <c r="R220" s="41">
        <f>DATE(Q219,11,1)</f>
        <v>52171</v>
      </c>
      <c r="S220" s="175" t="str">
        <f>S209</f>
        <v>La Toussaint</v>
      </c>
      <c r="T220" s="38">
        <f t="shared" ref="T220:T228" si="47">R220</f>
        <v>52171</v>
      </c>
    </row>
    <row r="221" spans="17:20" x14ac:dyDescent="0.3">
      <c r="Q221" s="176">
        <f t="shared" si="44"/>
        <v>2042</v>
      </c>
      <c r="R221" s="41">
        <f>DATE(Q220,11,11)</f>
        <v>52181</v>
      </c>
      <c r="S221" s="175" t="str">
        <f t="shared" si="46"/>
        <v>Armistice 1918</v>
      </c>
      <c r="T221" s="38">
        <f t="shared" si="47"/>
        <v>52181</v>
      </c>
    </row>
    <row r="222" spans="17:20" x14ac:dyDescent="0.3">
      <c r="Q222" s="176">
        <f t="shared" si="44"/>
        <v>2042</v>
      </c>
      <c r="R222" s="41">
        <f>DATE(Q221,12,25)</f>
        <v>52225</v>
      </c>
      <c r="S222" s="175" t="str">
        <f>S211</f>
        <v>Noel</v>
      </c>
      <c r="T222" s="38">
        <f t="shared" si="47"/>
        <v>52225</v>
      </c>
    </row>
    <row r="223" spans="17:20" x14ac:dyDescent="0.3">
      <c r="Q223" s="176">
        <f t="shared" si="44"/>
        <v>2043</v>
      </c>
      <c r="R223" s="41">
        <f>DATE(Q223,1,1)</f>
        <v>52232</v>
      </c>
      <c r="S223" s="175" t="str">
        <f>S212</f>
        <v>Jour de l'an</v>
      </c>
      <c r="T223" s="38">
        <f t="shared" si="47"/>
        <v>52232</v>
      </c>
    </row>
    <row r="224" spans="17:20" x14ac:dyDescent="0.3">
      <c r="Q224" s="176">
        <f t="shared" si="44"/>
        <v>2043</v>
      </c>
      <c r="R224" s="181">
        <f>(IF(((25-(MOD((((11*(MOD((Q224-1900),19)))-(INT(((7*(MOD((Q224-1900),19)))+1)/19))+4)),29))-(MOD(((Q224-1900)-(MOD((((11*(MOD((Q224-1900),19)))-(INT(((7*(MOD((Q224-1900),19)))+1)/19))+4)),29))+(INT((Q224-1900)/4))+31),7))))&lt;0,DATE(Q224,3,(31-(25-(MOD((((11*(MOD((Q224-1900),19)))-(INT(((7*(MOD((Q224-1900),19)))+1)/19))+4)),29))-(MOD(((Q224-1900)-(MOD((((11*(MOD((Q224-1900),19)))-(INT(((7*(MOD((Q224-1900),19)))+1)/19))+4)),29))+(INT((Q224-1900)/4))+31),7))))),IF(((25-(MOD((((11*(MOD((Q224-1900),19)))-(INT(((7*(MOD((Q224-1900),19)))+1)/19))+4)),29))-(MOD(((Q224-1900)-(MOD((((11*(MOD((Q224-1900),19)))-(INT(((7*(MOD((Q224-1900),19)))+1)/19))+4)),29))+(INT((Q224-1900)/4))+31),7))))&gt;=0,DATE(Q224,4,((25-(MOD((((11*(MOD((Q224-1900),19)))-(INT(((7*(MOD((Q224-1900),19)))+1)/19))+4)),29))-(MOD(((Q224-1900)-(MOD((((11*(MOD((Q224-1900),19)))-(INT(((7*(MOD((Q224-1900),19)))+1)/19))+4)),29))+(INT((Q224-1900)/4))+31),7))))),"")))+1</f>
        <v>52324</v>
      </c>
      <c r="S224" s="175" t="str">
        <f t="shared" ref="S224:S232" si="48">S213</f>
        <v>Lundi de Pâques</v>
      </c>
      <c r="T224" s="38">
        <f t="shared" si="47"/>
        <v>52324</v>
      </c>
    </row>
    <row r="225" spans="17:20" x14ac:dyDescent="0.3">
      <c r="Q225" s="176">
        <f t="shared" si="44"/>
        <v>2043</v>
      </c>
      <c r="R225" s="41">
        <f>DATE(Q225,5,1)</f>
        <v>52352</v>
      </c>
      <c r="S225" s="175" t="str">
        <f t="shared" si="48"/>
        <v>Fête du Travail</v>
      </c>
      <c r="T225" s="38">
        <f t="shared" si="47"/>
        <v>52352</v>
      </c>
    </row>
    <row r="226" spans="17:20" x14ac:dyDescent="0.3">
      <c r="Q226" s="176">
        <f t="shared" si="44"/>
        <v>2043</v>
      </c>
      <c r="R226" s="41">
        <f>DATE(Q226,5,8)</f>
        <v>52359</v>
      </c>
      <c r="S226" s="175" t="str">
        <f t="shared" si="48"/>
        <v>Victoire des Alliés 1945</v>
      </c>
      <c r="T226" s="38">
        <f t="shared" si="47"/>
        <v>52359</v>
      </c>
    </row>
    <row r="227" spans="17:20" x14ac:dyDescent="0.3">
      <c r="Q227" s="176">
        <f t="shared" si="44"/>
        <v>2043</v>
      </c>
      <c r="R227" s="41">
        <f>(R224-1)+39</f>
        <v>52362</v>
      </c>
      <c r="S227" s="175" t="str">
        <f t="shared" si="48"/>
        <v>Jeudi de l'Ascension</v>
      </c>
      <c r="T227" s="38">
        <f t="shared" si="47"/>
        <v>52362</v>
      </c>
    </row>
    <row r="228" spans="17:20" x14ac:dyDescent="0.3">
      <c r="Q228" s="176">
        <f t="shared" si="44"/>
        <v>2043</v>
      </c>
      <c r="R228" s="41">
        <f>(R224)+49</f>
        <v>52373</v>
      </c>
      <c r="S228" s="175" t="str">
        <f t="shared" si="48"/>
        <v>Lundi de Pentecôte</v>
      </c>
      <c r="T228" s="38">
        <f t="shared" si="47"/>
        <v>52373</v>
      </c>
    </row>
    <row r="229" spans="17:20" x14ac:dyDescent="0.3">
      <c r="Q229" s="176">
        <f t="shared" si="44"/>
        <v>2043</v>
      </c>
      <c r="R229" s="41">
        <f>DATE(Q230,7,14)</f>
        <v>52426</v>
      </c>
      <c r="S229" s="175" t="str">
        <f t="shared" si="48"/>
        <v>Fête Nationale</v>
      </c>
      <c r="T229" s="38">
        <f>R230</f>
        <v>52458</v>
      </c>
    </row>
    <row r="230" spans="17:20" x14ac:dyDescent="0.3">
      <c r="Q230" s="176">
        <f t="shared" si="44"/>
        <v>2043</v>
      </c>
      <c r="R230" s="41">
        <f>DATE(Q229,8,15)</f>
        <v>52458</v>
      </c>
      <c r="S230" s="175" t="str">
        <f t="shared" si="48"/>
        <v>Assomption</v>
      </c>
      <c r="T230" s="38">
        <f>R229</f>
        <v>52426</v>
      </c>
    </row>
    <row r="231" spans="17:20" x14ac:dyDescent="0.3">
      <c r="Q231" s="176">
        <f t="shared" si="44"/>
        <v>2043</v>
      </c>
      <c r="R231" s="41">
        <f>DATE(Q230,11,1)</f>
        <v>52536</v>
      </c>
      <c r="S231" s="175" t="str">
        <f>S220</f>
        <v>La Toussaint</v>
      </c>
      <c r="T231" s="38">
        <f t="shared" ref="T231:T239" si="49">R231</f>
        <v>52536</v>
      </c>
    </row>
    <row r="232" spans="17:20" x14ac:dyDescent="0.3">
      <c r="Q232" s="176">
        <f t="shared" si="44"/>
        <v>2043</v>
      </c>
      <c r="R232" s="41">
        <f>DATE(Q231,11,11)</f>
        <v>52546</v>
      </c>
      <c r="S232" s="175" t="str">
        <f t="shared" si="48"/>
        <v>Armistice 1918</v>
      </c>
      <c r="T232" s="38">
        <f t="shared" si="49"/>
        <v>52546</v>
      </c>
    </row>
    <row r="233" spans="17:20" x14ac:dyDescent="0.3">
      <c r="Q233" s="176">
        <f t="shared" si="44"/>
        <v>2043</v>
      </c>
      <c r="R233" s="41">
        <f>DATE(Q232,12,25)</f>
        <v>52590</v>
      </c>
      <c r="S233" s="175" t="str">
        <f>S222</f>
        <v>Noel</v>
      </c>
      <c r="T233" s="38">
        <f t="shared" si="49"/>
        <v>52590</v>
      </c>
    </row>
    <row r="234" spans="17:20" x14ac:dyDescent="0.3">
      <c r="Q234" s="176">
        <f t="shared" si="44"/>
        <v>2044</v>
      </c>
      <c r="R234" s="41">
        <f>DATE(Q234,1,1)</f>
        <v>52597</v>
      </c>
      <c r="S234" s="175" t="str">
        <f>S223</f>
        <v>Jour de l'an</v>
      </c>
      <c r="T234" s="38">
        <f t="shared" si="49"/>
        <v>52597</v>
      </c>
    </row>
    <row r="235" spans="17:20" x14ac:dyDescent="0.3">
      <c r="Q235" s="176">
        <f t="shared" si="44"/>
        <v>2044</v>
      </c>
      <c r="R235" s="181">
        <f>(IF(((25-(MOD((((11*(MOD((Q235-1900),19)))-(INT(((7*(MOD((Q235-1900),19)))+1)/19))+4)),29))-(MOD(((Q235-1900)-(MOD((((11*(MOD((Q235-1900),19)))-(INT(((7*(MOD((Q235-1900),19)))+1)/19))+4)),29))+(INT((Q235-1900)/4))+31),7))))&lt;0,DATE(Q235,3,(31-(25-(MOD((((11*(MOD((Q235-1900),19)))-(INT(((7*(MOD((Q235-1900),19)))+1)/19))+4)),29))-(MOD(((Q235-1900)-(MOD((((11*(MOD((Q235-1900),19)))-(INT(((7*(MOD((Q235-1900),19)))+1)/19))+4)),29))+(INT((Q235-1900)/4))+31),7))))),IF(((25-(MOD((((11*(MOD((Q235-1900),19)))-(INT(((7*(MOD((Q235-1900),19)))+1)/19))+4)),29))-(MOD(((Q235-1900)-(MOD((((11*(MOD((Q235-1900),19)))-(INT(((7*(MOD((Q235-1900),19)))+1)/19))+4)),29))+(INT((Q235-1900)/4))+31),7))))&gt;=0,DATE(Q235,4,((25-(MOD((((11*(MOD((Q235-1900),19)))-(INT(((7*(MOD((Q235-1900),19)))+1)/19))+4)),29))-(MOD(((Q235-1900)-(MOD((((11*(MOD((Q235-1900),19)))-(INT(((7*(MOD((Q235-1900),19)))+1)/19))+4)),29))+(INT((Q235-1900)/4))+31),7))))),"")))+1</f>
        <v>52705</v>
      </c>
      <c r="S235" s="175" t="str">
        <f t="shared" ref="S235:S243" si="50">S224</f>
        <v>Lundi de Pâques</v>
      </c>
      <c r="T235" s="38">
        <f t="shared" si="49"/>
        <v>52705</v>
      </c>
    </row>
    <row r="236" spans="17:20" x14ac:dyDescent="0.3">
      <c r="Q236" s="176">
        <f t="shared" si="44"/>
        <v>2044</v>
      </c>
      <c r="R236" s="41">
        <f>DATE(Q236,5,1)</f>
        <v>52718</v>
      </c>
      <c r="S236" s="175" t="str">
        <f t="shared" si="50"/>
        <v>Fête du Travail</v>
      </c>
      <c r="T236" s="38">
        <f t="shared" si="49"/>
        <v>52718</v>
      </c>
    </row>
    <row r="237" spans="17:20" x14ac:dyDescent="0.3">
      <c r="Q237" s="176">
        <f t="shared" si="44"/>
        <v>2044</v>
      </c>
      <c r="R237" s="41">
        <f>DATE(Q237,5,8)</f>
        <v>52725</v>
      </c>
      <c r="S237" s="175" t="str">
        <f t="shared" si="50"/>
        <v>Victoire des Alliés 1945</v>
      </c>
      <c r="T237" s="38">
        <f t="shared" si="49"/>
        <v>52725</v>
      </c>
    </row>
    <row r="238" spans="17:20" x14ac:dyDescent="0.3">
      <c r="Q238" s="176">
        <f t="shared" si="44"/>
        <v>2044</v>
      </c>
      <c r="R238" s="41">
        <f>(R235-1)+39</f>
        <v>52743</v>
      </c>
      <c r="S238" s="175" t="str">
        <f t="shared" si="50"/>
        <v>Jeudi de l'Ascension</v>
      </c>
      <c r="T238" s="38">
        <f t="shared" si="49"/>
        <v>52743</v>
      </c>
    </row>
    <row r="239" spans="17:20" x14ac:dyDescent="0.3">
      <c r="Q239" s="176">
        <f t="shared" si="44"/>
        <v>2044</v>
      </c>
      <c r="R239" s="41">
        <f>(R235)+49</f>
        <v>52754</v>
      </c>
      <c r="S239" s="175" t="str">
        <f t="shared" si="50"/>
        <v>Lundi de Pentecôte</v>
      </c>
      <c r="T239" s="38">
        <f t="shared" si="49"/>
        <v>52754</v>
      </c>
    </row>
    <row r="240" spans="17:20" x14ac:dyDescent="0.3">
      <c r="Q240" s="176">
        <f t="shared" si="44"/>
        <v>2044</v>
      </c>
      <c r="R240" s="41">
        <f>DATE(Q241,7,14)</f>
        <v>52792</v>
      </c>
      <c r="S240" s="175" t="str">
        <f t="shared" si="50"/>
        <v>Fête Nationale</v>
      </c>
      <c r="T240" s="38">
        <f>R241</f>
        <v>52824</v>
      </c>
    </row>
    <row r="241" spans="17:20" x14ac:dyDescent="0.3">
      <c r="Q241" s="176">
        <f t="shared" si="44"/>
        <v>2044</v>
      </c>
      <c r="R241" s="41">
        <f>DATE(Q240,8,15)</f>
        <v>52824</v>
      </c>
      <c r="S241" s="175" t="str">
        <f t="shared" si="50"/>
        <v>Assomption</v>
      </c>
      <c r="T241" s="38">
        <f>R240</f>
        <v>52792</v>
      </c>
    </row>
    <row r="242" spans="17:20" x14ac:dyDescent="0.3">
      <c r="Q242" s="176">
        <f t="shared" si="44"/>
        <v>2044</v>
      </c>
      <c r="R242" s="41">
        <f>DATE(Q241,11,1)</f>
        <v>52902</v>
      </c>
      <c r="S242" s="175" t="str">
        <f>S231</f>
        <v>La Toussaint</v>
      </c>
      <c r="T242" s="38">
        <f t="shared" ref="T242:T250" si="51">R242</f>
        <v>52902</v>
      </c>
    </row>
    <row r="243" spans="17:20" x14ac:dyDescent="0.3">
      <c r="Q243" s="176">
        <f t="shared" si="44"/>
        <v>2044</v>
      </c>
      <c r="R243" s="41">
        <f>DATE(Q242,11,11)</f>
        <v>52912</v>
      </c>
      <c r="S243" s="175" t="str">
        <f t="shared" si="50"/>
        <v>Armistice 1918</v>
      </c>
      <c r="T243" s="38">
        <f t="shared" si="51"/>
        <v>52912</v>
      </c>
    </row>
    <row r="244" spans="17:20" x14ac:dyDescent="0.3">
      <c r="Q244" s="176">
        <f t="shared" si="44"/>
        <v>2044</v>
      </c>
      <c r="R244" s="41">
        <f>DATE(Q243,12,25)</f>
        <v>52956</v>
      </c>
      <c r="S244" s="175" t="str">
        <f>S233</f>
        <v>Noel</v>
      </c>
      <c r="T244" s="38">
        <f t="shared" si="51"/>
        <v>52956</v>
      </c>
    </row>
    <row r="245" spans="17:20" x14ac:dyDescent="0.3">
      <c r="Q245" s="176">
        <f t="shared" si="44"/>
        <v>2045</v>
      </c>
      <c r="R245" s="41">
        <f>DATE(Q245,1,1)</f>
        <v>52963</v>
      </c>
      <c r="S245" s="175" t="str">
        <f>S234</f>
        <v>Jour de l'an</v>
      </c>
      <c r="T245" s="38">
        <f t="shared" si="51"/>
        <v>52963</v>
      </c>
    </row>
    <row r="246" spans="17:20" x14ac:dyDescent="0.3">
      <c r="Q246" s="176">
        <f t="shared" si="44"/>
        <v>2045</v>
      </c>
      <c r="R246" s="181">
        <f>(IF(((25-(MOD((((11*(MOD((Q246-1900),19)))-(INT(((7*(MOD((Q246-1900),19)))+1)/19))+4)),29))-(MOD(((Q246-1900)-(MOD((((11*(MOD((Q246-1900),19)))-(INT(((7*(MOD((Q246-1900),19)))+1)/19))+4)),29))+(INT((Q246-1900)/4))+31),7))))&lt;0,DATE(Q246,3,(31-(25-(MOD((((11*(MOD((Q246-1900),19)))-(INT(((7*(MOD((Q246-1900),19)))+1)/19))+4)),29))-(MOD(((Q246-1900)-(MOD((((11*(MOD((Q246-1900),19)))-(INT(((7*(MOD((Q246-1900),19)))+1)/19))+4)),29))+(INT((Q246-1900)/4))+31),7))))),IF(((25-(MOD((((11*(MOD((Q246-1900),19)))-(INT(((7*(MOD((Q246-1900),19)))+1)/19))+4)),29))-(MOD(((Q246-1900)-(MOD((((11*(MOD((Q246-1900),19)))-(INT(((7*(MOD((Q246-1900),19)))+1)/19))+4)),29))+(INT((Q246-1900)/4))+31),7))))&gt;=0,DATE(Q246,4,((25-(MOD((((11*(MOD((Q246-1900),19)))-(INT(((7*(MOD((Q246-1900),19)))+1)/19))+4)),29))-(MOD(((Q246-1900)-(MOD((((11*(MOD((Q246-1900),19)))-(INT(((7*(MOD((Q246-1900),19)))+1)/19))+4)),29))+(INT((Q246-1900)/4))+31),7))))),"")))+1</f>
        <v>53062</v>
      </c>
      <c r="S246" s="175" t="str">
        <f t="shared" ref="S246:S254" si="52">S235</f>
        <v>Lundi de Pâques</v>
      </c>
      <c r="T246" s="38">
        <f t="shared" si="51"/>
        <v>53062</v>
      </c>
    </row>
    <row r="247" spans="17:20" x14ac:dyDescent="0.3">
      <c r="Q247" s="176">
        <f t="shared" si="44"/>
        <v>2045</v>
      </c>
      <c r="R247" s="41">
        <f>DATE(Q247,5,1)</f>
        <v>53083</v>
      </c>
      <c r="S247" s="175" t="str">
        <f t="shared" si="52"/>
        <v>Fête du Travail</v>
      </c>
      <c r="T247" s="38">
        <f t="shared" si="51"/>
        <v>53083</v>
      </c>
    </row>
    <row r="248" spans="17:20" x14ac:dyDescent="0.3">
      <c r="Q248" s="176">
        <f t="shared" si="44"/>
        <v>2045</v>
      </c>
      <c r="R248" s="41">
        <f>DATE(Q248,5,8)</f>
        <v>53090</v>
      </c>
      <c r="S248" s="175" t="str">
        <f t="shared" si="52"/>
        <v>Victoire des Alliés 1945</v>
      </c>
      <c r="T248" s="38">
        <f t="shared" si="51"/>
        <v>53090</v>
      </c>
    </row>
    <row r="249" spans="17:20" x14ac:dyDescent="0.3">
      <c r="Q249" s="176">
        <f t="shared" si="44"/>
        <v>2045</v>
      </c>
      <c r="R249" s="41">
        <f>(R246-1)+39</f>
        <v>53100</v>
      </c>
      <c r="S249" s="175" t="str">
        <f t="shared" si="52"/>
        <v>Jeudi de l'Ascension</v>
      </c>
      <c r="T249" s="38">
        <f t="shared" si="51"/>
        <v>53100</v>
      </c>
    </row>
    <row r="250" spans="17:20" x14ac:dyDescent="0.3">
      <c r="Q250" s="176">
        <f t="shared" si="44"/>
        <v>2045</v>
      </c>
      <c r="R250" s="41">
        <f>(R246)+49</f>
        <v>53111</v>
      </c>
      <c r="S250" s="175" t="str">
        <f t="shared" si="52"/>
        <v>Lundi de Pentecôte</v>
      </c>
      <c r="T250" s="38">
        <f t="shared" si="51"/>
        <v>53111</v>
      </c>
    </row>
    <row r="251" spans="17:20" x14ac:dyDescent="0.3">
      <c r="Q251" s="176">
        <f t="shared" si="44"/>
        <v>2045</v>
      </c>
      <c r="R251" s="41">
        <f>DATE(Q252,7,14)</f>
        <v>53157</v>
      </c>
      <c r="S251" s="175" t="str">
        <f t="shared" si="52"/>
        <v>Fête Nationale</v>
      </c>
      <c r="T251" s="38">
        <f>R252</f>
        <v>53189</v>
      </c>
    </row>
    <row r="252" spans="17:20" x14ac:dyDescent="0.3">
      <c r="Q252" s="176">
        <f t="shared" si="44"/>
        <v>2045</v>
      </c>
      <c r="R252" s="41">
        <f>DATE(Q251,8,15)</f>
        <v>53189</v>
      </c>
      <c r="S252" s="175" t="str">
        <f t="shared" si="52"/>
        <v>Assomption</v>
      </c>
      <c r="T252" s="38">
        <f>R251</f>
        <v>53157</v>
      </c>
    </row>
    <row r="253" spans="17:20" x14ac:dyDescent="0.3">
      <c r="Q253" s="176">
        <f t="shared" si="44"/>
        <v>2045</v>
      </c>
      <c r="R253" s="41">
        <f>DATE(Q252,11,1)</f>
        <v>53267</v>
      </c>
      <c r="S253" s="175" t="str">
        <f>S242</f>
        <v>La Toussaint</v>
      </c>
      <c r="T253" s="38">
        <f t="shared" ref="T253:T261" si="53">R253</f>
        <v>53267</v>
      </c>
    </row>
    <row r="254" spans="17:20" x14ac:dyDescent="0.3">
      <c r="Q254" s="176">
        <f t="shared" si="44"/>
        <v>2045</v>
      </c>
      <c r="R254" s="41">
        <f>DATE(Q253,11,11)</f>
        <v>53277</v>
      </c>
      <c r="S254" s="175" t="str">
        <f t="shared" si="52"/>
        <v>Armistice 1918</v>
      </c>
      <c r="T254" s="38">
        <f t="shared" si="53"/>
        <v>53277</v>
      </c>
    </row>
    <row r="255" spans="17:20" x14ac:dyDescent="0.3">
      <c r="Q255" s="176">
        <f t="shared" si="44"/>
        <v>2045</v>
      </c>
      <c r="R255" s="41">
        <f>DATE(Q254,12,25)</f>
        <v>53321</v>
      </c>
      <c r="S255" s="175" t="str">
        <f>S244</f>
        <v>Noel</v>
      </c>
      <c r="T255" s="38">
        <f t="shared" si="53"/>
        <v>53321</v>
      </c>
    </row>
    <row r="256" spans="17:20" x14ac:dyDescent="0.3">
      <c r="Q256" s="176">
        <f t="shared" si="44"/>
        <v>2046</v>
      </c>
      <c r="R256" s="41">
        <f>DATE(Q256,1,1)</f>
        <v>53328</v>
      </c>
      <c r="S256" s="175" t="str">
        <f>S245</f>
        <v>Jour de l'an</v>
      </c>
      <c r="T256" s="38">
        <f t="shared" si="53"/>
        <v>53328</v>
      </c>
    </row>
    <row r="257" spans="17:20" x14ac:dyDescent="0.3">
      <c r="Q257" s="176">
        <f t="shared" si="44"/>
        <v>2046</v>
      </c>
      <c r="R257" s="181">
        <f>(IF(((25-(MOD((((11*(MOD((Q257-1900),19)))-(INT(((7*(MOD((Q257-1900),19)))+1)/19))+4)),29))-(MOD(((Q257-1900)-(MOD((((11*(MOD((Q257-1900),19)))-(INT(((7*(MOD((Q257-1900),19)))+1)/19))+4)),29))+(INT((Q257-1900)/4))+31),7))))&lt;0,DATE(Q257,3,(31-(25-(MOD((((11*(MOD((Q257-1900),19)))-(INT(((7*(MOD((Q257-1900),19)))+1)/19))+4)),29))-(MOD(((Q257-1900)-(MOD((((11*(MOD((Q257-1900),19)))-(INT(((7*(MOD((Q257-1900),19)))+1)/19))+4)),29))+(INT((Q257-1900)/4))+31),7))))),IF(((25-(MOD((((11*(MOD((Q257-1900),19)))-(INT(((7*(MOD((Q257-1900),19)))+1)/19))+4)),29))-(MOD(((Q257-1900)-(MOD((((11*(MOD((Q257-1900),19)))-(INT(((7*(MOD((Q257-1900),19)))+1)/19))+4)),29))+(INT((Q257-1900)/4))+31),7))))&gt;=0,DATE(Q257,4,((25-(MOD((((11*(MOD((Q257-1900),19)))-(INT(((7*(MOD((Q257-1900),19)))+1)/19))+4)),29))-(MOD(((Q257-1900)-(MOD((((11*(MOD((Q257-1900),19)))-(INT(((7*(MOD((Q257-1900),19)))+1)/19))+4)),29))+(INT((Q257-1900)/4))+31),7))))),"")))+1</f>
        <v>53424</v>
      </c>
      <c r="S257" s="175" t="str">
        <f t="shared" ref="S257:S265" si="54">S246</f>
        <v>Lundi de Pâques</v>
      </c>
      <c r="T257" s="38">
        <f t="shared" si="53"/>
        <v>53424</v>
      </c>
    </row>
    <row r="258" spans="17:20" x14ac:dyDescent="0.3">
      <c r="Q258" s="176">
        <f t="shared" si="44"/>
        <v>2046</v>
      </c>
      <c r="R258" s="41">
        <f>DATE(Q258,5,1)</f>
        <v>53448</v>
      </c>
      <c r="S258" s="175" t="str">
        <f t="shared" si="54"/>
        <v>Fête du Travail</v>
      </c>
      <c r="T258" s="38">
        <f t="shared" si="53"/>
        <v>53448</v>
      </c>
    </row>
    <row r="259" spans="17:20" x14ac:dyDescent="0.3">
      <c r="Q259" s="176">
        <f t="shared" si="44"/>
        <v>2046</v>
      </c>
      <c r="R259" s="41">
        <f>DATE(Q259,5,8)</f>
        <v>53455</v>
      </c>
      <c r="S259" s="175" t="str">
        <f t="shared" si="54"/>
        <v>Victoire des Alliés 1945</v>
      </c>
      <c r="T259" s="38">
        <f t="shared" si="53"/>
        <v>53455</v>
      </c>
    </row>
    <row r="260" spans="17:20" x14ac:dyDescent="0.3">
      <c r="Q260" s="176">
        <f t="shared" si="44"/>
        <v>2046</v>
      </c>
      <c r="R260" s="41">
        <f>(R257-1)+39</f>
        <v>53462</v>
      </c>
      <c r="S260" s="175" t="str">
        <f t="shared" si="54"/>
        <v>Jeudi de l'Ascension</v>
      </c>
      <c r="T260" s="38">
        <f t="shared" si="53"/>
        <v>53462</v>
      </c>
    </row>
    <row r="261" spans="17:20" x14ac:dyDescent="0.3">
      <c r="Q261" s="176">
        <f t="shared" si="44"/>
        <v>2046</v>
      </c>
      <c r="R261" s="41">
        <f>(R257)+49</f>
        <v>53473</v>
      </c>
      <c r="S261" s="175" t="str">
        <f t="shared" si="54"/>
        <v>Lundi de Pentecôte</v>
      </c>
      <c r="T261" s="38">
        <f t="shared" si="53"/>
        <v>53473</v>
      </c>
    </row>
    <row r="262" spans="17:20" x14ac:dyDescent="0.3">
      <c r="Q262" s="176">
        <f t="shared" si="44"/>
        <v>2046</v>
      </c>
      <c r="R262" s="41">
        <f>DATE(Q263,7,14)</f>
        <v>53522</v>
      </c>
      <c r="S262" s="175" t="str">
        <f t="shared" si="54"/>
        <v>Fête Nationale</v>
      </c>
      <c r="T262" s="38">
        <f>R263</f>
        <v>53554</v>
      </c>
    </row>
    <row r="263" spans="17:20" x14ac:dyDescent="0.3">
      <c r="Q263" s="176">
        <f t="shared" si="44"/>
        <v>2046</v>
      </c>
      <c r="R263" s="41">
        <f>DATE(Q262,8,15)</f>
        <v>53554</v>
      </c>
      <c r="S263" s="175" t="str">
        <f t="shared" si="54"/>
        <v>Assomption</v>
      </c>
      <c r="T263" s="38">
        <f>R262</f>
        <v>53522</v>
      </c>
    </row>
    <row r="264" spans="17:20" x14ac:dyDescent="0.3">
      <c r="Q264" s="176">
        <f t="shared" si="44"/>
        <v>2046</v>
      </c>
      <c r="R264" s="41">
        <f>DATE(Q263,11,1)</f>
        <v>53632</v>
      </c>
      <c r="S264" s="175" t="str">
        <f>S253</f>
        <v>La Toussaint</v>
      </c>
      <c r="T264" s="38">
        <f t="shared" ref="T264:T272" si="55">R264</f>
        <v>53632</v>
      </c>
    </row>
    <row r="265" spans="17:20" x14ac:dyDescent="0.3">
      <c r="Q265" s="176">
        <f t="shared" si="44"/>
        <v>2046</v>
      </c>
      <c r="R265" s="41">
        <f>DATE(Q264,11,11)</f>
        <v>53642</v>
      </c>
      <c r="S265" s="175" t="str">
        <f t="shared" si="54"/>
        <v>Armistice 1918</v>
      </c>
      <c r="T265" s="38">
        <f t="shared" si="55"/>
        <v>53642</v>
      </c>
    </row>
    <row r="266" spans="17:20" x14ac:dyDescent="0.3">
      <c r="Q266" s="176">
        <f t="shared" si="44"/>
        <v>2046</v>
      </c>
      <c r="R266" s="41">
        <f>DATE(Q265,12,25)</f>
        <v>53686</v>
      </c>
      <c r="S266" s="175" t="str">
        <f>S255</f>
        <v>Noel</v>
      </c>
      <c r="T266" s="38">
        <f t="shared" si="55"/>
        <v>53686</v>
      </c>
    </row>
    <row r="267" spans="17:20" x14ac:dyDescent="0.3">
      <c r="Q267" s="176">
        <f t="shared" si="44"/>
        <v>2047</v>
      </c>
      <c r="R267" s="41">
        <f>DATE(Q267,1,1)</f>
        <v>53693</v>
      </c>
      <c r="S267" s="175" t="str">
        <f>S256</f>
        <v>Jour de l'an</v>
      </c>
      <c r="T267" s="38">
        <f t="shared" si="55"/>
        <v>53693</v>
      </c>
    </row>
    <row r="268" spans="17:20" x14ac:dyDescent="0.3">
      <c r="Q268" s="176">
        <f t="shared" si="44"/>
        <v>2047</v>
      </c>
      <c r="R268" s="181">
        <f>(IF(((25-(MOD((((11*(MOD((Q268-1900),19)))-(INT(((7*(MOD((Q268-1900),19)))+1)/19))+4)),29))-(MOD(((Q268-1900)-(MOD((((11*(MOD((Q268-1900),19)))-(INT(((7*(MOD((Q268-1900),19)))+1)/19))+4)),29))+(INT((Q268-1900)/4))+31),7))))&lt;0,DATE(Q268,3,(31-(25-(MOD((((11*(MOD((Q268-1900),19)))-(INT(((7*(MOD((Q268-1900),19)))+1)/19))+4)),29))-(MOD(((Q268-1900)-(MOD((((11*(MOD((Q268-1900),19)))-(INT(((7*(MOD((Q268-1900),19)))+1)/19))+4)),29))+(INT((Q268-1900)/4))+31),7))))),IF(((25-(MOD((((11*(MOD((Q268-1900),19)))-(INT(((7*(MOD((Q268-1900),19)))+1)/19))+4)),29))-(MOD(((Q268-1900)-(MOD((((11*(MOD((Q268-1900),19)))-(INT(((7*(MOD((Q268-1900),19)))+1)/19))+4)),29))+(INT((Q268-1900)/4))+31),7))))&gt;=0,DATE(Q268,4,((25-(MOD((((11*(MOD((Q268-1900),19)))-(INT(((7*(MOD((Q268-1900),19)))+1)/19))+4)),29))-(MOD(((Q268-1900)-(MOD((((11*(MOD((Q268-1900),19)))-(INT(((7*(MOD((Q268-1900),19)))+1)/19))+4)),29))+(INT((Q268-1900)/4))+31),7))))),"")))+1</f>
        <v>53797</v>
      </c>
      <c r="S268" s="175" t="str">
        <f t="shared" ref="S268:S276" si="56">S257</f>
        <v>Lundi de Pâques</v>
      </c>
      <c r="T268" s="38">
        <f t="shared" si="55"/>
        <v>53797</v>
      </c>
    </row>
    <row r="269" spans="17:20" x14ac:dyDescent="0.3">
      <c r="Q269" s="176">
        <f t="shared" si="44"/>
        <v>2047</v>
      </c>
      <c r="R269" s="41">
        <f>DATE(Q269,5,1)</f>
        <v>53813</v>
      </c>
      <c r="S269" s="175" t="str">
        <f t="shared" si="56"/>
        <v>Fête du Travail</v>
      </c>
      <c r="T269" s="38">
        <f t="shared" si="55"/>
        <v>53813</v>
      </c>
    </row>
    <row r="270" spans="17:20" x14ac:dyDescent="0.3">
      <c r="Q270" s="176">
        <f t="shared" si="44"/>
        <v>2047</v>
      </c>
      <c r="R270" s="41">
        <f>DATE(Q270,5,8)</f>
        <v>53820</v>
      </c>
      <c r="S270" s="175" t="str">
        <f t="shared" si="56"/>
        <v>Victoire des Alliés 1945</v>
      </c>
      <c r="T270" s="38">
        <f t="shared" si="55"/>
        <v>53820</v>
      </c>
    </row>
    <row r="271" spans="17:20" x14ac:dyDescent="0.3">
      <c r="Q271" s="176">
        <f t="shared" ref="Q271:Q334" si="57">Q260+1</f>
        <v>2047</v>
      </c>
      <c r="R271" s="41">
        <f>(R268-1)+39</f>
        <v>53835</v>
      </c>
      <c r="S271" s="175" t="str">
        <f t="shared" si="56"/>
        <v>Jeudi de l'Ascension</v>
      </c>
      <c r="T271" s="38">
        <f t="shared" si="55"/>
        <v>53835</v>
      </c>
    </row>
    <row r="272" spans="17:20" x14ac:dyDescent="0.3">
      <c r="Q272" s="176">
        <f t="shared" si="57"/>
        <v>2047</v>
      </c>
      <c r="R272" s="41">
        <f>(R268)+49</f>
        <v>53846</v>
      </c>
      <c r="S272" s="175" t="str">
        <f t="shared" si="56"/>
        <v>Lundi de Pentecôte</v>
      </c>
      <c r="T272" s="38">
        <f t="shared" si="55"/>
        <v>53846</v>
      </c>
    </row>
    <row r="273" spans="17:20" x14ac:dyDescent="0.3">
      <c r="Q273" s="176">
        <f t="shared" si="57"/>
        <v>2047</v>
      </c>
      <c r="R273" s="41">
        <f>DATE(Q274,7,14)</f>
        <v>53887</v>
      </c>
      <c r="S273" s="175" t="str">
        <f t="shared" si="56"/>
        <v>Fête Nationale</v>
      </c>
      <c r="T273" s="38">
        <f>R274</f>
        <v>53919</v>
      </c>
    </row>
    <row r="274" spans="17:20" x14ac:dyDescent="0.3">
      <c r="Q274" s="176">
        <f t="shared" si="57"/>
        <v>2047</v>
      </c>
      <c r="R274" s="41">
        <f>DATE(Q273,8,15)</f>
        <v>53919</v>
      </c>
      <c r="S274" s="175" t="str">
        <f t="shared" si="56"/>
        <v>Assomption</v>
      </c>
      <c r="T274" s="38">
        <f>R273</f>
        <v>53887</v>
      </c>
    </row>
    <row r="275" spans="17:20" x14ac:dyDescent="0.3">
      <c r="Q275" s="176">
        <f t="shared" si="57"/>
        <v>2047</v>
      </c>
      <c r="R275" s="41">
        <f>DATE(Q274,11,1)</f>
        <v>53997</v>
      </c>
      <c r="S275" s="175" t="str">
        <f>S264</f>
        <v>La Toussaint</v>
      </c>
      <c r="T275" s="38">
        <f t="shared" ref="T275:T283" si="58">R275</f>
        <v>53997</v>
      </c>
    </row>
    <row r="276" spans="17:20" x14ac:dyDescent="0.3">
      <c r="Q276" s="176">
        <f t="shared" si="57"/>
        <v>2047</v>
      </c>
      <c r="R276" s="41">
        <f>DATE(Q275,11,11)</f>
        <v>54007</v>
      </c>
      <c r="S276" s="175" t="str">
        <f t="shared" si="56"/>
        <v>Armistice 1918</v>
      </c>
      <c r="T276" s="38">
        <f t="shared" si="58"/>
        <v>54007</v>
      </c>
    </row>
    <row r="277" spans="17:20" x14ac:dyDescent="0.3">
      <c r="Q277" s="176">
        <f t="shared" si="57"/>
        <v>2047</v>
      </c>
      <c r="R277" s="41">
        <f>DATE(Q276,12,25)</f>
        <v>54051</v>
      </c>
      <c r="S277" s="175" t="str">
        <f>S266</f>
        <v>Noel</v>
      </c>
      <c r="T277" s="38">
        <f t="shared" si="58"/>
        <v>54051</v>
      </c>
    </row>
    <row r="278" spans="17:20" x14ac:dyDescent="0.3">
      <c r="Q278" s="176">
        <f t="shared" si="57"/>
        <v>2048</v>
      </c>
      <c r="R278" s="41">
        <f>DATE(Q278,1,1)</f>
        <v>54058</v>
      </c>
      <c r="S278" s="175" t="str">
        <f>S267</f>
        <v>Jour de l'an</v>
      </c>
      <c r="T278" s="38">
        <f t="shared" si="58"/>
        <v>54058</v>
      </c>
    </row>
    <row r="279" spans="17:20" x14ac:dyDescent="0.3">
      <c r="Q279" s="176">
        <f t="shared" si="57"/>
        <v>2048</v>
      </c>
      <c r="R279" s="181">
        <f>(IF(((25-(MOD((((11*(MOD((Q279-1900),19)))-(INT(((7*(MOD((Q279-1900),19)))+1)/19))+4)),29))-(MOD(((Q279-1900)-(MOD((((11*(MOD((Q279-1900),19)))-(INT(((7*(MOD((Q279-1900),19)))+1)/19))+4)),29))+(INT((Q279-1900)/4))+31),7))))&lt;0,DATE(Q279,3,(31-(25-(MOD((((11*(MOD((Q279-1900),19)))-(INT(((7*(MOD((Q279-1900),19)))+1)/19))+4)),29))-(MOD(((Q279-1900)-(MOD((((11*(MOD((Q279-1900),19)))-(INT(((7*(MOD((Q279-1900),19)))+1)/19))+4)),29))+(INT((Q279-1900)/4))+31),7))))),IF(((25-(MOD((((11*(MOD((Q279-1900),19)))-(INT(((7*(MOD((Q279-1900),19)))+1)/19))+4)),29))-(MOD(((Q279-1900)-(MOD((((11*(MOD((Q279-1900),19)))-(INT(((7*(MOD((Q279-1900),19)))+1)/19))+4)),29))+(INT((Q279-1900)/4))+31),7))))&gt;=0,DATE(Q279,4,((25-(MOD((((11*(MOD((Q279-1900),19)))-(INT(((7*(MOD((Q279-1900),19)))+1)/19))+4)),29))-(MOD(((Q279-1900)-(MOD((((11*(MOD((Q279-1900),19)))-(INT(((7*(MOD((Q279-1900),19)))+1)/19))+4)),29))+(INT((Q279-1900)/4))+31),7))))),"")))+1</f>
        <v>54154</v>
      </c>
      <c r="S279" s="175" t="str">
        <f t="shared" ref="S279:S287" si="59">S268</f>
        <v>Lundi de Pâques</v>
      </c>
      <c r="T279" s="38">
        <f t="shared" si="58"/>
        <v>54154</v>
      </c>
    </row>
    <row r="280" spans="17:20" x14ac:dyDescent="0.3">
      <c r="Q280" s="176">
        <f t="shared" si="57"/>
        <v>2048</v>
      </c>
      <c r="R280" s="41">
        <f>DATE(Q280,5,1)</f>
        <v>54179</v>
      </c>
      <c r="S280" s="175" t="str">
        <f t="shared" si="59"/>
        <v>Fête du Travail</v>
      </c>
      <c r="T280" s="38">
        <f t="shared" si="58"/>
        <v>54179</v>
      </c>
    </row>
    <row r="281" spans="17:20" x14ac:dyDescent="0.3">
      <c r="Q281" s="176">
        <f t="shared" si="57"/>
        <v>2048</v>
      </c>
      <c r="R281" s="41">
        <f>DATE(Q281,5,8)</f>
        <v>54186</v>
      </c>
      <c r="S281" s="175" t="str">
        <f t="shared" si="59"/>
        <v>Victoire des Alliés 1945</v>
      </c>
      <c r="T281" s="38">
        <f t="shared" si="58"/>
        <v>54186</v>
      </c>
    </row>
    <row r="282" spans="17:20" x14ac:dyDescent="0.3">
      <c r="Q282" s="176">
        <f t="shared" si="57"/>
        <v>2048</v>
      </c>
      <c r="R282" s="41">
        <f>(R279-1)+39</f>
        <v>54192</v>
      </c>
      <c r="S282" s="175" t="str">
        <f t="shared" si="59"/>
        <v>Jeudi de l'Ascension</v>
      </c>
      <c r="T282" s="38">
        <f t="shared" si="58"/>
        <v>54192</v>
      </c>
    </row>
    <row r="283" spans="17:20" x14ac:dyDescent="0.3">
      <c r="Q283" s="176">
        <f t="shared" si="57"/>
        <v>2048</v>
      </c>
      <c r="R283" s="41">
        <f>(R279)+49</f>
        <v>54203</v>
      </c>
      <c r="S283" s="175" t="str">
        <f t="shared" si="59"/>
        <v>Lundi de Pentecôte</v>
      </c>
      <c r="T283" s="38">
        <f t="shared" si="58"/>
        <v>54203</v>
      </c>
    </row>
    <row r="284" spans="17:20" x14ac:dyDescent="0.3">
      <c r="Q284" s="176">
        <f t="shared" si="57"/>
        <v>2048</v>
      </c>
      <c r="R284" s="41">
        <f>DATE(Q285,7,14)</f>
        <v>54253</v>
      </c>
      <c r="S284" s="175" t="str">
        <f t="shared" si="59"/>
        <v>Fête Nationale</v>
      </c>
      <c r="T284" s="38">
        <f>R285</f>
        <v>54285</v>
      </c>
    </row>
    <row r="285" spans="17:20" x14ac:dyDescent="0.3">
      <c r="Q285" s="176">
        <f t="shared" si="57"/>
        <v>2048</v>
      </c>
      <c r="R285" s="41">
        <f>DATE(Q284,8,15)</f>
        <v>54285</v>
      </c>
      <c r="S285" s="175" t="str">
        <f t="shared" si="59"/>
        <v>Assomption</v>
      </c>
      <c r="T285" s="38">
        <f>R284</f>
        <v>54253</v>
      </c>
    </row>
    <row r="286" spans="17:20" x14ac:dyDescent="0.3">
      <c r="Q286" s="176">
        <f t="shared" si="57"/>
        <v>2048</v>
      </c>
      <c r="R286" s="41">
        <f>DATE(Q285,11,1)</f>
        <v>54363</v>
      </c>
      <c r="S286" s="175" t="str">
        <f>S275</f>
        <v>La Toussaint</v>
      </c>
      <c r="T286" s="38">
        <f t="shared" ref="T286:T294" si="60">R286</f>
        <v>54363</v>
      </c>
    </row>
    <row r="287" spans="17:20" x14ac:dyDescent="0.3">
      <c r="Q287" s="176">
        <f t="shared" si="57"/>
        <v>2048</v>
      </c>
      <c r="R287" s="41">
        <f>DATE(Q286,11,11)</f>
        <v>54373</v>
      </c>
      <c r="S287" s="175" t="str">
        <f t="shared" si="59"/>
        <v>Armistice 1918</v>
      </c>
      <c r="T287" s="38">
        <f t="shared" si="60"/>
        <v>54373</v>
      </c>
    </row>
    <row r="288" spans="17:20" x14ac:dyDescent="0.3">
      <c r="Q288" s="176">
        <f t="shared" si="57"/>
        <v>2048</v>
      </c>
      <c r="R288" s="41">
        <f>DATE(Q287,12,25)</f>
        <v>54417</v>
      </c>
      <c r="S288" s="175" t="str">
        <f>S277</f>
        <v>Noel</v>
      </c>
      <c r="T288" s="38">
        <f t="shared" si="60"/>
        <v>54417</v>
      </c>
    </row>
    <row r="289" spans="17:20" x14ac:dyDescent="0.3">
      <c r="Q289" s="176">
        <f t="shared" si="57"/>
        <v>2049</v>
      </c>
      <c r="R289" s="41">
        <f>DATE(Q289,1,1)</f>
        <v>54424</v>
      </c>
      <c r="S289" s="175" t="str">
        <f>S278</f>
        <v>Jour de l'an</v>
      </c>
      <c r="T289" s="38">
        <f t="shared" si="60"/>
        <v>54424</v>
      </c>
    </row>
    <row r="290" spans="17:20" x14ac:dyDescent="0.3">
      <c r="Q290" s="176">
        <f t="shared" si="57"/>
        <v>2049</v>
      </c>
      <c r="R290" s="181">
        <f>(IF(((25-(MOD((((11*(MOD((Q290-1900),19)))-(INT(((7*(MOD((Q290-1900),19)))+1)/19))+4)),29))-(MOD(((Q290-1900)-(MOD((((11*(MOD((Q290-1900),19)))-(INT(((7*(MOD((Q290-1900),19)))+1)/19))+4)),29))+(INT((Q290-1900)/4))+31),7))))&lt;0,DATE(Q290,3,(31-(25-(MOD((((11*(MOD((Q290-1900),19)))-(INT(((7*(MOD((Q290-1900),19)))+1)/19))+4)),29))-(MOD(((Q290-1900)-(MOD((((11*(MOD((Q290-1900),19)))-(INT(((7*(MOD((Q290-1900),19)))+1)/19))+4)),29))+(INT((Q290-1900)/4))+31),7))))),IF(((25-(MOD((((11*(MOD((Q290-1900),19)))-(INT(((7*(MOD((Q290-1900),19)))+1)/19))+4)),29))-(MOD(((Q290-1900)-(MOD((((11*(MOD((Q290-1900),19)))-(INT(((7*(MOD((Q290-1900),19)))+1)/19))+4)),29))+(INT((Q290-1900)/4))+31),7))))&gt;=0,DATE(Q290,4,((25-(MOD((((11*(MOD((Q290-1900),19)))-(INT(((7*(MOD((Q290-1900),19)))+1)/19))+4)),29))-(MOD(((Q290-1900)-(MOD((((11*(MOD((Q290-1900),19)))-(INT(((7*(MOD((Q290-1900),19)))+1)/19))+4)),29))+(INT((Q290-1900)/4))+31),7))))),"")))+1</f>
        <v>54532</v>
      </c>
      <c r="S290" s="175" t="str">
        <f t="shared" ref="S290:S298" si="61">S279</f>
        <v>Lundi de Pâques</v>
      </c>
      <c r="T290" s="38">
        <f t="shared" si="60"/>
        <v>54532</v>
      </c>
    </row>
    <row r="291" spans="17:20" x14ac:dyDescent="0.3">
      <c r="Q291" s="176">
        <f t="shared" si="57"/>
        <v>2049</v>
      </c>
      <c r="R291" s="41">
        <f>DATE(Q291,5,1)</f>
        <v>54544</v>
      </c>
      <c r="S291" s="175" t="str">
        <f t="shared" si="61"/>
        <v>Fête du Travail</v>
      </c>
      <c r="T291" s="38">
        <f t="shared" si="60"/>
        <v>54544</v>
      </c>
    </row>
    <row r="292" spans="17:20" x14ac:dyDescent="0.3">
      <c r="Q292" s="176">
        <f t="shared" si="57"/>
        <v>2049</v>
      </c>
      <c r="R292" s="41">
        <f>DATE(Q292,5,8)</f>
        <v>54551</v>
      </c>
      <c r="S292" s="175" t="str">
        <f t="shared" si="61"/>
        <v>Victoire des Alliés 1945</v>
      </c>
      <c r="T292" s="38">
        <f t="shared" si="60"/>
        <v>54551</v>
      </c>
    </row>
    <row r="293" spans="17:20" x14ac:dyDescent="0.3">
      <c r="Q293" s="176">
        <f t="shared" si="57"/>
        <v>2049</v>
      </c>
      <c r="R293" s="41">
        <f>(R290-1)+39</f>
        <v>54570</v>
      </c>
      <c r="S293" s="175" t="str">
        <f t="shared" si="61"/>
        <v>Jeudi de l'Ascension</v>
      </c>
      <c r="T293" s="38">
        <f t="shared" si="60"/>
        <v>54570</v>
      </c>
    </row>
    <row r="294" spans="17:20" x14ac:dyDescent="0.3">
      <c r="Q294" s="176">
        <f t="shared" si="57"/>
        <v>2049</v>
      </c>
      <c r="R294" s="41">
        <f>(R290)+49</f>
        <v>54581</v>
      </c>
      <c r="S294" s="175" t="str">
        <f t="shared" si="61"/>
        <v>Lundi de Pentecôte</v>
      </c>
      <c r="T294" s="38">
        <f t="shared" si="60"/>
        <v>54581</v>
      </c>
    </row>
    <row r="295" spans="17:20" x14ac:dyDescent="0.3">
      <c r="Q295" s="176">
        <f t="shared" si="57"/>
        <v>2049</v>
      </c>
      <c r="R295" s="41">
        <f>DATE(Q296,7,14)</f>
        <v>54618</v>
      </c>
      <c r="S295" s="175" t="str">
        <f t="shared" si="61"/>
        <v>Fête Nationale</v>
      </c>
      <c r="T295" s="38">
        <f>R296</f>
        <v>54650</v>
      </c>
    </row>
    <row r="296" spans="17:20" x14ac:dyDescent="0.3">
      <c r="Q296" s="176">
        <f t="shared" si="57"/>
        <v>2049</v>
      </c>
      <c r="R296" s="41">
        <f>DATE(Q295,8,15)</f>
        <v>54650</v>
      </c>
      <c r="S296" s="175" t="str">
        <f t="shared" si="61"/>
        <v>Assomption</v>
      </c>
      <c r="T296" s="38">
        <f>R295</f>
        <v>54618</v>
      </c>
    </row>
    <row r="297" spans="17:20" x14ac:dyDescent="0.3">
      <c r="Q297" s="176">
        <f t="shared" si="57"/>
        <v>2049</v>
      </c>
      <c r="R297" s="41">
        <f>DATE(Q296,11,1)</f>
        <v>54728</v>
      </c>
      <c r="S297" s="175" t="str">
        <f>S286</f>
        <v>La Toussaint</v>
      </c>
      <c r="T297" s="38">
        <f t="shared" ref="T297:T305" si="62">R297</f>
        <v>54728</v>
      </c>
    </row>
    <row r="298" spans="17:20" x14ac:dyDescent="0.3">
      <c r="Q298" s="176">
        <f t="shared" si="57"/>
        <v>2049</v>
      </c>
      <c r="R298" s="41">
        <f>DATE(Q297,11,11)</f>
        <v>54738</v>
      </c>
      <c r="S298" s="175" t="str">
        <f t="shared" si="61"/>
        <v>Armistice 1918</v>
      </c>
      <c r="T298" s="38">
        <f t="shared" si="62"/>
        <v>54738</v>
      </c>
    </row>
    <row r="299" spans="17:20" x14ac:dyDescent="0.3">
      <c r="Q299" s="176">
        <f t="shared" si="57"/>
        <v>2049</v>
      </c>
      <c r="R299" s="41">
        <f>DATE(Q298,12,25)</f>
        <v>54782</v>
      </c>
      <c r="S299" s="175" t="str">
        <f>S288</f>
        <v>Noel</v>
      </c>
      <c r="T299" s="38">
        <f t="shared" si="62"/>
        <v>54782</v>
      </c>
    </row>
    <row r="300" spans="17:20" x14ac:dyDescent="0.3">
      <c r="Q300" s="176">
        <f t="shared" si="57"/>
        <v>2050</v>
      </c>
      <c r="R300" s="41">
        <f>DATE(Q300,1,1)</f>
        <v>54789</v>
      </c>
      <c r="S300" s="175" t="str">
        <f>S289</f>
        <v>Jour de l'an</v>
      </c>
      <c r="T300" s="38">
        <f t="shared" si="62"/>
        <v>54789</v>
      </c>
    </row>
    <row r="301" spans="17:20" x14ac:dyDescent="0.3">
      <c r="Q301" s="176">
        <f t="shared" si="57"/>
        <v>2050</v>
      </c>
      <c r="R301" s="181">
        <f>(IF(((25-(MOD((((11*(MOD((Q301-1900),19)))-(INT(((7*(MOD((Q301-1900),19)))+1)/19))+4)),29))-(MOD(((Q301-1900)-(MOD((((11*(MOD((Q301-1900),19)))-(INT(((7*(MOD((Q301-1900),19)))+1)/19))+4)),29))+(INT((Q301-1900)/4))+31),7))))&lt;0,DATE(Q301,3,(31-(25-(MOD((((11*(MOD((Q301-1900),19)))-(INT(((7*(MOD((Q301-1900),19)))+1)/19))+4)),29))-(MOD(((Q301-1900)-(MOD((((11*(MOD((Q301-1900),19)))-(INT(((7*(MOD((Q301-1900),19)))+1)/19))+4)),29))+(INT((Q301-1900)/4))+31),7))))),IF(((25-(MOD((((11*(MOD((Q301-1900),19)))-(INT(((7*(MOD((Q301-1900),19)))+1)/19))+4)),29))-(MOD(((Q301-1900)-(MOD((((11*(MOD((Q301-1900),19)))-(INT(((7*(MOD((Q301-1900),19)))+1)/19))+4)),29))+(INT((Q301-1900)/4))+31),7))))&gt;=0,DATE(Q301,4,((25-(MOD((((11*(MOD((Q301-1900),19)))-(INT(((7*(MOD((Q301-1900),19)))+1)/19))+4)),29))-(MOD(((Q301-1900)-(MOD((((11*(MOD((Q301-1900),19)))-(INT(((7*(MOD((Q301-1900),19)))+1)/19))+4)),29))+(INT((Q301-1900)/4))+31),7))))),"")))+1</f>
        <v>54889</v>
      </c>
      <c r="S301" s="175" t="str">
        <f t="shared" ref="S301:S309" si="63">S290</f>
        <v>Lundi de Pâques</v>
      </c>
      <c r="T301" s="38">
        <f t="shared" si="62"/>
        <v>54889</v>
      </c>
    </row>
    <row r="302" spans="17:20" x14ac:dyDescent="0.3">
      <c r="Q302" s="176">
        <f t="shared" si="57"/>
        <v>2050</v>
      </c>
      <c r="R302" s="41">
        <f>DATE(Q302,5,1)</f>
        <v>54909</v>
      </c>
      <c r="S302" s="175" t="str">
        <f t="shared" si="63"/>
        <v>Fête du Travail</v>
      </c>
      <c r="T302" s="38">
        <f t="shared" si="62"/>
        <v>54909</v>
      </c>
    </row>
    <row r="303" spans="17:20" x14ac:dyDescent="0.3">
      <c r="Q303" s="176">
        <f t="shared" si="57"/>
        <v>2050</v>
      </c>
      <c r="R303" s="41">
        <f>DATE(Q303,5,8)</f>
        <v>54916</v>
      </c>
      <c r="S303" s="175" t="str">
        <f t="shared" si="63"/>
        <v>Victoire des Alliés 1945</v>
      </c>
      <c r="T303" s="38">
        <f t="shared" si="62"/>
        <v>54916</v>
      </c>
    </row>
    <row r="304" spans="17:20" x14ac:dyDescent="0.3">
      <c r="Q304" s="176">
        <f t="shared" si="57"/>
        <v>2050</v>
      </c>
      <c r="R304" s="41">
        <f>(R301-1)+39</f>
        <v>54927</v>
      </c>
      <c r="S304" s="175" t="str">
        <f t="shared" si="63"/>
        <v>Jeudi de l'Ascension</v>
      </c>
      <c r="T304" s="38">
        <f t="shared" si="62"/>
        <v>54927</v>
      </c>
    </row>
    <row r="305" spans="17:20" x14ac:dyDescent="0.3">
      <c r="Q305" s="176">
        <f t="shared" si="57"/>
        <v>2050</v>
      </c>
      <c r="R305" s="41">
        <f>(R301)+49</f>
        <v>54938</v>
      </c>
      <c r="S305" s="175" t="str">
        <f t="shared" si="63"/>
        <v>Lundi de Pentecôte</v>
      </c>
      <c r="T305" s="38">
        <f t="shared" si="62"/>
        <v>54938</v>
      </c>
    </row>
    <row r="306" spans="17:20" x14ac:dyDescent="0.3">
      <c r="Q306" s="176">
        <f t="shared" si="57"/>
        <v>2050</v>
      </c>
      <c r="R306" s="41">
        <f>DATE(Q307,7,14)</f>
        <v>54983</v>
      </c>
      <c r="S306" s="175" t="str">
        <f t="shared" si="63"/>
        <v>Fête Nationale</v>
      </c>
      <c r="T306" s="38">
        <f>R307</f>
        <v>55015</v>
      </c>
    </row>
    <row r="307" spans="17:20" x14ac:dyDescent="0.3">
      <c r="Q307" s="176">
        <f t="shared" si="57"/>
        <v>2050</v>
      </c>
      <c r="R307" s="41">
        <f>DATE(Q306,8,15)</f>
        <v>55015</v>
      </c>
      <c r="S307" s="175" t="str">
        <f t="shared" si="63"/>
        <v>Assomption</v>
      </c>
      <c r="T307" s="38">
        <f>R306</f>
        <v>54983</v>
      </c>
    </row>
    <row r="308" spans="17:20" x14ac:dyDescent="0.3">
      <c r="Q308" s="176">
        <f t="shared" si="57"/>
        <v>2050</v>
      </c>
      <c r="R308" s="41">
        <f>DATE(Q307,11,1)</f>
        <v>55093</v>
      </c>
      <c r="S308" s="175" t="str">
        <f>S297</f>
        <v>La Toussaint</v>
      </c>
      <c r="T308" s="38">
        <f t="shared" ref="T308:T316" si="64">R308</f>
        <v>55093</v>
      </c>
    </row>
    <row r="309" spans="17:20" x14ac:dyDescent="0.3">
      <c r="Q309" s="176">
        <f t="shared" si="57"/>
        <v>2050</v>
      </c>
      <c r="R309" s="41">
        <f>DATE(Q308,11,11)</f>
        <v>55103</v>
      </c>
      <c r="S309" s="175" t="str">
        <f t="shared" si="63"/>
        <v>Armistice 1918</v>
      </c>
      <c r="T309" s="38">
        <f t="shared" si="64"/>
        <v>55103</v>
      </c>
    </row>
    <row r="310" spans="17:20" x14ac:dyDescent="0.3">
      <c r="Q310" s="176">
        <f t="shared" si="57"/>
        <v>2050</v>
      </c>
      <c r="R310" s="41">
        <f>DATE(Q309,12,25)</f>
        <v>55147</v>
      </c>
      <c r="S310" s="175" t="str">
        <f>S299</f>
        <v>Noel</v>
      </c>
      <c r="T310" s="38">
        <f t="shared" si="64"/>
        <v>55147</v>
      </c>
    </row>
    <row r="311" spans="17:20" x14ac:dyDescent="0.3">
      <c r="Q311" s="176">
        <f t="shared" si="57"/>
        <v>2051</v>
      </c>
      <c r="R311" s="41">
        <f>DATE(Q311,1,1)</f>
        <v>55154</v>
      </c>
      <c r="S311" s="175" t="str">
        <f>S300</f>
        <v>Jour de l'an</v>
      </c>
      <c r="T311" s="38">
        <f t="shared" si="64"/>
        <v>55154</v>
      </c>
    </row>
    <row r="312" spans="17:20" x14ac:dyDescent="0.3">
      <c r="Q312" s="176">
        <f t="shared" si="57"/>
        <v>2051</v>
      </c>
      <c r="R312" s="181">
        <f>(IF(((25-(MOD((((11*(MOD((Q312-1900),19)))-(INT(((7*(MOD((Q312-1900),19)))+1)/19))+4)),29))-(MOD(((Q312-1900)-(MOD((((11*(MOD((Q312-1900),19)))-(INT(((7*(MOD((Q312-1900),19)))+1)/19))+4)),29))+(INT((Q312-1900)/4))+31),7))))&lt;0,DATE(Q312,3,(31-(25-(MOD((((11*(MOD((Q312-1900),19)))-(INT(((7*(MOD((Q312-1900),19)))+1)/19))+4)),29))-(MOD(((Q312-1900)-(MOD((((11*(MOD((Q312-1900),19)))-(INT(((7*(MOD((Q312-1900),19)))+1)/19))+4)),29))+(INT((Q312-1900)/4))+31),7))))),IF(((25-(MOD((((11*(MOD((Q312-1900),19)))-(INT(((7*(MOD((Q312-1900),19)))+1)/19))+4)),29))-(MOD(((Q312-1900)-(MOD((((11*(MOD((Q312-1900),19)))-(INT(((7*(MOD((Q312-1900),19)))+1)/19))+4)),29))+(INT((Q312-1900)/4))+31),7))))&gt;=0,DATE(Q312,4,((25-(MOD((((11*(MOD((Q312-1900),19)))-(INT(((7*(MOD((Q312-1900),19)))+1)/19))+4)),29))-(MOD(((Q312-1900)-(MOD((((11*(MOD((Q312-1900),19)))-(INT(((7*(MOD((Q312-1900),19)))+1)/19))+4)),29))+(INT((Q312-1900)/4))+31),7))))),"")))+1</f>
        <v>55246</v>
      </c>
      <c r="S312" s="175" t="str">
        <f t="shared" ref="S312:S320" si="65">S301</f>
        <v>Lundi de Pâques</v>
      </c>
      <c r="T312" s="38">
        <f t="shared" si="64"/>
        <v>55246</v>
      </c>
    </row>
    <row r="313" spans="17:20" x14ac:dyDescent="0.3">
      <c r="Q313" s="176">
        <f t="shared" si="57"/>
        <v>2051</v>
      </c>
      <c r="R313" s="41">
        <f>DATE(Q313,5,1)</f>
        <v>55274</v>
      </c>
      <c r="S313" s="175" t="str">
        <f t="shared" si="65"/>
        <v>Fête du Travail</v>
      </c>
      <c r="T313" s="38">
        <f t="shared" si="64"/>
        <v>55274</v>
      </c>
    </row>
    <row r="314" spans="17:20" x14ac:dyDescent="0.3">
      <c r="Q314" s="176">
        <f t="shared" si="57"/>
        <v>2051</v>
      </c>
      <c r="R314" s="41">
        <f>DATE(Q314,5,8)</f>
        <v>55281</v>
      </c>
      <c r="S314" s="175" t="str">
        <f t="shared" si="65"/>
        <v>Victoire des Alliés 1945</v>
      </c>
      <c r="T314" s="38">
        <f t="shared" si="64"/>
        <v>55281</v>
      </c>
    </row>
    <row r="315" spans="17:20" x14ac:dyDescent="0.3">
      <c r="Q315" s="176">
        <f t="shared" si="57"/>
        <v>2051</v>
      </c>
      <c r="R315" s="41">
        <f>(R312-1)+39</f>
        <v>55284</v>
      </c>
      <c r="S315" s="175" t="str">
        <f t="shared" si="65"/>
        <v>Jeudi de l'Ascension</v>
      </c>
      <c r="T315" s="38">
        <f t="shared" si="64"/>
        <v>55284</v>
      </c>
    </row>
    <row r="316" spans="17:20" x14ac:dyDescent="0.3">
      <c r="Q316" s="176">
        <f t="shared" si="57"/>
        <v>2051</v>
      </c>
      <c r="R316" s="41">
        <f>(R312)+49</f>
        <v>55295</v>
      </c>
      <c r="S316" s="175" t="str">
        <f t="shared" si="65"/>
        <v>Lundi de Pentecôte</v>
      </c>
      <c r="T316" s="38">
        <f t="shared" si="64"/>
        <v>55295</v>
      </c>
    </row>
    <row r="317" spans="17:20" x14ac:dyDescent="0.3">
      <c r="Q317" s="176">
        <f t="shared" si="57"/>
        <v>2051</v>
      </c>
      <c r="R317" s="41">
        <f>DATE(Q318,7,14)</f>
        <v>55348</v>
      </c>
      <c r="S317" s="175" t="str">
        <f t="shared" si="65"/>
        <v>Fête Nationale</v>
      </c>
      <c r="T317" s="38">
        <f>R318</f>
        <v>55380</v>
      </c>
    </row>
    <row r="318" spans="17:20" x14ac:dyDescent="0.3">
      <c r="Q318" s="176">
        <f t="shared" si="57"/>
        <v>2051</v>
      </c>
      <c r="R318" s="41">
        <f>DATE(Q317,8,15)</f>
        <v>55380</v>
      </c>
      <c r="S318" s="175" t="str">
        <f t="shared" si="65"/>
        <v>Assomption</v>
      </c>
      <c r="T318" s="38">
        <f>R317</f>
        <v>55348</v>
      </c>
    </row>
    <row r="319" spans="17:20" x14ac:dyDescent="0.3">
      <c r="Q319" s="176">
        <f t="shared" si="57"/>
        <v>2051</v>
      </c>
      <c r="R319" s="41">
        <f>DATE(Q318,11,1)</f>
        <v>55458</v>
      </c>
      <c r="S319" s="175" t="str">
        <f>S308</f>
        <v>La Toussaint</v>
      </c>
      <c r="T319" s="38">
        <f t="shared" ref="T319:T327" si="66">R319</f>
        <v>55458</v>
      </c>
    </row>
    <row r="320" spans="17:20" x14ac:dyDescent="0.3">
      <c r="Q320" s="176">
        <f t="shared" si="57"/>
        <v>2051</v>
      </c>
      <c r="R320" s="41">
        <f>DATE(Q319,11,11)</f>
        <v>55468</v>
      </c>
      <c r="S320" s="175" t="str">
        <f t="shared" si="65"/>
        <v>Armistice 1918</v>
      </c>
      <c r="T320" s="38">
        <f t="shared" si="66"/>
        <v>55468</v>
      </c>
    </row>
    <row r="321" spans="17:20" x14ac:dyDescent="0.3">
      <c r="Q321" s="176">
        <f t="shared" si="57"/>
        <v>2051</v>
      </c>
      <c r="R321" s="41">
        <f>DATE(Q320,12,25)</f>
        <v>55512</v>
      </c>
      <c r="S321" s="175" t="str">
        <f>S310</f>
        <v>Noel</v>
      </c>
      <c r="T321" s="38">
        <f t="shared" si="66"/>
        <v>55512</v>
      </c>
    </row>
    <row r="322" spans="17:20" x14ac:dyDescent="0.3">
      <c r="Q322" s="176">
        <f t="shared" si="57"/>
        <v>2052</v>
      </c>
      <c r="R322" s="41">
        <f>DATE(Q322,1,1)</f>
        <v>55519</v>
      </c>
      <c r="S322" s="175" t="str">
        <f>S311</f>
        <v>Jour de l'an</v>
      </c>
      <c r="T322" s="38">
        <f t="shared" si="66"/>
        <v>55519</v>
      </c>
    </row>
    <row r="323" spans="17:20" x14ac:dyDescent="0.3">
      <c r="Q323" s="176">
        <f t="shared" si="57"/>
        <v>2052</v>
      </c>
      <c r="R323" s="181">
        <f>(IF(((25-(MOD((((11*(MOD((Q323-1900),19)))-(INT(((7*(MOD((Q323-1900),19)))+1)/19))+4)),29))-(MOD(((Q323-1900)-(MOD((((11*(MOD((Q323-1900),19)))-(INT(((7*(MOD((Q323-1900),19)))+1)/19))+4)),29))+(INT((Q323-1900)/4))+31),7))))&lt;0,DATE(Q323,3,(31-(25-(MOD((((11*(MOD((Q323-1900),19)))-(INT(((7*(MOD((Q323-1900),19)))+1)/19))+4)),29))-(MOD(((Q323-1900)-(MOD((((11*(MOD((Q323-1900),19)))-(INT(((7*(MOD((Q323-1900),19)))+1)/19))+4)),29))+(INT((Q323-1900)/4))+31),7))))),IF(((25-(MOD((((11*(MOD((Q323-1900),19)))-(INT(((7*(MOD((Q323-1900),19)))+1)/19))+4)),29))-(MOD(((Q323-1900)-(MOD((((11*(MOD((Q323-1900),19)))-(INT(((7*(MOD((Q323-1900),19)))+1)/19))+4)),29))+(INT((Q323-1900)/4))+31),7))))&gt;=0,DATE(Q323,4,((25-(MOD((((11*(MOD((Q323-1900),19)))-(INT(((7*(MOD((Q323-1900),19)))+1)/19))+4)),29))-(MOD(((Q323-1900)-(MOD((((11*(MOD((Q323-1900),19)))-(INT(((7*(MOD((Q323-1900),19)))+1)/19))+4)),29))+(INT((Q323-1900)/4))+31),7))))),"")))+1</f>
        <v>55631</v>
      </c>
      <c r="S323" s="175" t="str">
        <f t="shared" ref="S323:S331" si="67">S312</f>
        <v>Lundi de Pâques</v>
      </c>
      <c r="T323" s="38">
        <f t="shared" si="66"/>
        <v>55631</v>
      </c>
    </row>
    <row r="324" spans="17:20" x14ac:dyDescent="0.3">
      <c r="Q324" s="176">
        <f t="shared" si="57"/>
        <v>2052</v>
      </c>
      <c r="R324" s="41">
        <f>DATE(Q324,5,1)</f>
        <v>55640</v>
      </c>
      <c r="S324" s="175" t="str">
        <f t="shared" si="67"/>
        <v>Fête du Travail</v>
      </c>
      <c r="T324" s="38">
        <f t="shared" si="66"/>
        <v>55640</v>
      </c>
    </row>
    <row r="325" spans="17:20" x14ac:dyDescent="0.3">
      <c r="Q325" s="176">
        <f t="shared" si="57"/>
        <v>2052</v>
      </c>
      <c r="R325" s="41">
        <f>DATE(Q325,5,8)</f>
        <v>55647</v>
      </c>
      <c r="S325" s="175" t="str">
        <f t="shared" si="67"/>
        <v>Victoire des Alliés 1945</v>
      </c>
      <c r="T325" s="38">
        <f t="shared" si="66"/>
        <v>55647</v>
      </c>
    </row>
    <row r="326" spans="17:20" x14ac:dyDescent="0.3">
      <c r="Q326" s="176">
        <f t="shared" si="57"/>
        <v>2052</v>
      </c>
      <c r="R326" s="41">
        <f>(R323-1)+39</f>
        <v>55669</v>
      </c>
      <c r="S326" s="175" t="str">
        <f t="shared" si="67"/>
        <v>Jeudi de l'Ascension</v>
      </c>
      <c r="T326" s="38">
        <f t="shared" si="66"/>
        <v>55669</v>
      </c>
    </row>
    <row r="327" spans="17:20" x14ac:dyDescent="0.3">
      <c r="Q327" s="176">
        <f t="shared" si="57"/>
        <v>2052</v>
      </c>
      <c r="R327" s="41">
        <f>(R323)+49</f>
        <v>55680</v>
      </c>
      <c r="S327" s="175" t="str">
        <f t="shared" si="67"/>
        <v>Lundi de Pentecôte</v>
      </c>
      <c r="T327" s="38">
        <f t="shared" si="66"/>
        <v>55680</v>
      </c>
    </row>
    <row r="328" spans="17:20" x14ac:dyDescent="0.3">
      <c r="Q328" s="176">
        <f t="shared" si="57"/>
        <v>2052</v>
      </c>
      <c r="R328" s="41">
        <f>DATE(Q329,7,14)</f>
        <v>55714</v>
      </c>
      <c r="S328" s="175" t="str">
        <f t="shared" si="67"/>
        <v>Fête Nationale</v>
      </c>
      <c r="T328" s="38">
        <f>R329</f>
        <v>55746</v>
      </c>
    </row>
    <row r="329" spans="17:20" x14ac:dyDescent="0.3">
      <c r="Q329" s="176">
        <f t="shared" si="57"/>
        <v>2052</v>
      </c>
      <c r="R329" s="41">
        <f>DATE(Q328,8,15)</f>
        <v>55746</v>
      </c>
      <c r="S329" s="175" t="str">
        <f t="shared" si="67"/>
        <v>Assomption</v>
      </c>
      <c r="T329" s="38">
        <f>R328</f>
        <v>55714</v>
      </c>
    </row>
    <row r="330" spans="17:20" x14ac:dyDescent="0.3">
      <c r="Q330" s="176">
        <f t="shared" si="57"/>
        <v>2052</v>
      </c>
      <c r="R330" s="41">
        <f>DATE(Q329,11,1)</f>
        <v>55824</v>
      </c>
      <c r="S330" s="175" t="str">
        <f>S319</f>
        <v>La Toussaint</v>
      </c>
      <c r="T330" s="38">
        <f t="shared" ref="T330:T338" si="68">R330</f>
        <v>55824</v>
      </c>
    </row>
    <row r="331" spans="17:20" x14ac:dyDescent="0.3">
      <c r="Q331" s="176">
        <f t="shared" si="57"/>
        <v>2052</v>
      </c>
      <c r="R331" s="41">
        <f>DATE(Q330,11,11)</f>
        <v>55834</v>
      </c>
      <c r="S331" s="175" t="str">
        <f t="shared" si="67"/>
        <v>Armistice 1918</v>
      </c>
      <c r="T331" s="38">
        <f t="shared" si="68"/>
        <v>55834</v>
      </c>
    </row>
    <row r="332" spans="17:20" x14ac:dyDescent="0.3">
      <c r="Q332" s="176">
        <f t="shared" si="57"/>
        <v>2052</v>
      </c>
      <c r="R332" s="41">
        <f>DATE(Q331,12,25)</f>
        <v>55878</v>
      </c>
      <c r="S332" s="175" t="str">
        <f>S321</f>
        <v>Noel</v>
      </c>
      <c r="T332" s="38">
        <f t="shared" si="68"/>
        <v>55878</v>
      </c>
    </row>
    <row r="333" spans="17:20" x14ac:dyDescent="0.3">
      <c r="Q333" s="176">
        <f t="shared" si="57"/>
        <v>2053</v>
      </c>
      <c r="R333" s="41">
        <f>DATE(Q333,1,1)</f>
        <v>55885</v>
      </c>
      <c r="S333" s="175" t="str">
        <f>S322</f>
        <v>Jour de l'an</v>
      </c>
      <c r="T333" s="38">
        <f t="shared" si="68"/>
        <v>55885</v>
      </c>
    </row>
    <row r="334" spans="17:20" x14ac:dyDescent="0.3">
      <c r="Q334" s="176">
        <f t="shared" si="57"/>
        <v>2053</v>
      </c>
      <c r="R334" s="181">
        <f>(IF(((25-(MOD((((11*(MOD((Q334-1900),19)))-(INT(((7*(MOD((Q334-1900),19)))+1)/19))+4)),29))-(MOD(((Q334-1900)-(MOD((((11*(MOD((Q334-1900),19)))-(INT(((7*(MOD((Q334-1900),19)))+1)/19))+4)),29))+(INT((Q334-1900)/4))+31),7))))&lt;0,DATE(Q334,3,(31-(25-(MOD((((11*(MOD((Q334-1900),19)))-(INT(((7*(MOD((Q334-1900),19)))+1)/19))+4)),29))-(MOD(((Q334-1900)-(MOD((((11*(MOD((Q334-1900),19)))-(INT(((7*(MOD((Q334-1900),19)))+1)/19))+4)),29))+(INT((Q334-1900)/4))+31),7))))),IF(((25-(MOD((((11*(MOD((Q334-1900),19)))-(INT(((7*(MOD((Q334-1900),19)))+1)/19))+4)),29))-(MOD(((Q334-1900)-(MOD((((11*(MOD((Q334-1900),19)))-(INT(((7*(MOD((Q334-1900),19)))+1)/19))+4)),29))+(INT((Q334-1900)/4))+31),7))))&gt;=0,DATE(Q334,4,((25-(MOD((((11*(MOD((Q334-1900),19)))-(INT(((7*(MOD((Q334-1900),19)))+1)/19))+4)),29))-(MOD(((Q334-1900)-(MOD((((11*(MOD((Q334-1900),19)))-(INT(((7*(MOD((Q334-1900),19)))+1)/19))+4)),29))+(INT((Q334-1900)/4))+31),7))))),"")))+1</f>
        <v>55981</v>
      </c>
      <c r="S334" s="175" t="str">
        <f t="shared" ref="S334:S342" si="69">S323</f>
        <v>Lundi de Pâques</v>
      </c>
      <c r="T334" s="38">
        <f t="shared" si="68"/>
        <v>55981</v>
      </c>
    </row>
    <row r="335" spans="17:20" x14ac:dyDescent="0.3">
      <c r="Q335" s="176">
        <f t="shared" ref="Q335:Q398" si="70">Q324+1</f>
        <v>2053</v>
      </c>
      <c r="R335" s="41">
        <f>DATE(Q335,5,1)</f>
        <v>56005</v>
      </c>
      <c r="S335" s="175" t="str">
        <f t="shared" si="69"/>
        <v>Fête du Travail</v>
      </c>
      <c r="T335" s="38">
        <f t="shared" si="68"/>
        <v>56005</v>
      </c>
    </row>
    <row r="336" spans="17:20" x14ac:dyDescent="0.3">
      <c r="Q336" s="176">
        <f t="shared" si="70"/>
        <v>2053</v>
      </c>
      <c r="R336" s="41">
        <f>DATE(Q336,5,8)</f>
        <v>56012</v>
      </c>
      <c r="S336" s="175" t="str">
        <f t="shared" si="69"/>
        <v>Victoire des Alliés 1945</v>
      </c>
      <c r="T336" s="38">
        <f t="shared" si="68"/>
        <v>56012</v>
      </c>
    </row>
    <row r="337" spans="17:20" x14ac:dyDescent="0.3">
      <c r="Q337" s="176">
        <f t="shared" si="70"/>
        <v>2053</v>
      </c>
      <c r="R337" s="41">
        <f>(R334-1)+39</f>
        <v>56019</v>
      </c>
      <c r="S337" s="175" t="str">
        <f t="shared" si="69"/>
        <v>Jeudi de l'Ascension</v>
      </c>
      <c r="T337" s="38">
        <f t="shared" si="68"/>
        <v>56019</v>
      </c>
    </row>
    <row r="338" spans="17:20" x14ac:dyDescent="0.3">
      <c r="Q338" s="176">
        <f t="shared" si="70"/>
        <v>2053</v>
      </c>
      <c r="R338" s="41">
        <f>(R334)+49</f>
        <v>56030</v>
      </c>
      <c r="S338" s="175" t="str">
        <f t="shared" si="69"/>
        <v>Lundi de Pentecôte</v>
      </c>
      <c r="T338" s="38">
        <f t="shared" si="68"/>
        <v>56030</v>
      </c>
    </row>
    <row r="339" spans="17:20" x14ac:dyDescent="0.3">
      <c r="Q339" s="176">
        <f t="shared" si="70"/>
        <v>2053</v>
      </c>
      <c r="R339" s="41">
        <f>DATE(Q340,7,14)</f>
        <v>56079</v>
      </c>
      <c r="S339" s="175" t="str">
        <f t="shared" si="69"/>
        <v>Fête Nationale</v>
      </c>
      <c r="T339" s="38">
        <f>R340</f>
        <v>56111</v>
      </c>
    </row>
    <row r="340" spans="17:20" x14ac:dyDescent="0.3">
      <c r="Q340" s="176">
        <f t="shared" si="70"/>
        <v>2053</v>
      </c>
      <c r="R340" s="41">
        <f>DATE(Q339,8,15)</f>
        <v>56111</v>
      </c>
      <c r="S340" s="175" t="str">
        <f t="shared" si="69"/>
        <v>Assomption</v>
      </c>
      <c r="T340" s="38">
        <f>R339</f>
        <v>56079</v>
      </c>
    </row>
    <row r="341" spans="17:20" x14ac:dyDescent="0.3">
      <c r="Q341" s="176">
        <f t="shared" si="70"/>
        <v>2053</v>
      </c>
      <c r="R341" s="41">
        <f>DATE(Q340,11,1)</f>
        <v>56189</v>
      </c>
      <c r="S341" s="175" t="str">
        <f>S330</f>
        <v>La Toussaint</v>
      </c>
      <c r="T341" s="38">
        <f t="shared" ref="T341:T349" si="71">R341</f>
        <v>56189</v>
      </c>
    </row>
    <row r="342" spans="17:20" x14ac:dyDescent="0.3">
      <c r="Q342" s="176">
        <f t="shared" si="70"/>
        <v>2053</v>
      </c>
      <c r="R342" s="41">
        <f>DATE(Q341,11,11)</f>
        <v>56199</v>
      </c>
      <c r="S342" s="175" t="str">
        <f t="shared" si="69"/>
        <v>Armistice 1918</v>
      </c>
      <c r="T342" s="38">
        <f t="shared" si="71"/>
        <v>56199</v>
      </c>
    </row>
    <row r="343" spans="17:20" x14ac:dyDescent="0.3">
      <c r="Q343" s="176">
        <f t="shared" si="70"/>
        <v>2053</v>
      </c>
      <c r="R343" s="41">
        <f>DATE(Q342,12,25)</f>
        <v>56243</v>
      </c>
      <c r="S343" s="175" t="str">
        <f>S332</f>
        <v>Noel</v>
      </c>
      <c r="T343" s="38">
        <f t="shared" si="71"/>
        <v>56243</v>
      </c>
    </row>
    <row r="344" spans="17:20" x14ac:dyDescent="0.3">
      <c r="Q344" s="176">
        <f t="shared" si="70"/>
        <v>2054</v>
      </c>
      <c r="R344" s="41">
        <f>DATE(Q344,1,1)</f>
        <v>56250</v>
      </c>
      <c r="S344" s="175" t="str">
        <f>S333</f>
        <v>Jour de l'an</v>
      </c>
      <c r="T344" s="38">
        <f t="shared" si="71"/>
        <v>56250</v>
      </c>
    </row>
    <row r="345" spans="17:20" x14ac:dyDescent="0.3">
      <c r="Q345" s="176">
        <f t="shared" si="70"/>
        <v>2054</v>
      </c>
      <c r="R345" s="181">
        <f>(IF(((25-(MOD((((11*(MOD((Q345-1900),19)))-(INT(((7*(MOD((Q345-1900),19)))+1)/19))+4)),29))-(MOD(((Q345-1900)-(MOD((((11*(MOD((Q345-1900),19)))-(INT(((7*(MOD((Q345-1900),19)))+1)/19))+4)),29))+(INT((Q345-1900)/4))+31),7))))&lt;0,DATE(Q345,3,(31-(25-(MOD((((11*(MOD((Q345-1900),19)))-(INT(((7*(MOD((Q345-1900),19)))+1)/19))+4)),29))-(MOD(((Q345-1900)-(MOD((((11*(MOD((Q345-1900),19)))-(INT(((7*(MOD((Q345-1900),19)))+1)/19))+4)),29))+(INT((Q345-1900)/4))+31),7))))),IF(((25-(MOD((((11*(MOD((Q345-1900),19)))-(INT(((7*(MOD((Q345-1900),19)))+1)/19))+4)),29))-(MOD(((Q345-1900)-(MOD((((11*(MOD((Q345-1900),19)))-(INT(((7*(MOD((Q345-1900),19)))+1)/19))+4)),29))+(INT((Q345-1900)/4))+31),7))))&gt;=0,DATE(Q345,4,((25-(MOD((((11*(MOD((Q345-1900),19)))-(INT(((7*(MOD((Q345-1900),19)))+1)/19))+4)),29))-(MOD(((Q345-1900)-(MOD((((11*(MOD((Q345-1900),19)))-(INT(((7*(MOD((Q345-1900),19)))+1)/19))+4)),29))+(INT((Q345-1900)/4))+31),7))))),"")))+1</f>
        <v>56342</v>
      </c>
      <c r="S345" s="175" t="str">
        <f t="shared" ref="S345:S353" si="72">S334</f>
        <v>Lundi de Pâques</v>
      </c>
      <c r="T345" s="38">
        <f t="shared" si="71"/>
        <v>56342</v>
      </c>
    </row>
    <row r="346" spans="17:20" x14ac:dyDescent="0.3">
      <c r="Q346" s="176">
        <f t="shared" si="70"/>
        <v>2054</v>
      </c>
      <c r="R346" s="41">
        <f>DATE(Q346,5,1)</f>
        <v>56370</v>
      </c>
      <c r="S346" s="175" t="str">
        <f t="shared" si="72"/>
        <v>Fête du Travail</v>
      </c>
      <c r="T346" s="38">
        <f t="shared" si="71"/>
        <v>56370</v>
      </c>
    </row>
    <row r="347" spans="17:20" x14ac:dyDescent="0.3">
      <c r="Q347" s="176">
        <f t="shared" si="70"/>
        <v>2054</v>
      </c>
      <c r="R347" s="41">
        <f>DATE(Q347,5,8)</f>
        <v>56377</v>
      </c>
      <c r="S347" s="175" t="str">
        <f t="shared" si="72"/>
        <v>Victoire des Alliés 1945</v>
      </c>
      <c r="T347" s="38">
        <f t="shared" si="71"/>
        <v>56377</v>
      </c>
    </row>
    <row r="348" spans="17:20" x14ac:dyDescent="0.3">
      <c r="Q348" s="176">
        <f t="shared" si="70"/>
        <v>2054</v>
      </c>
      <c r="R348" s="41">
        <f>(R345-1)+39</f>
        <v>56380</v>
      </c>
      <c r="S348" s="175" t="str">
        <f t="shared" si="72"/>
        <v>Jeudi de l'Ascension</v>
      </c>
      <c r="T348" s="38">
        <f t="shared" si="71"/>
        <v>56380</v>
      </c>
    </row>
    <row r="349" spans="17:20" x14ac:dyDescent="0.3">
      <c r="Q349" s="176">
        <f t="shared" si="70"/>
        <v>2054</v>
      </c>
      <c r="R349" s="41">
        <f>(R345)+49</f>
        <v>56391</v>
      </c>
      <c r="S349" s="175" t="str">
        <f t="shared" si="72"/>
        <v>Lundi de Pentecôte</v>
      </c>
      <c r="T349" s="38">
        <f t="shared" si="71"/>
        <v>56391</v>
      </c>
    </row>
    <row r="350" spans="17:20" x14ac:dyDescent="0.3">
      <c r="Q350" s="176">
        <f t="shared" si="70"/>
        <v>2054</v>
      </c>
      <c r="R350" s="41">
        <f>DATE(Q351,7,14)</f>
        <v>56444</v>
      </c>
      <c r="S350" s="175" t="str">
        <f t="shared" si="72"/>
        <v>Fête Nationale</v>
      </c>
      <c r="T350" s="38">
        <f>R351</f>
        <v>56476</v>
      </c>
    </row>
    <row r="351" spans="17:20" x14ac:dyDescent="0.3">
      <c r="Q351" s="176">
        <f t="shared" si="70"/>
        <v>2054</v>
      </c>
      <c r="R351" s="41">
        <f>DATE(Q350,8,15)</f>
        <v>56476</v>
      </c>
      <c r="S351" s="175" t="str">
        <f t="shared" si="72"/>
        <v>Assomption</v>
      </c>
      <c r="T351" s="38">
        <f>R350</f>
        <v>56444</v>
      </c>
    </row>
    <row r="352" spans="17:20" x14ac:dyDescent="0.3">
      <c r="Q352" s="176">
        <f t="shared" si="70"/>
        <v>2054</v>
      </c>
      <c r="R352" s="41">
        <f>DATE(Q351,11,1)</f>
        <v>56554</v>
      </c>
      <c r="S352" s="175" t="str">
        <f>S341</f>
        <v>La Toussaint</v>
      </c>
      <c r="T352" s="38">
        <f t="shared" ref="T352:T360" si="73">R352</f>
        <v>56554</v>
      </c>
    </row>
    <row r="353" spans="17:20" x14ac:dyDescent="0.3">
      <c r="Q353" s="176">
        <f t="shared" si="70"/>
        <v>2054</v>
      </c>
      <c r="R353" s="41">
        <f>DATE(Q352,11,11)</f>
        <v>56564</v>
      </c>
      <c r="S353" s="175" t="str">
        <f t="shared" si="72"/>
        <v>Armistice 1918</v>
      </c>
      <c r="T353" s="38">
        <f t="shared" si="73"/>
        <v>56564</v>
      </c>
    </row>
    <row r="354" spans="17:20" x14ac:dyDescent="0.3">
      <c r="Q354" s="176">
        <f t="shared" si="70"/>
        <v>2054</v>
      </c>
      <c r="R354" s="41">
        <f>DATE(Q353,12,25)</f>
        <v>56608</v>
      </c>
      <c r="S354" s="175" t="str">
        <f>S343</f>
        <v>Noel</v>
      </c>
      <c r="T354" s="38">
        <f t="shared" si="73"/>
        <v>56608</v>
      </c>
    </row>
    <row r="355" spans="17:20" x14ac:dyDescent="0.3">
      <c r="Q355" s="176">
        <f t="shared" si="70"/>
        <v>2055</v>
      </c>
      <c r="R355" s="41">
        <f>DATE(Q355,1,1)</f>
        <v>56615</v>
      </c>
      <c r="S355" s="175" t="str">
        <f>S344</f>
        <v>Jour de l'an</v>
      </c>
      <c r="T355" s="38">
        <f t="shared" si="73"/>
        <v>56615</v>
      </c>
    </row>
    <row r="356" spans="17:20" x14ac:dyDescent="0.3">
      <c r="Q356" s="176">
        <f t="shared" si="70"/>
        <v>2055</v>
      </c>
      <c r="R356" s="181">
        <f>(IF(((25-(MOD((((11*(MOD((Q356-1900),19)))-(INT(((7*(MOD((Q356-1900),19)))+1)/19))+4)),29))-(MOD(((Q356-1900)-(MOD((((11*(MOD((Q356-1900),19)))-(INT(((7*(MOD((Q356-1900),19)))+1)/19))+4)),29))+(INT((Q356-1900)/4))+31),7))))&lt;0,DATE(Q356,3,(31-(25-(MOD((((11*(MOD((Q356-1900),19)))-(INT(((7*(MOD((Q356-1900),19)))+1)/19))+4)),29))-(MOD(((Q356-1900)-(MOD((((11*(MOD((Q356-1900),19)))-(INT(((7*(MOD((Q356-1900),19)))+1)/19))+4)),29))+(INT((Q356-1900)/4))+31),7))))),IF(((25-(MOD((((11*(MOD((Q356-1900),19)))-(INT(((7*(MOD((Q356-1900),19)))+1)/19))+4)),29))-(MOD(((Q356-1900)-(MOD((((11*(MOD((Q356-1900),19)))-(INT(((7*(MOD((Q356-1900),19)))+1)/19))+4)),29))+(INT((Q356-1900)/4))+31),7))))&gt;=0,DATE(Q356,4,((25-(MOD((((11*(MOD((Q356-1900),19)))-(INT(((7*(MOD((Q356-1900),19)))+1)/19))+4)),29))-(MOD(((Q356-1900)-(MOD((((11*(MOD((Q356-1900),19)))-(INT(((7*(MOD((Q356-1900),19)))+1)/19))+4)),29))+(INT((Q356-1900)/4))+31),7))))),"")))+1</f>
        <v>56723</v>
      </c>
      <c r="S356" s="175" t="str">
        <f t="shared" ref="S356:S364" si="74">S345</f>
        <v>Lundi de Pâques</v>
      </c>
      <c r="T356" s="38">
        <f t="shared" si="73"/>
        <v>56723</v>
      </c>
    </row>
    <row r="357" spans="17:20" x14ac:dyDescent="0.3">
      <c r="Q357" s="176">
        <f t="shared" si="70"/>
        <v>2055</v>
      </c>
      <c r="R357" s="41">
        <f>DATE(Q357,5,1)</f>
        <v>56735</v>
      </c>
      <c r="S357" s="175" t="str">
        <f t="shared" si="74"/>
        <v>Fête du Travail</v>
      </c>
      <c r="T357" s="38">
        <f t="shared" si="73"/>
        <v>56735</v>
      </c>
    </row>
    <row r="358" spans="17:20" x14ac:dyDescent="0.3">
      <c r="Q358" s="176">
        <f t="shared" si="70"/>
        <v>2055</v>
      </c>
      <c r="R358" s="41">
        <f>DATE(Q358,5,8)</f>
        <v>56742</v>
      </c>
      <c r="S358" s="175" t="str">
        <f t="shared" si="74"/>
        <v>Victoire des Alliés 1945</v>
      </c>
      <c r="T358" s="38">
        <f t="shared" si="73"/>
        <v>56742</v>
      </c>
    </row>
    <row r="359" spans="17:20" x14ac:dyDescent="0.3">
      <c r="Q359" s="176">
        <f t="shared" si="70"/>
        <v>2055</v>
      </c>
      <c r="R359" s="41">
        <f>(R356-1)+39</f>
        <v>56761</v>
      </c>
      <c r="S359" s="175" t="str">
        <f t="shared" si="74"/>
        <v>Jeudi de l'Ascension</v>
      </c>
      <c r="T359" s="38">
        <f t="shared" si="73"/>
        <v>56761</v>
      </c>
    </row>
    <row r="360" spans="17:20" x14ac:dyDescent="0.3">
      <c r="Q360" s="176">
        <f t="shared" si="70"/>
        <v>2055</v>
      </c>
      <c r="R360" s="41">
        <f>(R356)+49</f>
        <v>56772</v>
      </c>
      <c r="S360" s="175" t="str">
        <f t="shared" si="74"/>
        <v>Lundi de Pentecôte</v>
      </c>
      <c r="T360" s="38">
        <f t="shared" si="73"/>
        <v>56772</v>
      </c>
    </row>
    <row r="361" spans="17:20" x14ac:dyDescent="0.3">
      <c r="Q361" s="176">
        <f t="shared" si="70"/>
        <v>2055</v>
      </c>
      <c r="R361" s="41">
        <f>DATE(Q362,7,14)</f>
        <v>56809</v>
      </c>
      <c r="S361" s="175" t="str">
        <f t="shared" si="74"/>
        <v>Fête Nationale</v>
      </c>
      <c r="T361" s="38">
        <f>R362</f>
        <v>56841</v>
      </c>
    </row>
    <row r="362" spans="17:20" x14ac:dyDescent="0.3">
      <c r="Q362" s="176">
        <f t="shared" si="70"/>
        <v>2055</v>
      </c>
      <c r="R362" s="41">
        <f>DATE(Q361,8,15)</f>
        <v>56841</v>
      </c>
      <c r="S362" s="175" t="str">
        <f t="shared" si="74"/>
        <v>Assomption</v>
      </c>
      <c r="T362" s="38">
        <f>R361</f>
        <v>56809</v>
      </c>
    </row>
    <row r="363" spans="17:20" x14ac:dyDescent="0.3">
      <c r="Q363" s="176">
        <f t="shared" si="70"/>
        <v>2055</v>
      </c>
      <c r="R363" s="41">
        <f>DATE(Q362,11,1)</f>
        <v>56919</v>
      </c>
      <c r="S363" s="175" t="str">
        <f>S352</f>
        <v>La Toussaint</v>
      </c>
      <c r="T363" s="38">
        <f t="shared" ref="T363:T365" si="75">R363</f>
        <v>56919</v>
      </c>
    </row>
    <row r="364" spans="17:20" x14ac:dyDescent="0.3">
      <c r="Q364" s="176">
        <f t="shared" si="70"/>
        <v>2055</v>
      </c>
      <c r="R364" s="41">
        <f>DATE(Q363,11,11)</f>
        <v>56929</v>
      </c>
      <c r="S364" s="175" t="str">
        <f t="shared" si="74"/>
        <v>Armistice 1918</v>
      </c>
      <c r="T364" s="38">
        <f t="shared" si="75"/>
        <v>56929</v>
      </c>
    </row>
    <row r="365" spans="17:20" x14ac:dyDescent="0.3">
      <c r="Q365" s="176">
        <f t="shared" si="70"/>
        <v>2055</v>
      </c>
      <c r="R365" s="41">
        <f>DATE(Q364,12,25)</f>
        <v>56973</v>
      </c>
      <c r="S365" s="175" t="str">
        <f>S354</f>
        <v>Noel</v>
      </c>
      <c r="T365" s="38">
        <f t="shared" si="75"/>
        <v>56973</v>
      </c>
    </row>
    <row r="366" spans="17:20" x14ac:dyDescent="0.3">
      <c r="Q366" s="176">
        <f t="shared" si="70"/>
        <v>2056</v>
      </c>
    </row>
    <row r="367" spans="17:20" x14ac:dyDescent="0.3">
      <c r="Q367" s="176">
        <f t="shared" si="70"/>
        <v>2056</v>
      </c>
    </row>
    <row r="368" spans="17:20" x14ac:dyDescent="0.3">
      <c r="Q368" s="176">
        <f t="shared" si="70"/>
        <v>2056</v>
      </c>
    </row>
    <row r="369" spans="17:17" x14ac:dyDescent="0.3">
      <c r="Q369" s="176">
        <f t="shared" si="70"/>
        <v>2056</v>
      </c>
    </row>
    <row r="370" spans="17:17" x14ac:dyDescent="0.3">
      <c r="Q370" s="176">
        <f t="shared" si="70"/>
        <v>2056</v>
      </c>
    </row>
    <row r="371" spans="17:17" x14ac:dyDescent="0.3">
      <c r="Q371" s="176">
        <f t="shared" si="70"/>
        <v>2056</v>
      </c>
    </row>
    <row r="372" spans="17:17" x14ac:dyDescent="0.3">
      <c r="Q372" s="176">
        <f t="shared" si="70"/>
        <v>2056</v>
      </c>
    </row>
    <row r="373" spans="17:17" x14ac:dyDescent="0.3">
      <c r="Q373" s="176">
        <f t="shared" si="70"/>
        <v>2056</v>
      </c>
    </row>
    <row r="374" spans="17:17" x14ac:dyDescent="0.3">
      <c r="Q374" s="176">
        <f t="shared" si="70"/>
        <v>2056</v>
      </c>
    </row>
    <row r="375" spans="17:17" x14ac:dyDescent="0.3">
      <c r="Q375" s="176">
        <f t="shared" si="70"/>
        <v>2056</v>
      </c>
    </row>
    <row r="376" spans="17:17" x14ac:dyDescent="0.3">
      <c r="Q376" s="176">
        <f t="shared" si="70"/>
        <v>2056</v>
      </c>
    </row>
    <row r="377" spans="17:17" x14ac:dyDescent="0.3">
      <c r="Q377" s="176">
        <f t="shared" si="70"/>
        <v>2057</v>
      </c>
    </row>
    <row r="378" spans="17:17" x14ac:dyDescent="0.3">
      <c r="Q378" s="176">
        <f t="shared" si="70"/>
        <v>2057</v>
      </c>
    </row>
    <row r="379" spans="17:17" x14ac:dyDescent="0.3">
      <c r="Q379" s="176">
        <f t="shared" si="70"/>
        <v>2057</v>
      </c>
    </row>
    <row r="380" spans="17:17" x14ac:dyDescent="0.3">
      <c r="Q380" s="176">
        <f t="shared" si="70"/>
        <v>2057</v>
      </c>
    </row>
    <row r="381" spans="17:17" x14ac:dyDescent="0.3">
      <c r="Q381" s="176">
        <f t="shared" si="70"/>
        <v>2057</v>
      </c>
    </row>
    <row r="382" spans="17:17" x14ac:dyDescent="0.3">
      <c r="Q382" s="176">
        <f t="shared" si="70"/>
        <v>2057</v>
      </c>
    </row>
    <row r="383" spans="17:17" x14ac:dyDescent="0.3">
      <c r="Q383" s="176">
        <f t="shared" si="70"/>
        <v>2057</v>
      </c>
    </row>
    <row r="384" spans="17:17" x14ac:dyDescent="0.3">
      <c r="Q384" s="176">
        <f t="shared" si="70"/>
        <v>2057</v>
      </c>
    </row>
    <row r="385" spans="17:17" x14ac:dyDescent="0.3">
      <c r="Q385" s="176">
        <f t="shared" si="70"/>
        <v>2057</v>
      </c>
    </row>
    <row r="386" spans="17:17" x14ac:dyDescent="0.3">
      <c r="Q386" s="176">
        <f t="shared" si="70"/>
        <v>2057</v>
      </c>
    </row>
    <row r="387" spans="17:17" x14ac:dyDescent="0.3">
      <c r="Q387" s="176">
        <f t="shared" si="70"/>
        <v>2057</v>
      </c>
    </row>
    <row r="388" spans="17:17" x14ac:dyDescent="0.3">
      <c r="Q388" s="176">
        <f t="shared" si="70"/>
        <v>2058</v>
      </c>
    </row>
    <row r="389" spans="17:17" x14ac:dyDescent="0.3">
      <c r="Q389" s="176">
        <f t="shared" si="70"/>
        <v>2058</v>
      </c>
    </row>
    <row r="390" spans="17:17" x14ac:dyDescent="0.3">
      <c r="Q390" s="176">
        <f t="shared" si="70"/>
        <v>2058</v>
      </c>
    </row>
    <row r="391" spans="17:17" x14ac:dyDescent="0.3">
      <c r="Q391" s="176">
        <f t="shared" si="70"/>
        <v>2058</v>
      </c>
    </row>
    <row r="392" spans="17:17" x14ac:dyDescent="0.3">
      <c r="Q392" s="176">
        <f t="shared" si="70"/>
        <v>2058</v>
      </c>
    </row>
    <row r="393" spans="17:17" x14ac:dyDescent="0.3">
      <c r="Q393" s="176">
        <f t="shared" si="70"/>
        <v>2058</v>
      </c>
    </row>
    <row r="394" spans="17:17" x14ac:dyDescent="0.3">
      <c r="Q394" s="176">
        <f t="shared" si="70"/>
        <v>2058</v>
      </c>
    </row>
    <row r="395" spans="17:17" x14ac:dyDescent="0.3">
      <c r="Q395" s="176">
        <f t="shared" si="70"/>
        <v>2058</v>
      </c>
    </row>
    <row r="396" spans="17:17" x14ac:dyDescent="0.3">
      <c r="Q396" s="176">
        <f t="shared" si="70"/>
        <v>2058</v>
      </c>
    </row>
    <row r="397" spans="17:17" x14ac:dyDescent="0.3">
      <c r="Q397" s="176">
        <f t="shared" si="70"/>
        <v>2058</v>
      </c>
    </row>
    <row r="398" spans="17:17" x14ac:dyDescent="0.3">
      <c r="Q398" s="176">
        <f t="shared" si="70"/>
        <v>2058</v>
      </c>
    </row>
    <row r="399" spans="17:17" x14ac:dyDescent="0.3">
      <c r="Q399" s="176">
        <f t="shared" ref="Q399:Q462" si="76">Q388+1</f>
        <v>2059</v>
      </c>
    </row>
    <row r="400" spans="17:17" x14ac:dyDescent="0.3">
      <c r="Q400" s="176">
        <f t="shared" si="76"/>
        <v>2059</v>
      </c>
    </row>
    <row r="401" spans="17:17" x14ac:dyDescent="0.3">
      <c r="Q401" s="176">
        <f t="shared" si="76"/>
        <v>2059</v>
      </c>
    </row>
    <row r="402" spans="17:17" x14ac:dyDescent="0.3">
      <c r="Q402" s="176">
        <f t="shared" si="76"/>
        <v>2059</v>
      </c>
    </row>
    <row r="403" spans="17:17" x14ac:dyDescent="0.3">
      <c r="Q403" s="176">
        <f t="shared" si="76"/>
        <v>2059</v>
      </c>
    </row>
    <row r="404" spans="17:17" x14ac:dyDescent="0.3">
      <c r="Q404" s="176">
        <f t="shared" si="76"/>
        <v>2059</v>
      </c>
    </row>
    <row r="405" spans="17:17" x14ac:dyDescent="0.3">
      <c r="Q405" s="176">
        <f t="shared" si="76"/>
        <v>2059</v>
      </c>
    </row>
    <row r="406" spans="17:17" x14ac:dyDescent="0.3">
      <c r="Q406" s="176">
        <f t="shared" si="76"/>
        <v>2059</v>
      </c>
    </row>
    <row r="407" spans="17:17" x14ac:dyDescent="0.3">
      <c r="Q407" s="176">
        <f t="shared" si="76"/>
        <v>2059</v>
      </c>
    </row>
    <row r="408" spans="17:17" x14ac:dyDescent="0.3">
      <c r="Q408" s="176">
        <f t="shared" si="76"/>
        <v>2059</v>
      </c>
    </row>
    <row r="409" spans="17:17" x14ac:dyDescent="0.3">
      <c r="Q409" s="176">
        <f t="shared" si="76"/>
        <v>2059</v>
      </c>
    </row>
    <row r="410" spans="17:17" x14ac:dyDescent="0.3">
      <c r="Q410" s="176">
        <f t="shared" si="76"/>
        <v>2060</v>
      </c>
    </row>
    <row r="411" spans="17:17" x14ac:dyDescent="0.3">
      <c r="Q411" s="176">
        <f t="shared" si="76"/>
        <v>2060</v>
      </c>
    </row>
    <row r="412" spans="17:17" x14ac:dyDescent="0.3">
      <c r="Q412" s="176">
        <f t="shared" si="76"/>
        <v>2060</v>
      </c>
    </row>
    <row r="413" spans="17:17" x14ac:dyDescent="0.3">
      <c r="Q413" s="176">
        <f t="shared" si="76"/>
        <v>2060</v>
      </c>
    </row>
    <row r="414" spans="17:17" x14ac:dyDescent="0.3">
      <c r="Q414" s="176">
        <f t="shared" si="76"/>
        <v>2060</v>
      </c>
    </row>
    <row r="415" spans="17:17" x14ac:dyDescent="0.3">
      <c r="Q415" s="176">
        <f t="shared" si="76"/>
        <v>2060</v>
      </c>
    </row>
    <row r="416" spans="17:17" x14ac:dyDescent="0.3">
      <c r="Q416" s="176">
        <f t="shared" si="76"/>
        <v>2060</v>
      </c>
    </row>
    <row r="417" spans="17:17" x14ac:dyDescent="0.3">
      <c r="Q417" s="176">
        <f t="shared" si="76"/>
        <v>2060</v>
      </c>
    </row>
    <row r="418" spans="17:17" x14ac:dyDescent="0.3">
      <c r="Q418" s="176">
        <f t="shared" si="76"/>
        <v>2060</v>
      </c>
    </row>
    <row r="419" spans="17:17" x14ac:dyDescent="0.3">
      <c r="Q419" s="176">
        <f t="shared" si="76"/>
        <v>2060</v>
      </c>
    </row>
    <row r="420" spans="17:17" x14ac:dyDescent="0.3">
      <c r="Q420" s="176">
        <f t="shared" si="76"/>
        <v>2060</v>
      </c>
    </row>
    <row r="421" spans="17:17" x14ac:dyDescent="0.3">
      <c r="Q421" s="176">
        <f t="shared" si="76"/>
        <v>2061</v>
      </c>
    </row>
    <row r="422" spans="17:17" x14ac:dyDescent="0.3">
      <c r="Q422" s="176">
        <f t="shared" si="76"/>
        <v>2061</v>
      </c>
    </row>
    <row r="423" spans="17:17" x14ac:dyDescent="0.3">
      <c r="Q423" s="176">
        <f t="shared" si="76"/>
        <v>2061</v>
      </c>
    </row>
    <row r="424" spans="17:17" x14ac:dyDescent="0.3">
      <c r="Q424" s="176">
        <f t="shared" si="76"/>
        <v>2061</v>
      </c>
    </row>
    <row r="425" spans="17:17" x14ac:dyDescent="0.3">
      <c r="Q425" s="176">
        <f t="shared" si="76"/>
        <v>2061</v>
      </c>
    </row>
    <row r="426" spans="17:17" x14ac:dyDescent="0.3">
      <c r="Q426" s="176">
        <f t="shared" si="76"/>
        <v>2061</v>
      </c>
    </row>
    <row r="427" spans="17:17" x14ac:dyDescent="0.3">
      <c r="Q427" s="176">
        <f t="shared" si="76"/>
        <v>2061</v>
      </c>
    </row>
    <row r="428" spans="17:17" x14ac:dyDescent="0.3">
      <c r="Q428" s="176">
        <f t="shared" si="76"/>
        <v>2061</v>
      </c>
    </row>
    <row r="429" spans="17:17" x14ac:dyDescent="0.3">
      <c r="Q429" s="176">
        <f t="shared" si="76"/>
        <v>2061</v>
      </c>
    </row>
    <row r="430" spans="17:17" x14ac:dyDescent="0.3">
      <c r="Q430" s="176">
        <f t="shared" si="76"/>
        <v>2061</v>
      </c>
    </row>
    <row r="431" spans="17:17" x14ac:dyDescent="0.3">
      <c r="Q431" s="176">
        <f t="shared" si="76"/>
        <v>2061</v>
      </c>
    </row>
    <row r="432" spans="17:17" x14ac:dyDescent="0.3">
      <c r="Q432" s="176">
        <f t="shared" si="76"/>
        <v>2062</v>
      </c>
    </row>
    <row r="433" spans="17:17" x14ac:dyDescent="0.3">
      <c r="Q433" s="176">
        <f t="shared" si="76"/>
        <v>2062</v>
      </c>
    </row>
    <row r="434" spans="17:17" x14ac:dyDescent="0.3">
      <c r="Q434" s="176">
        <f t="shared" si="76"/>
        <v>2062</v>
      </c>
    </row>
    <row r="435" spans="17:17" x14ac:dyDescent="0.3">
      <c r="Q435" s="176">
        <f t="shared" si="76"/>
        <v>2062</v>
      </c>
    </row>
    <row r="436" spans="17:17" x14ac:dyDescent="0.3">
      <c r="Q436" s="176">
        <f t="shared" si="76"/>
        <v>2062</v>
      </c>
    </row>
    <row r="437" spans="17:17" x14ac:dyDescent="0.3">
      <c r="Q437" s="176">
        <f t="shared" si="76"/>
        <v>2062</v>
      </c>
    </row>
    <row r="438" spans="17:17" x14ac:dyDescent="0.3">
      <c r="Q438" s="176">
        <f t="shared" si="76"/>
        <v>2062</v>
      </c>
    </row>
    <row r="439" spans="17:17" x14ac:dyDescent="0.3">
      <c r="Q439" s="176">
        <f t="shared" si="76"/>
        <v>2062</v>
      </c>
    </row>
    <row r="440" spans="17:17" x14ac:dyDescent="0.3">
      <c r="Q440" s="176">
        <f t="shared" si="76"/>
        <v>2062</v>
      </c>
    </row>
    <row r="441" spans="17:17" x14ac:dyDescent="0.3">
      <c r="Q441" s="176">
        <f t="shared" si="76"/>
        <v>2062</v>
      </c>
    </row>
    <row r="442" spans="17:17" x14ac:dyDescent="0.3">
      <c r="Q442" s="176">
        <f t="shared" si="76"/>
        <v>2062</v>
      </c>
    </row>
    <row r="443" spans="17:17" x14ac:dyDescent="0.3">
      <c r="Q443" s="176">
        <f t="shared" si="76"/>
        <v>2063</v>
      </c>
    </row>
    <row r="444" spans="17:17" x14ac:dyDescent="0.3">
      <c r="Q444" s="176">
        <f t="shared" si="76"/>
        <v>2063</v>
      </c>
    </row>
    <row r="445" spans="17:17" x14ac:dyDescent="0.3">
      <c r="Q445" s="176">
        <f t="shared" si="76"/>
        <v>2063</v>
      </c>
    </row>
    <row r="446" spans="17:17" x14ac:dyDescent="0.3">
      <c r="Q446" s="176">
        <f t="shared" si="76"/>
        <v>2063</v>
      </c>
    </row>
    <row r="447" spans="17:17" x14ac:dyDescent="0.3">
      <c r="Q447" s="176">
        <f t="shared" si="76"/>
        <v>2063</v>
      </c>
    </row>
    <row r="448" spans="17:17" x14ac:dyDescent="0.3">
      <c r="Q448" s="176">
        <f t="shared" si="76"/>
        <v>2063</v>
      </c>
    </row>
    <row r="449" spans="17:17" x14ac:dyDescent="0.3">
      <c r="Q449" s="176">
        <f t="shared" si="76"/>
        <v>2063</v>
      </c>
    </row>
    <row r="450" spans="17:17" x14ac:dyDescent="0.3">
      <c r="Q450" s="176">
        <f t="shared" si="76"/>
        <v>2063</v>
      </c>
    </row>
    <row r="451" spans="17:17" x14ac:dyDescent="0.3">
      <c r="Q451" s="176">
        <f t="shared" si="76"/>
        <v>2063</v>
      </c>
    </row>
    <row r="452" spans="17:17" x14ac:dyDescent="0.3">
      <c r="Q452" s="176">
        <f t="shared" si="76"/>
        <v>2063</v>
      </c>
    </row>
    <row r="453" spans="17:17" x14ac:dyDescent="0.3">
      <c r="Q453" s="176">
        <f t="shared" si="76"/>
        <v>2063</v>
      </c>
    </row>
    <row r="454" spans="17:17" x14ac:dyDescent="0.3">
      <c r="Q454" s="176">
        <f t="shared" si="76"/>
        <v>2064</v>
      </c>
    </row>
    <row r="455" spans="17:17" x14ac:dyDescent="0.3">
      <c r="Q455" s="176">
        <f t="shared" si="76"/>
        <v>2064</v>
      </c>
    </row>
    <row r="456" spans="17:17" x14ac:dyDescent="0.3">
      <c r="Q456" s="176">
        <f t="shared" si="76"/>
        <v>2064</v>
      </c>
    </row>
    <row r="457" spans="17:17" x14ac:dyDescent="0.3">
      <c r="Q457" s="176">
        <f t="shared" si="76"/>
        <v>2064</v>
      </c>
    </row>
    <row r="458" spans="17:17" x14ac:dyDescent="0.3">
      <c r="Q458" s="176">
        <f t="shared" si="76"/>
        <v>2064</v>
      </c>
    </row>
    <row r="459" spans="17:17" x14ac:dyDescent="0.3">
      <c r="Q459" s="176">
        <f t="shared" si="76"/>
        <v>2064</v>
      </c>
    </row>
    <row r="460" spans="17:17" x14ac:dyDescent="0.3">
      <c r="Q460" s="176">
        <f t="shared" si="76"/>
        <v>2064</v>
      </c>
    </row>
    <row r="461" spans="17:17" x14ac:dyDescent="0.3">
      <c r="Q461" s="176">
        <f t="shared" si="76"/>
        <v>2064</v>
      </c>
    </row>
    <row r="462" spans="17:17" x14ac:dyDescent="0.3">
      <c r="Q462" s="176">
        <f t="shared" si="76"/>
        <v>2064</v>
      </c>
    </row>
    <row r="463" spans="17:17" x14ac:dyDescent="0.3">
      <c r="Q463" s="176">
        <f t="shared" ref="Q463:Q526" si="77">Q452+1</f>
        <v>2064</v>
      </c>
    </row>
    <row r="464" spans="17:17" x14ac:dyDescent="0.3">
      <c r="Q464" s="176">
        <f t="shared" si="77"/>
        <v>2064</v>
      </c>
    </row>
    <row r="465" spans="17:17" x14ac:dyDescent="0.3">
      <c r="Q465" s="176">
        <f t="shared" si="77"/>
        <v>2065</v>
      </c>
    </row>
    <row r="466" spans="17:17" x14ac:dyDescent="0.3">
      <c r="Q466" s="176">
        <f t="shared" si="77"/>
        <v>2065</v>
      </c>
    </row>
    <row r="467" spans="17:17" x14ac:dyDescent="0.3">
      <c r="Q467" s="176">
        <f t="shared" si="77"/>
        <v>2065</v>
      </c>
    </row>
    <row r="468" spans="17:17" x14ac:dyDescent="0.3">
      <c r="Q468" s="176">
        <f t="shared" si="77"/>
        <v>2065</v>
      </c>
    </row>
    <row r="469" spans="17:17" x14ac:dyDescent="0.3">
      <c r="Q469" s="176">
        <f t="shared" si="77"/>
        <v>2065</v>
      </c>
    </row>
    <row r="470" spans="17:17" x14ac:dyDescent="0.3">
      <c r="Q470" s="176">
        <f t="shared" si="77"/>
        <v>2065</v>
      </c>
    </row>
    <row r="471" spans="17:17" x14ac:dyDescent="0.3">
      <c r="Q471" s="176">
        <f t="shared" si="77"/>
        <v>2065</v>
      </c>
    </row>
    <row r="472" spans="17:17" x14ac:dyDescent="0.3">
      <c r="Q472" s="176">
        <f t="shared" si="77"/>
        <v>2065</v>
      </c>
    </row>
    <row r="473" spans="17:17" x14ac:dyDescent="0.3">
      <c r="Q473" s="176">
        <f t="shared" si="77"/>
        <v>2065</v>
      </c>
    </row>
    <row r="474" spans="17:17" x14ac:dyDescent="0.3">
      <c r="Q474" s="176">
        <f t="shared" si="77"/>
        <v>2065</v>
      </c>
    </row>
    <row r="475" spans="17:17" x14ac:dyDescent="0.3">
      <c r="Q475" s="176">
        <f t="shared" si="77"/>
        <v>2065</v>
      </c>
    </row>
    <row r="476" spans="17:17" x14ac:dyDescent="0.3">
      <c r="Q476" s="176">
        <f t="shared" si="77"/>
        <v>2066</v>
      </c>
    </row>
    <row r="477" spans="17:17" x14ac:dyDescent="0.3">
      <c r="Q477" s="176">
        <f t="shared" si="77"/>
        <v>2066</v>
      </c>
    </row>
    <row r="478" spans="17:17" x14ac:dyDescent="0.3">
      <c r="Q478" s="176">
        <f t="shared" si="77"/>
        <v>2066</v>
      </c>
    </row>
    <row r="479" spans="17:17" x14ac:dyDescent="0.3">
      <c r="Q479" s="176">
        <f t="shared" si="77"/>
        <v>2066</v>
      </c>
    </row>
    <row r="480" spans="17:17" x14ac:dyDescent="0.3">
      <c r="Q480" s="176">
        <f t="shared" si="77"/>
        <v>2066</v>
      </c>
    </row>
    <row r="481" spans="17:17" x14ac:dyDescent="0.3">
      <c r="Q481" s="176">
        <f t="shared" si="77"/>
        <v>2066</v>
      </c>
    </row>
    <row r="482" spans="17:17" x14ac:dyDescent="0.3">
      <c r="Q482" s="176">
        <f t="shared" si="77"/>
        <v>2066</v>
      </c>
    </row>
    <row r="483" spans="17:17" x14ac:dyDescent="0.3">
      <c r="Q483" s="176">
        <f t="shared" si="77"/>
        <v>2066</v>
      </c>
    </row>
    <row r="484" spans="17:17" x14ac:dyDescent="0.3">
      <c r="Q484" s="176">
        <f t="shared" si="77"/>
        <v>2066</v>
      </c>
    </row>
    <row r="485" spans="17:17" x14ac:dyDescent="0.3">
      <c r="Q485" s="176">
        <f t="shared" si="77"/>
        <v>2066</v>
      </c>
    </row>
    <row r="486" spans="17:17" x14ac:dyDescent="0.3">
      <c r="Q486" s="176">
        <f t="shared" si="77"/>
        <v>2066</v>
      </c>
    </row>
    <row r="487" spans="17:17" x14ac:dyDescent="0.3">
      <c r="Q487" s="176">
        <f t="shared" si="77"/>
        <v>2067</v>
      </c>
    </row>
    <row r="488" spans="17:17" x14ac:dyDescent="0.3">
      <c r="Q488" s="176">
        <f t="shared" si="77"/>
        <v>2067</v>
      </c>
    </row>
    <row r="489" spans="17:17" x14ac:dyDescent="0.3">
      <c r="Q489" s="176">
        <f t="shared" si="77"/>
        <v>2067</v>
      </c>
    </row>
    <row r="490" spans="17:17" x14ac:dyDescent="0.3">
      <c r="Q490" s="176">
        <f t="shared" si="77"/>
        <v>2067</v>
      </c>
    </row>
    <row r="491" spans="17:17" x14ac:dyDescent="0.3">
      <c r="Q491" s="176">
        <f t="shared" si="77"/>
        <v>2067</v>
      </c>
    </row>
    <row r="492" spans="17:17" x14ac:dyDescent="0.3">
      <c r="Q492" s="176">
        <f t="shared" si="77"/>
        <v>2067</v>
      </c>
    </row>
    <row r="493" spans="17:17" x14ac:dyDescent="0.3">
      <c r="Q493" s="176">
        <f t="shared" si="77"/>
        <v>2067</v>
      </c>
    </row>
    <row r="494" spans="17:17" x14ac:dyDescent="0.3">
      <c r="Q494" s="176">
        <f t="shared" si="77"/>
        <v>2067</v>
      </c>
    </row>
    <row r="495" spans="17:17" x14ac:dyDescent="0.3">
      <c r="Q495" s="176">
        <f t="shared" si="77"/>
        <v>2067</v>
      </c>
    </row>
    <row r="496" spans="17:17" x14ac:dyDescent="0.3">
      <c r="Q496" s="176">
        <f t="shared" si="77"/>
        <v>2067</v>
      </c>
    </row>
    <row r="497" spans="17:17" x14ac:dyDescent="0.3">
      <c r="Q497" s="176">
        <f t="shared" si="77"/>
        <v>2067</v>
      </c>
    </row>
    <row r="498" spans="17:17" x14ac:dyDescent="0.3">
      <c r="Q498" s="176">
        <f t="shared" si="77"/>
        <v>2068</v>
      </c>
    </row>
    <row r="499" spans="17:17" x14ac:dyDescent="0.3">
      <c r="Q499" s="176">
        <f t="shared" si="77"/>
        <v>2068</v>
      </c>
    </row>
    <row r="500" spans="17:17" x14ac:dyDescent="0.3">
      <c r="Q500" s="176">
        <f t="shared" si="77"/>
        <v>2068</v>
      </c>
    </row>
    <row r="501" spans="17:17" x14ac:dyDescent="0.3">
      <c r="Q501" s="176">
        <f t="shared" si="77"/>
        <v>2068</v>
      </c>
    </row>
    <row r="502" spans="17:17" x14ac:dyDescent="0.3">
      <c r="Q502" s="176">
        <f t="shared" si="77"/>
        <v>2068</v>
      </c>
    </row>
    <row r="503" spans="17:17" x14ac:dyDescent="0.3">
      <c r="Q503" s="176">
        <f t="shared" si="77"/>
        <v>2068</v>
      </c>
    </row>
    <row r="504" spans="17:17" x14ac:dyDescent="0.3">
      <c r="Q504" s="176">
        <f t="shared" si="77"/>
        <v>2068</v>
      </c>
    </row>
    <row r="505" spans="17:17" x14ac:dyDescent="0.3">
      <c r="Q505" s="176">
        <f t="shared" si="77"/>
        <v>2068</v>
      </c>
    </row>
    <row r="506" spans="17:17" x14ac:dyDescent="0.3">
      <c r="Q506" s="176">
        <f t="shared" si="77"/>
        <v>2068</v>
      </c>
    </row>
    <row r="507" spans="17:17" x14ac:dyDescent="0.3">
      <c r="Q507" s="176">
        <f t="shared" si="77"/>
        <v>2068</v>
      </c>
    </row>
    <row r="508" spans="17:17" x14ac:dyDescent="0.3">
      <c r="Q508" s="176">
        <f t="shared" si="77"/>
        <v>2068</v>
      </c>
    </row>
    <row r="509" spans="17:17" x14ac:dyDescent="0.3">
      <c r="Q509" s="176">
        <f t="shared" si="77"/>
        <v>2069</v>
      </c>
    </row>
    <row r="510" spans="17:17" x14ac:dyDescent="0.3">
      <c r="Q510" s="176">
        <f t="shared" si="77"/>
        <v>2069</v>
      </c>
    </row>
    <row r="511" spans="17:17" x14ac:dyDescent="0.3">
      <c r="Q511" s="176">
        <f t="shared" si="77"/>
        <v>2069</v>
      </c>
    </row>
    <row r="512" spans="17:17" x14ac:dyDescent="0.3">
      <c r="Q512" s="176">
        <f t="shared" si="77"/>
        <v>2069</v>
      </c>
    </row>
    <row r="513" spans="17:17" x14ac:dyDescent="0.3">
      <c r="Q513" s="176">
        <f t="shared" si="77"/>
        <v>2069</v>
      </c>
    </row>
    <row r="514" spans="17:17" x14ac:dyDescent="0.3">
      <c r="Q514" s="176">
        <f t="shared" si="77"/>
        <v>2069</v>
      </c>
    </row>
    <row r="515" spans="17:17" x14ac:dyDescent="0.3">
      <c r="Q515" s="176">
        <f t="shared" si="77"/>
        <v>2069</v>
      </c>
    </row>
    <row r="516" spans="17:17" x14ac:dyDescent="0.3">
      <c r="Q516" s="176">
        <f t="shared" si="77"/>
        <v>2069</v>
      </c>
    </row>
    <row r="517" spans="17:17" x14ac:dyDescent="0.3">
      <c r="Q517" s="176">
        <f t="shared" si="77"/>
        <v>2069</v>
      </c>
    </row>
    <row r="518" spans="17:17" x14ac:dyDescent="0.3">
      <c r="Q518" s="176">
        <f t="shared" si="77"/>
        <v>2069</v>
      </c>
    </row>
    <row r="519" spans="17:17" x14ac:dyDescent="0.3">
      <c r="Q519" s="176">
        <f t="shared" si="77"/>
        <v>2069</v>
      </c>
    </row>
    <row r="520" spans="17:17" x14ac:dyDescent="0.3">
      <c r="Q520" s="176">
        <f t="shared" si="77"/>
        <v>2070</v>
      </c>
    </row>
    <row r="521" spans="17:17" x14ac:dyDescent="0.3">
      <c r="Q521" s="176">
        <f t="shared" si="77"/>
        <v>2070</v>
      </c>
    </row>
    <row r="522" spans="17:17" x14ac:dyDescent="0.3">
      <c r="Q522" s="176">
        <f t="shared" si="77"/>
        <v>2070</v>
      </c>
    </row>
    <row r="523" spans="17:17" x14ac:dyDescent="0.3">
      <c r="Q523" s="176">
        <f t="shared" si="77"/>
        <v>2070</v>
      </c>
    </row>
    <row r="524" spans="17:17" x14ac:dyDescent="0.3">
      <c r="Q524" s="176">
        <f t="shared" si="77"/>
        <v>2070</v>
      </c>
    </row>
    <row r="525" spans="17:17" x14ac:dyDescent="0.3">
      <c r="Q525" s="176">
        <f t="shared" si="77"/>
        <v>2070</v>
      </c>
    </row>
    <row r="526" spans="17:17" x14ac:dyDescent="0.3">
      <c r="Q526" s="176">
        <f t="shared" si="77"/>
        <v>2070</v>
      </c>
    </row>
    <row r="527" spans="17:17" x14ac:dyDescent="0.3">
      <c r="Q527" s="176">
        <f t="shared" ref="Q527:Q571" si="78">Q516+1</f>
        <v>2070</v>
      </c>
    </row>
    <row r="528" spans="17:17" x14ac:dyDescent="0.3">
      <c r="Q528" s="176">
        <f t="shared" si="78"/>
        <v>2070</v>
      </c>
    </row>
    <row r="529" spans="17:17" x14ac:dyDescent="0.3">
      <c r="Q529" s="176">
        <f t="shared" si="78"/>
        <v>2070</v>
      </c>
    </row>
    <row r="530" spans="17:17" x14ac:dyDescent="0.3">
      <c r="Q530" s="176">
        <f t="shared" si="78"/>
        <v>2070</v>
      </c>
    </row>
    <row r="531" spans="17:17" x14ac:dyDescent="0.3">
      <c r="Q531" s="176">
        <f t="shared" si="78"/>
        <v>2071</v>
      </c>
    </row>
    <row r="532" spans="17:17" x14ac:dyDescent="0.3">
      <c r="Q532" s="176">
        <f t="shared" si="78"/>
        <v>2071</v>
      </c>
    </row>
    <row r="533" spans="17:17" x14ac:dyDescent="0.3">
      <c r="Q533" s="176">
        <f t="shared" si="78"/>
        <v>2071</v>
      </c>
    </row>
    <row r="534" spans="17:17" x14ac:dyDescent="0.3">
      <c r="Q534" s="176">
        <f t="shared" si="78"/>
        <v>2071</v>
      </c>
    </row>
    <row r="535" spans="17:17" x14ac:dyDescent="0.3">
      <c r="Q535" s="176">
        <f t="shared" si="78"/>
        <v>2071</v>
      </c>
    </row>
    <row r="536" spans="17:17" x14ac:dyDescent="0.3">
      <c r="Q536" s="176">
        <f t="shared" si="78"/>
        <v>2071</v>
      </c>
    </row>
    <row r="537" spans="17:17" x14ac:dyDescent="0.3">
      <c r="Q537" s="176">
        <f t="shared" si="78"/>
        <v>2071</v>
      </c>
    </row>
    <row r="538" spans="17:17" x14ac:dyDescent="0.3">
      <c r="Q538" s="176">
        <f t="shared" si="78"/>
        <v>2071</v>
      </c>
    </row>
    <row r="539" spans="17:17" x14ac:dyDescent="0.3">
      <c r="Q539" s="176">
        <f t="shared" si="78"/>
        <v>2071</v>
      </c>
    </row>
    <row r="540" spans="17:17" x14ac:dyDescent="0.3">
      <c r="Q540" s="176">
        <f t="shared" si="78"/>
        <v>2071</v>
      </c>
    </row>
    <row r="541" spans="17:17" x14ac:dyDescent="0.3">
      <c r="Q541" s="176">
        <f t="shared" si="78"/>
        <v>2071</v>
      </c>
    </row>
    <row r="542" spans="17:17" x14ac:dyDescent="0.3">
      <c r="Q542" s="176">
        <f t="shared" si="78"/>
        <v>2072</v>
      </c>
    </row>
    <row r="543" spans="17:17" x14ac:dyDescent="0.3">
      <c r="Q543" s="176">
        <f t="shared" si="78"/>
        <v>2072</v>
      </c>
    </row>
    <row r="544" spans="17:17" x14ac:dyDescent="0.3">
      <c r="Q544" s="176">
        <f t="shared" si="78"/>
        <v>2072</v>
      </c>
    </row>
    <row r="545" spans="17:17" x14ac:dyDescent="0.3">
      <c r="Q545" s="176">
        <f t="shared" si="78"/>
        <v>2072</v>
      </c>
    </row>
    <row r="546" spans="17:17" x14ac:dyDescent="0.3">
      <c r="Q546" s="176">
        <f t="shared" si="78"/>
        <v>2072</v>
      </c>
    </row>
    <row r="547" spans="17:17" x14ac:dyDescent="0.3">
      <c r="Q547" s="176">
        <f t="shared" si="78"/>
        <v>2072</v>
      </c>
    </row>
    <row r="548" spans="17:17" x14ac:dyDescent="0.3">
      <c r="Q548" s="176">
        <f t="shared" si="78"/>
        <v>2072</v>
      </c>
    </row>
    <row r="549" spans="17:17" x14ac:dyDescent="0.3">
      <c r="Q549" s="176">
        <f t="shared" si="78"/>
        <v>2072</v>
      </c>
    </row>
    <row r="550" spans="17:17" x14ac:dyDescent="0.3">
      <c r="Q550" s="176">
        <f t="shared" si="78"/>
        <v>2072</v>
      </c>
    </row>
    <row r="551" spans="17:17" x14ac:dyDescent="0.3">
      <c r="Q551" s="176">
        <f t="shared" si="78"/>
        <v>2072</v>
      </c>
    </row>
    <row r="552" spans="17:17" x14ac:dyDescent="0.3">
      <c r="Q552" s="176">
        <f t="shared" si="78"/>
        <v>2072</v>
      </c>
    </row>
    <row r="553" spans="17:17" x14ac:dyDescent="0.3">
      <c r="Q553" s="176">
        <f t="shared" si="78"/>
        <v>2073</v>
      </c>
    </row>
    <row r="554" spans="17:17" x14ac:dyDescent="0.3">
      <c r="Q554" s="176">
        <f t="shared" si="78"/>
        <v>2073</v>
      </c>
    </row>
    <row r="555" spans="17:17" x14ac:dyDescent="0.3">
      <c r="Q555" s="176">
        <f t="shared" si="78"/>
        <v>2073</v>
      </c>
    </row>
    <row r="556" spans="17:17" x14ac:dyDescent="0.3">
      <c r="Q556" s="176">
        <f t="shared" si="78"/>
        <v>2073</v>
      </c>
    </row>
    <row r="557" spans="17:17" x14ac:dyDescent="0.3">
      <c r="Q557" s="176">
        <f t="shared" si="78"/>
        <v>2073</v>
      </c>
    </row>
    <row r="558" spans="17:17" x14ac:dyDescent="0.3">
      <c r="Q558" s="176">
        <f t="shared" si="78"/>
        <v>2073</v>
      </c>
    </row>
    <row r="559" spans="17:17" x14ac:dyDescent="0.3">
      <c r="Q559" s="176">
        <f t="shared" si="78"/>
        <v>2073</v>
      </c>
    </row>
    <row r="560" spans="17:17" x14ac:dyDescent="0.3">
      <c r="Q560" s="176">
        <f t="shared" si="78"/>
        <v>2073</v>
      </c>
    </row>
    <row r="561" spans="17:17" x14ac:dyDescent="0.3">
      <c r="Q561" s="176">
        <f t="shared" si="78"/>
        <v>2073</v>
      </c>
    </row>
    <row r="562" spans="17:17" x14ac:dyDescent="0.3">
      <c r="Q562" s="176">
        <f t="shared" si="78"/>
        <v>2073</v>
      </c>
    </row>
    <row r="563" spans="17:17" x14ac:dyDescent="0.3">
      <c r="Q563" s="176">
        <f t="shared" si="78"/>
        <v>2073</v>
      </c>
    </row>
    <row r="564" spans="17:17" x14ac:dyDescent="0.3">
      <c r="Q564" s="176">
        <f t="shared" si="78"/>
        <v>2074</v>
      </c>
    </row>
    <row r="565" spans="17:17" x14ac:dyDescent="0.3">
      <c r="Q565" s="176">
        <f t="shared" si="78"/>
        <v>2074</v>
      </c>
    </row>
    <row r="566" spans="17:17" x14ac:dyDescent="0.3">
      <c r="Q566" s="176">
        <f t="shared" si="78"/>
        <v>2074</v>
      </c>
    </row>
    <row r="567" spans="17:17" x14ac:dyDescent="0.3">
      <c r="Q567" s="176">
        <f t="shared" si="78"/>
        <v>2074</v>
      </c>
    </row>
    <row r="568" spans="17:17" x14ac:dyDescent="0.3">
      <c r="Q568" s="176">
        <f t="shared" si="78"/>
        <v>2074</v>
      </c>
    </row>
    <row r="569" spans="17:17" x14ac:dyDescent="0.3">
      <c r="Q569" s="176">
        <f t="shared" si="78"/>
        <v>2074</v>
      </c>
    </row>
    <row r="570" spans="17:17" x14ac:dyDescent="0.3">
      <c r="Q570" s="176">
        <f t="shared" si="78"/>
        <v>2074</v>
      </c>
    </row>
    <row r="571" spans="17:17" x14ac:dyDescent="0.3">
      <c r="Q571" s="176">
        <f t="shared" si="78"/>
        <v>2074</v>
      </c>
    </row>
  </sheetData>
  <mergeCells count="1">
    <mergeCell ref="B1:C1"/>
  </mergeCells>
  <phoneticPr fontId="40" type="noConversion"/>
  <conditionalFormatting sqref="N4:N6 P5 Q14:Q571">
    <cfRule type="cellIs" dxfId="94" priority="3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4D14-0D28-4F5E-8708-A5558404FC44}">
  <dimension ref="B1:J27"/>
  <sheetViews>
    <sheetView tabSelected="1" topLeftCell="A7" workbookViewId="0">
      <selection activeCell="H35" sqref="H35"/>
    </sheetView>
  </sheetViews>
  <sheetFormatPr baseColWidth="10" defaultRowHeight="15.05" x14ac:dyDescent="0.3"/>
  <cols>
    <col min="5" max="5" width="26.5546875" customWidth="1"/>
    <col min="6" max="6" width="11.5546875" style="185"/>
  </cols>
  <sheetData>
    <row r="1" spans="2:10" ht="15.65" thickBot="1" x14ac:dyDescent="0.35"/>
    <row r="2" spans="2:10" ht="15.65" thickBot="1" x14ac:dyDescent="0.35">
      <c r="B2" s="225" t="s">
        <v>238</v>
      </c>
      <c r="C2" s="226"/>
      <c r="D2" s="226"/>
      <c r="E2" s="226"/>
      <c r="F2" s="226"/>
      <c r="G2" s="235"/>
    </row>
    <row r="3" spans="2:10" ht="15.65" thickBot="1" x14ac:dyDescent="0.35">
      <c r="B3" s="227" t="s">
        <v>237</v>
      </c>
      <c r="C3" s="228"/>
      <c r="D3" s="228"/>
      <c r="E3" s="238" t="str">
        <f>'Planning Classiq RH projet'!B5</f>
        <v>Phase d'initialisation</v>
      </c>
      <c r="F3" s="216">
        <f>'Planning Classiq RH projet'!AD5</f>
        <v>1585.4475</v>
      </c>
      <c r="G3" s="247">
        <f>SUM(F3:F7)</f>
        <v>13918.485000000001</v>
      </c>
    </row>
    <row r="4" spans="2:10" ht="15.65" thickBot="1" x14ac:dyDescent="0.35">
      <c r="B4" s="229"/>
      <c r="C4" s="230"/>
      <c r="D4" s="230"/>
      <c r="E4" s="239" t="str">
        <f>'Planning Classiq RH projet'!B11</f>
        <v>Phase de lancement</v>
      </c>
      <c r="F4" s="216">
        <f>'Planning Classiq RH projet'!AD11</f>
        <v>2033.9025000000004</v>
      </c>
      <c r="G4" s="247"/>
    </row>
    <row r="5" spans="2:10" ht="15.65" thickBot="1" x14ac:dyDescent="0.35">
      <c r="B5" s="229"/>
      <c r="C5" s="230"/>
      <c r="D5" s="230"/>
      <c r="E5" s="239" t="str">
        <f>'Planning Classiq RH projet'!B17</f>
        <v>Phase de conception</v>
      </c>
      <c r="F5" s="216">
        <f>'Planning Classiq RH projet'!AD17</f>
        <v>975.66000000000008</v>
      </c>
      <c r="G5" s="247"/>
    </row>
    <row r="6" spans="2:10" ht="15.65" thickBot="1" x14ac:dyDescent="0.35">
      <c r="B6" s="229"/>
      <c r="C6" s="230"/>
      <c r="D6" s="230"/>
      <c r="E6" s="239" t="str">
        <f>'Planning Classiq RH projet'!B29</f>
        <v>Phase de développement</v>
      </c>
      <c r="F6" s="216">
        <f>'Planning Classiq RH projet'!AD29</f>
        <v>6706.0349999999999</v>
      </c>
      <c r="G6" s="247"/>
    </row>
    <row r="7" spans="2:10" ht="15.65" thickBot="1" x14ac:dyDescent="0.35">
      <c r="B7" s="231"/>
      <c r="C7" s="232"/>
      <c r="D7" s="232"/>
      <c r="E7" s="239" t="str">
        <f>'Planning Classiq RH projet'!B41</f>
        <v>Phase d'exploitation</v>
      </c>
      <c r="F7" s="216">
        <f>'Planning Classiq RH projet'!AD41</f>
        <v>2617.4400000000005</v>
      </c>
      <c r="G7" s="247"/>
    </row>
    <row r="8" spans="2:10" ht="15.65" thickBot="1" x14ac:dyDescent="0.35">
      <c r="B8" s="210" t="s">
        <v>235</v>
      </c>
      <c r="C8" s="209"/>
      <c r="D8" s="214"/>
      <c r="E8" s="240"/>
      <c r="F8" s="216">
        <f>'Coût Matériel'!E18</f>
        <v>130</v>
      </c>
      <c r="G8" s="236">
        <f>F8</f>
        <v>130</v>
      </c>
    </row>
    <row r="9" spans="2:10" ht="15.65" thickBot="1" x14ac:dyDescent="0.35">
      <c r="B9" s="210" t="s">
        <v>236</v>
      </c>
      <c r="C9" s="209"/>
      <c r="D9" s="214"/>
      <c r="E9" s="240"/>
      <c r="F9" s="216">
        <f>'Coût Matériel'!E30</f>
        <v>7005.373208955225</v>
      </c>
      <c r="G9" s="236">
        <f t="shared" ref="G9:G10" si="0">F9</f>
        <v>7005.373208955225</v>
      </c>
    </row>
    <row r="10" spans="2:10" ht="15.65" thickBot="1" x14ac:dyDescent="0.35">
      <c r="B10" s="210" t="s">
        <v>232</v>
      </c>
      <c r="C10" s="209"/>
      <c r="D10" s="214"/>
      <c r="E10" s="240"/>
      <c r="F10" s="216">
        <f>'Coût Matériel'!E49</f>
        <v>344.44799999999998</v>
      </c>
      <c r="G10" s="236">
        <f t="shared" si="0"/>
        <v>344.44799999999998</v>
      </c>
    </row>
    <row r="11" spans="2:10" ht="15.65" thickBot="1" x14ac:dyDescent="0.35">
      <c r="B11" s="233"/>
      <c r="C11" s="234"/>
      <c r="D11" s="234"/>
      <c r="E11" s="222"/>
      <c r="F11" s="216"/>
      <c r="G11" s="237"/>
    </row>
    <row r="12" spans="2:10" ht="15.65" thickBot="1" x14ac:dyDescent="0.35">
      <c r="B12" s="241"/>
      <c r="C12" s="242"/>
      <c r="D12" s="243"/>
      <c r="E12" s="244"/>
      <c r="F12" s="216"/>
      <c r="G12" s="237"/>
    </row>
    <row r="13" spans="2:10" ht="15.65" thickBot="1" x14ac:dyDescent="0.35">
      <c r="B13" s="211" t="s">
        <v>234</v>
      </c>
      <c r="C13" s="212"/>
      <c r="D13" s="215"/>
      <c r="E13" s="224"/>
      <c r="F13" s="216">
        <f>SUM(F3:F10)</f>
        <v>21398.306208955226</v>
      </c>
      <c r="G13" s="216">
        <f>SUM(G3:G10)</f>
        <v>21398.306208955226</v>
      </c>
    </row>
    <row r="14" spans="2:10" ht="15.65" thickBot="1" x14ac:dyDescent="0.35"/>
    <row r="15" spans="2:10" ht="15.65" thickBot="1" x14ac:dyDescent="0.35">
      <c r="B15" s="259" t="s">
        <v>238</v>
      </c>
      <c r="C15" s="260"/>
      <c r="D15" s="260"/>
      <c r="E15" s="260"/>
      <c r="F15" s="260"/>
      <c r="G15" s="260"/>
      <c r="H15" s="260"/>
      <c r="I15" s="226"/>
      <c r="J15" s="235"/>
    </row>
    <row r="16" spans="2:10" ht="65.75" customHeight="1" thickBot="1" x14ac:dyDescent="0.35">
      <c r="B16" s="261"/>
      <c r="C16" s="248"/>
      <c r="D16" s="248"/>
      <c r="E16" s="248"/>
      <c r="F16" s="262" t="s">
        <v>247</v>
      </c>
      <c r="G16" s="263" t="s">
        <v>248</v>
      </c>
      <c r="H16" s="264" t="s">
        <v>249</v>
      </c>
      <c r="I16" s="269" t="s">
        <v>251</v>
      </c>
      <c r="J16" s="270" t="s">
        <v>250</v>
      </c>
    </row>
    <row r="17" spans="2:10" x14ac:dyDescent="0.3">
      <c r="B17" s="227" t="s">
        <v>237</v>
      </c>
      <c r="C17" s="228"/>
      <c r="D17" s="228"/>
      <c r="E17" s="249" t="str">
        <f>E3</f>
        <v>Phase d'initialisation</v>
      </c>
      <c r="F17" s="257">
        <f>F3</f>
        <v>1585.4475</v>
      </c>
      <c r="G17" s="258">
        <f>F17*10%</f>
        <v>158.54475000000002</v>
      </c>
      <c r="H17" s="265">
        <f>G3+SUM(G17:G21)</f>
        <v>15310.333500000001</v>
      </c>
      <c r="I17" s="271">
        <f>ROUNDUP((F17+G17),-1)</f>
        <v>1750</v>
      </c>
      <c r="J17" s="272">
        <f>I3+SUM(I17:I21)</f>
        <v>15330</v>
      </c>
    </row>
    <row r="18" spans="2:10" x14ac:dyDescent="0.3">
      <c r="B18" s="229"/>
      <c r="C18" s="230"/>
      <c r="D18" s="230"/>
      <c r="E18" s="220" t="str">
        <f>E4</f>
        <v>Phase de lancement</v>
      </c>
      <c r="F18" s="251">
        <f>F4</f>
        <v>2033.9025000000004</v>
      </c>
      <c r="G18" s="252">
        <f>F18*10%</f>
        <v>203.39025000000004</v>
      </c>
      <c r="H18" s="266"/>
      <c r="I18" s="273">
        <f t="shared" ref="I18:I26" si="1">ROUNDUP((F18+G18),-1)</f>
        <v>2240</v>
      </c>
      <c r="J18" s="274"/>
    </row>
    <row r="19" spans="2:10" x14ac:dyDescent="0.3">
      <c r="B19" s="229"/>
      <c r="C19" s="230"/>
      <c r="D19" s="230"/>
      <c r="E19" s="220" t="str">
        <f t="shared" ref="E19:F21" si="2">E5</f>
        <v>Phase de conception</v>
      </c>
      <c r="F19" s="251">
        <f t="shared" si="2"/>
        <v>975.66000000000008</v>
      </c>
      <c r="G19" s="252">
        <f t="shared" ref="G19:G24" si="3">F19*10%</f>
        <v>97.566000000000017</v>
      </c>
      <c r="H19" s="266"/>
      <c r="I19" s="273">
        <f t="shared" si="1"/>
        <v>1080</v>
      </c>
      <c r="J19" s="274"/>
    </row>
    <row r="20" spans="2:10" x14ac:dyDescent="0.3">
      <c r="B20" s="229"/>
      <c r="C20" s="230"/>
      <c r="D20" s="230"/>
      <c r="E20" s="220" t="str">
        <f t="shared" si="2"/>
        <v>Phase de développement</v>
      </c>
      <c r="F20" s="251">
        <f t="shared" si="2"/>
        <v>6706.0349999999999</v>
      </c>
      <c r="G20" s="252">
        <f t="shared" si="3"/>
        <v>670.60350000000005</v>
      </c>
      <c r="H20" s="266"/>
      <c r="I20" s="273">
        <f t="shared" si="1"/>
        <v>7380</v>
      </c>
      <c r="J20" s="274"/>
    </row>
    <row r="21" spans="2:10" x14ac:dyDescent="0.3">
      <c r="B21" s="231"/>
      <c r="C21" s="232"/>
      <c r="D21" s="232"/>
      <c r="E21" s="220" t="str">
        <f t="shared" si="2"/>
        <v>Phase d'exploitation</v>
      </c>
      <c r="F21" s="251">
        <f t="shared" si="2"/>
        <v>2617.4400000000005</v>
      </c>
      <c r="G21" s="252">
        <f t="shared" si="3"/>
        <v>261.74400000000009</v>
      </c>
      <c r="H21" s="266"/>
      <c r="I21" s="273">
        <f t="shared" si="1"/>
        <v>2880</v>
      </c>
      <c r="J21" s="274"/>
    </row>
    <row r="22" spans="2:10" x14ac:dyDescent="0.3">
      <c r="B22" s="210" t="s">
        <v>235</v>
      </c>
      <c r="C22" s="209"/>
      <c r="D22" s="214"/>
      <c r="E22" s="221"/>
      <c r="F22" s="251">
        <f t="shared" ref="F22:F24" si="4">F8</f>
        <v>130</v>
      </c>
      <c r="G22" s="252">
        <f t="shared" si="3"/>
        <v>13</v>
      </c>
      <c r="H22" s="267">
        <f>F22+G22</f>
        <v>143</v>
      </c>
      <c r="I22" s="273">
        <f t="shared" si="1"/>
        <v>150</v>
      </c>
      <c r="J22" s="275">
        <f>ROUNDUP(H22,-1)</f>
        <v>150</v>
      </c>
    </row>
    <row r="23" spans="2:10" x14ac:dyDescent="0.3">
      <c r="B23" s="210" t="s">
        <v>252</v>
      </c>
      <c r="C23" s="209"/>
      <c r="D23" s="214"/>
      <c r="E23" s="221"/>
      <c r="F23" s="251">
        <f t="shared" si="4"/>
        <v>7005.373208955225</v>
      </c>
      <c r="G23" s="252">
        <f t="shared" si="3"/>
        <v>700.5373208955225</v>
      </c>
      <c r="H23" s="267">
        <f t="shared" ref="H23:H26" si="5">F23+G23</f>
        <v>7705.9105298507475</v>
      </c>
      <c r="I23" s="273">
        <f t="shared" si="1"/>
        <v>7710</v>
      </c>
      <c r="J23" s="275">
        <f t="shared" ref="J23:J26" si="6">ROUNDUP(H23,-1)</f>
        <v>7710</v>
      </c>
    </row>
    <row r="24" spans="2:10" x14ac:dyDescent="0.3">
      <c r="B24" s="210" t="s">
        <v>232</v>
      </c>
      <c r="C24" s="209"/>
      <c r="D24" s="214"/>
      <c r="E24" s="221"/>
      <c r="F24" s="251">
        <f t="shared" si="4"/>
        <v>344.44799999999998</v>
      </c>
      <c r="G24" s="252">
        <f t="shared" si="3"/>
        <v>34.444800000000001</v>
      </c>
      <c r="H24" s="267">
        <f t="shared" si="5"/>
        <v>378.89279999999997</v>
      </c>
      <c r="I24" s="273">
        <f t="shared" si="1"/>
        <v>380</v>
      </c>
      <c r="J24" s="275">
        <f t="shared" si="6"/>
        <v>380</v>
      </c>
    </row>
    <row r="25" spans="2:10" x14ac:dyDescent="0.3">
      <c r="B25" s="233"/>
      <c r="C25" s="234"/>
      <c r="D25" s="234"/>
      <c r="E25" s="223"/>
      <c r="F25" s="251">
        <f>F11</f>
        <v>0</v>
      </c>
      <c r="G25" s="252">
        <f>F25*10%</f>
        <v>0</v>
      </c>
      <c r="H25" s="267">
        <f t="shared" si="5"/>
        <v>0</v>
      </c>
      <c r="I25" s="273">
        <f t="shared" si="1"/>
        <v>0</v>
      </c>
      <c r="J25" s="275">
        <f t="shared" si="6"/>
        <v>0</v>
      </c>
    </row>
    <row r="26" spans="2:10" ht="15.65" thickBot="1" x14ac:dyDescent="0.35">
      <c r="B26" s="241"/>
      <c r="C26" s="242"/>
      <c r="D26" s="243"/>
      <c r="E26" s="250"/>
      <c r="F26" s="254">
        <f t="shared" ref="F26" si="7">F12</f>
        <v>0</v>
      </c>
      <c r="G26" s="255">
        <f>F26*10%</f>
        <v>0</v>
      </c>
      <c r="H26" s="268">
        <f t="shared" si="5"/>
        <v>0</v>
      </c>
      <c r="I26" s="276">
        <f t="shared" si="1"/>
        <v>0</v>
      </c>
      <c r="J26" s="277">
        <f t="shared" si="6"/>
        <v>0</v>
      </c>
    </row>
    <row r="27" spans="2:10" ht="15.65" thickBot="1" x14ac:dyDescent="0.35">
      <c r="B27" s="211" t="s">
        <v>234</v>
      </c>
      <c r="C27" s="212"/>
      <c r="D27" s="215"/>
      <c r="E27" s="224"/>
      <c r="F27" s="256">
        <f>SUM(F17:F26)</f>
        <v>21398.306208955226</v>
      </c>
      <c r="G27" s="213">
        <f>SUM(G17:G26)</f>
        <v>2139.8306208955228</v>
      </c>
      <c r="H27" s="253">
        <f>SUM(H17:H26)</f>
        <v>23538.136829850751</v>
      </c>
      <c r="I27" s="278">
        <f>SUM(I17:I26)</f>
        <v>23570</v>
      </c>
      <c r="J27" s="278">
        <f>SUM(J17:J26)</f>
        <v>23570</v>
      </c>
    </row>
  </sheetData>
  <mergeCells count="17">
    <mergeCell ref="B23:D23"/>
    <mergeCell ref="B24:D24"/>
    <mergeCell ref="B26:D26"/>
    <mergeCell ref="B27:D27"/>
    <mergeCell ref="B15:J15"/>
    <mergeCell ref="J17:J21"/>
    <mergeCell ref="G3:G7"/>
    <mergeCell ref="B2:G2"/>
    <mergeCell ref="B17:D21"/>
    <mergeCell ref="H17:H21"/>
    <mergeCell ref="B22:D22"/>
    <mergeCell ref="B12:D12"/>
    <mergeCell ref="B3:D7"/>
    <mergeCell ref="B10:D10"/>
    <mergeCell ref="B9:D9"/>
    <mergeCell ref="B8:D8"/>
    <mergeCell ref="B13:D1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8E91D-6E58-4C1C-A3B8-1FAE531EB4C3}">
  <dimension ref="A1:OI74"/>
  <sheetViews>
    <sheetView zoomScale="64" zoomScaleNormal="64" workbookViewId="0">
      <pane xSplit="2" topLeftCell="C1" activePane="topRight" state="frozen"/>
      <selection pane="topRight" activeCell="M5" sqref="M5"/>
    </sheetView>
  </sheetViews>
  <sheetFormatPr baseColWidth="10" defaultRowHeight="15.05" outlineLevelCol="2" x14ac:dyDescent="0.3"/>
  <cols>
    <col min="1" max="1" width="3.5546875" style="125" customWidth="1"/>
    <col min="2" max="2" width="29" style="125" customWidth="1"/>
    <col min="3" max="4" width="11.5546875" style="155"/>
    <col min="5" max="5" width="11.5546875" style="155" customWidth="1"/>
    <col min="6" max="6" width="5.5546875" style="125" customWidth="1"/>
    <col min="7" max="7" width="7.44140625" style="125" customWidth="1"/>
    <col min="8" max="8" width="12.6640625" style="125" customWidth="1"/>
    <col min="9" max="9" width="8" style="125" customWidth="1"/>
    <col min="10" max="10" width="11.5546875" style="57"/>
    <col min="11" max="16" width="2.5546875" style="125" customWidth="1"/>
    <col min="17" max="22" width="3.5546875" style="125" hidden="1" customWidth="1" outlineLevel="1"/>
    <col min="23" max="23" width="11.5546875" style="125" collapsed="1"/>
    <col min="24" max="24" width="5.88671875" style="125" hidden="1" customWidth="1" outlineLevel="2"/>
    <col min="25" max="29" width="4" style="125" hidden="1" customWidth="1" outlineLevel="2"/>
    <col min="30" max="30" width="15.6640625" style="156" customWidth="1" outlineLevel="1" collapsed="1"/>
    <col min="31" max="31" width="11.5546875" style="125"/>
    <col min="32" max="32" width="0" style="125" hidden="1" customWidth="1"/>
    <col min="33" max="399" width="1.77734375" style="125" customWidth="1"/>
    <col min="400" max="16384" width="11.5546875" style="125"/>
  </cols>
  <sheetData>
    <row r="1" spans="1:399" s="122" customFormat="1" ht="15.65" thickBot="1" x14ac:dyDescent="0.35">
      <c r="A1" s="122">
        <f>COUNTA(A5,A11,A17,A29,A41)</f>
        <v>5</v>
      </c>
      <c r="B1" s="104" t="str">
        <f ca="1">"Progression Projet "&amp;ROUND((((G5+G11+G17+G29+G41)/A1)*100),2)&amp;"%"</f>
        <v>Progression Projet 36%</v>
      </c>
      <c r="C1" s="108">
        <v>44991</v>
      </c>
      <c r="D1" s="109">
        <v>45072</v>
      </c>
      <c r="E1" s="188" t="s">
        <v>186</v>
      </c>
      <c r="F1" s="189"/>
      <c r="G1" s="190"/>
      <c r="H1" s="110">
        <f>AD5+AD11+AD17+AD29+AD41</f>
        <v>13918.485000000001</v>
      </c>
      <c r="I1" s="194" t="s">
        <v>2</v>
      </c>
      <c r="J1" s="195"/>
      <c r="K1" s="191">
        <f ca="1">TODAY()</f>
        <v>45003</v>
      </c>
      <c r="L1" s="192"/>
      <c r="M1" s="192"/>
      <c r="N1" s="192"/>
      <c r="O1" s="192"/>
      <c r="P1" s="193"/>
      <c r="Q1" s="14"/>
      <c r="R1" s="14"/>
      <c r="S1" s="14"/>
      <c r="T1" s="14"/>
      <c r="U1" s="14"/>
      <c r="V1" s="14"/>
      <c r="W1" s="15"/>
      <c r="X1" s="14"/>
      <c r="Y1" s="14"/>
      <c r="Z1" s="14"/>
      <c r="AA1" s="14"/>
      <c r="AB1" s="14"/>
      <c r="AC1" s="14"/>
      <c r="AD1" s="107"/>
      <c r="AE1" s="16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</row>
    <row r="2" spans="1:399" s="123" customFormat="1" ht="15.65" hidden="1" thickBot="1" x14ac:dyDescent="0.35">
      <c r="B2" s="44"/>
      <c r="C2" s="106"/>
      <c r="D2" s="106"/>
      <c r="E2" s="45"/>
      <c r="F2" s="29"/>
      <c r="G2" s="29"/>
      <c r="H2" s="29"/>
      <c r="I2" s="29"/>
      <c r="J2" s="96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48"/>
      <c r="X2" s="29"/>
      <c r="Y2" s="29"/>
      <c r="Z2" s="29"/>
      <c r="AA2" s="29"/>
      <c r="AB2" s="29"/>
      <c r="AC2" s="29"/>
      <c r="AD2" s="105"/>
      <c r="AE2" s="29"/>
      <c r="AF2" s="49"/>
      <c r="AG2" s="49">
        <f>WEEKDAY(AG3,2)</f>
        <v>1</v>
      </c>
      <c r="AH2" s="49">
        <f t="shared" ref="AH2:AV2" si="0">WEEKDAY(AH3,2)</f>
        <v>2</v>
      </c>
      <c r="AI2" s="49">
        <f t="shared" si="0"/>
        <v>3</v>
      </c>
      <c r="AJ2" s="49">
        <f t="shared" si="0"/>
        <v>4</v>
      </c>
      <c r="AK2" s="49">
        <f t="shared" si="0"/>
        <v>5</v>
      </c>
      <c r="AL2" s="49">
        <f t="shared" si="0"/>
        <v>6</v>
      </c>
      <c r="AM2" s="49">
        <f t="shared" si="0"/>
        <v>7</v>
      </c>
      <c r="AN2" s="49">
        <f t="shared" si="0"/>
        <v>1</v>
      </c>
      <c r="AO2" s="49">
        <f t="shared" si="0"/>
        <v>2</v>
      </c>
      <c r="AP2" s="49">
        <f t="shared" si="0"/>
        <v>3</v>
      </c>
      <c r="AQ2" s="49">
        <f t="shared" si="0"/>
        <v>4</v>
      </c>
      <c r="AR2" s="49">
        <f t="shared" si="0"/>
        <v>5</v>
      </c>
      <c r="AS2" s="49">
        <f t="shared" si="0"/>
        <v>6</v>
      </c>
      <c r="AT2" s="49">
        <f t="shared" si="0"/>
        <v>7</v>
      </c>
      <c r="AU2" s="49">
        <f t="shared" si="0"/>
        <v>1</v>
      </c>
      <c r="AV2" s="49">
        <f t="shared" si="0"/>
        <v>2</v>
      </c>
      <c r="AW2" s="49">
        <f t="shared" ref="AW2" si="1">WEEKDAY(AW3,2)</f>
        <v>3</v>
      </c>
      <c r="AX2" s="49">
        <f t="shared" ref="AX2" si="2">WEEKDAY(AX3,2)</f>
        <v>4</v>
      </c>
      <c r="AY2" s="49">
        <f t="shared" ref="AY2" si="3">WEEKDAY(AY3,2)</f>
        <v>5</v>
      </c>
      <c r="AZ2" s="49">
        <f t="shared" ref="AZ2" si="4">WEEKDAY(AZ3,2)</f>
        <v>6</v>
      </c>
      <c r="BA2" s="49">
        <f t="shared" ref="BA2" si="5">WEEKDAY(BA3,2)</f>
        <v>7</v>
      </c>
      <c r="BB2" s="49">
        <f t="shared" ref="BB2" si="6">WEEKDAY(BB3,2)</f>
        <v>1</v>
      </c>
      <c r="BC2" s="49">
        <f t="shared" ref="BC2" si="7">WEEKDAY(BC3,2)</f>
        <v>2</v>
      </c>
      <c r="BD2" s="49">
        <f t="shared" ref="BD2" si="8">WEEKDAY(BD3,2)</f>
        <v>3</v>
      </c>
      <c r="BE2" s="49">
        <f t="shared" ref="BE2" si="9">WEEKDAY(BE3,2)</f>
        <v>4</v>
      </c>
      <c r="BF2" s="49">
        <f t="shared" ref="BF2" si="10">WEEKDAY(BF3,2)</f>
        <v>5</v>
      </c>
      <c r="BG2" s="49">
        <f t="shared" ref="BG2" si="11">WEEKDAY(BG3,2)</f>
        <v>6</v>
      </c>
      <c r="BH2" s="49">
        <f t="shared" ref="BH2" si="12">WEEKDAY(BH3,2)</f>
        <v>7</v>
      </c>
      <c r="BI2" s="49">
        <f t="shared" ref="BI2" si="13">WEEKDAY(BI3,2)</f>
        <v>1</v>
      </c>
      <c r="BJ2" s="49">
        <f t="shared" ref="BJ2:BK2" si="14">WEEKDAY(BJ3,2)</f>
        <v>2</v>
      </c>
      <c r="BK2" s="49">
        <f t="shared" si="14"/>
        <v>3</v>
      </c>
      <c r="BL2" s="49">
        <f t="shared" ref="BL2" si="15">WEEKDAY(BL3,2)</f>
        <v>4</v>
      </c>
      <c r="BM2" s="49">
        <f t="shared" ref="BM2" si="16">WEEKDAY(BM3,2)</f>
        <v>5</v>
      </c>
      <c r="BN2" s="49">
        <f t="shared" ref="BN2" si="17">WEEKDAY(BN3,2)</f>
        <v>6</v>
      </c>
      <c r="BO2" s="49">
        <f t="shared" ref="BO2" si="18">WEEKDAY(BO3,2)</f>
        <v>7</v>
      </c>
      <c r="BP2" s="49">
        <f t="shared" ref="BP2" si="19">WEEKDAY(BP3,2)</f>
        <v>1</v>
      </c>
      <c r="BQ2" s="49">
        <f t="shared" ref="BQ2" si="20">WEEKDAY(BQ3,2)</f>
        <v>2</v>
      </c>
      <c r="BR2" s="49">
        <f t="shared" ref="BR2" si="21">WEEKDAY(BR3,2)</f>
        <v>3</v>
      </c>
      <c r="BS2" s="49">
        <f t="shared" ref="BS2" si="22">WEEKDAY(BS3,2)</f>
        <v>4</v>
      </c>
      <c r="BT2" s="49">
        <f t="shared" ref="BT2" si="23">WEEKDAY(BT3,2)</f>
        <v>5</v>
      </c>
      <c r="BU2" s="49">
        <f t="shared" ref="BU2" si="24">WEEKDAY(BU3,2)</f>
        <v>6</v>
      </c>
      <c r="BV2" s="49">
        <f t="shared" ref="BV2" si="25">WEEKDAY(BV3,2)</f>
        <v>7</v>
      </c>
      <c r="BW2" s="49">
        <f t="shared" ref="BW2" si="26">WEEKDAY(BW3,2)</f>
        <v>1</v>
      </c>
      <c r="BX2" s="49">
        <f t="shared" ref="BX2" si="27">WEEKDAY(BX3,2)</f>
        <v>2</v>
      </c>
      <c r="BY2" s="49">
        <f t="shared" ref="BY2:BZ2" si="28">WEEKDAY(BY3,2)</f>
        <v>3</v>
      </c>
      <c r="BZ2" s="49">
        <f t="shared" si="28"/>
        <v>4</v>
      </c>
      <c r="CA2" s="49">
        <f t="shared" ref="CA2" si="29">WEEKDAY(CA3,2)</f>
        <v>5</v>
      </c>
      <c r="CB2" s="49">
        <f t="shared" ref="CB2" si="30">WEEKDAY(CB3,2)</f>
        <v>6</v>
      </c>
      <c r="CC2" s="49">
        <f t="shared" ref="CC2" si="31">WEEKDAY(CC3,2)</f>
        <v>7</v>
      </c>
      <c r="CD2" s="49">
        <f t="shared" ref="CD2" si="32">WEEKDAY(CD3,2)</f>
        <v>1</v>
      </c>
      <c r="CE2" s="49">
        <f t="shared" ref="CE2" si="33">WEEKDAY(CE3,2)</f>
        <v>2</v>
      </c>
      <c r="CF2" s="49">
        <f t="shared" ref="CF2" si="34">WEEKDAY(CF3,2)</f>
        <v>3</v>
      </c>
      <c r="CG2" s="49">
        <f t="shared" ref="CG2" si="35">WEEKDAY(CG3,2)</f>
        <v>4</v>
      </c>
      <c r="CH2" s="49">
        <f t="shared" ref="CH2" si="36">WEEKDAY(CH3,2)</f>
        <v>5</v>
      </c>
      <c r="CI2" s="49">
        <f t="shared" ref="CI2" si="37">WEEKDAY(CI3,2)</f>
        <v>6</v>
      </c>
      <c r="CJ2" s="49">
        <f t="shared" ref="CJ2" si="38">WEEKDAY(CJ3,2)</f>
        <v>7</v>
      </c>
      <c r="CK2" s="49">
        <f t="shared" ref="CK2" si="39">WEEKDAY(CK3,2)</f>
        <v>1</v>
      </c>
      <c r="CL2" s="49">
        <f t="shared" ref="CL2" si="40">WEEKDAY(CL3,2)</f>
        <v>2</v>
      </c>
      <c r="CM2" s="49">
        <f t="shared" ref="CM2" si="41">WEEKDAY(CM3,2)</f>
        <v>3</v>
      </c>
      <c r="CN2" s="49">
        <f t="shared" ref="CN2:CO2" si="42">WEEKDAY(CN3,2)</f>
        <v>4</v>
      </c>
      <c r="CO2" s="49">
        <f t="shared" si="42"/>
        <v>5</v>
      </c>
      <c r="CP2" s="49">
        <f t="shared" ref="CP2" si="43">WEEKDAY(CP3,2)</f>
        <v>6</v>
      </c>
      <c r="CQ2" s="49">
        <f t="shared" ref="CQ2" si="44">WEEKDAY(CQ3,2)</f>
        <v>7</v>
      </c>
      <c r="CR2" s="49">
        <f t="shared" ref="CR2" si="45">WEEKDAY(CR3,2)</f>
        <v>1</v>
      </c>
      <c r="CS2" s="49">
        <f t="shared" ref="CS2" si="46">WEEKDAY(CS3,2)</f>
        <v>2</v>
      </c>
      <c r="CT2" s="49">
        <f t="shared" ref="CT2" si="47">WEEKDAY(CT3,2)</f>
        <v>3</v>
      </c>
      <c r="CU2" s="49">
        <f t="shared" ref="CU2" si="48">WEEKDAY(CU3,2)</f>
        <v>4</v>
      </c>
      <c r="CV2" s="49">
        <f t="shared" ref="CV2" si="49">WEEKDAY(CV3,2)</f>
        <v>5</v>
      </c>
      <c r="CW2" s="49">
        <f t="shared" ref="CW2" si="50">WEEKDAY(CW3,2)</f>
        <v>6</v>
      </c>
      <c r="CX2" s="49">
        <f t="shared" ref="CX2" si="51">WEEKDAY(CX3,2)</f>
        <v>7</v>
      </c>
      <c r="CY2" s="49">
        <f t="shared" ref="CY2" si="52">WEEKDAY(CY3,2)</f>
        <v>1</v>
      </c>
      <c r="CZ2" s="49">
        <f t="shared" ref="CZ2" si="53">WEEKDAY(CZ3,2)</f>
        <v>2</v>
      </c>
      <c r="DA2" s="49">
        <f t="shared" ref="DA2" si="54">WEEKDAY(DA3,2)</f>
        <v>3</v>
      </c>
      <c r="DB2" s="49">
        <f t="shared" ref="DB2" si="55">WEEKDAY(DB3,2)</f>
        <v>4</v>
      </c>
      <c r="DC2" s="49">
        <f t="shared" ref="DC2:DD2" si="56">WEEKDAY(DC3,2)</f>
        <v>5</v>
      </c>
      <c r="DD2" s="49">
        <f t="shared" si="56"/>
        <v>6</v>
      </c>
      <c r="DE2" s="49">
        <f t="shared" ref="DE2" si="57">WEEKDAY(DE3,2)</f>
        <v>7</v>
      </c>
      <c r="DF2" s="49">
        <f t="shared" ref="DF2" si="58">WEEKDAY(DF3,2)</f>
        <v>1</v>
      </c>
      <c r="DG2" s="49">
        <f t="shared" ref="DG2" si="59">WEEKDAY(DG3,2)</f>
        <v>2</v>
      </c>
      <c r="DH2" s="49">
        <f t="shared" ref="DH2" si="60">WEEKDAY(DH3,2)</f>
        <v>3</v>
      </c>
      <c r="DI2" s="49">
        <f t="shared" ref="DI2" si="61">WEEKDAY(DI3,2)</f>
        <v>4</v>
      </c>
      <c r="DJ2" s="49">
        <f t="shared" ref="DJ2" si="62">WEEKDAY(DJ3,2)</f>
        <v>5</v>
      </c>
      <c r="DK2" s="49">
        <f t="shared" ref="DK2" si="63">WEEKDAY(DK3,2)</f>
        <v>6</v>
      </c>
      <c r="DL2" s="49">
        <f t="shared" ref="DL2" si="64">WEEKDAY(DL3,2)</f>
        <v>7</v>
      </c>
      <c r="DM2" s="49">
        <f t="shared" ref="DM2" si="65">WEEKDAY(DM3,2)</f>
        <v>1</v>
      </c>
      <c r="DN2" s="49">
        <f t="shared" ref="DN2" si="66">WEEKDAY(DN3,2)</f>
        <v>2</v>
      </c>
      <c r="DO2" s="49">
        <f t="shared" ref="DO2" si="67">WEEKDAY(DO3,2)</f>
        <v>3</v>
      </c>
      <c r="DP2" s="49">
        <f t="shared" ref="DP2" si="68">WEEKDAY(DP3,2)</f>
        <v>4</v>
      </c>
      <c r="DQ2" s="49">
        <f t="shared" ref="DQ2" si="69">WEEKDAY(DQ3,2)</f>
        <v>5</v>
      </c>
      <c r="DR2" s="49">
        <f t="shared" ref="DR2:DS2" si="70">WEEKDAY(DR3,2)</f>
        <v>6</v>
      </c>
      <c r="DS2" s="49">
        <f t="shared" si="70"/>
        <v>7</v>
      </c>
      <c r="DT2" s="49">
        <f t="shared" ref="DT2" si="71">WEEKDAY(DT3,2)</f>
        <v>1</v>
      </c>
      <c r="DU2" s="49">
        <f t="shared" ref="DU2" si="72">WEEKDAY(DU3,2)</f>
        <v>2</v>
      </c>
      <c r="DV2" s="49">
        <f t="shared" ref="DV2" si="73">WEEKDAY(DV3,2)</f>
        <v>3</v>
      </c>
      <c r="DW2" s="49">
        <f t="shared" ref="DW2" si="74">WEEKDAY(DW3,2)</f>
        <v>4</v>
      </c>
      <c r="DX2" s="49">
        <f t="shared" ref="DX2" si="75">WEEKDAY(DX3,2)</f>
        <v>5</v>
      </c>
      <c r="DY2" s="49">
        <f t="shared" ref="DY2" si="76">WEEKDAY(DY3,2)</f>
        <v>6</v>
      </c>
      <c r="DZ2" s="49">
        <f t="shared" ref="DZ2" si="77">WEEKDAY(DZ3,2)</f>
        <v>7</v>
      </c>
      <c r="EA2" s="49">
        <f t="shared" ref="EA2" si="78">WEEKDAY(EA3,2)</f>
        <v>1</v>
      </c>
      <c r="EB2" s="49">
        <f t="shared" ref="EB2" si="79">WEEKDAY(EB3,2)</f>
        <v>2</v>
      </c>
      <c r="EC2" s="49">
        <f t="shared" ref="EC2" si="80">WEEKDAY(EC3,2)</f>
        <v>3</v>
      </c>
      <c r="ED2" s="49">
        <f t="shared" ref="ED2" si="81">WEEKDAY(ED3,2)</f>
        <v>4</v>
      </c>
      <c r="EE2" s="49">
        <f t="shared" ref="EE2" si="82">WEEKDAY(EE3,2)</f>
        <v>5</v>
      </c>
      <c r="EF2" s="49">
        <f t="shared" ref="EF2" si="83">WEEKDAY(EF3,2)</f>
        <v>6</v>
      </c>
      <c r="EG2" s="49">
        <f t="shared" ref="EG2:EH2" si="84">WEEKDAY(EG3,2)</f>
        <v>7</v>
      </c>
      <c r="EH2" s="49">
        <f t="shared" si="84"/>
        <v>1</v>
      </c>
      <c r="EI2" s="49">
        <f t="shared" ref="EI2" si="85">WEEKDAY(EI3,2)</f>
        <v>2</v>
      </c>
      <c r="EJ2" s="49">
        <f t="shared" ref="EJ2" si="86">WEEKDAY(EJ3,2)</f>
        <v>3</v>
      </c>
      <c r="EK2" s="49">
        <f t="shared" ref="EK2" si="87">WEEKDAY(EK3,2)</f>
        <v>4</v>
      </c>
      <c r="EL2" s="49">
        <f t="shared" ref="EL2" si="88">WEEKDAY(EL3,2)</f>
        <v>5</v>
      </c>
      <c r="EM2" s="49">
        <f t="shared" ref="EM2" si="89">WEEKDAY(EM3,2)</f>
        <v>6</v>
      </c>
      <c r="EN2" s="49">
        <f t="shared" ref="EN2" si="90">WEEKDAY(EN3,2)</f>
        <v>7</v>
      </c>
      <c r="EO2" s="49">
        <f t="shared" ref="EO2" si="91">WEEKDAY(EO3,2)</f>
        <v>1</v>
      </c>
      <c r="EP2" s="49">
        <f t="shared" ref="EP2" si="92">WEEKDAY(EP3,2)</f>
        <v>2</v>
      </c>
      <c r="EQ2" s="49">
        <f t="shared" ref="EQ2" si="93">WEEKDAY(EQ3,2)</f>
        <v>3</v>
      </c>
      <c r="ER2" s="49">
        <f t="shared" ref="ER2" si="94">WEEKDAY(ER3,2)</f>
        <v>4</v>
      </c>
      <c r="ES2" s="49">
        <f t="shared" ref="ES2" si="95">WEEKDAY(ES3,2)</f>
        <v>5</v>
      </c>
      <c r="ET2" s="49">
        <f t="shared" ref="ET2" si="96">WEEKDAY(ET3,2)</f>
        <v>6</v>
      </c>
      <c r="EU2" s="49">
        <f t="shared" ref="EU2" si="97">WEEKDAY(EU3,2)</f>
        <v>7</v>
      </c>
      <c r="EV2" s="49">
        <f t="shared" ref="EV2:EW2" si="98">WEEKDAY(EV3,2)</f>
        <v>1</v>
      </c>
      <c r="EW2" s="49">
        <f t="shared" si="98"/>
        <v>2</v>
      </c>
      <c r="EX2" s="49">
        <f t="shared" ref="EX2" si="99">WEEKDAY(EX3,2)</f>
        <v>3</v>
      </c>
      <c r="EY2" s="49">
        <f t="shared" ref="EY2" si="100">WEEKDAY(EY3,2)</f>
        <v>4</v>
      </c>
      <c r="EZ2" s="49">
        <f t="shared" ref="EZ2" si="101">WEEKDAY(EZ3,2)</f>
        <v>5</v>
      </c>
      <c r="FA2" s="49">
        <f t="shared" ref="FA2" si="102">WEEKDAY(FA3,2)</f>
        <v>6</v>
      </c>
      <c r="FB2" s="49">
        <f t="shared" ref="FB2" si="103">WEEKDAY(FB3,2)</f>
        <v>7</v>
      </c>
      <c r="FC2" s="49">
        <f t="shared" ref="FC2" si="104">WEEKDAY(FC3,2)</f>
        <v>1</v>
      </c>
      <c r="FD2" s="49">
        <f t="shared" ref="FD2" si="105">WEEKDAY(FD3,2)</f>
        <v>2</v>
      </c>
      <c r="FE2" s="49">
        <f t="shared" ref="FE2" si="106">WEEKDAY(FE3,2)</f>
        <v>3</v>
      </c>
      <c r="FF2" s="49">
        <f t="shared" ref="FF2" si="107">WEEKDAY(FF3,2)</f>
        <v>4</v>
      </c>
      <c r="FG2" s="49">
        <f t="shared" ref="FG2" si="108">WEEKDAY(FG3,2)</f>
        <v>5</v>
      </c>
      <c r="FH2" s="49">
        <f t="shared" ref="FH2" si="109">WEEKDAY(FH3,2)</f>
        <v>6</v>
      </c>
      <c r="FI2" s="49">
        <f t="shared" ref="FI2" si="110">WEEKDAY(FI3,2)</f>
        <v>7</v>
      </c>
      <c r="FJ2" s="49">
        <f t="shared" ref="FJ2" si="111">WEEKDAY(FJ3,2)</f>
        <v>1</v>
      </c>
      <c r="FK2" s="49">
        <f t="shared" ref="FK2:FL2" si="112">WEEKDAY(FK3,2)</f>
        <v>2</v>
      </c>
      <c r="FL2" s="49">
        <f t="shared" si="112"/>
        <v>3</v>
      </c>
      <c r="FM2" s="49">
        <f t="shared" ref="FM2" si="113">WEEKDAY(FM3,2)</f>
        <v>4</v>
      </c>
      <c r="FN2" s="49">
        <f t="shared" ref="FN2" si="114">WEEKDAY(FN3,2)</f>
        <v>5</v>
      </c>
      <c r="FO2" s="49">
        <f t="shared" ref="FO2" si="115">WEEKDAY(FO3,2)</f>
        <v>6</v>
      </c>
      <c r="FP2" s="49">
        <f t="shared" ref="FP2" si="116">WEEKDAY(FP3,2)</f>
        <v>7</v>
      </c>
      <c r="FQ2" s="49">
        <f t="shared" ref="FQ2" si="117">WEEKDAY(FQ3,2)</f>
        <v>1</v>
      </c>
      <c r="FR2" s="49">
        <f t="shared" ref="FR2" si="118">WEEKDAY(FR3,2)</f>
        <v>2</v>
      </c>
      <c r="FS2" s="49">
        <f t="shared" ref="FS2" si="119">WEEKDAY(FS3,2)</f>
        <v>3</v>
      </c>
      <c r="FT2" s="49">
        <f t="shared" ref="FT2" si="120">WEEKDAY(FT3,2)</f>
        <v>4</v>
      </c>
      <c r="FU2" s="49">
        <f t="shared" ref="FU2" si="121">WEEKDAY(FU3,2)</f>
        <v>5</v>
      </c>
      <c r="FV2" s="49">
        <f t="shared" ref="FV2" si="122">WEEKDAY(FV3,2)</f>
        <v>6</v>
      </c>
      <c r="FW2" s="49">
        <f t="shared" ref="FW2" si="123">WEEKDAY(FW3,2)</f>
        <v>7</v>
      </c>
      <c r="FX2" s="49">
        <f t="shared" ref="FX2" si="124">WEEKDAY(FX3,2)</f>
        <v>1</v>
      </c>
      <c r="FY2" s="49">
        <f t="shared" ref="FY2" si="125">WEEKDAY(FY3,2)</f>
        <v>2</v>
      </c>
      <c r="FZ2" s="49">
        <f t="shared" ref="FZ2:GA2" si="126">WEEKDAY(FZ3,2)</f>
        <v>3</v>
      </c>
      <c r="GA2" s="49">
        <f t="shared" si="126"/>
        <v>4</v>
      </c>
      <c r="GB2" s="49">
        <f t="shared" ref="GB2" si="127">WEEKDAY(GB3,2)</f>
        <v>5</v>
      </c>
      <c r="GC2" s="49">
        <f t="shared" ref="GC2" si="128">WEEKDAY(GC3,2)</f>
        <v>6</v>
      </c>
      <c r="GD2" s="49">
        <f t="shared" ref="GD2" si="129">WEEKDAY(GD3,2)</f>
        <v>7</v>
      </c>
      <c r="GE2" s="49">
        <f t="shared" ref="GE2" si="130">WEEKDAY(GE3,2)</f>
        <v>1</v>
      </c>
      <c r="GF2" s="49">
        <f t="shared" ref="GF2" si="131">WEEKDAY(GF3,2)</f>
        <v>2</v>
      </c>
      <c r="GG2" s="49">
        <f t="shared" ref="GG2" si="132">WEEKDAY(GG3,2)</f>
        <v>3</v>
      </c>
      <c r="GH2" s="49">
        <f t="shared" ref="GH2" si="133">WEEKDAY(GH3,2)</f>
        <v>4</v>
      </c>
      <c r="GI2" s="49">
        <f t="shared" ref="GI2" si="134">WEEKDAY(GI3,2)</f>
        <v>5</v>
      </c>
      <c r="GJ2" s="49">
        <f t="shared" ref="GJ2" si="135">WEEKDAY(GJ3,2)</f>
        <v>6</v>
      </c>
      <c r="GK2" s="49">
        <f t="shared" ref="GK2" si="136">WEEKDAY(GK3,2)</f>
        <v>7</v>
      </c>
      <c r="GL2" s="49">
        <f t="shared" ref="GL2" si="137">WEEKDAY(GL3,2)</f>
        <v>1</v>
      </c>
      <c r="GM2" s="49">
        <f t="shared" ref="GM2" si="138">WEEKDAY(GM3,2)</f>
        <v>2</v>
      </c>
      <c r="GN2" s="49">
        <f t="shared" ref="GN2" si="139">WEEKDAY(GN3,2)</f>
        <v>3</v>
      </c>
      <c r="GO2" s="49">
        <f t="shared" ref="GO2:GP2" si="140">WEEKDAY(GO3,2)</f>
        <v>4</v>
      </c>
      <c r="GP2" s="49">
        <f t="shared" si="140"/>
        <v>5</v>
      </c>
      <c r="GQ2" s="49">
        <f t="shared" ref="GQ2" si="141">WEEKDAY(GQ3,2)</f>
        <v>6</v>
      </c>
      <c r="GR2" s="49">
        <f t="shared" ref="GR2" si="142">WEEKDAY(GR3,2)</f>
        <v>7</v>
      </c>
      <c r="GS2" s="49">
        <f t="shared" ref="GS2" si="143">WEEKDAY(GS3,2)</f>
        <v>1</v>
      </c>
      <c r="GT2" s="49">
        <f t="shared" ref="GT2" si="144">WEEKDAY(GT3,2)</f>
        <v>2</v>
      </c>
      <c r="GU2" s="49">
        <f t="shared" ref="GU2" si="145">WEEKDAY(GU3,2)</f>
        <v>3</v>
      </c>
      <c r="GV2" s="49">
        <f t="shared" ref="GV2" si="146">WEEKDAY(GV3,2)</f>
        <v>4</v>
      </c>
      <c r="GW2" s="49">
        <f t="shared" ref="GW2" si="147">WEEKDAY(GW3,2)</f>
        <v>5</v>
      </c>
      <c r="GX2" s="49">
        <f t="shared" ref="GX2" si="148">WEEKDAY(GX3,2)</f>
        <v>6</v>
      </c>
      <c r="GY2" s="49">
        <f t="shared" ref="GY2" si="149">WEEKDAY(GY3,2)</f>
        <v>7</v>
      </c>
      <c r="GZ2" s="49">
        <f t="shared" ref="GZ2" si="150">WEEKDAY(GZ3,2)</f>
        <v>1</v>
      </c>
      <c r="HA2" s="49">
        <f t="shared" ref="HA2" si="151">WEEKDAY(HA3,2)</f>
        <v>2</v>
      </c>
      <c r="HB2" s="49">
        <f t="shared" ref="HB2" si="152">WEEKDAY(HB3,2)</f>
        <v>3</v>
      </c>
      <c r="HC2" s="49">
        <f t="shared" ref="HC2" si="153">WEEKDAY(HC3,2)</f>
        <v>4</v>
      </c>
      <c r="HD2" s="49">
        <f t="shared" ref="HD2:HE2" si="154">WEEKDAY(HD3,2)</f>
        <v>5</v>
      </c>
      <c r="HE2" s="49">
        <f t="shared" si="154"/>
        <v>6</v>
      </c>
      <c r="HF2" s="49">
        <f t="shared" ref="HF2" si="155">WEEKDAY(HF3,2)</f>
        <v>7</v>
      </c>
      <c r="HG2" s="49">
        <f t="shared" ref="HG2" si="156">WEEKDAY(HG3,2)</f>
        <v>1</v>
      </c>
      <c r="HH2" s="49">
        <f t="shared" ref="HH2" si="157">WEEKDAY(HH3,2)</f>
        <v>2</v>
      </c>
      <c r="HI2" s="49">
        <f t="shared" ref="HI2" si="158">WEEKDAY(HI3,2)</f>
        <v>3</v>
      </c>
      <c r="HJ2" s="49">
        <f t="shared" ref="HJ2" si="159">WEEKDAY(HJ3,2)</f>
        <v>4</v>
      </c>
      <c r="HK2" s="49">
        <f t="shared" ref="HK2" si="160">WEEKDAY(HK3,2)</f>
        <v>5</v>
      </c>
      <c r="HL2" s="49">
        <f t="shared" ref="HL2" si="161">WEEKDAY(HL3,2)</f>
        <v>6</v>
      </c>
      <c r="HM2" s="49">
        <f t="shared" ref="HM2" si="162">WEEKDAY(HM3,2)</f>
        <v>7</v>
      </c>
      <c r="HN2" s="49">
        <f t="shared" ref="HN2" si="163">WEEKDAY(HN3,2)</f>
        <v>1</v>
      </c>
      <c r="HO2" s="49">
        <f t="shared" ref="HO2" si="164">WEEKDAY(HO3,2)</f>
        <v>2</v>
      </c>
      <c r="HP2" s="49">
        <f t="shared" ref="HP2" si="165">WEEKDAY(HP3,2)</f>
        <v>3</v>
      </c>
      <c r="HQ2" s="49">
        <f t="shared" ref="HQ2" si="166">WEEKDAY(HQ3,2)</f>
        <v>4</v>
      </c>
      <c r="HR2" s="49">
        <f t="shared" ref="HR2" si="167">WEEKDAY(HR3,2)</f>
        <v>5</v>
      </c>
      <c r="HS2" s="49">
        <f t="shared" ref="HS2:HT2" si="168">WEEKDAY(HS3,2)</f>
        <v>6</v>
      </c>
      <c r="HT2" s="49">
        <f t="shared" si="168"/>
        <v>7</v>
      </c>
      <c r="HU2" s="49">
        <f t="shared" ref="HU2" si="169">WEEKDAY(HU3,2)</f>
        <v>1</v>
      </c>
      <c r="HV2" s="49">
        <f t="shared" ref="HV2" si="170">WEEKDAY(HV3,2)</f>
        <v>2</v>
      </c>
      <c r="HW2" s="49">
        <f t="shared" ref="HW2" si="171">WEEKDAY(HW3,2)</f>
        <v>3</v>
      </c>
      <c r="HX2" s="49">
        <f t="shared" ref="HX2" si="172">WEEKDAY(HX3,2)</f>
        <v>4</v>
      </c>
      <c r="HY2" s="49">
        <f t="shared" ref="HY2" si="173">WEEKDAY(HY3,2)</f>
        <v>5</v>
      </c>
      <c r="HZ2" s="49">
        <f t="shared" ref="HZ2" si="174">WEEKDAY(HZ3,2)</f>
        <v>6</v>
      </c>
      <c r="IA2" s="49">
        <f t="shared" ref="IA2" si="175">WEEKDAY(IA3,2)</f>
        <v>7</v>
      </c>
      <c r="IB2" s="49">
        <f t="shared" ref="IB2" si="176">WEEKDAY(IB3,2)</f>
        <v>1</v>
      </c>
      <c r="IC2" s="49">
        <f t="shared" ref="IC2" si="177">WEEKDAY(IC3,2)</f>
        <v>2</v>
      </c>
      <c r="ID2" s="49">
        <f t="shared" ref="ID2" si="178">WEEKDAY(ID3,2)</f>
        <v>3</v>
      </c>
      <c r="IE2" s="49">
        <f t="shared" ref="IE2" si="179">WEEKDAY(IE3,2)</f>
        <v>4</v>
      </c>
      <c r="IF2" s="49">
        <f t="shared" ref="IF2" si="180">WEEKDAY(IF3,2)</f>
        <v>5</v>
      </c>
      <c r="IG2" s="49">
        <f t="shared" ref="IG2" si="181">WEEKDAY(IG3,2)</f>
        <v>6</v>
      </c>
      <c r="IH2" s="49">
        <f t="shared" ref="IH2:II2" si="182">WEEKDAY(IH3,2)</f>
        <v>7</v>
      </c>
      <c r="II2" s="49">
        <f t="shared" si="182"/>
        <v>1</v>
      </c>
      <c r="IJ2" s="49">
        <f t="shared" ref="IJ2" si="183">WEEKDAY(IJ3,2)</f>
        <v>2</v>
      </c>
      <c r="IK2" s="49">
        <f t="shared" ref="IK2" si="184">WEEKDAY(IK3,2)</f>
        <v>3</v>
      </c>
      <c r="IL2" s="49">
        <f t="shared" ref="IL2" si="185">WEEKDAY(IL3,2)</f>
        <v>4</v>
      </c>
      <c r="IM2" s="49">
        <f t="shared" ref="IM2" si="186">WEEKDAY(IM3,2)</f>
        <v>5</v>
      </c>
      <c r="IN2" s="49">
        <f t="shared" ref="IN2" si="187">WEEKDAY(IN3,2)</f>
        <v>6</v>
      </c>
      <c r="IO2" s="49">
        <f t="shared" ref="IO2" si="188">WEEKDAY(IO3,2)</f>
        <v>7</v>
      </c>
      <c r="IP2" s="49">
        <f t="shared" ref="IP2" si="189">WEEKDAY(IP3,2)</f>
        <v>1</v>
      </c>
      <c r="IQ2" s="49">
        <f t="shared" ref="IQ2" si="190">WEEKDAY(IQ3,2)</f>
        <v>2</v>
      </c>
      <c r="IR2" s="49">
        <f t="shared" ref="IR2" si="191">WEEKDAY(IR3,2)</f>
        <v>3</v>
      </c>
      <c r="IS2" s="49">
        <f t="shared" ref="IS2" si="192">WEEKDAY(IS3,2)</f>
        <v>4</v>
      </c>
      <c r="IT2" s="49">
        <f t="shared" ref="IT2" si="193">WEEKDAY(IT3,2)</f>
        <v>5</v>
      </c>
      <c r="IU2" s="49">
        <f t="shared" ref="IU2" si="194">WEEKDAY(IU3,2)</f>
        <v>6</v>
      </c>
      <c r="IV2" s="49">
        <f t="shared" ref="IV2" si="195">WEEKDAY(IV3,2)</f>
        <v>7</v>
      </c>
      <c r="IW2" s="49">
        <f t="shared" ref="IW2:IX2" si="196">WEEKDAY(IW3,2)</f>
        <v>1</v>
      </c>
      <c r="IX2" s="49">
        <f t="shared" si="196"/>
        <v>2</v>
      </c>
      <c r="IY2" s="49">
        <f t="shared" ref="IY2" si="197">WEEKDAY(IY3,2)</f>
        <v>3</v>
      </c>
      <c r="IZ2" s="49">
        <f t="shared" ref="IZ2" si="198">WEEKDAY(IZ3,2)</f>
        <v>4</v>
      </c>
      <c r="JA2" s="49">
        <f t="shared" ref="JA2" si="199">WEEKDAY(JA3,2)</f>
        <v>5</v>
      </c>
      <c r="JB2" s="49">
        <f t="shared" ref="JB2" si="200">WEEKDAY(JB3,2)</f>
        <v>6</v>
      </c>
      <c r="JC2" s="49">
        <f t="shared" ref="JC2" si="201">WEEKDAY(JC3,2)</f>
        <v>7</v>
      </c>
      <c r="JD2" s="49">
        <f t="shared" ref="JD2" si="202">WEEKDAY(JD3,2)</f>
        <v>1</v>
      </c>
      <c r="JE2" s="49">
        <f t="shared" ref="JE2" si="203">WEEKDAY(JE3,2)</f>
        <v>2</v>
      </c>
      <c r="JF2" s="49">
        <f t="shared" ref="JF2" si="204">WEEKDAY(JF3,2)</f>
        <v>3</v>
      </c>
      <c r="JG2" s="49">
        <f t="shared" ref="JG2" si="205">WEEKDAY(JG3,2)</f>
        <v>4</v>
      </c>
      <c r="JH2" s="49">
        <f t="shared" ref="JH2" si="206">WEEKDAY(JH3,2)</f>
        <v>5</v>
      </c>
      <c r="JI2" s="49">
        <f t="shared" ref="JI2" si="207">WEEKDAY(JI3,2)</f>
        <v>6</v>
      </c>
      <c r="JJ2" s="49">
        <f t="shared" ref="JJ2" si="208">WEEKDAY(JJ3,2)</f>
        <v>7</v>
      </c>
      <c r="JK2" s="49">
        <f t="shared" ref="JK2" si="209">WEEKDAY(JK3,2)</f>
        <v>1</v>
      </c>
      <c r="JL2" s="49">
        <f t="shared" ref="JL2:JM2" si="210">WEEKDAY(JL3,2)</f>
        <v>2</v>
      </c>
      <c r="JM2" s="49">
        <f t="shared" si="210"/>
        <v>3</v>
      </c>
      <c r="JN2" s="49">
        <f t="shared" ref="JN2" si="211">WEEKDAY(JN3,2)</f>
        <v>4</v>
      </c>
      <c r="JO2" s="49">
        <f t="shared" ref="JO2" si="212">WEEKDAY(JO3,2)</f>
        <v>5</v>
      </c>
      <c r="JP2" s="49">
        <f t="shared" ref="JP2" si="213">WEEKDAY(JP3,2)</f>
        <v>6</v>
      </c>
      <c r="JQ2" s="49">
        <f t="shared" ref="JQ2" si="214">WEEKDAY(JQ3,2)</f>
        <v>7</v>
      </c>
      <c r="JR2" s="49">
        <f t="shared" ref="JR2" si="215">WEEKDAY(JR3,2)</f>
        <v>1</v>
      </c>
      <c r="JS2" s="49">
        <f t="shared" ref="JS2" si="216">WEEKDAY(JS3,2)</f>
        <v>2</v>
      </c>
      <c r="JT2" s="49">
        <f t="shared" ref="JT2" si="217">WEEKDAY(JT3,2)</f>
        <v>3</v>
      </c>
      <c r="JU2" s="49">
        <f t="shared" ref="JU2" si="218">WEEKDAY(JU3,2)</f>
        <v>4</v>
      </c>
      <c r="JV2" s="49">
        <f t="shared" ref="JV2" si="219">WEEKDAY(JV3,2)</f>
        <v>5</v>
      </c>
      <c r="JW2" s="49">
        <f t="shared" ref="JW2" si="220">WEEKDAY(JW3,2)</f>
        <v>6</v>
      </c>
      <c r="JX2" s="49">
        <f t="shared" ref="JX2" si="221">WEEKDAY(JX3,2)</f>
        <v>7</v>
      </c>
      <c r="JY2" s="49">
        <f t="shared" ref="JY2" si="222">WEEKDAY(JY3,2)</f>
        <v>1</v>
      </c>
      <c r="JZ2" s="49">
        <f t="shared" ref="JZ2" si="223">WEEKDAY(JZ3,2)</f>
        <v>2</v>
      </c>
      <c r="KA2" s="49">
        <f t="shared" ref="KA2:KB2" si="224">WEEKDAY(KA3,2)</f>
        <v>3</v>
      </c>
      <c r="KB2" s="49">
        <f t="shared" si="224"/>
        <v>4</v>
      </c>
      <c r="KC2" s="49">
        <f t="shared" ref="KC2" si="225">WEEKDAY(KC3,2)</f>
        <v>5</v>
      </c>
      <c r="KD2" s="49">
        <f t="shared" ref="KD2" si="226">WEEKDAY(KD3,2)</f>
        <v>6</v>
      </c>
      <c r="KE2" s="49">
        <f t="shared" ref="KE2" si="227">WEEKDAY(KE3,2)</f>
        <v>7</v>
      </c>
      <c r="KF2" s="49">
        <f t="shared" ref="KF2" si="228">WEEKDAY(KF3,2)</f>
        <v>1</v>
      </c>
      <c r="KG2" s="49">
        <f t="shared" ref="KG2" si="229">WEEKDAY(KG3,2)</f>
        <v>2</v>
      </c>
      <c r="KH2" s="49">
        <f t="shared" ref="KH2" si="230">WEEKDAY(KH3,2)</f>
        <v>3</v>
      </c>
      <c r="KI2" s="49">
        <f t="shared" ref="KI2" si="231">WEEKDAY(KI3,2)</f>
        <v>4</v>
      </c>
      <c r="KJ2" s="49">
        <f t="shared" ref="KJ2" si="232">WEEKDAY(KJ3,2)</f>
        <v>5</v>
      </c>
      <c r="KK2" s="49">
        <f t="shared" ref="KK2" si="233">WEEKDAY(KK3,2)</f>
        <v>6</v>
      </c>
      <c r="KL2" s="49">
        <f t="shared" ref="KL2" si="234">WEEKDAY(KL3,2)</f>
        <v>7</v>
      </c>
      <c r="KM2" s="49">
        <f t="shared" ref="KM2" si="235">WEEKDAY(KM3,2)</f>
        <v>1</v>
      </c>
      <c r="KN2" s="49">
        <f t="shared" ref="KN2" si="236">WEEKDAY(KN3,2)</f>
        <v>2</v>
      </c>
      <c r="KO2" s="49">
        <f t="shared" ref="KO2" si="237">WEEKDAY(KO3,2)</f>
        <v>3</v>
      </c>
      <c r="KP2" s="49">
        <f t="shared" ref="KP2:KQ2" si="238">WEEKDAY(KP3,2)</f>
        <v>4</v>
      </c>
      <c r="KQ2" s="49">
        <f t="shared" si="238"/>
        <v>5</v>
      </c>
      <c r="KR2" s="49">
        <f t="shared" ref="KR2" si="239">WEEKDAY(KR3,2)</f>
        <v>6</v>
      </c>
      <c r="KS2" s="49">
        <f t="shared" ref="KS2" si="240">WEEKDAY(KS3,2)</f>
        <v>7</v>
      </c>
      <c r="KT2" s="49">
        <f t="shared" ref="KT2" si="241">WEEKDAY(KT3,2)</f>
        <v>1</v>
      </c>
      <c r="KU2" s="49">
        <f t="shared" ref="KU2" si="242">WEEKDAY(KU3,2)</f>
        <v>2</v>
      </c>
      <c r="KV2" s="49">
        <f t="shared" ref="KV2" si="243">WEEKDAY(KV3,2)</f>
        <v>3</v>
      </c>
      <c r="KW2" s="49">
        <f t="shared" ref="KW2" si="244">WEEKDAY(KW3,2)</f>
        <v>4</v>
      </c>
      <c r="KX2" s="49">
        <f t="shared" ref="KX2" si="245">WEEKDAY(KX3,2)</f>
        <v>5</v>
      </c>
      <c r="KY2" s="49">
        <f t="shared" ref="KY2" si="246">WEEKDAY(KY3,2)</f>
        <v>6</v>
      </c>
      <c r="KZ2" s="49">
        <f t="shared" ref="KZ2" si="247">WEEKDAY(KZ3,2)</f>
        <v>7</v>
      </c>
      <c r="LA2" s="49">
        <f t="shared" ref="LA2" si="248">WEEKDAY(LA3,2)</f>
        <v>1</v>
      </c>
      <c r="LB2" s="49">
        <f t="shared" ref="LB2" si="249">WEEKDAY(LB3,2)</f>
        <v>2</v>
      </c>
      <c r="LC2" s="49">
        <f t="shared" ref="LC2" si="250">WEEKDAY(LC3,2)</f>
        <v>3</v>
      </c>
      <c r="LD2" s="49">
        <f t="shared" ref="LD2" si="251">WEEKDAY(LD3,2)</f>
        <v>4</v>
      </c>
      <c r="LE2" s="49">
        <f t="shared" ref="LE2:LF2" si="252">WEEKDAY(LE3,2)</f>
        <v>5</v>
      </c>
      <c r="LF2" s="49">
        <f t="shared" si="252"/>
        <v>6</v>
      </c>
      <c r="LG2" s="49">
        <f t="shared" ref="LG2" si="253">WEEKDAY(LG3,2)</f>
        <v>7</v>
      </c>
      <c r="LH2" s="49">
        <f t="shared" ref="LH2" si="254">WEEKDAY(LH3,2)</f>
        <v>1</v>
      </c>
      <c r="LI2" s="49">
        <f t="shared" ref="LI2" si="255">WEEKDAY(LI3,2)</f>
        <v>2</v>
      </c>
      <c r="LJ2" s="49">
        <f t="shared" ref="LJ2" si="256">WEEKDAY(LJ3,2)</f>
        <v>3</v>
      </c>
      <c r="LK2" s="49">
        <f t="shared" ref="LK2" si="257">WEEKDAY(LK3,2)</f>
        <v>4</v>
      </c>
      <c r="LL2" s="49">
        <f t="shared" ref="LL2" si="258">WEEKDAY(LL3,2)</f>
        <v>5</v>
      </c>
      <c r="LM2" s="49">
        <f t="shared" ref="LM2" si="259">WEEKDAY(LM3,2)</f>
        <v>6</v>
      </c>
      <c r="LN2" s="49">
        <f t="shared" ref="LN2" si="260">WEEKDAY(LN3,2)</f>
        <v>7</v>
      </c>
      <c r="LO2" s="49">
        <f t="shared" ref="LO2" si="261">WEEKDAY(LO3,2)</f>
        <v>1</v>
      </c>
      <c r="LP2" s="49">
        <f t="shared" ref="LP2" si="262">WEEKDAY(LP3,2)</f>
        <v>2</v>
      </c>
      <c r="LQ2" s="49">
        <f t="shared" ref="LQ2" si="263">WEEKDAY(LQ3,2)</f>
        <v>3</v>
      </c>
      <c r="LR2" s="49">
        <f t="shared" ref="LR2" si="264">WEEKDAY(LR3,2)</f>
        <v>4</v>
      </c>
      <c r="LS2" s="49">
        <f t="shared" ref="LS2" si="265">WEEKDAY(LS3,2)</f>
        <v>5</v>
      </c>
      <c r="LT2" s="49">
        <f t="shared" ref="LT2:LU2" si="266">WEEKDAY(LT3,2)</f>
        <v>6</v>
      </c>
      <c r="LU2" s="49">
        <f t="shared" si="266"/>
        <v>7</v>
      </c>
      <c r="LV2" s="49">
        <f t="shared" ref="LV2" si="267">WEEKDAY(LV3,2)</f>
        <v>1</v>
      </c>
      <c r="LW2" s="49">
        <f t="shared" ref="LW2" si="268">WEEKDAY(LW3,2)</f>
        <v>2</v>
      </c>
      <c r="LX2" s="49">
        <f t="shared" ref="LX2" si="269">WEEKDAY(LX3,2)</f>
        <v>3</v>
      </c>
      <c r="LY2" s="49">
        <f t="shared" ref="LY2" si="270">WEEKDAY(LY3,2)</f>
        <v>4</v>
      </c>
      <c r="LZ2" s="49">
        <f t="shared" ref="LZ2" si="271">WEEKDAY(LZ3,2)</f>
        <v>5</v>
      </c>
      <c r="MA2" s="49">
        <f t="shared" ref="MA2" si="272">WEEKDAY(MA3,2)</f>
        <v>6</v>
      </c>
      <c r="MB2" s="49">
        <f t="shared" ref="MB2" si="273">WEEKDAY(MB3,2)</f>
        <v>7</v>
      </c>
      <c r="MC2" s="49">
        <f t="shared" ref="MC2" si="274">WEEKDAY(MC3,2)</f>
        <v>1</v>
      </c>
      <c r="MD2" s="49">
        <f t="shared" ref="MD2" si="275">WEEKDAY(MD3,2)</f>
        <v>2</v>
      </c>
      <c r="ME2" s="49">
        <f t="shared" ref="ME2" si="276">WEEKDAY(ME3,2)</f>
        <v>3</v>
      </c>
      <c r="MF2" s="49">
        <f t="shared" ref="MF2" si="277">WEEKDAY(MF3,2)</f>
        <v>4</v>
      </c>
      <c r="MG2" s="49">
        <f t="shared" ref="MG2" si="278">WEEKDAY(MG3,2)</f>
        <v>5</v>
      </c>
      <c r="MH2" s="49">
        <f t="shared" ref="MH2" si="279">WEEKDAY(MH3,2)</f>
        <v>6</v>
      </c>
      <c r="MI2" s="49">
        <f t="shared" ref="MI2:MJ2" si="280">WEEKDAY(MI3,2)</f>
        <v>7</v>
      </c>
      <c r="MJ2" s="49">
        <f t="shared" si="280"/>
        <v>1</v>
      </c>
      <c r="MK2" s="49">
        <f t="shared" ref="MK2" si="281">WEEKDAY(MK3,2)</f>
        <v>2</v>
      </c>
      <c r="ML2" s="49">
        <f t="shared" ref="ML2" si="282">WEEKDAY(ML3,2)</f>
        <v>3</v>
      </c>
      <c r="MM2" s="49">
        <f t="shared" ref="MM2" si="283">WEEKDAY(MM3,2)</f>
        <v>4</v>
      </c>
      <c r="MN2" s="49">
        <f t="shared" ref="MN2" si="284">WEEKDAY(MN3,2)</f>
        <v>5</v>
      </c>
      <c r="MO2" s="49">
        <f t="shared" ref="MO2" si="285">WEEKDAY(MO3,2)</f>
        <v>6</v>
      </c>
      <c r="MP2" s="49">
        <f t="shared" ref="MP2" si="286">WEEKDAY(MP3,2)</f>
        <v>7</v>
      </c>
      <c r="MQ2" s="49">
        <f t="shared" ref="MQ2" si="287">WEEKDAY(MQ3,2)</f>
        <v>1</v>
      </c>
      <c r="MR2" s="49">
        <f t="shared" ref="MR2" si="288">WEEKDAY(MR3,2)</f>
        <v>2</v>
      </c>
      <c r="MS2" s="49">
        <f t="shared" ref="MS2" si="289">WEEKDAY(MS3,2)</f>
        <v>3</v>
      </c>
      <c r="MT2" s="49">
        <f t="shared" ref="MT2" si="290">WEEKDAY(MT3,2)</f>
        <v>4</v>
      </c>
      <c r="MU2" s="49">
        <f t="shared" ref="MU2" si="291">WEEKDAY(MU3,2)</f>
        <v>5</v>
      </c>
      <c r="MV2" s="49">
        <f t="shared" ref="MV2" si="292">WEEKDAY(MV3,2)</f>
        <v>6</v>
      </c>
      <c r="MW2" s="49">
        <f t="shared" ref="MW2" si="293">WEEKDAY(MW3,2)</f>
        <v>7</v>
      </c>
      <c r="MX2" s="49">
        <f t="shared" ref="MX2:MY2" si="294">WEEKDAY(MX3,2)</f>
        <v>1</v>
      </c>
      <c r="MY2" s="49">
        <f t="shared" si="294"/>
        <v>2</v>
      </c>
      <c r="MZ2" s="49">
        <f t="shared" ref="MZ2" si="295">WEEKDAY(MZ3,2)</f>
        <v>3</v>
      </c>
      <c r="NA2" s="49">
        <f t="shared" ref="NA2" si="296">WEEKDAY(NA3,2)</f>
        <v>4</v>
      </c>
      <c r="NB2" s="49">
        <f t="shared" ref="NB2" si="297">WEEKDAY(NB3,2)</f>
        <v>5</v>
      </c>
      <c r="NC2" s="49">
        <f t="shared" ref="NC2" si="298">WEEKDAY(NC3,2)</f>
        <v>6</v>
      </c>
      <c r="ND2" s="49">
        <f t="shared" ref="ND2" si="299">WEEKDAY(ND3,2)</f>
        <v>7</v>
      </c>
      <c r="NE2" s="49">
        <f t="shared" ref="NE2" si="300">WEEKDAY(NE3,2)</f>
        <v>1</v>
      </c>
      <c r="NF2" s="49">
        <f t="shared" ref="NF2" si="301">WEEKDAY(NF3,2)</f>
        <v>2</v>
      </c>
      <c r="NG2" s="49">
        <f t="shared" ref="NG2" si="302">WEEKDAY(NG3,2)</f>
        <v>3</v>
      </c>
      <c r="NH2" s="49">
        <f t="shared" ref="NH2" si="303">WEEKDAY(NH3,2)</f>
        <v>4</v>
      </c>
      <c r="NI2" s="49">
        <f t="shared" ref="NI2" si="304">WEEKDAY(NI3,2)</f>
        <v>5</v>
      </c>
      <c r="NJ2" s="49">
        <f t="shared" ref="NJ2" si="305">WEEKDAY(NJ3,2)</f>
        <v>6</v>
      </c>
      <c r="NK2" s="49">
        <f t="shared" ref="NK2" si="306">WEEKDAY(NK3,2)</f>
        <v>7</v>
      </c>
      <c r="NL2" s="49">
        <f t="shared" ref="NL2" si="307">WEEKDAY(NL3,2)</f>
        <v>1</v>
      </c>
      <c r="NM2" s="49">
        <f t="shared" ref="NM2:NN2" si="308">WEEKDAY(NM3,2)</f>
        <v>2</v>
      </c>
      <c r="NN2" s="49">
        <f t="shared" si="308"/>
        <v>3</v>
      </c>
      <c r="NO2" s="49">
        <f t="shared" ref="NO2" si="309">WEEKDAY(NO3,2)</f>
        <v>4</v>
      </c>
      <c r="NP2" s="49">
        <f t="shared" ref="NP2" si="310">WEEKDAY(NP3,2)</f>
        <v>5</v>
      </c>
      <c r="NQ2" s="49">
        <f t="shared" ref="NQ2" si="311">WEEKDAY(NQ3,2)</f>
        <v>6</v>
      </c>
      <c r="NR2" s="49">
        <f t="shared" ref="NR2" si="312">WEEKDAY(NR3,2)</f>
        <v>7</v>
      </c>
      <c r="NS2" s="49">
        <f t="shared" ref="NS2" si="313">WEEKDAY(NS3,2)</f>
        <v>1</v>
      </c>
      <c r="NT2" s="49">
        <f t="shared" ref="NT2" si="314">WEEKDAY(NT3,2)</f>
        <v>2</v>
      </c>
      <c r="NU2" s="49">
        <f t="shared" ref="NU2" si="315">WEEKDAY(NU3,2)</f>
        <v>3</v>
      </c>
      <c r="NV2" s="49">
        <f t="shared" ref="NV2" si="316">WEEKDAY(NV3,2)</f>
        <v>4</v>
      </c>
      <c r="NW2" s="49">
        <f t="shared" ref="NW2" si="317">WEEKDAY(NW3,2)</f>
        <v>5</v>
      </c>
      <c r="NX2" s="49">
        <f t="shared" ref="NX2" si="318">WEEKDAY(NX3,2)</f>
        <v>6</v>
      </c>
      <c r="NY2" s="49">
        <f t="shared" ref="NY2" si="319">WEEKDAY(NY3,2)</f>
        <v>7</v>
      </c>
      <c r="NZ2" s="49">
        <f t="shared" ref="NZ2" si="320">WEEKDAY(NZ3,2)</f>
        <v>1</v>
      </c>
      <c r="OA2" s="49">
        <f t="shared" ref="OA2" si="321">WEEKDAY(OA3,2)</f>
        <v>2</v>
      </c>
      <c r="OB2" s="49">
        <f t="shared" ref="OB2:OC2" si="322">WEEKDAY(OB3,2)</f>
        <v>3</v>
      </c>
      <c r="OC2" s="49">
        <f t="shared" si="322"/>
        <v>4</v>
      </c>
      <c r="OD2" s="49">
        <f t="shared" ref="OD2" si="323">WEEKDAY(OD3,2)</f>
        <v>5</v>
      </c>
      <c r="OE2" s="49">
        <f t="shared" ref="OE2" si="324">WEEKDAY(OE3,2)</f>
        <v>6</v>
      </c>
      <c r="OF2" s="49">
        <f t="shared" ref="OF2" si="325">WEEKDAY(OF3,2)</f>
        <v>7</v>
      </c>
      <c r="OG2" s="49">
        <f t="shared" ref="OG2" si="326">WEEKDAY(OG3,2)</f>
        <v>1</v>
      </c>
      <c r="OH2" s="49">
        <f t="shared" ref="OH2" si="327">WEEKDAY(OH3,2)</f>
        <v>2</v>
      </c>
      <c r="OI2" s="49">
        <f t="shared" ref="OI2" si="328">WEEKDAY(OI3,2)</f>
        <v>3</v>
      </c>
    </row>
    <row r="3" spans="1:399" ht="107.1" customHeight="1" thickBot="1" x14ac:dyDescent="0.35">
      <c r="A3" s="124" t="s">
        <v>95</v>
      </c>
      <c r="B3" s="1" t="s">
        <v>3</v>
      </c>
      <c r="C3" s="20" t="s">
        <v>4</v>
      </c>
      <c r="D3" s="20" t="s">
        <v>5</v>
      </c>
      <c r="E3" s="20" t="s">
        <v>177</v>
      </c>
      <c r="F3" s="2" t="s">
        <v>96</v>
      </c>
      <c r="G3" s="95" t="s">
        <v>7</v>
      </c>
      <c r="H3" s="2" t="s">
        <v>160</v>
      </c>
      <c r="I3" s="2" t="s">
        <v>47</v>
      </c>
      <c r="J3" s="97" t="s">
        <v>178</v>
      </c>
      <c r="K3" s="95" t="s">
        <v>162</v>
      </c>
      <c r="L3" s="95" t="s">
        <v>163</v>
      </c>
      <c r="M3" s="95" t="s">
        <v>246</v>
      </c>
      <c r="N3" s="95" t="s">
        <v>166</v>
      </c>
      <c r="O3" s="95" t="s">
        <v>165</v>
      </c>
      <c r="P3" s="95" t="s">
        <v>185</v>
      </c>
      <c r="Q3" s="2" t="str">
        <f>K3</f>
        <v>Chef projet</v>
      </c>
      <c r="R3" s="2" t="str">
        <f t="shared" ref="R3:V3" si="329">L3</f>
        <v>Développeur</v>
      </c>
      <c r="S3" s="2" t="str">
        <f t="shared" si="329"/>
        <v>UI Designer</v>
      </c>
      <c r="T3" s="2" t="str">
        <f t="shared" si="329"/>
        <v>Traducteur</v>
      </c>
      <c r="U3" s="2" t="str">
        <f t="shared" si="329"/>
        <v>Photographe</v>
      </c>
      <c r="V3" s="2" t="str">
        <f t="shared" si="329"/>
        <v>Expert</v>
      </c>
      <c r="W3" s="2" t="s">
        <v>184</v>
      </c>
      <c r="X3" s="95" t="s">
        <v>172</v>
      </c>
      <c r="Y3" s="95" t="s">
        <v>173</v>
      </c>
      <c r="Z3" s="95" t="s">
        <v>174</v>
      </c>
      <c r="AA3" s="95" t="s">
        <v>175</v>
      </c>
      <c r="AB3" s="95" t="s">
        <v>176</v>
      </c>
      <c r="AC3" s="95" t="s">
        <v>182</v>
      </c>
      <c r="AD3" s="102" t="s">
        <v>171</v>
      </c>
      <c r="AE3" s="2" t="s">
        <v>8</v>
      </c>
      <c r="AF3" s="2" t="s">
        <v>9</v>
      </c>
      <c r="AG3" s="66">
        <f>C1</f>
        <v>44991</v>
      </c>
      <c r="AH3" s="66">
        <f>AG3+1</f>
        <v>44992</v>
      </c>
      <c r="AI3" s="66">
        <f t="shared" ref="AI3:CT3" si="330">AH3+1</f>
        <v>44993</v>
      </c>
      <c r="AJ3" s="66">
        <f t="shared" si="330"/>
        <v>44994</v>
      </c>
      <c r="AK3" s="66">
        <f t="shared" si="330"/>
        <v>44995</v>
      </c>
      <c r="AL3" s="66">
        <f t="shared" si="330"/>
        <v>44996</v>
      </c>
      <c r="AM3" s="66">
        <f t="shared" si="330"/>
        <v>44997</v>
      </c>
      <c r="AN3" s="66">
        <f t="shared" si="330"/>
        <v>44998</v>
      </c>
      <c r="AO3" s="66">
        <f t="shared" si="330"/>
        <v>44999</v>
      </c>
      <c r="AP3" s="66">
        <f t="shared" si="330"/>
        <v>45000</v>
      </c>
      <c r="AQ3" s="66">
        <f t="shared" si="330"/>
        <v>45001</v>
      </c>
      <c r="AR3" s="66">
        <f t="shared" si="330"/>
        <v>45002</v>
      </c>
      <c r="AS3" s="66">
        <f t="shared" si="330"/>
        <v>45003</v>
      </c>
      <c r="AT3" s="66">
        <f t="shared" si="330"/>
        <v>45004</v>
      </c>
      <c r="AU3" s="66">
        <f t="shared" si="330"/>
        <v>45005</v>
      </c>
      <c r="AV3" s="66">
        <f t="shared" si="330"/>
        <v>45006</v>
      </c>
      <c r="AW3" s="66">
        <f t="shared" si="330"/>
        <v>45007</v>
      </c>
      <c r="AX3" s="66">
        <f t="shared" si="330"/>
        <v>45008</v>
      </c>
      <c r="AY3" s="66">
        <f t="shared" si="330"/>
        <v>45009</v>
      </c>
      <c r="AZ3" s="66">
        <f t="shared" si="330"/>
        <v>45010</v>
      </c>
      <c r="BA3" s="66">
        <f t="shared" si="330"/>
        <v>45011</v>
      </c>
      <c r="BB3" s="66">
        <f t="shared" si="330"/>
        <v>45012</v>
      </c>
      <c r="BC3" s="66">
        <f t="shared" si="330"/>
        <v>45013</v>
      </c>
      <c r="BD3" s="66">
        <f t="shared" si="330"/>
        <v>45014</v>
      </c>
      <c r="BE3" s="66">
        <f t="shared" si="330"/>
        <v>45015</v>
      </c>
      <c r="BF3" s="66">
        <f t="shared" si="330"/>
        <v>45016</v>
      </c>
      <c r="BG3" s="66">
        <f t="shared" si="330"/>
        <v>45017</v>
      </c>
      <c r="BH3" s="66">
        <f t="shared" si="330"/>
        <v>45018</v>
      </c>
      <c r="BI3" s="66">
        <f t="shared" si="330"/>
        <v>45019</v>
      </c>
      <c r="BJ3" s="66">
        <f t="shared" si="330"/>
        <v>45020</v>
      </c>
      <c r="BK3" s="66">
        <f t="shared" si="330"/>
        <v>45021</v>
      </c>
      <c r="BL3" s="66">
        <f t="shared" si="330"/>
        <v>45022</v>
      </c>
      <c r="BM3" s="66">
        <f t="shared" si="330"/>
        <v>45023</v>
      </c>
      <c r="BN3" s="66">
        <f t="shared" si="330"/>
        <v>45024</v>
      </c>
      <c r="BO3" s="66">
        <f t="shared" si="330"/>
        <v>45025</v>
      </c>
      <c r="BP3" s="66">
        <f t="shared" si="330"/>
        <v>45026</v>
      </c>
      <c r="BQ3" s="66">
        <f t="shared" si="330"/>
        <v>45027</v>
      </c>
      <c r="BR3" s="66">
        <f t="shared" si="330"/>
        <v>45028</v>
      </c>
      <c r="BS3" s="66">
        <f t="shared" si="330"/>
        <v>45029</v>
      </c>
      <c r="BT3" s="66">
        <f t="shared" si="330"/>
        <v>45030</v>
      </c>
      <c r="BU3" s="66">
        <f t="shared" si="330"/>
        <v>45031</v>
      </c>
      <c r="BV3" s="66">
        <f t="shared" si="330"/>
        <v>45032</v>
      </c>
      <c r="BW3" s="66">
        <f t="shared" si="330"/>
        <v>45033</v>
      </c>
      <c r="BX3" s="66">
        <f t="shared" si="330"/>
        <v>45034</v>
      </c>
      <c r="BY3" s="66">
        <f t="shared" si="330"/>
        <v>45035</v>
      </c>
      <c r="BZ3" s="66">
        <f t="shared" si="330"/>
        <v>45036</v>
      </c>
      <c r="CA3" s="66">
        <f t="shared" si="330"/>
        <v>45037</v>
      </c>
      <c r="CB3" s="66">
        <f t="shared" si="330"/>
        <v>45038</v>
      </c>
      <c r="CC3" s="66">
        <f t="shared" si="330"/>
        <v>45039</v>
      </c>
      <c r="CD3" s="66">
        <f t="shared" si="330"/>
        <v>45040</v>
      </c>
      <c r="CE3" s="66">
        <f t="shared" si="330"/>
        <v>45041</v>
      </c>
      <c r="CF3" s="66">
        <f t="shared" si="330"/>
        <v>45042</v>
      </c>
      <c r="CG3" s="66">
        <f t="shared" si="330"/>
        <v>45043</v>
      </c>
      <c r="CH3" s="66">
        <f t="shared" si="330"/>
        <v>45044</v>
      </c>
      <c r="CI3" s="66">
        <f t="shared" si="330"/>
        <v>45045</v>
      </c>
      <c r="CJ3" s="66">
        <f t="shared" si="330"/>
        <v>45046</v>
      </c>
      <c r="CK3" s="66">
        <f t="shared" si="330"/>
        <v>45047</v>
      </c>
      <c r="CL3" s="66">
        <f t="shared" si="330"/>
        <v>45048</v>
      </c>
      <c r="CM3" s="66">
        <f t="shared" si="330"/>
        <v>45049</v>
      </c>
      <c r="CN3" s="66">
        <f t="shared" si="330"/>
        <v>45050</v>
      </c>
      <c r="CO3" s="66">
        <f t="shared" si="330"/>
        <v>45051</v>
      </c>
      <c r="CP3" s="66">
        <f t="shared" si="330"/>
        <v>45052</v>
      </c>
      <c r="CQ3" s="66">
        <f t="shared" si="330"/>
        <v>45053</v>
      </c>
      <c r="CR3" s="66">
        <f t="shared" si="330"/>
        <v>45054</v>
      </c>
      <c r="CS3" s="66">
        <f t="shared" si="330"/>
        <v>45055</v>
      </c>
      <c r="CT3" s="66">
        <f t="shared" si="330"/>
        <v>45056</v>
      </c>
      <c r="CU3" s="66">
        <f t="shared" ref="CU3:FF3" si="331">CT3+1</f>
        <v>45057</v>
      </c>
      <c r="CV3" s="66">
        <f t="shared" si="331"/>
        <v>45058</v>
      </c>
      <c r="CW3" s="66">
        <f t="shared" si="331"/>
        <v>45059</v>
      </c>
      <c r="CX3" s="66">
        <f t="shared" si="331"/>
        <v>45060</v>
      </c>
      <c r="CY3" s="66">
        <f t="shared" si="331"/>
        <v>45061</v>
      </c>
      <c r="CZ3" s="66">
        <f t="shared" si="331"/>
        <v>45062</v>
      </c>
      <c r="DA3" s="66">
        <f t="shared" si="331"/>
        <v>45063</v>
      </c>
      <c r="DB3" s="66">
        <f t="shared" si="331"/>
        <v>45064</v>
      </c>
      <c r="DC3" s="66">
        <f t="shared" si="331"/>
        <v>45065</v>
      </c>
      <c r="DD3" s="66">
        <f t="shared" si="331"/>
        <v>45066</v>
      </c>
      <c r="DE3" s="66">
        <f t="shared" si="331"/>
        <v>45067</v>
      </c>
      <c r="DF3" s="66">
        <f t="shared" si="331"/>
        <v>45068</v>
      </c>
      <c r="DG3" s="66">
        <f t="shared" si="331"/>
        <v>45069</v>
      </c>
      <c r="DH3" s="66">
        <f t="shared" si="331"/>
        <v>45070</v>
      </c>
      <c r="DI3" s="66">
        <f t="shared" si="331"/>
        <v>45071</v>
      </c>
      <c r="DJ3" s="66">
        <f t="shared" si="331"/>
        <v>45072</v>
      </c>
      <c r="DK3" s="66">
        <f t="shared" si="331"/>
        <v>45073</v>
      </c>
      <c r="DL3" s="66">
        <f t="shared" si="331"/>
        <v>45074</v>
      </c>
      <c r="DM3" s="66">
        <f t="shared" si="331"/>
        <v>45075</v>
      </c>
      <c r="DN3" s="66">
        <f t="shared" si="331"/>
        <v>45076</v>
      </c>
      <c r="DO3" s="66">
        <f t="shared" si="331"/>
        <v>45077</v>
      </c>
      <c r="DP3" s="66">
        <f t="shared" si="331"/>
        <v>45078</v>
      </c>
      <c r="DQ3" s="66">
        <f t="shared" si="331"/>
        <v>45079</v>
      </c>
      <c r="DR3" s="66">
        <f t="shared" si="331"/>
        <v>45080</v>
      </c>
      <c r="DS3" s="66">
        <f t="shared" si="331"/>
        <v>45081</v>
      </c>
      <c r="DT3" s="66">
        <f t="shared" si="331"/>
        <v>45082</v>
      </c>
      <c r="DU3" s="66">
        <f t="shared" si="331"/>
        <v>45083</v>
      </c>
      <c r="DV3" s="66">
        <f t="shared" si="331"/>
        <v>45084</v>
      </c>
      <c r="DW3" s="66">
        <f t="shared" si="331"/>
        <v>45085</v>
      </c>
      <c r="DX3" s="66">
        <f t="shared" si="331"/>
        <v>45086</v>
      </c>
      <c r="DY3" s="66">
        <f t="shared" si="331"/>
        <v>45087</v>
      </c>
      <c r="DZ3" s="66">
        <f t="shared" si="331"/>
        <v>45088</v>
      </c>
      <c r="EA3" s="66">
        <f t="shared" si="331"/>
        <v>45089</v>
      </c>
      <c r="EB3" s="66">
        <f t="shared" si="331"/>
        <v>45090</v>
      </c>
      <c r="EC3" s="66">
        <f t="shared" si="331"/>
        <v>45091</v>
      </c>
      <c r="ED3" s="66">
        <f t="shared" si="331"/>
        <v>45092</v>
      </c>
      <c r="EE3" s="66">
        <f t="shared" si="331"/>
        <v>45093</v>
      </c>
      <c r="EF3" s="66">
        <f t="shared" si="331"/>
        <v>45094</v>
      </c>
      <c r="EG3" s="66">
        <f t="shared" si="331"/>
        <v>45095</v>
      </c>
      <c r="EH3" s="66">
        <f t="shared" si="331"/>
        <v>45096</v>
      </c>
      <c r="EI3" s="66">
        <f t="shared" si="331"/>
        <v>45097</v>
      </c>
      <c r="EJ3" s="66">
        <f t="shared" si="331"/>
        <v>45098</v>
      </c>
      <c r="EK3" s="66">
        <f t="shared" si="331"/>
        <v>45099</v>
      </c>
      <c r="EL3" s="66">
        <f t="shared" si="331"/>
        <v>45100</v>
      </c>
      <c r="EM3" s="66">
        <f t="shared" si="331"/>
        <v>45101</v>
      </c>
      <c r="EN3" s="66">
        <f t="shared" si="331"/>
        <v>45102</v>
      </c>
      <c r="EO3" s="66">
        <f t="shared" si="331"/>
        <v>45103</v>
      </c>
      <c r="EP3" s="66">
        <f t="shared" si="331"/>
        <v>45104</v>
      </c>
      <c r="EQ3" s="66">
        <f t="shared" si="331"/>
        <v>45105</v>
      </c>
      <c r="ER3" s="66">
        <f t="shared" si="331"/>
        <v>45106</v>
      </c>
      <c r="ES3" s="66">
        <f t="shared" si="331"/>
        <v>45107</v>
      </c>
      <c r="ET3" s="66">
        <f t="shared" si="331"/>
        <v>45108</v>
      </c>
      <c r="EU3" s="66">
        <f t="shared" si="331"/>
        <v>45109</v>
      </c>
      <c r="EV3" s="66">
        <f t="shared" si="331"/>
        <v>45110</v>
      </c>
      <c r="EW3" s="66">
        <f t="shared" si="331"/>
        <v>45111</v>
      </c>
      <c r="EX3" s="66">
        <f t="shared" si="331"/>
        <v>45112</v>
      </c>
      <c r="EY3" s="66">
        <f t="shared" si="331"/>
        <v>45113</v>
      </c>
      <c r="EZ3" s="66">
        <f t="shared" si="331"/>
        <v>45114</v>
      </c>
      <c r="FA3" s="66">
        <f t="shared" si="331"/>
        <v>45115</v>
      </c>
      <c r="FB3" s="66">
        <f t="shared" si="331"/>
        <v>45116</v>
      </c>
      <c r="FC3" s="66">
        <f t="shared" si="331"/>
        <v>45117</v>
      </c>
      <c r="FD3" s="66">
        <f t="shared" si="331"/>
        <v>45118</v>
      </c>
      <c r="FE3" s="66">
        <f t="shared" si="331"/>
        <v>45119</v>
      </c>
      <c r="FF3" s="66">
        <f t="shared" si="331"/>
        <v>45120</v>
      </c>
      <c r="FG3" s="66">
        <f t="shared" ref="FG3:HR3" si="332">FF3+1</f>
        <v>45121</v>
      </c>
      <c r="FH3" s="66">
        <f t="shared" si="332"/>
        <v>45122</v>
      </c>
      <c r="FI3" s="66">
        <f t="shared" si="332"/>
        <v>45123</v>
      </c>
      <c r="FJ3" s="66">
        <f t="shared" si="332"/>
        <v>45124</v>
      </c>
      <c r="FK3" s="66">
        <f t="shared" si="332"/>
        <v>45125</v>
      </c>
      <c r="FL3" s="66">
        <f t="shared" si="332"/>
        <v>45126</v>
      </c>
      <c r="FM3" s="66">
        <f t="shared" si="332"/>
        <v>45127</v>
      </c>
      <c r="FN3" s="66">
        <f t="shared" si="332"/>
        <v>45128</v>
      </c>
      <c r="FO3" s="66">
        <f t="shared" si="332"/>
        <v>45129</v>
      </c>
      <c r="FP3" s="66">
        <f t="shared" si="332"/>
        <v>45130</v>
      </c>
      <c r="FQ3" s="66">
        <f t="shared" si="332"/>
        <v>45131</v>
      </c>
      <c r="FR3" s="66">
        <f t="shared" si="332"/>
        <v>45132</v>
      </c>
      <c r="FS3" s="66">
        <f t="shared" si="332"/>
        <v>45133</v>
      </c>
      <c r="FT3" s="66">
        <f t="shared" si="332"/>
        <v>45134</v>
      </c>
      <c r="FU3" s="66">
        <f t="shared" si="332"/>
        <v>45135</v>
      </c>
      <c r="FV3" s="66">
        <f t="shared" si="332"/>
        <v>45136</v>
      </c>
      <c r="FW3" s="66">
        <f t="shared" si="332"/>
        <v>45137</v>
      </c>
      <c r="FX3" s="66">
        <f t="shared" si="332"/>
        <v>45138</v>
      </c>
      <c r="FY3" s="66">
        <f t="shared" si="332"/>
        <v>45139</v>
      </c>
      <c r="FZ3" s="66">
        <f t="shared" si="332"/>
        <v>45140</v>
      </c>
      <c r="GA3" s="66">
        <f t="shared" si="332"/>
        <v>45141</v>
      </c>
      <c r="GB3" s="66">
        <f t="shared" si="332"/>
        <v>45142</v>
      </c>
      <c r="GC3" s="66">
        <f t="shared" si="332"/>
        <v>45143</v>
      </c>
      <c r="GD3" s="66">
        <f t="shared" si="332"/>
        <v>45144</v>
      </c>
      <c r="GE3" s="66">
        <f t="shared" si="332"/>
        <v>45145</v>
      </c>
      <c r="GF3" s="66">
        <f t="shared" si="332"/>
        <v>45146</v>
      </c>
      <c r="GG3" s="66">
        <f t="shared" si="332"/>
        <v>45147</v>
      </c>
      <c r="GH3" s="66">
        <f t="shared" si="332"/>
        <v>45148</v>
      </c>
      <c r="GI3" s="66">
        <f t="shared" si="332"/>
        <v>45149</v>
      </c>
      <c r="GJ3" s="66">
        <f t="shared" si="332"/>
        <v>45150</v>
      </c>
      <c r="GK3" s="66">
        <f t="shared" si="332"/>
        <v>45151</v>
      </c>
      <c r="GL3" s="66">
        <f t="shared" si="332"/>
        <v>45152</v>
      </c>
      <c r="GM3" s="66">
        <f t="shared" si="332"/>
        <v>45153</v>
      </c>
      <c r="GN3" s="66">
        <f t="shared" si="332"/>
        <v>45154</v>
      </c>
      <c r="GO3" s="66">
        <f t="shared" si="332"/>
        <v>45155</v>
      </c>
      <c r="GP3" s="66">
        <f t="shared" si="332"/>
        <v>45156</v>
      </c>
      <c r="GQ3" s="66">
        <f t="shared" si="332"/>
        <v>45157</v>
      </c>
      <c r="GR3" s="66">
        <f t="shared" si="332"/>
        <v>45158</v>
      </c>
      <c r="GS3" s="66">
        <f t="shared" si="332"/>
        <v>45159</v>
      </c>
      <c r="GT3" s="66">
        <f t="shared" si="332"/>
        <v>45160</v>
      </c>
      <c r="GU3" s="66">
        <f t="shared" si="332"/>
        <v>45161</v>
      </c>
      <c r="GV3" s="66">
        <f t="shared" si="332"/>
        <v>45162</v>
      </c>
      <c r="GW3" s="66">
        <f t="shared" si="332"/>
        <v>45163</v>
      </c>
      <c r="GX3" s="66">
        <f t="shared" si="332"/>
        <v>45164</v>
      </c>
      <c r="GY3" s="66">
        <f t="shared" si="332"/>
        <v>45165</v>
      </c>
      <c r="GZ3" s="66">
        <f t="shared" si="332"/>
        <v>45166</v>
      </c>
      <c r="HA3" s="66">
        <f t="shared" si="332"/>
        <v>45167</v>
      </c>
      <c r="HB3" s="66">
        <f t="shared" si="332"/>
        <v>45168</v>
      </c>
      <c r="HC3" s="66">
        <f t="shared" si="332"/>
        <v>45169</v>
      </c>
      <c r="HD3" s="66">
        <f t="shared" si="332"/>
        <v>45170</v>
      </c>
      <c r="HE3" s="66">
        <f t="shared" si="332"/>
        <v>45171</v>
      </c>
      <c r="HF3" s="66">
        <f t="shared" si="332"/>
        <v>45172</v>
      </c>
      <c r="HG3" s="66">
        <f t="shared" si="332"/>
        <v>45173</v>
      </c>
      <c r="HH3" s="66">
        <f t="shared" si="332"/>
        <v>45174</v>
      </c>
      <c r="HI3" s="66">
        <f t="shared" si="332"/>
        <v>45175</v>
      </c>
      <c r="HJ3" s="66">
        <f t="shared" si="332"/>
        <v>45176</v>
      </c>
      <c r="HK3" s="66">
        <f t="shared" si="332"/>
        <v>45177</v>
      </c>
      <c r="HL3" s="66">
        <f t="shared" si="332"/>
        <v>45178</v>
      </c>
      <c r="HM3" s="66">
        <f t="shared" si="332"/>
        <v>45179</v>
      </c>
      <c r="HN3" s="66">
        <f t="shared" si="332"/>
        <v>45180</v>
      </c>
      <c r="HO3" s="66">
        <f t="shared" si="332"/>
        <v>45181</v>
      </c>
      <c r="HP3" s="66">
        <f t="shared" si="332"/>
        <v>45182</v>
      </c>
      <c r="HQ3" s="66">
        <f t="shared" si="332"/>
        <v>45183</v>
      </c>
      <c r="HR3" s="66">
        <f t="shared" si="332"/>
        <v>45184</v>
      </c>
      <c r="HS3" s="66">
        <f t="shared" ref="HS3:KD3" si="333">HR3+1</f>
        <v>45185</v>
      </c>
      <c r="HT3" s="66">
        <f t="shared" si="333"/>
        <v>45186</v>
      </c>
      <c r="HU3" s="66">
        <f t="shared" si="333"/>
        <v>45187</v>
      </c>
      <c r="HV3" s="66">
        <f t="shared" si="333"/>
        <v>45188</v>
      </c>
      <c r="HW3" s="66">
        <f t="shared" si="333"/>
        <v>45189</v>
      </c>
      <c r="HX3" s="66">
        <f t="shared" si="333"/>
        <v>45190</v>
      </c>
      <c r="HY3" s="66">
        <f t="shared" si="333"/>
        <v>45191</v>
      </c>
      <c r="HZ3" s="66">
        <f t="shared" si="333"/>
        <v>45192</v>
      </c>
      <c r="IA3" s="66">
        <f t="shared" si="333"/>
        <v>45193</v>
      </c>
      <c r="IB3" s="66">
        <f t="shared" si="333"/>
        <v>45194</v>
      </c>
      <c r="IC3" s="66">
        <f t="shared" si="333"/>
        <v>45195</v>
      </c>
      <c r="ID3" s="66">
        <f t="shared" si="333"/>
        <v>45196</v>
      </c>
      <c r="IE3" s="66">
        <f t="shared" si="333"/>
        <v>45197</v>
      </c>
      <c r="IF3" s="66">
        <f t="shared" si="333"/>
        <v>45198</v>
      </c>
      <c r="IG3" s="66">
        <f t="shared" si="333"/>
        <v>45199</v>
      </c>
      <c r="IH3" s="66">
        <f t="shared" si="333"/>
        <v>45200</v>
      </c>
      <c r="II3" s="66">
        <f t="shared" si="333"/>
        <v>45201</v>
      </c>
      <c r="IJ3" s="66">
        <f t="shared" si="333"/>
        <v>45202</v>
      </c>
      <c r="IK3" s="66">
        <f t="shared" si="333"/>
        <v>45203</v>
      </c>
      <c r="IL3" s="66">
        <f t="shared" si="333"/>
        <v>45204</v>
      </c>
      <c r="IM3" s="66">
        <f t="shared" si="333"/>
        <v>45205</v>
      </c>
      <c r="IN3" s="66">
        <f t="shared" si="333"/>
        <v>45206</v>
      </c>
      <c r="IO3" s="66">
        <f t="shared" si="333"/>
        <v>45207</v>
      </c>
      <c r="IP3" s="66">
        <f t="shared" si="333"/>
        <v>45208</v>
      </c>
      <c r="IQ3" s="66">
        <f t="shared" si="333"/>
        <v>45209</v>
      </c>
      <c r="IR3" s="66">
        <f t="shared" si="333"/>
        <v>45210</v>
      </c>
      <c r="IS3" s="66">
        <f t="shared" si="333"/>
        <v>45211</v>
      </c>
      <c r="IT3" s="66">
        <f t="shared" si="333"/>
        <v>45212</v>
      </c>
      <c r="IU3" s="66">
        <f t="shared" si="333"/>
        <v>45213</v>
      </c>
      <c r="IV3" s="66">
        <f t="shared" si="333"/>
        <v>45214</v>
      </c>
      <c r="IW3" s="66">
        <f t="shared" si="333"/>
        <v>45215</v>
      </c>
      <c r="IX3" s="66">
        <f t="shared" si="333"/>
        <v>45216</v>
      </c>
      <c r="IY3" s="66">
        <f t="shared" si="333"/>
        <v>45217</v>
      </c>
      <c r="IZ3" s="66">
        <f t="shared" si="333"/>
        <v>45218</v>
      </c>
      <c r="JA3" s="66">
        <f t="shared" si="333"/>
        <v>45219</v>
      </c>
      <c r="JB3" s="66">
        <f t="shared" si="333"/>
        <v>45220</v>
      </c>
      <c r="JC3" s="66">
        <f t="shared" si="333"/>
        <v>45221</v>
      </c>
      <c r="JD3" s="66">
        <f t="shared" si="333"/>
        <v>45222</v>
      </c>
      <c r="JE3" s="66">
        <f t="shared" si="333"/>
        <v>45223</v>
      </c>
      <c r="JF3" s="66">
        <f t="shared" si="333"/>
        <v>45224</v>
      </c>
      <c r="JG3" s="66">
        <f t="shared" si="333"/>
        <v>45225</v>
      </c>
      <c r="JH3" s="66">
        <f t="shared" si="333"/>
        <v>45226</v>
      </c>
      <c r="JI3" s="66">
        <f t="shared" si="333"/>
        <v>45227</v>
      </c>
      <c r="JJ3" s="66">
        <f t="shared" si="333"/>
        <v>45228</v>
      </c>
      <c r="JK3" s="66">
        <f t="shared" si="333"/>
        <v>45229</v>
      </c>
      <c r="JL3" s="66">
        <f t="shared" si="333"/>
        <v>45230</v>
      </c>
      <c r="JM3" s="66">
        <f t="shared" si="333"/>
        <v>45231</v>
      </c>
      <c r="JN3" s="66">
        <f t="shared" si="333"/>
        <v>45232</v>
      </c>
      <c r="JO3" s="66">
        <f t="shared" si="333"/>
        <v>45233</v>
      </c>
      <c r="JP3" s="66">
        <f t="shared" si="333"/>
        <v>45234</v>
      </c>
      <c r="JQ3" s="66">
        <f t="shared" si="333"/>
        <v>45235</v>
      </c>
      <c r="JR3" s="66">
        <f t="shared" si="333"/>
        <v>45236</v>
      </c>
      <c r="JS3" s="66">
        <f t="shared" si="333"/>
        <v>45237</v>
      </c>
      <c r="JT3" s="66">
        <f t="shared" si="333"/>
        <v>45238</v>
      </c>
      <c r="JU3" s="66">
        <f t="shared" si="333"/>
        <v>45239</v>
      </c>
      <c r="JV3" s="66">
        <f t="shared" si="333"/>
        <v>45240</v>
      </c>
      <c r="JW3" s="66">
        <f t="shared" si="333"/>
        <v>45241</v>
      </c>
      <c r="JX3" s="66">
        <f t="shared" si="333"/>
        <v>45242</v>
      </c>
      <c r="JY3" s="66">
        <f t="shared" si="333"/>
        <v>45243</v>
      </c>
      <c r="JZ3" s="66">
        <f t="shared" si="333"/>
        <v>45244</v>
      </c>
      <c r="KA3" s="66">
        <f t="shared" si="333"/>
        <v>45245</v>
      </c>
      <c r="KB3" s="66">
        <f t="shared" si="333"/>
        <v>45246</v>
      </c>
      <c r="KC3" s="66">
        <f t="shared" si="333"/>
        <v>45247</v>
      </c>
      <c r="KD3" s="66">
        <f t="shared" si="333"/>
        <v>45248</v>
      </c>
      <c r="KE3" s="66">
        <f t="shared" ref="KE3:MP3" si="334">KD3+1</f>
        <v>45249</v>
      </c>
      <c r="KF3" s="66">
        <f t="shared" si="334"/>
        <v>45250</v>
      </c>
      <c r="KG3" s="66">
        <f t="shared" si="334"/>
        <v>45251</v>
      </c>
      <c r="KH3" s="66">
        <f t="shared" si="334"/>
        <v>45252</v>
      </c>
      <c r="KI3" s="66">
        <f t="shared" si="334"/>
        <v>45253</v>
      </c>
      <c r="KJ3" s="66">
        <f t="shared" si="334"/>
        <v>45254</v>
      </c>
      <c r="KK3" s="66">
        <f t="shared" si="334"/>
        <v>45255</v>
      </c>
      <c r="KL3" s="66">
        <f t="shared" si="334"/>
        <v>45256</v>
      </c>
      <c r="KM3" s="66">
        <f t="shared" si="334"/>
        <v>45257</v>
      </c>
      <c r="KN3" s="66">
        <f t="shared" si="334"/>
        <v>45258</v>
      </c>
      <c r="KO3" s="66">
        <f t="shared" si="334"/>
        <v>45259</v>
      </c>
      <c r="KP3" s="66">
        <f t="shared" si="334"/>
        <v>45260</v>
      </c>
      <c r="KQ3" s="66">
        <f t="shared" si="334"/>
        <v>45261</v>
      </c>
      <c r="KR3" s="66">
        <f t="shared" si="334"/>
        <v>45262</v>
      </c>
      <c r="KS3" s="66">
        <f t="shared" si="334"/>
        <v>45263</v>
      </c>
      <c r="KT3" s="66">
        <f t="shared" si="334"/>
        <v>45264</v>
      </c>
      <c r="KU3" s="66">
        <f t="shared" si="334"/>
        <v>45265</v>
      </c>
      <c r="KV3" s="66">
        <f t="shared" si="334"/>
        <v>45266</v>
      </c>
      <c r="KW3" s="66">
        <f t="shared" si="334"/>
        <v>45267</v>
      </c>
      <c r="KX3" s="66">
        <f t="shared" si="334"/>
        <v>45268</v>
      </c>
      <c r="KY3" s="66">
        <f t="shared" si="334"/>
        <v>45269</v>
      </c>
      <c r="KZ3" s="66">
        <f t="shared" si="334"/>
        <v>45270</v>
      </c>
      <c r="LA3" s="66">
        <f t="shared" si="334"/>
        <v>45271</v>
      </c>
      <c r="LB3" s="66">
        <f t="shared" si="334"/>
        <v>45272</v>
      </c>
      <c r="LC3" s="66">
        <f t="shared" si="334"/>
        <v>45273</v>
      </c>
      <c r="LD3" s="66">
        <f t="shared" si="334"/>
        <v>45274</v>
      </c>
      <c r="LE3" s="66">
        <f t="shared" si="334"/>
        <v>45275</v>
      </c>
      <c r="LF3" s="66">
        <f t="shared" si="334"/>
        <v>45276</v>
      </c>
      <c r="LG3" s="66">
        <f t="shared" si="334"/>
        <v>45277</v>
      </c>
      <c r="LH3" s="66">
        <f t="shared" si="334"/>
        <v>45278</v>
      </c>
      <c r="LI3" s="66">
        <f t="shared" si="334"/>
        <v>45279</v>
      </c>
      <c r="LJ3" s="66">
        <f t="shared" si="334"/>
        <v>45280</v>
      </c>
      <c r="LK3" s="66">
        <f t="shared" si="334"/>
        <v>45281</v>
      </c>
      <c r="LL3" s="66">
        <f t="shared" si="334"/>
        <v>45282</v>
      </c>
      <c r="LM3" s="66">
        <f t="shared" si="334"/>
        <v>45283</v>
      </c>
      <c r="LN3" s="66">
        <f t="shared" si="334"/>
        <v>45284</v>
      </c>
      <c r="LO3" s="66">
        <f t="shared" si="334"/>
        <v>45285</v>
      </c>
      <c r="LP3" s="66">
        <f t="shared" si="334"/>
        <v>45286</v>
      </c>
      <c r="LQ3" s="66">
        <f t="shared" si="334"/>
        <v>45287</v>
      </c>
      <c r="LR3" s="66">
        <f t="shared" si="334"/>
        <v>45288</v>
      </c>
      <c r="LS3" s="66">
        <f t="shared" si="334"/>
        <v>45289</v>
      </c>
      <c r="LT3" s="66">
        <f t="shared" si="334"/>
        <v>45290</v>
      </c>
      <c r="LU3" s="66">
        <f t="shared" si="334"/>
        <v>45291</v>
      </c>
      <c r="LV3" s="66">
        <f t="shared" si="334"/>
        <v>45292</v>
      </c>
      <c r="LW3" s="66">
        <f t="shared" si="334"/>
        <v>45293</v>
      </c>
      <c r="LX3" s="66">
        <f t="shared" si="334"/>
        <v>45294</v>
      </c>
      <c r="LY3" s="66">
        <f t="shared" si="334"/>
        <v>45295</v>
      </c>
      <c r="LZ3" s="66">
        <f t="shared" si="334"/>
        <v>45296</v>
      </c>
      <c r="MA3" s="66">
        <f t="shared" si="334"/>
        <v>45297</v>
      </c>
      <c r="MB3" s="66">
        <f t="shared" si="334"/>
        <v>45298</v>
      </c>
      <c r="MC3" s="66">
        <f t="shared" si="334"/>
        <v>45299</v>
      </c>
      <c r="MD3" s="66">
        <f t="shared" si="334"/>
        <v>45300</v>
      </c>
      <c r="ME3" s="66">
        <f t="shared" si="334"/>
        <v>45301</v>
      </c>
      <c r="MF3" s="66">
        <f t="shared" si="334"/>
        <v>45302</v>
      </c>
      <c r="MG3" s="66">
        <f t="shared" si="334"/>
        <v>45303</v>
      </c>
      <c r="MH3" s="66">
        <f t="shared" si="334"/>
        <v>45304</v>
      </c>
      <c r="MI3" s="66">
        <f t="shared" si="334"/>
        <v>45305</v>
      </c>
      <c r="MJ3" s="66">
        <f t="shared" si="334"/>
        <v>45306</v>
      </c>
      <c r="MK3" s="66">
        <f t="shared" si="334"/>
        <v>45307</v>
      </c>
      <c r="ML3" s="66">
        <f t="shared" si="334"/>
        <v>45308</v>
      </c>
      <c r="MM3" s="66">
        <f t="shared" si="334"/>
        <v>45309</v>
      </c>
      <c r="MN3" s="66">
        <f t="shared" si="334"/>
        <v>45310</v>
      </c>
      <c r="MO3" s="66">
        <f t="shared" si="334"/>
        <v>45311</v>
      </c>
      <c r="MP3" s="66">
        <f t="shared" si="334"/>
        <v>45312</v>
      </c>
      <c r="MQ3" s="66">
        <f t="shared" ref="MQ3:OI3" si="335">MP3+1</f>
        <v>45313</v>
      </c>
      <c r="MR3" s="66">
        <f t="shared" si="335"/>
        <v>45314</v>
      </c>
      <c r="MS3" s="66">
        <f t="shared" si="335"/>
        <v>45315</v>
      </c>
      <c r="MT3" s="66">
        <f t="shared" si="335"/>
        <v>45316</v>
      </c>
      <c r="MU3" s="66">
        <f t="shared" si="335"/>
        <v>45317</v>
      </c>
      <c r="MV3" s="66">
        <f t="shared" si="335"/>
        <v>45318</v>
      </c>
      <c r="MW3" s="66">
        <f t="shared" si="335"/>
        <v>45319</v>
      </c>
      <c r="MX3" s="66">
        <f t="shared" si="335"/>
        <v>45320</v>
      </c>
      <c r="MY3" s="66">
        <f t="shared" si="335"/>
        <v>45321</v>
      </c>
      <c r="MZ3" s="66">
        <f t="shared" si="335"/>
        <v>45322</v>
      </c>
      <c r="NA3" s="66">
        <f t="shared" si="335"/>
        <v>45323</v>
      </c>
      <c r="NB3" s="66">
        <f t="shared" si="335"/>
        <v>45324</v>
      </c>
      <c r="NC3" s="66">
        <f t="shared" si="335"/>
        <v>45325</v>
      </c>
      <c r="ND3" s="66">
        <f t="shared" si="335"/>
        <v>45326</v>
      </c>
      <c r="NE3" s="66">
        <f t="shared" si="335"/>
        <v>45327</v>
      </c>
      <c r="NF3" s="66">
        <f t="shared" si="335"/>
        <v>45328</v>
      </c>
      <c r="NG3" s="66">
        <f t="shared" si="335"/>
        <v>45329</v>
      </c>
      <c r="NH3" s="66">
        <f t="shared" si="335"/>
        <v>45330</v>
      </c>
      <c r="NI3" s="66">
        <f t="shared" si="335"/>
        <v>45331</v>
      </c>
      <c r="NJ3" s="66">
        <f t="shared" si="335"/>
        <v>45332</v>
      </c>
      <c r="NK3" s="66">
        <f t="shared" si="335"/>
        <v>45333</v>
      </c>
      <c r="NL3" s="66">
        <f t="shared" si="335"/>
        <v>45334</v>
      </c>
      <c r="NM3" s="66">
        <f t="shared" si="335"/>
        <v>45335</v>
      </c>
      <c r="NN3" s="66">
        <f t="shared" si="335"/>
        <v>45336</v>
      </c>
      <c r="NO3" s="66">
        <f t="shared" si="335"/>
        <v>45337</v>
      </c>
      <c r="NP3" s="66">
        <f t="shared" si="335"/>
        <v>45338</v>
      </c>
      <c r="NQ3" s="66">
        <f t="shared" si="335"/>
        <v>45339</v>
      </c>
      <c r="NR3" s="66">
        <f t="shared" si="335"/>
        <v>45340</v>
      </c>
      <c r="NS3" s="66">
        <f t="shared" si="335"/>
        <v>45341</v>
      </c>
      <c r="NT3" s="66">
        <f t="shared" si="335"/>
        <v>45342</v>
      </c>
      <c r="NU3" s="66">
        <f t="shared" si="335"/>
        <v>45343</v>
      </c>
      <c r="NV3" s="66">
        <f t="shared" si="335"/>
        <v>45344</v>
      </c>
      <c r="NW3" s="66">
        <f t="shared" si="335"/>
        <v>45345</v>
      </c>
      <c r="NX3" s="66">
        <f t="shared" si="335"/>
        <v>45346</v>
      </c>
      <c r="NY3" s="66">
        <f t="shared" si="335"/>
        <v>45347</v>
      </c>
      <c r="NZ3" s="66">
        <f t="shared" si="335"/>
        <v>45348</v>
      </c>
      <c r="OA3" s="66">
        <f t="shared" si="335"/>
        <v>45349</v>
      </c>
      <c r="OB3" s="66">
        <f t="shared" si="335"/>
        <v>45350</v>
      </c>
      <c r="OC3" s="66">
        <f t="shared" si="335"/>
        <v>45351</v>
      </c>
      <c r="OD3" s="66">
        <f t="shared" si="335"/>
        <v>45352</v>
      </c>
      <c r="OE3" s="66">
        <f t="shared" si="335"/>
        <v>45353</v>
      </c>
      <c r="OF3" s="66">
        <f t="shared" si="335"/>
        <v>45354</v>
      </c>
      <c r="OG3" s="66">
        <f t="shared" si="335"/>
        <v>45355</v>
      </c>
      <c r="OH3" s="66">
        <f t="shared" si="335"/>
        <v>45356</v>
      </c>
      <c r="OI3" s="66">
        <f t="shared" si="335"/>
        <v>45357</v>
      </c>
    </row>
    <row r="4" spans="1:399" ht="47.45" hidden="1" customHeight="1" thickBot="1" x14ac:dyDescent="0.35">
      <c r="A4" s="124"/>
      <c r="B4" s="1"/>
      <c r="C4" s="20"/>
      <c r="D4" s="20"/>
      <c r="E4" s="20"/>
      <c r="F4" s="2"/>
      <c r="G4" s="2"/>
      <c r="H4" s="2"/>
      <c r="I4" s="2"/>
      <c r="J4" s="97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2"/>
      <c r="X4" s="103">
        <f>_xlfn.XLOOKUP(Q3,Equipe!$A$4:$A$9,Equipe!$I$4:$I$9)</f>
        <v>243.91500000000002</v>
      </c>
      <c r="Y4" s="103">
        <f>_xlfn.XLOOKUP(R3,Equipe!$A$4:$A$9,Equipe!$I$4:$I$9)</f>
        <v>230.79000000000002</v>
      </c>
      <c r="Z4" s="103">
        <f>_xlfn.XLOOKUP(S3,Equipe!$A$4:$A$9,Equipe!$I$4:$I$9)</f>
        <v>239.39999999999998</v>
      </c>
      <c r="AA4" s="103">
        <f>_xlfn.XLOOKUP(T3,Equipe!$A$4:$A$9,Equipe!$I$4:$I$9)</f>
        <v>1100</v>
      </c>
      <c r="AB4" s="103">
        <f>_xlfn.XLOOKUP(U3,Equipe!$A$4:$A$9,Equipe!$I$4:$I$9)</f>
        <v>600</v>
      </c>
      <c r="AC4" s="103">
        <f>_xlfn.XLOOKUP(V3,Equipe!$A$4:$A$9,Equipe!$I$4:$I$9)</f>
        <v>1100</v>
      </c>
      <c r="AD4" s="102"/>
      <c r="AE4" s="2"/>
      <c r="AF4" s="99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  <c r="CJ4" s="100"/>
      <c r="CK4" s="100"/>
      <c r="CL4" s="100"/>
      <c r="CM4" s="100"/>
      <c r="CN4" s="100"/>
      <c r="CO4" s="100"/>
      <c r="CP4" s="100"/>
      <c r="CQ4" s="100"/>
      <c r="CR4" s="100"/>
      <c r="CS4" s="100"/>
      <c r="CT4" s="100"/>
      <c r="CU4" s="100"/>
      <c r="CV4" s="100"/>
      <c r="CW4" s="100"/>
      <c r="CX4" s="100"/>
      <c r="CY4" s="100"/>
      <c r="CZ4" s="100"/>
      <c r="DA4" s="100"/>
      <c r="DB4" s="100"/>
      <c r="DC4" s="100"/>
      <c r="DD4" s="100"/>
      <c r="DE4" s="100"/>
      <c r="DF4" s="100"/>
      <c r="DG4" s="100"/>
      <c r="DH4" s="100"/>
      <c r="DI4" s="100"/>
      <c r="DJ4" s="100"/>
      <c r="DK4" s="100"/>
      <c r="DL4" s="100"/>
      <c r="DM4" s="100"/>
      <c r="DN4" s="100"/>
      <c r="DO4" s="100"/>
      <c r="DP4" s="100"/>
      <c r="DQ4" s="100"/>
      <c r="DR4" s="100"/>
      <c r="DS4" s="100"/>
      <c r="DT4" s="100"/>
      <c r="DU4" s="100"/>
      <c r="DV4" s="100"/>
      <c r="DW4" s="100"/>
      <c r="DX4" s="100"/>
      <c r="DY4" s="100"/>
      <c r="DZ4" s="100"/>
      <c r="EA4" s="100"/>
      <c r="EB4" s="100"/>
      <c r="EC4" s="100"/>
      <c r="ED4" s="100"/>
      <c r="EE4" s="100"/>
      <c r="EF4" s="100"/>
      <c r="EG4" s="100"/>
      <c r="EH4" s="100"/>
      <c r="EI4" s="100"/>
      <c r="EJ4" s="100"/>
      <c r="EK4" s="100"/>
      <c r="EL4" s="100"/>
      <c r="EM4" s="100"/>
      <c r="EN4" s="100"/>
      <c r="EO4" s="100"/>
      <c r="EP4" s="100"/>
      <c r="EQ4" s="100"/>
      <c r="ER4" s="100"/>
      <c r="ES4" s="100"/>
      <c r="ET4" s="100"/>
      <c r="EU4" s="100"/>
      <c r="EV4" s="100"/>
      <c r="EW4" s="100"/>
      <c r="EX4" s="100"/>
      <c r="EY4" s="100"/>
      <c r="EZ4" s="100"/>
      <c r="FA4" s="100"/>
      <c r="FB4" s="100"/>
      <c r="FC4" s="100"/>
      <c r="FD4" s="100"/>
      <c r="FE4" s="100"/>
      <c r="FF4" s="100"/>
      <c r="FG4" s="100"/>
      <c r="FH4" s="100"/>
      <c r="FI4" s="100"/>
      <c r="FJ4" s="100"/>
      <c r="FK4" s="100"/>
      <c r="FL4" s="100"/>
      <c r="FM4" s="100"/>
      <c r="FN4" s="100"/>
      <c r="FO4" s="100"/>
      <c r="FP4" s="100"/>
      <c r="FQ4" s="100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  <c r="GC4" s="100"/>
      <c r="GD4" s="100"/>
      <c r="GE4" s="100"/>
      <c r="GF4" s="100"/>
      <c r="GG4" s="100"/>
      <c r="GH4" s="100"/>
      <c r="GI4" s="100"/>
      <c r="GJ4" s="100"/>
      <c r="GK4" s="100"/>
      <c r="GL4" s="100"/>
      <c r="GM4" s="100"/>
      <c r="GN4" s="100"/>
      <c r="GO4" s="100"/>
      <c r="GP4" s="100"/>
      <c r="GQ4" s="100"/>
      <c r="GR4" s="100"/>
      <c r="GS4" s="100"/>
      <c r="GT4" s="100"/>
      <c r="GU4" s="100"/>
      <c r="GV4" s="100"/>
      <c r="GW4" s="100"/>
      <c r="GX4" s="100"/>
      <c r="GY4" s="100"/>
      <c r="GZ4" s="100"/>
      <c r="HA4" s="100"/>
      <c r="HB4" s="100"/>
      <c r="HC4" s="100"/>
      <c r="HD4" s="100"/>
      <c r="HE4" s="100"/>
      <c r="HF4" s="100"/>
      <c r="HG4" s="100"/>
      <c r="HH4" s="100"/>
      <c r="HI4" s="100"/>
      <c r="HJ4" s="100"/>
      <c r="HK4" s="100"/>
      <c r="HL4" s="100"/>
      <c r="HM4" s="100"/>
      <c r="HN4" s="100"/>
      <c r="HO4" s="100"/>
      <c r="HP4" s="100"/>
      <c r="HQ4" s="100"/>
      <c r="HR4" s="100"/>
      <c r="HS4" s="100"/>
      <c r="HT4" s="100"/>
      <c r="HU4" s="100"/>
      <c r="HV4" s="100"/>
      <c r="HW4" s="100"/>
      <c r="HX4" s="100"/>
      <c r="HY4" s="100"/>
      <c r="HZ4" s="100"/>
      <c r="IA4" s="100"/>
      <c r="IB4" s="100"/>
      <c r="IC4" s="100"/>
      <c r="ID4" s="100"/>
      <c r="IE4" s="100"/>
      <c r="IF4" s="100"/>
      <c r="IG4" s="100"/>
      <c r="IH4" s="100"/>
      <c r="II4" s="100"/>
      <c r="IJ4" s="100"/>
      <c r="IK4" s="100"/>
      <c r="IL4" s="100"/>
      <c r="IM4" s="100"/>
      <c r="IN4" s="100"/>
      <c r="IO4" s="100"/>
      <c r="IP4" s="100"/>
      <c r="IQ4" s="100"/>
      <c r="IR4" s="100"/>
      <c r="IS4" s="100"/>
      <c r="IT4" s="100"/>
      <c r="IU4" s="100"/>
      <c r="IV4" s="100"/>
      <c r="IW4" s="100"/>
      <c r="IX4" s="100"/>
      <c r="IY4" s="100"/>
      <c r="IZ4" s="100"/>
      <c r="JA4" s="100"/>
      <c r="JB4" s="100"/>
      <c r="JC4" s="100"/>
      <c r="JD4" s="100"/>
      <c r="JE4" s="100"/>
      <c r="JF4" s="100"/>
      <c r="JG4" s="100"/>
      <c r="JH4" s="100"/>
      <c r="JI4" s="100"/>
      <c r="JJ4" s="100"/>
      <c r="JK4" s="100"/>
      <c r="JL4" s="100"/>
      <c r="JM4" s="100"/>
      <c r="JN4" s="100"/>
      <c r="JO4" s="100"/>
      <c r="JP4" s="100"/>
      <c r="JQ4" s="100"/>
      <c r="JR4" s="100"/>
      <c r="JS4" s="100"/>
      <c r="JT4" s="100"/>
      <c r="JU4" s="100"/>
      <c r="JV4" s="100"/>
      <c r="JW4" s="100"/>
      <c r="JX4" s="100"/>
      <c r="JY4" s="100"/>
      <c r="JZ4" s="100"/>
      <c r="KA4" s="100"/>
      <c r="KB4" s="100"/>
      <c r="KC4" s="100"/>
      <c r="KD4" s="100"/>
      <c r="KE4" s="100"/>
      <c r="KF4" s="100"/>
      <c r="KG4" s="100"/>
      <c r="KH4" s="100"/>
      <c r="KI4" s="100"/>
      <c r="KJ4" s="100"/>
      <c r="KK4" s="100"/>
      <c r="KL4" s="100"/>
      <c r="KM4" s="100"/>
      <c r="KN4" s="100"/>
      <c r="KO4" s="100"/>
      <c r="KP4" s="100"/>
      <c r="KQ4" s="100"/>
      <c r="KR4" s="100"/>
      <c r="KS4" s="100"/>
      <c r="KT4" s="100"/>
      <c r="KU4" s="100"/>
      <c r="KV4" s="100"/>
      <c r="KW4" s="100"/>
      <c r="KX4" s="100"/>
      <c r="KY4" s="100"/>
      <c r="KZ4" s="100"/>
      <c r="LA4" s="100"/>
      <c r="LB4" s="100"/>
      <c r="LC4" s="100"/>
      <c r="LD4" s="100"/>
      <c r="LE4" s="100"/>
      <c r="LF4" s="100"/>
      <c r="LG4" s="100"/>
      <c r="LH4" s="100"/>
      <c r="LI4" s="100"/>
      <c r="LJ4" s="100"/>
      <c r="LK4" s="100"/>
      <c r="LL4" s="100"/>
      <c r="LM4" s="100"/>
      <c r="LN4" s="100"/>
      <c r="LO4" s="100"/>
      <c r="LP4" s="100"/>
      <c r="LQ4" s="100"/>
      <c r="LR4" s="100"/>
      <c r="LS4" s="100"/>
      <c r="LT4" s="100"/>
      <c r="LU4" s="100"/>
      <c r="LV4" s="100"/>
      <c r="LW4" s="100"/>
      <c r="LX4" s="100"/>
      <c r="LY4" s="100"/>
      <c r="LZ4" s="100"/>
      <c r="MA4" s="100"/>
      <c r="MB4" s="100"/>
      <c r="MC4" s="100"/>
      <c r="MD4" s="100"/>
      <c r="ME4" s="100"/>
      <c r="MF4" s="100"/>
      <c r="MG4" s="100"/>
      <c r="MH4" s="100"/>
      <c r="MI4" s="100"/>
      <c r="MJ4" s="100"/>
      <c r="MK4" s="100"/>
      <c r="ML4" s="100"/>
      <c r="MM4" s="100"/>
      <c r="MN4" s="100"/>
      <c r="MO4" s="100"/>
      <c r="MP4" s="100"/>
      <c r="MQ4" s="100"/>
      <c r="MR4" s="100"/>
      <c r="MS4" s="100"/>
      <c r="MT4" s="100"/>
      <c r="MU4" s="100"/>
      <c r="MV4" s="100"/>
      <c r="MW4" s="100"/>
      <c r="MX4" s="100"/>
      <c r="MY4" s="100"/>
      <c r="MZ4" s="100"/>
      <c r="NA4" s="100"/>
      <c r="NB4" s="100"/>
      <c r="NC4" s="100"/>
      <c r="ND4" s="100"/>
      <c r="NE4" s="100"/>
      <c r="NF4" s="100"/>
      <c r="NG4" s="100"/>
      <c r="NH4" s="100"/>
      <c r="NI4" s="100"/>
      <c r="NJ4" s="100"/>
      <c r="NK4" s="100"/>
      <c r="NL4" s="100"/>
      <c r="NM4" s="100"/>
      <c r="NN4" s="100"/>
      <c r="NO4" s="100"/>
      <c r="NP4" s="100"/>
      <c r="NQ4" s="100"/>
      <c r="NR4" s="100"/>
      <c r="NS4" s="100"/>
      <c r="NT4" s="100"/>
      <c r="NU4" s="100"/>
      <c r="NV4" s="100"/>
      <c r="NW4" s="100"/>
      <c r="NX4" s="100"/>
      <c r="NY4" s="100"/>
      <c r="NZ4" s="100"/>
      <c r="OA4" s="100"/>
      <c r="OB4" s="100"/>
      <c r="OC4" s="100"/>
      <c r="OD4" s="100"/>
      <c r="OE4" s="100"/>
      <c r="OF4" s="100"/>
      <c r="OG4" s="100"/>
      <c r="OH4" s="100"/>
      <c r="OI4" s="100"/>
    </row>
    <row r="5" spans="1:399" s="135" customFormat="1" ht="15.65" thickBot="1" x14ac:dyDescent="0.35">
      <c r="A5" s="126">
        <f>SUM(A6:A10)</f>
        <v>4</v>
      </c>
      <c r="B5" s="127" t="s">
        <v>10</v>
      </c>
      <c r="C5" s="128">
        <f>MIN(C6:C10)</f>
        <v>44991</v>
      </c>
      <c r="D5" s="128">
        <f>MAX(D6:D10)</f>
        <v>44995</v>
      </c>
      <c r="E5" s="128"/>
      <c r="F5" s="126">
        <f>SUM(F6:F10)/A5</f>
        <v>1.25</v>
      </c>
      <c r="G5" s="129">
        <f ca="1">SUM(G6:G10)/A5</f>
        <v>1</v>
      </c>
      <c r="H5" s="129"/>
      <c r="I5" s="126">
        <f>SUM(I6:I10)</f>
        <v>6.5</v>
      </c>
      <c r="J5" s="130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>
        <f>SUM(W6:W10)</f>
        <v>6.5</v>
      </c>
      <c r="X5" s="126" t="str">
        <f>LEFT(K3,2)</f>
        <v>Ch</v>
      </c>
      <c r="Y5" s="126" t="str">
        <f t="shared" ref="Y5:AC5" si="336">LEFT(L3,2)</f>
        <v>Dé</v>
      </c>
      <c r="Z5" s="126" t="str">
        <f t="shared" si="336"/>
        <v>UI</v>
      </c>
      <c r="AA5" s="126" t="str">
        <f t="shared" si="336"/>
        <v>Tr</v>
      </c>
      <c r="AB5" s="126" t="str">
        <f t="shared" si="336"/>
        <v>Ph</v>
      </c>
      <c r="AC5" s="126" t="str">
        <f t="shared" si="336"/>
        <v>Ex</v>
      </c>
      <c r="AD5" s="131">
        <f>SUM(AD6:AD10)</f>
        <v>1585.4475</v>
      </c>
      <c r="AE5" s="132"/>
      <c r="AF5" s="133" t="s">
        <v>11</v>
      </c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134"/>
      <c r="MG5" s="134"/>
      <c r="MH5" s="134"/>
      <c r="MI5" s="134"/>
      <c r="MJ5" s="134"/>
      <c r="MK5" s="134"/>
      <c r="ML5" s="134"/>
      <c r="MM5" s="134"/>
      <c r="MN5" s="134"/>
      <c r="MO5" s="134"/>
      <c r="MP5" s="134"/>
      <c r="MQ5" s="134"/>
      <c r="MR5" s="134"/>
      <c r="MS5" s="134"/>
      <c r="MT5" s="134"/>
      <c r="MU5" s="134"/>
      <c r="MV5" s="134"/>
      <c r="MW5" s="134"/>
      <c r="MX5" s="134"/>
      <c r="MY5" s="134"/>
      <c r="MZ5" s="134"/>
      <c r="NA5" s="134"/>
      <c r="NB5" s="134"/>
      <c r="NC5" s="134"/>
      <c r="ND5" s="134"/>
      <c r="NE5" s="134"/>
      <c r="NF5" s="134"/>
      <c r="NG5" s="134"/>
      <c r="NH5" s="134"/>
      <c r="NI5" s="134"/>
      <c r="NJ5" s="134"/>
      <c r="NK5" s="134"/>
      <c r="NL5" s="134"/>
      <c r="NM5" s="134"/>
      <c r="NN5" s="134"/>
      <c r="NO5" s="134"/>
      <c r="NP5" s="134"/>
      <c r="NQ5" s="134"/>
      <c r="NR5" s="134"/>
      <c r="NS5" s="134"/>
      <c r="NT5" s="134"/>
      <c r="NU5" s="134"/>
      <c r="NV5" s="134"/>
      <c r="NW5" s="134"/>
      <c r="NX5" s="134"/>
      <c r="NY5" s="134"/>
      <c r="NZ5" s="134"/>
      <c r="OA5" s="134"/>
      <c r="OB5" s="134"/>
      <c r="OC5" s="134"/>
      <c r="OD5" s="134"/>
      <c r="OE5" s="134"/>
      <c r="OF5" s="134"/>
      <c r="OG5" s="134"/>
      <c r="OH5" s="134"/>
      <c r="OI5" s="134"/>
    </row>
    <row r="6" spans="1:399" ht="15.65" thickBot="1" x14ac:dyDescent="0.35">
      <c r="A6" s="125">
        <v>1</v>
      </c>
      <c r="B6" s="136" t="s">
        <v>12</v>
      </c>
      <c r="C6" s="111">
        <v>44991</v>
      </c>
      <c r="D6" s="111">
        <v>44991</v>
      </c>
      <c r="E6" s="137">
        <v>1</v>
      </c>
      <c r="F6" s="113">
        <v>1</v>
      </c>
      <c r="G6" s="114">
        <f ca="1">IF(OR(D6="",C6=""),0,IF(TODAY()&lt;C6,0,IF(TODAY()&gt;D6,100%,((NETWORKDAYS(C6,TODAY(),feries2023)*E6)/(NETWORKDAYS(C6,D6,feries2023)*E6)))))</f>
        <v>1</v>
      </c>
      <c r="H6" s="114" t="s">
        <v>162</v>
      </c>
      <c r="I6" s="113">
        <f>NETWORKDAYS(C6,D6,feries2023)*E6</f>
        <v>1</v>
      </c>
      <c r="J6" s="116" t="s">
        <v>179</v>
      </c>
      <c r="K6" s="117"/>
      <c r="L6" s="117"/>
      <c r="M6" s="117"/>
      <c r="N6" s="117"/>
      <c r="O6" s="117"/>
      <c r="P6" s="117"/>
      <c r="Q6" s="117">
        <f>IFERROR(SEARCH(Q$3,$H6),0)</f>
        <v>1</v>
      </c>
      <c r="R6" s="117">
        <f t="shared" ref="R6:V10" si="337">IFERROR(SEARCH(R$3,$H6),0)</f>
        <v>0</v>
      </c>
      <c r="S6" s="117">
        <f t="shared" si="337"/>
        <v>0</v>
      </c>
      <c r="T6" s="117">
        <f t="shared" si="337"/>
        <v>0</v>
      </c>
      <c r="U6" s="117">
        <f t="shared" si="337"/>
        <v>0</v>
      </c>
      <c r="V6" s="117">
        <f t="shared" si="337"/>
        <v>0</v>
      </c>
      <c r="W6" s="118">
        <f>IF(J6="seul",MAX(X6,Y6,Z6,AA6,AB6,AC6),IF(J6="en parallèle",(SUM(X6,Y6,Z6,AA6,AB6,AC6)/(COUNTIF(Q6:V6,"&gt;0"))),IF(J6="complémentaire",SUM(X6,Y6,Z6,AA6,AB6,AC6),"##Erreur!!!##")))</f>
        <v>1</v>
      </c>
      <c r="X6" s="117">
        <f t="shared" ref="X6:AC10" si="338">IF(AND($J6="seul",$H6=Q$3),$I6,IF(AND($J6="en parallèle",Q6&gt;0),$I6,IF(AND($J6="complémentaire",Q6&gt;0),K6,"")))</f>
        <v>1</v>
      </c>
      <c r="Y6" s="117" t="str">
        <f t="shared" si="338"/>
        <v/>
      </c>
      <c r="Z6" s="117" t="str">
        <f t="shared" si="338"/>
        <v/>
      </c>
      <c r="AA6" s="117" t="str">
        <f t="shared" si="338"/>
        <v/>
      </c>
      <c r="AB6" s="117" t="str">
        <f t="shared" si="338"/>
        <v/>
      </c>
      <c r="AC6" s="117" t="str">
        <f t="shared" si="338"/>
        <v/>
      </c>
      <c r="AD6" s="138">
        <f>IF(X6="",0,X6*$X$4)+IF(Y6="",0,Y6*$Y$4)+IF(Z6="",0,Z6*$Z$4)+IF(AA6="",0,AA6*$AA$4)+IF(AB6="",0,AB6*$AB$4)+IF(AC6="",0,AC6*$AC$4)</f>
        <v>243.91500000000002</v>
      </c>
      <c r="AE6" s="119" t="s">
        <v>51</v>
      </c>
      <c r="AF6" s="120" t="s">
        <v>11</v>
      </c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MZ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  <c r="NS6" s="134"/>
      <c r="NT6" s="134"/>
      <c r="NU6" s="134"/>
      <c r="NV6" s="134"/>
      <c r="NW6" s="134"/>
      <c r="NX6" s="134"/>
      <c r="NY6" s="134"/>
      <c r="NZ6" s="134"/>
      <c r="OA6" s="134"/>
      <c r="OB6" s="134"/>
      <c r="OC6" s="134"/>
      <c r="OD6" s="134"/>
      <c r="OE6" s="134"/>
      <c r="OF6" s="134"/>
      <c r="OG6" s="134"/>
      <c r="OH6" s="134"/>
      <c r="OI6" s="134"/>
    </row>
    <row r="7" spans="1:399" s="38" customFormat="1" ht="38.200000000000003" thickBot="1" x14ac:dyDescent="0.35">
      <c r="A7" s="158">
        <v>0</v>
      </c>
      <c r="B7" s="159" t="s">
        <v>13</v>
      </c>
      <c r="C7" s="111"/>
      <c r="D7" s="111"/>
      <c r="E7" s="160">
        <v>0.5</v>
      </c>
      <c r="F7" s="161">
        <v>1</v>
      </c>
      <c r="G7" s="162">
        <f ca="1">IF(OR(D7="",C7=""),0,IF(TODAY()&lt;C7,0,IF(TODAY()&gt;D7,100%,((NETWORKDAYS(C7,TODAY(),feries2023)*E7)/(NETWORKDAYS(C7,D7,feries2023)*E7)))))</f>
        <v>0</v>
      </c>
      <c r="H7" s="163" t="s">
        <v>168</v>
      </c>
      <c r="I7" s="161">
        <f>NETWORKDAYS(C7,D7,feries2023)*E7</f>
        <v>0</v>
      </c>
      <c r="J7" s="164" t="s">
        <v>180</v>
      </c>
      <c r="K7" s="165"/>
      <c r="L7" s="165"/>
      <c r="M7" s="165"/>
      <c r="N7" s="165"/>
      <c r="O7" s="165"/>
      <c r="P7" s="165"/>
      <c r="Q7" s="165">
        <f>IFERROR(SEARCH(Q$3,$H7),0)</f>
        <v>1</v>
      </c>
      <c r="R7" s="165">
        <f t="shared" si="337"/>
        <v>13</v>
      </c>
      <c r="S7" s="165">
        <f t="shared" si="337"/>
        <v>0</v>
      </c>
      <c r="T7" s="165">
        <f t="shared" si="337"/>
        <v>0</v>
      </c>
      <c r="U7" s="165">
        <f t="shared" si="337"/>
        <v>0</v>
      </c>
      <c r="V7" s="165">
        <f t="shared" si="337"/>
        <v>0</v>
      </c>
      <c r="W7" s="166">
        <f>IF(J7="seul",MAX(X7,Y7,Z7,AA7,AB7,AC7),IF(J7="en parallèle",(SUM(X7,Y7,Z7,AA7,AB7,AC7)/(COUNTIF(Q7:V7,"&gt;0"))),IF(J7="complémentaire",SUM(X7,Y7,Z7,AA7,AB7,AC7),"##Erreur!!!##")))</f>
        <v>0</v>
      </c>
      <c r="X7" s="165">
        <f t="shared" si="338"/>
        <v>0</v>
      </c>
      <c r="Y7" s="165">
        <f t="shared" si="338"/>
        <v>0</v>
      </c>
      <c r="Z7" s="165" t="str">
        <f t="shared" si="338"/>
        <v/>
      </c>
      <c r="AA7" s="165" t="str">
        <f t="shared" si="338"/>
        <v/>
      </c>
      <c r="AB7" s="165" t="str">
        <f t="shared" si="338"/>
        <v/>
      </c>
      <c r="AC7" s="165" t="str">
        <f t="shared" si="338"/>
        <v/>
      </c>
      <c r="AD7" s="167">
        <f>IF(X7="",0,X7*$X$4)+IF(Y7="",0,Y7*$Y$4)+IF(Z7="",0,Z7*$Z$4)+IF(AA7="",0,AA7*$AA$4)+IF(AB7="",0,AB7*$AB$4)+IF(AC7="",0,AC7*$AC$4)</f>
        <v>0</v>
      </c>
      <c r="AE7" s="168"/>
      <c r="AF7" s="120" t="s">
        <v>11</v>
      </c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1"/>
      <c r="EC7" s="121"/>
      <c r="ED7" s="121"/>
      <c r="EE7" s="121"/>
      <c r="EF7" s="121"/>
      <c r="EG7" s="121"/>
      <c r="EH7" s="121"/>
      <c r="EI7" s="121"/>
      <c r="EJ7" s="121"/>
      <c r="EK7" s="121"/>
      <c r="EL7" s="121"/>
      <c r="EM7" s="121"/>
      <c r="EN7" s="121"/>
      <c r="EO7" s="121"/>
      <c r="EP7" s="121"/>
      <c r="EQ7" s="121"/>
      <c r="ER7" s="121"/>
      <c r="ES7" s="121"/>
      <c r="ET7" s="121"/>
      <c r="EU7" s="121"/>
      <c r="EV7" s="121"/>
      <c r="EW7" s="121"/>
      <c r="EX7" s="121"/>
      <c r="EY7" s="121"/>
      <c r="EZ7" s="121"/>
      <c r="FA7" s="121"/>
      <c r="FB7" s="121"/>
      <c r="FC7" s="121"/>
      <c r="FD7" s="121"/>
      <c r="FE7" s="121"/>
      <c r="FF7" s="121"/>
      <c r="FG7" s="121"/>
      <c r="FH7" s="121"/>
      <c r="FI7" s="121"/>
      <c r="FJ7" s="121"/>
      <c r="FK7" s="121"/>
      <c r="FL7" s="121"/>
      <c r="FM7" s="121"/>
      <c r="FN7" s="121"/>
      <c r="FO7" s="121"/>
      <c r="FP7" s="121"/>
      <c r="FQ7" s="121"/>
      <c r="FR7" s="121"/>
      <c r="FS7" s="121"/>
      <c r="FT7" s="121"/>
      <c r="FU7" s="121"/>
      <c r="FV7" s="121"/>
      <c r="FW7" s="121"/>
      <c r="FX7" s="121"/>
      <c r="FY7" s="121"/>
      <c r="FZ7" s="121"/>
      <c r="GA7" s="121"/>
      <c r="GB7" s="121"/>
      <c r="GC7" s="121"/>
      <c r="GD7" s="121"/>
      <c r="GE7" s="121"/>
      <c r="GF7" s="121"/>
      <c r="GG7" s="121"/>
      <c r="GH7" s="121"/>
      <c r="GI7" s="121"/>
      <c r="GJ7" s="121"/>
      <c r="GK7" s="121"/>
      <c r="GL7" s="121"/>
      <c r="GM7" s="121"/>
      <c r="GN7" s="121"/>
      <c r="GO7" s="121"/>
      <c r="GP7" s="121"/>
      <c r="GQ7" s="121"/>
      <c r="GR7" s="121"/>
      <c r="GS7" s="121"/>
      <c r="GT7" s="121"/>
      <c r="GU7" s="121"/>
      <c r="GV7" s="121"/>
      <c r="GW7" s="121"/>
      <c r="GX7" s="121"/>
      <c r="GY7" s="121"/>
      <c r="GZ7" s="121"/>
      <c r="HA7" s="121"/>
      <c r="HB7" s="121"/>
      <c r="HC7" s="121"/>
      <c r="HD7" s="121"/>
      <c r="HE7" s="121"/>
      <c r="HF7" s="121"/>
      <c r="HG7" s="121"/>
      <c r="HH7" s="121"/>
      <c r="HI7" s="121"/>
      <c r="HJ7" s="121"/>
      <c r="HK7" s="121"/>
      <c r="HL7" s="121"/>
      <c r="HM7" s="121"/>
      <c r="HN7" s="121"/>
      <c r="HO7" s="121"/>
      <c r="HP7" s="121"/>
      <c r="HQ7" s="121"/>
      <c r="HR7" s="121"/>
      <c r="HS7" s="121"/>
      <c r="HT7" s="121"/>
      <c r="HU7" s="121"/>
      <c r="HV7" s="121"/>
      <c r="HW7" s="121"/>
      <c r="HX7" s="121"/>
      <c r="HY7" s="121"/>
      <c r="HZ7" s="121"/>
      <c r="IA7" s="121"/>
      <c r="IB7" s="121"/>
      <c r="IC7" s="121"/>
      <c r="ID7" s="121"/>
      <c r="IE7" s="121"/>
      <c r="IF7" s="121"/>
      <c r="IG7" s="121"/>
      <c r="IH7" s="121"/>
      <c r="II7" s="121"/>
      <c r="IJ7" s="121"/>
      <c r="IK7" s="121"/>
      <c r="IL7" s="121"/>
      <c r="IM7" s="121"/>
      <c r="IN7" s="121"/>
      <c r="IO7" s="121"/>
      <c r="IP7" s="121"/>
      <c r="IQ7" s="121"/>
      <c r="IR7" s="121"/>
      <c r="IS7" s="121"/>
      <c r="IT7" s="121"/>
      <c r="IU7" s="121"/>
      <c r="IV7" s="121"/>
      <c r="IW7" s="121"/>
      <c r="IX7" s="121"/>
      <c r="IY7" s="121"/>
      <c r="IZ7" s="121"/>
      <c r="JA7" s="121"/>
      <c r="JB7" s="121"/>
      <c r="JC7" s="121"/>
      <c r="JD7" s="121"/>
      <c r="JE7" s="121"/>
      <c r="JF7" s="121"/>
      <c r="JG7" s="121"/>
      <c r="JH7" s="121"/>
      <c r="JI7" s="121"/>
      <c r="JJ7" s="121"/>
      <c r="JK7" s="121"/>
      <c r="JL7" s="121"/>
      <c r="JM7" s="121"/>
      <c r="JN7" s="121"/>
      <c r="JO7" s="121"/>
      <c r="JP7" s="121"/>
      <c r="JQ7" s="121"/>
      <c r="JR7" s="121"/>
      <c r="JS7" s="121"/>
      <c r="JT7" s="121"/>
      <c r="JU7" s="121"/>
      <c r="JV7" s="121"/>
      <c r="JW7" s="121"/>
      <c r="JX7" s="121"/>
      <c r="JY7" s="121"/>
      <c r="JZ7" s="121"/>
      <c r="KA7" s="121"/>
      <c r="KB7" s="121"/>
      <c r="KC7" s="121"/>
      <c r="KD7" s="121"/>
      <c r="KE7" s="121"/>
      <c r="KF7" s="121"/>
      <c r="KG7" s="121"/>
      <c r="KH7" s="121"/>
      <c r="KI7" s="121"/>
      <c r="KJ7" s="121"/>
      <c r="KK7" s="121"/>
      <c r="KL7" s="121"/>
      <c r="KM7" s="121"/>
      <c r="KN7" s="121"/>
      <c r="KO7" s="121"/>
      <c r="KP7" s="121"/>
      <c r="KQ7" s="121"/>
      <c r="KR7" s="121"/>
      <c r="KS7" s="121"/>
      <c r="KT7" s="121"/>
      <c r="KU7" s="121"/>
      <c r="KV7" s="121"/>
      <c r="KW7" s="121"/>
      <c r="KX7" s="121"/>
      <c r="KY7" s="121"/>
      <c r="KZ7" s="121"/>
      <c r="LA7" s="121"/>
      <c r="LB7" s="121"/>
      <c r="LC7" s="121"/>
      <c r="LD7" s="121"/>
      <c r="LE7" s="121"/>
      <c r="LF7" s="121"/>
      <c r="LG7" s="121"/>
      <c r="LH7" s="121"/>
      <c r="LI7" s="121"/>
      <c r="LJ7" s="121"/>
      <c r="LK7" s="121"/>
      <c r="LL7" s="121"/>
      <c r="LM7" s="121"/>
      <c r="LN7" s="121"/>
      <c r="LO7" s="121"/>
      <c r="LP7" s="121"/>
      <c r="LQ7" s="121"/>
      <c r="LR7" s="121"/>
      <c r="LS7" s="121"/>
      <c r="LT7" s="121"/>
      <c r="LU7" s="121"/>
      <c r="LV7" s="121"/>
      <c r="LW7" s="121"/>
      <c r="LX7" s="121"/>
      <c r="LY7" s="121"/>
      <c r="LZ7" s="121"/>
      <c r="MA7" s="121"/>
      <c r="MB7" s="121"/>
      <c r="MC7" s="121"/>
      <c r="MD7" s="121"/>
      <c r="ME7" s="121"/>
      <c r="MF7" s="121"/>
      <c r="MG7" s="121"/>
      <c r="MH7" s="121"/>
      <c r="MI7" s="121"/>
      <c r="MJ7" s="121"/>
      <c r="MK7" s="121"/>
      <c r="ML7" s="121"/>
      <c r="MM7" s="121"/>
      <c r="MN7" s="121"/>
      <c r="MO7" s="121"/>
      <c r="MP7" s="121"/>
      <c r="MQ7" s="121"/>
      <c r="MR7" s="121"/>
      <c r="MS7" s="121"/>
      <c r="MT7" s="121"/>
      <c r="MU7" s="121"/>
      <c r="MV7" s="121"/>
      <c r="MW7" s="121"/>
      <c r="MX7" s="121"/>
      <c r="MY7" s="121"/>
      <c r="MZ7" s="121"/>
      <c r="NA7" s="121"/>
      <c r="NB7" s="121"/>
      <c r="NC7" s="121"/>
      <c r="ND7" s="121"/>
      <c r="NE7" s="121"/>
      <c r="NF7" s="121"/>
      <c r="NG7" s="121"/>
      <c r="NH7" s="121"/>
      <c r="NI7" s="121"/>
      <c r="NJ7" s="121"/>
      <c r="NK7" s="121"/>
      <c r="NL7" s="121"/>
      <c r="NM7" s="121"/>
      <c r="NN7" s="121"/>
      <c r="NO7" s="121"/>
      <c r="NP7" s="121"/>
      <c r="NQ7" s="121"/>
      <c r="NR7" s="121"/>
      <c r="NS7" s="121"/>
      <c r="NT7" s="121"/>
      <c r="NU7" s="121"/>
      <c r="NV7" s="121"/>
      <c r="NW7" s="121"/>
      <c r="NX7" s="121"/>
      <c r="NY7" s="121"/>
      <c r="NZ7" s="121"/>
      <c r="OA7" s="121"/>
      <c r="OB7" s="121"/>
      <c r="OC7" s="121"/>
      <c r="OD7" s="121"/>
      <c r="OE7" s="121"/>
      <c r="OF7" s="121"/>
      <c r="OG7" s="121"/>
      <c r="OH7" s="121"/>
      <c r="OI7" s="121"/>
    </row>
    <row r="8" spans="1:399" ht="15.65" thickBot="1" x14ac:dyDescent="0.35">
      <c r="A8" s="125">
        <v>1</v>
      </c>
      <c r="B8" s="136" t="s">
        <v>14</v>
      </c>
      <c r="C8" s="111">
        <v>44992</v>
      </c>
      <c r="D8" s="111">
        <v>44995</v>
      </c>
      <c r="E8" s="112">
        <v>1</v>
      </c>
      <c r="F8" s="113">
        <v>1</v>
      </c>
      <c r="G8" s="114">
        <f ca="1">IF(OR(D8="",C8=""),0,IF(TODAY()&lt;C8,0,IF(TODAY()&gt;D8,100%,((NETWORKDAYS(C8,TODAY(),feries2023)*E8)/(NETWORKDAYS(C8,D8,feries2023)*E8)))))</f>
        <v>1</v>
      </c>
      <c r="H8" s="114" t="s">
        <v>162</v>
      </c>
      <c r="I8" s="113">
        <f>NETWORKDAYS(C8,D8,feries2023)*E8</f>
        <v>4</v>
      </c>
      <c r="J8" s="116" t="s">
        <v>179</v>
      </c>
      <c r="K8" s="117"/>
      <c r="L8" s="117"/>
      <c r="M8" s="117"/>
      <c r="N8" s="117"/>
      <c r="O8" s="117"/>
      <c r="P8" s="117"/>
      <c r="Q8" s="117">
        <f t="shared" ref="Q8:V28" si="339">IFERROR(SEARCH(Q$3,$H8),0)</f>
        <v>1</v>
      </c>
      <c r="R8" s="117">
        <f t="shared" si="337"/>
        <v>0</v>
      </c>
      <c r="S8" s="117">
        <f t="shared" si="337"/>
        <v>0</v>
      </c>
      <c r="T8" s="117">
        <f t="shared" si="337"/>
        <v>0</v>
      </c>
      <c r="U8" s="117">
        <f t="shared" si="337"/>
        <v>0</v>
      </c>
      <c r="V8" s="117">
        <f t="shared" si="337"/>
        <v>0</v>
      </c>
      <c r="W8" s="118">
        <f>IF(J8="seul",MAX(X8,Y8,Z8,AA8,AB8,AC8),IF(J8="en parallèle",(SUM(X8,Y8,Z8,AA8,AB8,AC8)/(COUNTIF(Q8:V8,"&gt;0"))),IF(J8="complémentaire",SUM(X8,Y8,Z8,AA8,AB8,AC8),"##Erreur!!!##")))</f>
        <v>4</v>
      </c>
      <c r="X8" s="117">
        <f t="shared" si="338"/>
        <v>4</v>
      </c>
      <c r="Y8" s="117" t="str">
        <f t="shared" si="338"/>
        <v/>
      </c>
      <c r="Z8" s="117" t="str">
        <f t="shared" si="338"/>
        <v/>
      </c>
      <c r="AA8" s="117" t="str">
        <f t="shared" si="338"/>
        <v/>
      </c>
      <c r="AB8" s="117" t="str">
        <f t="shared" si="338"/>
        <v/>
      </c>
      <c r="AC8" s="117" t="str">
        <f t="shared" si="338"/>
        <v/>
      </c>
      <c r="AD8" s="138">
        <f>IF(X8="",0,X8*$X$4)+IF(Y8="",0,Y8*$Y$4)+IF(Z8="",0,Z8*$Z$4)+IF(AA8="",0,AA8*$AA$4)+IF(AB8="",0,AB8*$AB$4)+IF(AC8="",0,AC8*$AC$4)</f>
        <v>975.66000000000008</v>
      </c>
      <c r="AE8" s="119" t="s">
        <v>51</v>
      </c>
      <c r="AF8" s="120" t="s">
        <v>11</v>
      </c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  <c r="HE8" s="134"/>
      <c r="HF8" s="134"/>
      <c r="HG8" s="134"/>
      <c r="HH8" s="134"/>
      <c r="HI8" s="134"/>
      <c r="HJ8" s="134"/>
      <c r="HK8" s="134"/>
      <c r="HL8" s="134"/>
      <c r="HM8" s="134"/>
      <c r="HN8" s="134"/>
      <c r="HO8" s="134"/>
      <c r="HP8" s="134"/>
      <c r="HQ8" s="134"/>
      <c r="HR8" s="134"/>
      <c r="HS8" s="134"/>
      <c r="HT8" s="134"/>
      <c r="HU8" s="134"/>
      <c r="HV8" s="134"/>
      <c r="HW8" s="134"/>
      <c r="HX8" s="134"/>
      <c r="HY8" s="134"/>
      <c r="HZ8" s="134"/>
      <c r="IA8" s="134"/>
      <c r="IB8" s="134"/>
      <c r="IC8" s="134"/>
      <c r="ID8" s="134"/>
      <c r="IE8" s="134"/>
      <c r="IF8" s="134"/>
      <c r="IG8" s="134"/>
      <c r="IH8" s="134"/>
      <c r="II8" s="134"/>
      <c r="IJ8" s="134"/>
      <c r="IK8" s="134"/>
      <c r="IL8" s="134"/>
      <c r="IM8" s="134"/>
      <c r="IN8" s="134"/>
      <c r="IO8" s="134"/>
      <c r="IP8" s="134"/>
      <c r="IQ8" s="134"/>
      <c r="IR8" s="134"/>
      <c r="IS8" s="134"/>
      <c r="IT8" s="134"/>
      <c r="IU8" s="134"/>
      <c r="IV8" s="134"/>
      <c r="IW8" s="134"/>
      <c r="IX8" s="134"/>
      <c r="IY8" s="134"/>
      <c r="IZ8" s="134"/>
      <c r="JA8" s="134"/>
      <c r="JB8" s="134"/>
      <c r="JC8" s="134"/>
      <c r="JD8" s="134"/>
      <c r="JE8" s="134"/>
      <c r="JF8" s="134"/>
      <c r="JG8" s="134"/>
      <c r="JH8" s="134"/>
      <c r="JI8" s="134"/>
      <c r="JJ8" s="134"/>
      <c r="JK8" s="134"/>
      <c r="JL8" s="134"/>
      <c r="JM8" s="134"/>
      <c r="JN8" s="134"/>
      <c r="JO8" s="134"/>
      <c r="JP8" s="134"/>
      <c r="JQ8" s="134"/>
      <c r="JR8" s="134"/>
      <c r="JS8" s="134"/>
      <c r="JT8" s="134"/>
      <c r="JU8" s="134"/>
      <c r="JV8" s="134"/>
      <c r="JW8" s="134"/>
      <c r="JX8" s="134"/>
      <c r="JY8" s="134"/>
      <c r="JZ8" s="134"/>
      <c r="KA8" s="134"/>
      <c r="KB8" s="134"/>
      <c r="KC8" s="134"/>
      <c r="KD8" s="134"/>
      <c r="KE8" s="134"/>
      <c r="KF8" s="134"/>
      <c r="KG8" s="134"/>
      <c r="KH8" s="134"/>
      <c r="KI8" s="134"/>
      <c r="KJ8" s="134"/>
      <c r="KK8" s="134"/>
      <c r="KL8" s="134"/>
      <c r="KM8" s="134"/>
      <c r="KN8" s="134"/>
      <c r="KO8" s="134"/>
      <c r="KP8" s="134"/>
      <c r="KQ8" s="134"/>
      <c r="KR8" s="134"/>
      <c r="KS8" s="134"/>
      <c r="KT8" s="134"/>
      <c r="KU8" s="134"/>
      <c r="KV8" s="134"/>
      <c r="KW8" s="134"/>
      <c r="KX8" s="134"/>
      <c r="KY8" s="134"/>
      <c r="KZ8" s="134"/>
      <c r="LA8" s="134"/>
      <c r="LB8" s="134"/>
      <c r="LC8" s="134"/>
      <c r="LD8" s="134"/>
      <c r="LE8" s="134"/>
      <c r="LF8" s="134"/>
      <c r="LG8" s="134"/>
      <c r="LH8" s="134"/>
      <c r="LI8" s="134"/>
      <c r="LJ8" s="134"/>
      <c r="LK8" s="134"/>
      <c r="LL8" s="134"/>
      <c r="LM8" s="134"/>
      <c r="LN8" s="134"/>
      <c r="LO8" s="134"/>
      <c r="LP8" s="134"/>
      <c r="LQ8" s="134"/>
      <c r="LR8" s="134"/>
      <c r="LS8" s="134"/>
      <c r="LT8" s="134"/>
      <c r="LU8" s="134"/>
      <c r="LV8" s="134"/>
      <c r="LW8" s="134"/>
      <c r="LX8" s="134"/>
      <c r="LY8" s="134"/>
      <c r="LZ8" s="134"/>
      <c r="MA8" s="134"/>
      <c r="MB8" s="134"/>
      <c r="MC8" s="134"/>
      <c r="MD8" s="134"/>
      <c r="ME8" s="134"/>
      <c r="MF8" s="134"/>
      <c r="MG8" s="134"/>
      <c r="MH8" s="134"/>
      <c r="MI8" s="134"/>
      <c r="MJ8" s="134"/>
      <c r="MK8" s="134"/>
      <c r="ML8" s="134"/>
      <c r="MM8" s="134"/>
      <c r="MN8" s="134"/>
      <c r="MO8" s="134"/>
      <c r="MP8" s="134"/>
      <c r="MQ8" s="134"/>
      <c r="MR8" s="134"/>
      <c r="MS8" s="134"/>
      <c r="MT8" s="134"/>
      <c r="MU8" s="134"/>
      <c r="MV8" s="134"/>
      <c r="MW8" s="134"/>
      <c r="MX8" s="134"/>
      <c r="MY8" s="134"/>
      <c r="MZ8" s="134"/>
      <c r="NA8" s="134"/>
      <c r="NB8" s="134"/>
      <c r="NC8" s="134"/>
      <c r="ND8" s="134"/>
      <c r="NE8" s="134"/>
      <c r="NF8" s="134"/>
      <c r="NG8" s="134"/>
      <c r="NH8" s="134"/>
      <c r="NI8" s="134"/>
      <c r="NJ8" s="134"/>
      <c r="NK8" s="134"/>
      <c r="NL8" s="134"/>
      <c r="NM8" s="134"/>
      <c r="NN8" s="134"/>
      <c r="NO8" s="134"/>
      <c r="NP8" s="134"/>
      <c r="NQ8" s="134"/>
      <c r="NR8" s="134"/>
      <c r="NS8" s="134"/>
      <c r="NT8" s="134"/>
      <c r="NU8" s="134"/>
      <c r="NV8" s="134"/>
      <c r="NW8" s="134"/>
      <c r="NX8" s="134"/>
      <c r="NY8" s="134"/>
      <c r="NZ8" s="134"/>
      <c r="OA8" s="134"/>
      <c r="OB8" s="134"/>
      <c r="OC8" s="134"/>
      <c r="OD8" s="134"/>
      <c r="OE8" s="134"/>
      <c r="OF8" s="134"/>
      <c r="OG8" s="134"/>
      <c r="OH8" s="134"/>
      <c r="OI8" s="134"/>
    </row>
    <row r="9" spans="1:399" ht="15.65" thickBot="1" x14ac:dyDescent="0.35">
      <c r="A9" s="125">
        <v>1</v>
      </c>
      <c r="B9" s="136" t="s">
        <v>15</v>
      </c>
      <c r="C9" s="111">
        <v>44995</v>
      </c>
      <c r="D9" s="111">
        <v>44995</v>
      </c>
      <c r="E9" s="112">
        <v>0.5</v>
      </c>
      <c r="F9" s="113">
        <v>1</v>
      </c>
      <c r="G9" s="114">
        <f ca="1">IF(OR(D9="",C9=""),0,IF(TODAY()&lt;C9,0,IF(TODAY()&gt;D9,100%,((NETWORKDAYS(C9,TODAY(),feries2023)*E9)/(NETWORKDAYS(C9,D9,feries2023)*E9)))))</f>
        <v>1</v>
      </c>
      <c r="H9" s="114" t="s">
        <v>162</v>
      </c>
      <c r="I9" s="113">
        <f>NETWORKDAYS(C9,D9,feries2023)*E9</f>
        <v>0.5</v>
      </c>
      <c r="J9" s="116" t="s">
        <v>179</v>
      </c>
      <c r="K9" s="117"/>
      <c r="L9" s="117"/>
      <c r="M9" s="117"/>
      <c r="N9" s="117"/>
      <c r="O9" s="117"/>
      <c r="P9" s="117"/>
      <c r="Q9" s="117">
        <f t="shared" si="339"/>
        <v>1</v>
      </c>
      <c r="R9" s="117">
        <f t="shared" si="337"/>
        <v>0</v>
      </c>
      <c r="S9" s="117">
        <f t="shared" si="337"/>
        <v>0</v>
      </c>
      <c r="T9" s="117">
        <f t="shared" si="337"/>
        <v>0</v>
      </c>
      <c r="U9" s="117">
        <f t="shared" si="337"/>
        <v>0</v>
      </c>
      <c r="V9" s="117">
        <f t="shared" si="337"/>
        <v>0</v>
      </c>
      <c r="W9" s="118">
        <f>IF(J9="seul",MAX(X9,Y9,Z9,AA9,AB9,AC9),IF(J9="en parallèle",(SUM(X9,Y9,Z9,AA9,AB9,AC9)/(COUNTIF(Q9:V9,"&gt;0"))),IF(J9="complémentaire",SUM(X9,Y9,Z9,AA9,AB9,AC9),"##Erreur!!!##")))</f>
        <v>0.5</v>
      </c>
      <c r="X9" s="117">
        <f t="shared" si="338"/>
        <v>0.5</v>
      </c>
      <c r="Y9" s="117" t="str">
        <f t="shared" si="338"/>
        <v/>
      </c>
      <c r="Z9" s="117" t="str">
        <f t="shared" si="338"/>
        <v/>
      </c>
      <c r="AA9" s="117" t="str">
        <f t="shared" si="338"/>
        <v/>
      </c>
      <c r="AB9" s="117" t="str">
        <f t="shared" si="338"/>
        <v/>
      </c>
      <c r="AC9" s="117" t="str">
        <f t="shared" si="338"/>
        <v/>
      </c>
      <c r="AD9" s="138">
        <f>IF(X9="",0,X9*$X$4)+IF(Y9="",0,Y9*$Y$4)+IF(Z9="",0,Z9*$Z$4)+IF(AA9="",0,AA9*$AA$4)+IF(AB9="",0,AB9*$AB$4)+IF(AC9="",0,AC9*$AC$4)</f>
        <v>121.95750000000001</v>
      </c>
      <c r="AE9" s="119" t="s">
        <v>51</v>
      </c>
      <c r="AF9" s="120" t="s">
        <v>11</v>
      </c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  <c r="HE9" s="134"/>
      <c r="HF9" s="134"/>
      <c r="HG9" s="134"/>
      <c r="HH9" s="134"/>
      <c r="HI9" s="134"/>
      <c r="HJ9" s="134"/>
      <c r="HK9" s="134"/>
      <c r="HL9" s="134"/>
      <c r="HM9" s="134"/>
      <c r="HN9" s="134"/>
      <c r="HO9" s="134"/>
      <c r="HP9" s="134"/>
      <c r="HQ9" s="134"/>
      <c r="HR9" s="134"/>
      <c r="HS9" s="134"/>
      <c r="HT9" s="134"/>
      <c r="HU9" s="134"/>
      <c r="HV9" s="134"/>
      <c r="HW9" s="134"/>
      <c r="HX9" s="134"/>
      <c r="HY9" s="134"/>
      <c r="HZ9" s="134"/>
      <c r="IA9" s="134"/>
      <c r="IB9" s="134"/>
      <c r="IC9" s="134"/>
      <c r="ID9" s="134"/>
      <c r="IE9" s="134"/>
      <c r="IF9" s="134"/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  <c r="IR9" s="134"/>
      <c r="IS9" s="134"/>
      <c r="IT9" s="134"/>
      <c r="IU9" s="134"/>
      <c r="IV9" s="134"/>
      <c r="IW9" s="134"/>
      <c r="IX9" s="134"/>
      <c r="IY9" s="134"/>
      <c r="IZ9" s="134"/>
      <c r="JA9" s="134"/>
      <c r="JB9" s="134"/>
      <c r="JC9" s="134"/>
      <c r="JD9" s="134"/>
      <c r="JE9" s="134"/>
      <c r="JF9" s="134"/>
      <c r="JG9" s="134"/>
      <c r="JH9" s="134"/>
      <c r="JI9" s="134"/>
      <c r="JJ9" s="134"/>
      <c r="JK9" s="134"/>
      <c r="JL9" s="134"/>
      <c r="JM9" s="134"/>
      <c r="JN9" s="134"/>
      <c r="JO9" s="134"/>
      <c r="JP9" s="134"/>
      <c r="JQ9" s="134"/>
      <c r="JR9" s="134"/>
      <c r="JS9" s="134"/>
      <c r="JT9" s="134"/>
      <c r="JU9" s="134"/>
      <c r="JV9" s="134"/>
      <c r="JW9" s="134"/>
      <c r="JX9" s="134"/>
      <c r="JY9" s="134"/>
      <c r="JZ9" s="134"/>
      <c r="KA9" s="134"/>
      <c r="KB9" s="134"/>
      <c r="KC9" s="134"/>
      <c r="KD9" s="134"/>
      <c r="KE9" s="134"/>
      <c r="KF9" s="134"/>
      <c r="KG9" s="134"/>
      <c r="KH9" s="134"/>
      <c r="KI9" s="134"/>
      <c r="KJ9" s="134"/>
      <c r="KK9" s="134"/>
      <c r="KL9" s="134"/>
      <c r="KM9" s="134"/>
      <c r="KN9" s="134"/>
      <c r="KO9" s="134"/>
      <c r="KP9" s="134"/>
      <c r="KQ9" s="134"/>
      <c r="KR9" s="134"/>
      <c r="KS9" s="134"/>
      <c r="KT9" s="134"/>
      <c r="KU9" s="134"/>
      <c r="KV9" s="134"/>
      <c r="KW9" s="134"/>
      <c r="KX9" s="134"/>
      <c r="KY9" s="134"/>
      <c r="KZ9" s="134"/>
      <c r="LA9" s="134"/>
      <c r="LB9" s="134"/>
      <c r="LC9" s="134"/>
      <c r="LD9" s="134"/>
      <c r="LE9" s="134"/>
      <c r="LF9" s="134"/>
      <c r="LG9" s="134"/>
      <c r="LH9" s="134"/>
      <c r="LI9" s="134"/>
      <c r="LJ9" s="134"/>
      <c r="LK9" s="134"/>
      <c r="LL9" s="134"/>
      <c r="LM9" s="134"/>
      <c r="LN9" s="134"/>
      <c r="LO9" s="134"/>
      <c r="LP9" s="134"/>
      <c r="LQ9" s="134"/>
      <c r="LR9" s="134"/>
      <c r="LS9" s="134"/>
      <c r="LT9" s="134"/>
      <c r="LU9" s="134"/>
      <c r="LV9" s="134"/>
      <c r="LW9" s="134"/>
      <c r="LX9" s="134"/>
      <c r="LY9" s="134"/>
      <c r="LZ9" s="134"/>
      <c r="MA9" s="134"/>
      <c r="MB9" s="134"/>
      <c r="MC9" s="134"/>
      <c r="MD9" s="134"/>
      <c r="ME9" s="134"/>
      <c r="MF9" s="134"/>
      <c r="MG9" s="134"/>
      <c r="MH9" s="134"/>
      <c r="MI9" s="134"/>
      <c r="MJ9" s="134"/>
      <c r="MK9" s="134"/>
      <c r="ML9" s="134"/>
      <c r="MM9" s="134"/>
      <c r="MN9" s="134"/>
      <c r="MO9" s="134"/>
      <c r="MP9" s="134"/>
      <c r="MQ9" s="134"/>
      <c r="MR9" s="134"/>
      <c r="MS9" s="134"/>
      <c r="MT9" s="134"/>
      <c r="MU9" s="134"/>
      <c r="MV9" s="134"/>
      <c r="MW9" s="134"/>
      <c r="MX9" s="134"/>
      <c r="MY9" s="134"/>
      <c r="MZ9" s="134"/>
      <c r="NA9" s="134"/>
      <c r="NB9" s="134"/>
      <c r="NC9" s="134"/>
      <c r="ND9" s="134"/>
      <c r="NE9" s="134"/>
      <c r="NF9" s="134"/>
      <c r="NG9" s="134"/>
      <c r="NH9" s="134"/>
      <c r="NI9" s="134"/>
      <c r="NJ9" s="134"/>
      <c r="NK9" s="134"/>
      <c r="NL9" s="134"/>
      <c r="NM9" s="134"/>
      <c r="NN9" s="134"/>
      <c r="NO9" s="134"/>
      <c r="NP9" s="134"/>
      <c r="NQ9" s="134"/>
      <c r="NR9" s="134"/>
      <c r="NS9" s="134"/>
      <c r="NT9" s="134"/>
      <c r="NU9" s="134"/>
      <c r="NV9" s="134"/>
      <c r="NW9" s="134"/>
      <c r="NX9" s="134"/>
      <c r="NY9" s="134"/>
      <c r="NZ9" s="134"/>
      <c r="OA9" s="134"/>
      <c r="OB9" s="134"/>
      <c r="OC9" s="134"/>
      <c r="OD9" s="134"/>
      <c r="OE9" s="134"/>
      <c r="OF9" s="134"/>
      <c r="OG9" s="134"/>
      <c r="OH9" s="134"/>
      <c r="OI9" s="134"/>
    </row>
    <row r="10" spans="1:399" ht="15.65" thickBot="1" x14ac:dyDescent="0.35">
      <c r="A10" s="125">
        <v>1</v>
      </c>
      <c r="B10" s="136" t="s">
        <v>16</v>
      </c>
      <c r="C10" s="111">
        <v>44995</v>
      </c>
      <c r="D10" s="111">
        <v>44995</v>
      </c>
      <c r="E10" s="112">
        <v>1</v>
      </c>
      <c r="F10" s="113">
        <v>1</v>
      </c>
      <c r="G10" s="114">
        <f ca="1">IF(OR(D10="",C10=""),0,IF(TODAY()&lt;C10,0,IF(TODAY()&gt;D10,100%,((NETWORKDAYS(C10,TODAY(),feries2023)*E10)/(NETWORKDAYS(C10,D10,feries2023)*E10)))))</f>
        <v>1</v>
      </c>
      <c r="H10" s="114" t="s">
        <v>162</v>
      </c>
      <c r="I10" s="113">
        <f>NETWORKDAYS(C10,D10,feries2023)*E10</f>
        <v>1</v>
      </c>
      <c r="J10" s="116" t="s">
        <v>179</v>
      </c>
      <c r="K10" s="117"/>
      <c r="L10" s="117"/>
      <c r="M10" s="117"/>
      <c r="N10" s="117"/>
      <c r="O10" s="117"/>
      <c r="P10" s="117"/>
      <c r="Q10" s="117">
        <f t="shared" si="339"/>
        <v>1</v>
      </c>
      <c r="R10" s="117">
        <f t="shared" si="337"/>
        <v>0</v>
      </c>
      <c r="S10" s="117">
        <f t="shared" si="337"/>
        <v>0</v>
      </c>
      <c r="T10" s="117">
        <f t="shared" si="337"/>
        <v>0</v>
      </c>
      <c r="U10" s="117">
        <f t="shared" si="337"/>
        <v>0</v>
      </c>
      <c r="V10" s="117">
        <f t="shared" si="337"/>
        <v>0</v>
      </c>
      <c r="W10" s="118">
        <f>IF(J10="seul",MAX(X10,Y10,Z10,AA10,AB10,AC10),IF(J10="en parallèle",(SUM(X10,Y10,Z10,AA10,AB10,AC10)/(COUNTIF(Q10:V10,"&gt;0"))),IF(J10="complémentaire",SUM(X10,Y10,Z10,AA10,AB10,AC10),"##Erreur!!!##")))</f>
        <v>1</v>
      </c>
      <c r="X10" s="117">
        <f t="shared" si="338"/>
        <v>1</v>
      </c>
      <c r="Y10" s="117" t="str">
        <f t="shared" si="338"/>
        <v/>
      </c>
      <c r="Z10" s="117" t="str">
        <f t="shared" si="338"/>
        <v/>
      </c>
      <c r="AA10" s="117" t="str">
        <f t="shared" si="338"/>
        <v/>
      </c>
      <c r="AB10" s="117" t="str">
        <f t="shared" si="338"/>
        <v/>
      </c>
      <c r="AC10" s="117" t="str">
        <f t="shared" si="338"/>
        <v/>
      </c>
      <c r="AD10" s="138">
        <f>IF(X10="",0,X10*$X$4)+IF(Y10="",0,Y10*$Y$4)+IF(Z10="",0,Z10*$Z$4)+IF(AA10="",0,AA10*$AA$4)+IF(AB10="",0,AB10*$AB$4)+IF(AC10="",0,AC10*$AC$4)</f>
        <v>243.91500000000002</v>
      </c>
      <c r="AE10" s="119" t="s">
        <v>51</v>
      </c>
      <c r="AF10" s="120" t="s">
        <v>11</v>
      </c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  <c r="HE10" s="134"/>
      <c r="HF10" s="134"/>
      <c r="HG10" s="134"/>
      <c r="HH10" s="134"/>
      <c r="HI10" s="134"/>
      <c r="HJ10" s="134"/>
      <c r="HK10" s="134"/>
      <c r="HL10" s="134"/>
      <c r="HM10" s="134"/>
      <c r="HN10" s="134"/>
      <c r="HO10" s="134"/>
      <c r="HP10" s="134"/>
      <c r="HQ10" s="134"/>
      <c r="HR10" s="134"/>
      <c r="HS10" s="134"/>
      <c r="HT10" s="134"/>
      <c r="HU10" s="134"/>
      <c r="HV10" s="134"/>
      <c r="HW10" s="134"/>
      <c r="HX10" s="134"/>
      <c r="HY10" s="134"/>
      <c r="HZ10" s="134"/>
      <c r="IA10" s="134"/>
      <c r="IB10" s="134"/>
      <c r="IC10" s="134"/>
      <c r="ID10" s="134"/>
      <c r="IE10" s="134"/>
      <c r="IF10" s="134"/>
      <c r="IG10" s="134"/>
      <c r="IH10" s="134"/>
      <c r="II10" s="134"/>
      <c r="IJ10" s="134"/>
      <c r="IK10" s="134"/>
      <c r="IL10" s="134"/>
      <c r="IM10" s="134"/>
      <c r="IN10" s="134"/>
      <c r="IO10" s="134"/>
      <c r="IP10" s="134"/>
      <c r="IQ10" s="134"/>
      <c r="IR10" s="134"/>
      <c r="IS10" s="134"/>
      <c r="IT10" s="134"/>
      <c r="IU10" s="134"/>
      <c r="IV10" s="134"/>
      <c r="IW10" s="134"/>
      <c r="IX10" s="134"/>
      <c r="IY10" s="134"/>
      <c r="IZ10" s="134"/>
      <c r="JA10" s="134"/>
      <c r="JB10" s="134"/>
      <c r="JC10" s="134"/>
      <c r="JD10" s="134"/>
      <c r="JE10" s="134"/>
      <c r="JF10" s="134"/>
      <c r="JG10" s="134"/>
      <c r="JH10" s="134"/>
      <c r="JI10" s="134"/>
      <c r="JJ10" s="134"/>
      <c r="JK10" s="134"/>
      <c r="JL10" s="134"/>
      <c r="JM10" s="134"/>
      <c r="JN10" s="134"/>
      <c r="JO10" s="134"/>
      <c r="JP10" s="134"/>
      <c r="JQ10" s="134"/>
      <c r="JR10" s="134"/>
      <c r="JS10" s="134"/>
      <c r="JT10" s="134"/>
      <c r="JU10" s="134"/>
      <c r="JV10" s="134"/>
      <c r="JW10" s="134"/>
      <c r="JX10" s="134"/>
      <c r="JY10" s="134"/>
      <c r="JZ10" s="134"/>
      <c r="KA10" s="134"/>
      <c r="KB10" s="134"/>
      <c r="KC10" s="134"/>
      <c r="KD10" s="134"/>
      <c r="KE10" s="134"/>
      <c r="KF10" s="134"/>
      <c r="KG10" s="134"/>
      <c r="KH10" s="134"/>
      <c r="KI10" s="134"/>
      <c r="KJ10" s="134"/>
      <c r="KK10" s="134"/>
      <c r="KL10" s="134"/>
      <c r="KM10" s="134"/>
      <c r="KN10" s="134"/>
      <c r="KO10" s="134"/>
      <c r="KP10" s="134"/>
      <c r="KQ10" s="134"/>
      <c r="KR10" s="134"/>
      <c r="KS10" s="134"/>
      <c r="KT10" s="134"/>
      <c r="KU10" s="134"/>
      <c r="KV10" s="134"/>
      <c r="KW10" s="134"/>
      <c r="KX10" s="134"/>
      <c r="KY10" s="134"/>
      <c r="KZ10" s="134"/>
      <c r="LA10" s="134"/>
      <c r="LB10" s="134"/>
      <c r="LC10" s="134"/>
      <c r="LD10" s="134"/>
      <c r="LE10" s="134"/>
      <c r="LF10" s="134"/>
      <c r="LG10" s="134"/>
      <c r="LH10" s="134"/>
      <c r="LI10" s="134"/>
      <c r="LJ10" s="134"/>
      <c r="LK10" s="134"/>
      <c r="LL10" s="134"/>
      <c r="LM10" s="134"/>
      <c r="LN10" s="134"/>
      <c r="LO10" s="134"/>
      <c r="LP10" s="134"/>
      <c r="LQ10" s="134"/>
      <c r="LR10" s="134"/>
      <c r="LS10" s="134"/>
      <c r="LT10" s="134"/>
      <c r="LU10" s="134"/>
      <c r="LV10" s="134"/>
      <c r="LW10" s="134"/>
      <c r="LX10" s="134"/>
      <c r="LY10" s="134"/>
      <c r="LZ10" s="134"/>
      <c r="MA10" s="134"/>
      <c r="MB10" s="134"/>
      <c r="MC10" s="134"/>
      <c r="MD10" s="134"/>
      <c r="ME10" s="134"/>
      <c r="MF10" s="134"/>
      <c r="MG10" s="134"/>
      <c r="MH10" s="134"/>
      <c r="MI10" s="134"/>
      <c r="MJ10" s="134"/>
      <c r="MK10" s="134"/>
      <c r="ML10" s="134"/>
      <c r="MM10" s="134"/>
      <c r="MN10" s="134"/>
      <c r="MO10" s="134"/>
      <c r="MP10" s="134"/>
      <c r="MQ10" s="134"/>
      <c r="MR10" s="134"/>
      <c r="MS10" s="134"/>
      <c r="MT10" s="134"/>
      <c r="MU10" s="134"/>
      <c r="MV10" s="134"/>
      <c r="MW10" s="134"/>
      <c r="MX10" s="134"/>
      <c r="MY10" s="134"/>
      <c r="MZ10" s="134"/>
      <c r="NA10" s="134"/>
      <c r="NB10" s="134"/>
      <c r="NC10" s="134"/>
      <c r="ND10" s="134"/>
      <c r="NE10" s="134"/>
      <c r="NF10" s="134"/>
      <c r="NG10" s="134"/>
      <c r="NH10" s="134"/>
      <c r="NI10" s="134"/>
      <c r="NJ10" s="134"/>
      <c r="NK10" s="134"/>
      <c r="NL10" s="134"/>
      <c r="NM10" s="134"/>
      <c r="NN10" s="134"/>
      <c r="NO10" s="134"/>
      <c r="NP10" s="134"/>
      <c r="NQ10" s="134"/>
      <c r="NR10" s="134"/>
      <c r="NS10" s="134"/>
      <c r="NT10" s="134"/>
      <c r="NU10" s="134"/>
      <c r="NV10" s="134"/>
      <c r="NW10" s="134"/>
      <c r="NX10" s="134"/>
      <c r="NY10" s="134"/>
      <c r="NZ10" s="134"/>
      <c r="OA10" s="134"/>
      <c r="OB10" s="134"/>
      <c r="OC10" s="134"/>
      <c r="OD10" s="134"/>
      <c r="OE10" s="134"/>
      <c r="OF10" s="134"/>
      <c r="OG10" s="134"/>
      <c r="OH10" s="134"/>
      <c r="OI10" s="134"/>
    </row>
    <row r="11" spans="1:399" s="135" customFormat="1" ht="15.65" thickBot="1" x14ac:dyDescent="0.35">
      <c r="A11" s="126">
        <f>SUM(A12:A16)</f>
        <v>5</v>
      </c>
      <c r="B11" s="127" t="s">
        <v>17</v>
      </c>
      <c r="C11" s="128">
        <f>MIN(C12:C16)</f>
        <v>44998</v>
      </c>
      <c r="D11" s="128">
        <f>MAX(D12:D16)</f>
        <v>45006</v>
      </c>
      <c r="E11" s="128"/>
      <c r="F11" s="126">
        <f>SUM(F12:F16)/A11</f>
        <v>1.2</v>
      </c>
      <c r="G11" s="129">
        <f ca="1">SUM(G12:G16)/A11</f>
        <v>0.8</v>
      </c>
      <c r="H11" s="129"/>
      <c r="I11" s="126">
        <f>SUM(I12:I16)</f>
        <v>7</v>
      </c>
      <c r="J11" s="130"/>
      <c r="K11" s="139"/>
      <c r="L11" s="139"/>
      <c r="M11" s="139"/>
      <c r="N11" s="139"/>
      <c r="O11" s="139"/>
      <c r="P11" s="139"/>
      <c r="Q11" s="126"/>
      <c r="R11" s="126"/>
      <c r="S11" s="126"/>
      <c r="T11" s="126"/>
      <c r="U11" s="126"/>
      <c r="V11" s="126"/>
      <c r="W11" s="126">
        <f>SUM(W12:W16)</f>
        <v>6.5</v>
      </c>
      <c r="X11" s="126"/>
      <c r="Y11" s="126"/>
      <c r="Z11" s="126"/>
      <c r="AA11" s="126"/>
      <c r="AB11" s="126"/>
      <c r="AC11" s="126"/>
      <c r="AD11" s="131">
        <f>SUM(AD12:AD16)</f>
        <v>2033.9025000000004</v>
      </c>
      <c r="AE11" s="132"/>
      <c r="AF11" s="133" t="s">
        <v>18</v>
      </c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0"/>
      <c r="CC11" s="140"/>
      <c r="CD11" s="140"/>
      <c r="CE11" s="140"/>
      <c r="CF11" s="140"/>
      <c r="CG11" s="140"/>
      <c r="CH11" s="140"/>
      <c r="CI11" s="140"/>
      <c r="CJ11" s="140"/>
      <c r="CK11" s="140"/>
      <c r="CL11" s="140"/>
      <c r="CM11" s="140"/>
      <c r="CN11" s="140"/>
      <c r="CO11" s="140"/>
      <c r="CP11" s="140"/>
      <c r="CQ11" s="140"/>
      <c r="CR11" s="140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40"/>
      <c r="DQ11" s="140"/>
      <c r="DR11" s="140"/>
      <c r="DS11" s="140"/>
      <c r="DT11" s="140"/>
      <c r="DU11" s="140"/>
      <c r="DV11" s="140"/>
      <c r="DW11" s="140"/>
      <c r="DX11" s="140"/>
      <c r="DY11" s="140"/>
      <c r="DZ11" s="140"/>
      <c r="EA11" s="140"/>
      <c r="EB11" s="140"/>
      <c r="EC11" s="140"/>
      <c r="ED11" s="140"/>
      <c r="EE11" s="140"/>
      <c r="EF11" s="140"/>
      <c r="EG11" s="140"/>
      <c r="EH11" s="140"/>
      <c r="EI11" s="140"/>
      <c r="EJ11" s="140"/>
      <c r="EK11" s="140"/>
      <c r="EL11" s="140"/>
      <c r="EM11" s="140"/>
      <c r="EN11" s="140"/>
      <c r="EO11" s="140"/>
      <c r="EP11" s="140"/>
      <c r="EQ11" s="140"/>
      <c r="ER11" s="140"/>
      <c r="ES11" s="140"/>
      <c r="ET11" s="140"/>
      <c r="EU11" s="140"/>
      <c r="EV11" s="140"/>
      <c r="EW11" s="140"/>
      <c r="EX11" s="140"/>
      <c r="EY11" s="140"/>
      <c r="EZ11" s="140"/>
      <c r="FA11" s="140"/>
      <c r="FB11" s="140"/>
      <c r="FC11" s="140"/>
      <c r="FD11" s="140"/>
      <c r="FE11" s="140"/>
      <c r="FF11" s="140"/>
      <c r="FG11" s="140"/>
      <c r="FH11" s="140"/>
      <c r="FI11" s="140"/>
      <c r="FJ11" s="140"/>
      <c r="FK11" s="140"/>
      <c r="FL11" s="140"/>
      <c r="FM11" s="140"/>
      <c r="FN11" s="140"/>
      <c r="FO11" s="140"/>
      <c r="FP11" s="140"/>
      <c r="FQ11" s="140"/>
      <c r="FR11" s="140"/>
      <c r="FS11" s="140"/>
      <c r="FT11" s="140"/>
      <c r="FU11" s="140"/>
      <c r="FV11" s="140"/>
      <c r="FW11" s="140"/>
      <c r="FX11" s="140"/>
      <c r="FY11" s="140"/>
      <c r="FZ11" s="140"/>
      <c r="GA11" s="140"/>
      <c r="GB11" s="140"/>
      <c r="GC11" s="140"/>
      <c r="GD11" s="140"/>
      <c r="GE11" s="140"/>
      <c r="GF11" s="140"/>
      <c r="GG11" s="140"/>
      <c r="GH11" s="140"/>
      <c r="GI11" s="140"/>
      <c r="GJ11" s="140"/>
      <c r="GK11" s="140"/>
      <c r="GL11" s="140"/>
      <c r="GM11" s="140"/>
      <c r="GN11" s="140"/>
      <c r="GO11" s="140"/>
      <c r="GP11" s="140"/>
      <c r="GQ11" s="140"/>
      <c r="GR11" s="140"/>
      <c r="GS11" s="140"/>
      <c r="GT11" s="140"/>
      <c r="GU11" s="140"/>
      <c r="GV11" s="140"/>
      <c r="GW11" s="140"/>
      <c r="GX11" s="140"/>
      <c r="GY11" s="140"/>
      <c r="GZ11" s="140"/>
      <c r="HA11" s="140"/>
      <c r="HB11" s="140"/>
      <c r="HC11" s="140"/>
      <c r="HD11" s="140"/>
      <c r="HE11" s="140"/>
      <c r="HF11" s="140"/>
      <c r="HG11" s="140"/>
      <c r="HH11" s="140"/>
      <c r="HI11" s="140"/>
      <c r="HJ11" s="140"/>
      <c r="HK11" s="140"/>
      <c r="HL11" s="140"/>
      <c r="HM11" s="140"/>
      <c r="HN11" s="140"/>
      <c r="HO11" s="140"/>
      <c r="HP11" s="140"/>
      <c r="HQ11" s="140"/>
      <c r="HR11" s="140"/>
      <c r="HS11" s="140"/>
      <c r="HT11" s="140"/>
      <c r="HU11" s="140"/>
      <c r="HV11" s="140"/>
      <c r="HW11" s="140"/>
      <c r="HX11" s="140"/>
      <c r="HY11" s="140"/>
      <c r="HZ11" s="140"/>
      <c r="IA11" s="140"/>
      <c r="IB11" s="140"/>
      <c r="IC11" s="140"/>
      <c r="ID11" s="140"/>
      <c r="IE11" s="140"/>
      <c r="IF11" s="140"/>
      <c r="IG11" s="140"/>
      <c r="IH11" s="140"/>
      <c r="II11" s="140"/>
      <c r="IJ11" s="140"/>
      <c r="IK11" s="140"/>
      <c r="IL11" s="140"/>
      <c r="IM11" s="140"/>
      <c r="IN11" s="140"/>
      <c r="IO11" s="140"/>
      <c r="IP11" s="140"/>
      <c r="IQ11" s="140"/>
      <c r="IR11" s="140"/>
      <c r="IS11" s="140"/>
      <c r="IT11" s="140"/>
      <c r="IU11" s="140"/>
      <c r="IV11" s="140"/>
      <c r="IW11" s="140"/>
      <c r="IX11" s="140"/>
      <c r="IY11" s="140"/>
      <c r="IZ11" s="140"/>
      <c r="JA11" s="140"/>
      <c r="JB11" s="140"/>
      <c r="JC11" s="140"/>
      <c r="JD11" s="140"/>
      <c r="JE11" s="140"/>
      <c r="JF11" s="140"/>
      <c r="JG11" s="140"/>
      <c r="JH11" s="140"/>
      <c r="JI11" s="140"/>
      <c r="JJ11" s="140"/>
      <c r="JK11" s="140"/>
      <c r="JL11" s="140"/>
      <c r="JM11" s="140"/>
      <c r="JN11" s="140"/>
      <c r="JO11" s="140"/>
      <c r="JP11" s="140"/>
      <c r="JQ11" s="140"/>
      <c r="JR11" s="140"/>
      <c r="JS11" s="140"/>
      <c r="JT11" s="140"/>
      <c r="JU11" s="140"/>
      <c r="JV11" s="140"/>
      <c r="JW11" s="140"/>
      <c r="JX11" s="140"/>
      <c r="JY11" s="140"/>
      <c r="JZ11" s="140"/>
      <c r="KA11" s="140"/>
      <c r="KB11" s="140"/>
      <c r="KC11" s="140"/>
      <c r="KD11" s="140"/>
      <c r="KE11" s="140"/>
      <c r="KF11" s="140"/>
      <c r="KG11" s="140"/>
      <c r="KH11" s="140"/>
      <c r="KI11" s="140"/>
      <c r="KJ11" s="140"/>
      <c r="KK11" s="140"/>
      <c r="KL11" s="140"/>
      <c r="KM11" s="140"/>
      <c r="KN11" s="140"/>
      <c r="KO11" s="140"/>
      <c r="KP11" s="140"/>
      <c r="KQ11" s="140"/>
      <c r="KR11" s="140"/>
      <c r="KS11" s="140"/>
      <c r="KT11" s="140"/>
      <c r="KU11" s="140"/>
      <c r="KV11" s="140"/>
      <c r="KW11" s="140"/>
      <c r="KX11" s="140"/>
      <c r="KY11" s="140"/>
      <c r="KZ11" s="140"/>
      <c r="LA11" s="140"/>
      <c r="LB11" s="140"/>
      <c r="LC11" s="140"/>
      <c r="LD11" s="140"/>
      <c r="LE11" s="140"/>
      <c r="LF11" s="140"/>
      <c r="LG11" s="140"/>
      <c r="LH11" s="140"/>
      <c r="LI11" s="140"/>
      <c r="LJ11" s="140"/>
      <c r="LK11" s="140"/>
      <c r="LL11" s="140"/>
      <c r="LM11" s="140"/>
      <c r="LN11" s="140"/>
      <c r="LO11" s="140"/>
      <c r="LP11" s="140"/>
      <c r="LQ11" s="140"/>
      <c r="LR11" s="140"/>
      <c r="LS11" s="140"/>
      <c r="LT11" s="140"/>
      <c r="LU11" s="140"/>
      <c r="LV11" s="140"/>
      <c r="LW11" s="140"/>
      <c r="LX11" s="140"/>
      <c r="LY11" s="140"/>
      <c r="LZ11" s="140"/>
      <c r="MA11" s="140"/>
      <c r="MB11" s="140"/>
      <c r="MC11" s="140"/>
      <c r="MD11" s="140"/>
      <c r="ME11" s="140"/>
      <c r="MF11" s="140"/>
      <c r="MG11" s="140"/>
      <c r="MH11" s="140"/>
      <c r="MI11" s="140"/>
      <c r="MJ11" s="140"/>
      <c r="MK11" s="140"/>
      <c r="ML11" s="140"/>
      <c r="MM11" s="140"/>
      <c r="MN11" s="140"/>
      <c r="MO11" s="140"/>
      <c r="MP11" s="140"/>
      <c r="MQ11" s="140"/>
      <c r="MR11" s="140"/>
      <c r="MS11" s="140"/>
      <c r="MT11" s="140"/>
      <c r="MU11" s="140"/>
      <c r="MV11" s="140"/>
      <c r="MW11" s="140"/>
      <c r="MX11" s="140"/>
      <c r="MY11" s="140"/>
      <c r="MZ11" s="140"/>
      <c r="NA11" s="140"/>
      <c r="NB11" s="140"/>
      <c r="NC11" s="140"/>
      <c r="ND11" s="140"/>
      <c r="NE11" s="140"/>
      <c r="NF11" s="140"/>
      <c r="NG11" s="140"/>
      <c r="NH11" s="140"/>
      <c r="NI11" s="140"/>
      <c r="NJ11" s="140"/>
      <c r="NK11" s="140"/>
      <c r="NL11" s="140"/>
      <c r="NM11" s="140"/>
      <c r="NN11" s="140"/>
      <c r="NO11" s="140"/>
      <c r="NP11" s="140"/>
      <c r="NQ11" s="140"/>
      <c r="NR11" s="140"/>
      <c r="NS11" s="140"/>
      <c r="NT11" s="140"/>
      <c r="NU11" s="140"/>
      <c r="NV11" s="140"/>
      <c r="NW11" s="140"/>
      <c r="NX11" s="140"/>
      <c r="NY11" s="140"/>
      <c r="NZ11" s="140"/>
      <c r="OA11" s="140"/>
      <c r="OB11" s="140"/>
      <c r="OC11" s="140"/>
      <c r="OD11" s="140"/>
      <c r="OE11" s="140"/>
      <c r="OF11" s="140"/>
      <c r="OG11" s="140"/>
      <c r="OH11" s="140"/>
      <c r="OI11" s="140"/>
    </row>
    <row r="12" spans="1:399" ht="15.65" thickBot="1" x14ac:dyDescent="0.35">
      <c r="A12" s="125">
        <v>1</v>
      </c>
      <c r="B12" s="136" t="s">
        <v>19</v>
      </c>
      <c r="C12" s="111">
        <v>44998</v>
      </c>
      <c r="D12" s="111">
        <v>44998</v>
      </c>
      <c r="E12" s="112">
        <v>1</v>
      </c>
      <c r="F12" s="113">
        <v>1</v>
      </c>
      <c r="G12" s="114">
        <f ca="1">IF(OR(D12="",C12=""),0,IF(TODAY()&lt;C12,0,IF(TODAY()&gt;D12,100%,((NETWORKDAYS(C12,TODAY(),feries2023)*E12)/(NETWORKDAYS(C12,D12,feries2023)*E12)))))</f>
        <v>1</v>
      </c>
      <c r="H12" s="114" t="s">
        <v>162</v>
      </c>
      <c r="I12" s="113">
        <f>NETWORKDAYS(C12,D12,feries2023)*E12</f>
        <v>1</v>
      </c>
      <c r="J12" s="116" t="s">
        <v>179</v>
      </c>
      <c r="K12" s="117"/>
      <c r="L12" s="117"/>
      <c r="M12" s="117"/>
      <c r="N12" s="117"/>
      <c r="O12" s="117"/>
      <c r="P12" s="117"/>
      <c r="Q12" s="117">
        <f t="shared" si="339"/>
        <v>1</v>
      </c>
      <c r="R12" s="117">
        <f t="shared" si="339"/>
        <v>0</v>
      </c>
      <c r="S12" s="117">
        <f t="shared" si="339"/>
        <v>0</v>
      </c>
      <c r="T12" s="117">
        <f t="shared" si="339"/>
        <v>0</v>
      </c>
      <c r="U12" s="117">
        <f t="shared" si="339"/>
        <v>0</v>
      </c>
      <c r="V12" s="117">
        <f t="shared" si="339"/>
        <v>0</v>
      </c>
      <c r="W12" s="118">
        <f>IF(J12="seul",MAX(X12,Y12,Z12,AA12,AB12,AC12),IF(J12="en parallèle",(SUM(X12,Y12,Z12,AA12,AB12,AC12)/(COUNTIF(Q12:V12,"&gt;0"))),IF(J12="complémentaire",SUM(X12,Y12,Z12,AA12,AB12,AC12),"##Erreur!!!##")))</f>
        <v>1</v>
      </c>
      <c r="X12" s="117">
        <f t="shared" ref="X12:AC16" si="340">IF(AND($J12="seul",$H12=Q$3),$I12,IF(AND($J12="en parallèle",Q12&gt;0),$I12,IF(AND($J12="complémentaire",Q12&gt;0),K12,"")))</f>
        <v>1</v>
      </c>
      <c r="Y12" s="117" t="str">
        <f t="shared" si="340"/>
        <v/>
      </c>
      <c r="Z12" s="117" t="str">
        <f t="shared" si="340"/>
        <v/>
      </c>
      <c r="AA12" s="117" t="str">
        <f t="shared" si="340"/>
        <v/>
      </c>
      <c r="AB12" s="117" t="str">
        <f t="shared" si="340"/>
        <v/>
      </c>
      <c r="AC12" s="117" t="str">
        <f t="shared" si="340"/>
        <v/>
      </c>
      <c r="AD12" s="138">
        <f>IF(X12="",0,X12*$X$4)+IF(Y12="",0,Y12*$Y$4)+IF(Z12="",0,Z12*$Z$4)+IF(AA12="",0,AA12*$AA$4)+IF(AB12="",0,AB12*$AB$4)+IF(AC12="",0,AC12*$AC$4)</f>
        <v>243.91500000000002</v>
      </c>
      <c r="AE12" s="119" t="s">
        <v>51</v>
      </c>
      <c r="AF12" s="120" t="s">
        <v>18</v>
      </c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  <c r="EM12" s="134"/>
      <c r="EN12" s="134"/>
      <c r="EO12" s="134"/>
      <c r="EP12" s="134"/>
      <c r="EQ12" s="134"/>
      <c r="ER12" s="134"/>
      <c r="ES12" s="134"/>
      <c r="ET12" s="134"/>
      <c r="EU12" s="134"/>
      <c r="EV12" s="134"/>
      <c r="EW12" s="134"/>
      <c r="EX12" s="134"/>
      <c r="EY12" s="134"/>
      <c r="EZ12" s="134"/>
      <c r="FA12" s="134"/>
      <c r="FB12" s="134"/>
      <c r="FC12" s="134"/>
      <c r="FD12" s="134"/>
      <c r="FE12" s="134"/>
      <c r="FF12" s="134"/>
      <c r="FG12" s="134"/>
      <c r="FH12" s="134"/>
      <c r="FI12" s="134"/>
      <c r="FJ12" s="134"/>
      <c r="FK12" s="134"/>
      <c r="FL12" s="134"/>
      <c r="FM12" s="134"/>
      <c r="FN12" s="134"/>
      <c r="FO12" s="134"/>
      <c r="FP12" s="134"/>
      <c r="FQ12" s="134"/>
      <c r="FR12" s="134"/>
      <c r="FS12" s="134"/>
      <c r="FT12" s="134"/>
      <c r="FU12" s="134"/>
      <c r="FV12" s="134"/>
      <c r="FW12" s="134"/>
      <c r="FX12" s="134"/>
      <c r="FY12" s="134"/>
      <c r="FZ12" s="134"/>
      <c r="GA12" s="134"/>
      <c r="GB12" s="134"/>
      <c r="GC12" s="134"/>
      <c r="GD12" s="134"/>
      <c r="GE12" s="134"/>
      <c r="GF12" s="134"/>
      <c r="GG12" s="134"/>
      <c r="GH12" s="134"/>
      <c r="GI12" s="134"/>
      <c r="GJ12" s="134"/>
      <c r="GK12" s="134"/>
      <c r="GL12" s="134"/>
      <c r="GM12" s="134"/>
      <c r="GN12" s="134"/>
      <c r="GO12" s="134"/>
      <c r="GP12" s="134"/>
      <c r="GQ12" s="134"/>
      <c r="GR12" s="134"/>
      <c r="GS12" s="134"/>
      <c r="GT12" s="134"/>
      <c r="GU12" s="134"/>
      <c r="GV12" s="134"/>
      <c r="GW12" s="134"/>
      <c r="GX12" s="134"/>
      <c r="GY12" s="134"/>
      <c r="GZ12" s="134"/>
      <c r="HA12" s="134"/>
      <c r="HB12" s="134"/>
      <c r="HC12" s="134"/>
      <c r="HD12" s="134"/>
      <c r="HE12" s="134"/>
      <c r="HF12" s="134"/>
      <c r="HG12" s="134"/>
      <c r="HH12" s="134"/>
      <c r="HI12" s="134"/>
      <c r="HJ12" s="134"/>
      <c r="HK12" s="134"/>
      <c r="HL12" s="134"/>
      <c r="HM12" s="134"/>
      <c r="HN12" s="134"/>
      <c r="HO12" s="134"/>
      <c r="HP12" s="134"/>
      <c r="HQ12" s="134"/>
      <c r="HR12" s="134"/>
      <c r="HS12" s="134"/>
      <c r="HT12" s="134"/>
      <c r="HU12" s="134"/>
      <c r="HV12" s="134"/>
      <c r="HW12" s="134"/>
      <c r="HX12" s="134"/>
      <c r="HY12" s="134"/>
      <c r="HZ12" s="134"/>
      <c r="IA12" s="134"/>
      <c r="IB12" s="134"/>
      <c r="IC12" s="134"/>
      <c r="ID12" s="134"/>
      <c r="IE12" s="134"/>
      <c r="IF12" s="134"/>
      <c r="IG12" s="134"/>
      <c r="IH12" s="134"/>
      <c r="II12" s="134"/>
      <c r="IJ12" s="134"/>
      <c r="IK12" s="134"/>
      <c r="IL12" s="134"/>
      <c r="IM12" s="134"/>
      <c r="IN12" s="134"/>
      <c r="IO12" s="134"/>
      <c r="IP12" s="134"/>
      <c r="IQ12" s="134"/>
      <c r="IR12" s="134"/>
      <c r="IS12" s="134"/>
      <c r="IT12" s="134"/>
      <c r="IU12" s="134"/>
      <c r="IV12" s="134"/>
      <c r="IW12" s="134"/>
      <c r="IX12" s="134"/>
      <c r="IY12" s="134"/>
      <c r="IZ12" s="134"/>
      <c r="JA12" s="134"/>
      <c r="JB12" s="134"/>
      <c r="JC12" s="134"/>
      <c r="JD12" s="134"/>
      <c r="JE12" s="134"/>
      <c r="JF12" s="134"/>
      <c r="JG12" s="134"/>
      <c r="JH12" s="134"/>
      <c r="JI12" s="134"/>
      <c r="JJ12" s="134"/>
      <c r="JK12" s="134"/>
      <c r="JL12" s="134"/>
      <c r="JM12" s="134"/>
      <c r="JN12" s="134"/>
      <c r="JO12" s="134"/>
      <c r="JP12" s="134"/>
      <c r="JQ12" s="134"/>
      <c r="JR12" s="134"/>
      <c r="JS12" s="134"/>
      <c r="JT12" s="134"/>
      <c r="JU12" s="134"/>
      <c r="JV12" s="134"/>
      <c r="JW12" s="134"/>
      <c r="JX12" s="134"/>
      <c r="JY12" s="134"/>
      <c r="JZ12" s="134"/>
      <c r="KA12" s="134"/>
      <c r="KB12" s="134"/>
      <c r="KC12" s="134"/>
      <c r="KD12" s="134"/>
      <c r="KE12" s="134"/>
      <c r="KF12" s="134"/>
      <c r="KG12" s="134"/>
      <c r="KH12" s="134"/>
      <c r="KI12" s="134"/>
      <c r="KJ12" s="134"/>
      <c r="KK12" s="134"/>
      <c r="KL12" s="134"/>
      <c r="KM12" s="134"/>
      <c r="KN12" s="134"/>
      <c r="KO12" s="134"/>
      <c r="KP12" s="134"/>
      <c r="KQ12" s="134"/>
      <c r="KR12" s="134"/>
      <c r="KS12" s="134"/>
      <c r="KT12" s="134"/>
      <c r="KU12" s="134"/>
      <c r="KV12" s="134"/>
      <c r="KW12" s="134"/>
      <c r="KX12" s="134"/>
      <c r="KY12" s="134"/>
      <c r="KZ12" s="134"/>
      <c r="LA12" s="134"/>
      <c r="LB12" s="134"/>
      <c r="LC12" s="134"/>
      <c r="LD12" s="134"/>
      <c r="LE12" s="134"/>
      <c r="LF12" s="134"/>
      <c r="LG12" s="134"/>
      <c r="LH12" s="134"/>
      <c r="LI12" s="134"/>
      <c r="LJ12" s="134"/>
      <c r="LK12" s="134"/>
      <c r="LL12" s="134"/>
      <c r="LM12" s="134"/>
      <c r="LN12" s="134"/>
      <c r="LO12" s="134"/>
      <c r="LP12" s="134"/>
      <c r="LQ12" s="134"/>
      <c r="LR12" s="134"/>
      <c r="LS12" s="134"/>
      <c r="LT12" s="134"/>
      <c r="LU12" s="134"/>
      <c r="LV12" s="134"/>
      <c r="LW12" s="134"/>
      <c r="LX12" s="134"/>
      <c r="LY12" s="134"/>
      <c r="LZ12" s="134"/>
      <c r="MA12" s="134"/>
      <c r="MB12" s="134"/>
      <c r="MC12" s="134"/>
      <c r="MD12" s="134"/>
      <c r="ME12" s="134"/>
      <c r="MF12" s="134"/>
      <c r="MG12" s="134"/>
      <c r="MH12" s="134"/>
      <c r="MI12" s="134"/>
      <c r="MJ12" s="134"/>
      <c r="MK12" s="134"/>
      <c r="ML12" s="134"/>
      <c r="MM12" s="134"/>
      <c r="MN12" s="134"/>
      <c r="MO12" s="134"/>
      <c r="MP12" s="134"/>
      <c r="MQ12" s="134"/>
      <c r="MR12" s="134"/>
      <c r="MS12" s="134"/>
      <c r="MT12" s="134"/>
      <c r="MU12" s="134"/>
      <c r="MV12" s="134"/>
      <c r="MW12" s="134"/>
      <c r="MX12" s="134"/>
      <c r="MY12" s="134"/>
      <c r="MZ12" s="134"/>
      <c r="NA12" s="134"/>
      <c r="NB12" s="134"/>
      <c r="NC12" s="134"/>
      <c r="ND12" s="134"/>
      <c r="NE12" s="134"/>
      <c r="NF12" s="134"/>
      <c r="NG12" s="134"/>
      <c r="NH12" s="134"/>
      <c r="NI12" s="134"/>
      <c r="NJ12" s="134"/>
      <c r="NK12" s="134"/>
      <c r="NL12" s="134"/>
      <c r="NM12" s="134"/>
      <c r="NN12" s="134"/>
      <c r="NO12" s="134"/>
      <c r="NP12" s="134"/>
      <c r="NQ12" s="134"/>
      <c r="NR12" s="134"/>
      <c r="NS12" s="134"/>
      <c r="NT12" s="134"/>
      <c r="NU12" s="134"/>
      <c r="NV12" s="134"/>
      <c r="NW12" s="134"/>
      <c r="NX12" s="134"/>
      <c r="NY12" s="134"/>
      <c r="NZ12" s="134"/>
      <c r="OA12" s="134"/>
      <c r="OB12" s="134"/>
      <c r="OC12" s="134"/>
      <c r="OD12" s="134"/>
      <c r="OE12" s="134"/>
      <c r="OF12" s="134"/>
      <c r="OG12" s="134"/>
      <c r="OH12" s="134"/>
      <c r="OI12" s="134"/>
    </row>
    <row r="13" spans="1:399" ht="15.65" thickBot="1" x14ac:dyDescent="0.35">
      <c r="A13" s="125">
        <v>1</v>
      </c>
      <c r="B13" s="136" t="s">
        <v>20</v>
      </c>
      <c r="C13" s="111">
        <v>44999</v>
      </c>
      <c r="D13" s="111">
        <v>44999</v>
      </c>
      <c r="E13" s="112">
        <v>0.5</v>
      </c>
      <c r="F13" s="113">
        <v>1</v>
      </c>
      <c r="G13" s="114">
        <f ca="1">IF(OR(D13="",C13=""),0,IF(TODAY()&lt;C13,0,IF(TODAY()&gt;D13,100%,((NETWORKDAYS(C13,TODAY(),feries2023)*E13)/(NETWORKDAYS(C13,D13,feries2023)*E13)))))</f>
        <v>1</v>
      </c>
      <c r="H13" s="114" t="s">
        <v>162</v>
      </c>
      <c r="I13" s="113">
        <f>NETWORKDAYS(C13,D13,feries2023)*E13</f>
        <v>0.5</v>
      </c>
      <c r="J13" s="116" t="s">
        <v>179</v>
      </c>
      <c r="K13" s="117"/>
      <c r="L13" s="117"/>
      <c r="M13" s="117"/>
      <c r="N13" s="117"/>
      <c r="O13" s="117"/>
      <c r="P13" s="117"/>
      <c r="Q13" s="117">
        <f t="shared" si="339"/>
        <v>1</v>
      </c>
      <c r="R13" s="117">
        <f t="shared" si="339"/>
        <v>0</v>
      </c>
      <c r="S13" s="117">
        <f t="shared" si="339"/>
        <v>0</v>
      </c>
      <c r="T13" s="117">
        <f t="shared" si="339"/>
        <v>0</v>
      </c>
      <c r="U13" s="117">
        <f t="shared" si="339"/>
        <v>0</v>
      </c>
      <c r="V13" s="117">
        <f t="shared" si="339"/>
        <v>0</v>
      </c>
      <c r="W13" s="118">
        <f>IF(J13="seul",MAX(X13,Y13,Z13,AA13,AB13,AC13),IF(J13="en parallèle",(SUM(X13,Y13,Z13,AA13,AB13,AC13)/(COUNTIF(Q13:V13,"&gt;0"))),IF(J13="complémentaire",SUM(X13,Y13,Z13,AA13,AB13,AC13),"##Erreur!!!##")))</f>
        <v>0.5</v>
      </c>
      <c r="X13" s="117">
        <f t="shared" si="340"/>
        <v>0.5</v>
      </c>
      <c r="Y13" s="117" t="str">
        <f t="shared" si="340"/>
        <v/>
      </c>
      <c r="Z13" s="117" t="str">
        <f t="shared" si="340"/>
        <v/>
      </c>
      <c r="AA13" s="117" t="str">
        <f t="shared" si="340"/>
        <v/>
      </c>
      <c r="AB13" s="117" t="str">
        <f t="shared" si="340"/>
        <v/>
      </c>
      <c r="AC13" s="117" t="str">
        <f t="shared" si="340"/>
        <v/>
      </c>
      <c r="AD13" s="138">
        <f>IF(X13="",0,X13*$X$4)+IF(Y13="",0,Y13*$Y$4)+IF(Z13="",0,Z13*$Z$4)+IF(AA13="",0,AA13*$AA$4)+IF(AB13="",0,AB13*$AB$4)+IF(AC13="",0,AC13*$AC$4)</f>
        <v>121.95750000000001</v>
      </c>
      <c r="AE13" s="119" t="s">
        <v>51</v>
      </c>
      <c r="AF13" s="120" t="s">
        <v>18</v>
      </c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  <c r="EM13" s="134"/>
      <c r="EN13" s="134"/>
      <c r="EO13" s="134"/>
      <c r="EP13" s="134"/>
      <c r="EQ13" s="134"/>
      <c r="ER13" s="134"/>
      <c r="ES13" s="134"/>
      <c r="ET13" s="134"/>
      <c r="EU13" s="134"/>
      <c r="EV13" s="134"/>
      <c r="EW13" s="134"/>
      <c r="EX13" s="134"/>
      <c r="EY13" s="134"/>
      <c r="EZ13" s="134"/>
      <c r="FA13" s="134"/>
      <c r="FB13" s="134"/>
      <c r="FC13" s="134"/>
      <c r="FD13" s="134"/>
      <c r="FE13" s="134"/>
      <c r="FF13" s="134"/>
      <c r="FG13" s="134"/>
      <c r="FH13" s="134"/>
      <c r="FI13" s="134"/>
      <c r="FJ13" s="134"/>
      <c r="FK13" s="134"/>
      <c r="FL13" s="134"/>
      <c r="FM13" s="134"/>
      <c r="FN13" s="134"/>
      <c r="FO13" s="134"/>
      <c r="FP13" s="134"/>
      <c r="FQ13" s="134"/>
      <c r="FR13" s="134"/>
      <c r="FS13" s="134"/>
      <c r="FT13" s="134"/>
      <c r="FU13" s="134"/>
      <c r="FV13" s="134"/>
      <c r="FW13" s="134"/>
      <c r="FX13" s="134"/>
      <c r="FY13" s="134"/>
      <c r="FZ13" s="134"/>
      <c r="GA13" s="134"/>
      <c r="GB13" s="134"/>
      <c r="GC13" s="134"/>
      <c r="GD13" s="134"/>
      <c r="GE13" s="134"/>
      <c r="GF13" s="134"/>
      <c r="GG13" s="134"/>
      <c r="GH13" s="134"/>
      <c r="GI13" s="134"/>
      <c r="GJ13" s="134"/>
      <c r="GK13" s="134"/>
      <c r="GL13" s="134"/>
      <c r="GM13" s="134"/>
      <c r="GN13" s="134"/>
      <c r="GO13" s="134"/>
      <c r="GP13" s="134"/>
      <c r="GQ13" s="134"/>
      <c r="GR13" s="134"/>
      <c r="GS13" s="134"/>
      <c r="GT13" s="134"/>
      <c r="GU13" s="134"/>
      <c r="GV13" s="134"/>
      <c r="GW13" s="134"/>
      <c r="GX13" s="134"/>
      <c r="GY13" s="134"/>
      <c r="GZ13" s="134"/>
      <c r="HA13" s="134"/>
      <c r="HB13" s="134"/>
      <c r="HC13" s="134"/>
      <c r="HD13" s="134"/>
      <c r="HE13" s="134"/>
      <c r="HF13" s="134"/>
      <c r="HG13" s="134"/>
      <c r="HH13" s="134"/>
      <c r="HI13" s="134"/>
      <c r="HJ13" s="134"/>
      <c r="HK13" s="134"/>
      <c r="HL13" s="134"/>
      <c r="HM13" s="134"/>
      <c r="HN13" s="134"/>
      <c r="HO13" s="134"/>
      <c r="HP13" s="134"/>
      <c r="HQ13" s="134"/>
      <c r="HR13" s="134"/>
      <c r="HS13" s="134"/>
      <c r="HT13" s="134"/>
      <c r="HU13" s="134"/>
      <c r="HV13" s="134"/>
      <c r="HW13" s="134"/>
      <c r="HX13" s="134"/>
      <c r="HY13" s="134"/>
      <c r="HZ13" s="134"/>
      <c r="IA13" s="134"/>
      <c r="IB13" s="134"/>
      <c r="IC13" s="134"/>
      <c r="ID13" s="134"/>
      <c r="IE13" s="134"/>
      <c r="IF13" s="134"/>
      <c r="IG13" s="134"/>
      <c r="IH13" s="134"/>
      <c r="II13" s="134"/>
      <c r="IJ13" s="134"/>
      <c r="IK13" s="134"/>
      <c r="IL13" s="134"/>
      <c r="IM13" s="134"/>
      <c r="IN13" s="134"/>
      <c r="IO13" s="134"/>
      <c r="IP13" s="134"/>
      <c r="IQ13" s="134"/>
      <c r="IR13" s="134"/>
      <c r="IS13" s="134"/>
      <c r="IT13" s="134"/>
      <c r="IU13" s="134"/>
      <c r="IV13" s="134"/>
      <c r="IW13" s="134"/>
      <c r="IX13" s="134"/>
      <c r="IY13" s="134"/>
      <c r="IZ13" s="134"/>
      <c r="JA13" s="134"/>
      <c r="JB13" s="134"/>
      <c r="JC13" s="134"/>
      <c r="JD13" s="134"/>
      <c r="JE13" s="134"/>
      <c r="JF13" s="134"/>
      <c r="JG13" s="134"/>
      <c r="JH13" s="134"/>
      <c r="JI13" s="134"/>
      <c r="JJ13" s="134"/>
      <c r="JK13" s="134"/>
      <c r="JL13" s="134"/>
      <c r="JM13" s="134"/>
      <c r="JN13" s="134"/>
      <c r="JO13" s="134"/>
      <c r="JP13" s="134"/>
      <c r="JQ13" s="134"/>
      <c r="JR13" s="134"/>
      <c r="JS13" s="134"/>
      <c r="JT13" s="134"/>
      <c r="JU13" s="134"/>
      <c r="JV13" s="134"/>
      <c r="JW13" s="134"/>
      <c r="JX13" s="134"/>
      <c r="JY13" s="134"/>
      <c r="JZ13" s="134"/>
      <c r="KA13" s="134"/>
      <c r="KB13" s="134"/>
      <c r="KC13" s="134"/>
      <c r="KD13" s="134"/>
      <c r="KE13" s="134"/>
      <c r="KF13" s="134"/>
      <c r="KG13" s="134"/>
      <c r="KH13" s="134"/>
      <c r="KI13" s="134"/>
      <c r="KJ13" s="134"/>
      <c r="KK13" s="134"/>
      <c r="KL13" s="134"/>
      <c r="KM13" s="134"/>
      <c r="KN13" s="134"/>
      <c r="KO13" s="134"/>
      <c r="KP13" s="134"/>
      <c r="KQ13" s="134"/>
      <c r="KR13" s="134"/>
      <c r="KS13" s="134"/>
      <c r="KT13" s="134"/>
      <c r="KU13" s="134"/>
      <c r="KV13" s="134"/>
      <c r="KW13" s="134"/>
      <c r="KX13" s="134"/>
      <c r="KY13" s="134"/>
      <c r="KZ13" s="134"/>
      <c r="LA13" s="134"/>
      <c r="LB13" s="134"/>
      <c r="LC13" s="134"/>
      <c r="LD13" s="134"/>
      <c r="LE13" s="134"/>
      <c r="LF13" s="134"/>
      <c r="LG13" s="134"/>
      <c r="LH13" s="134"/>
      <c r="LI13" s="134"/>
      <c r="LJ13" s="134"/>
      <c r="LK13" s="134"/>
      <c r="LL13" s="134"/>
      <c r="LM13" s="134"/>
      <c r="LN13" s="134"/>
      <c r="LO13" s="134"/>
      <c r="LP13" s="134"/>
      <c r="LQ13" s="134"/>
      <c r="LR13" s="134"/>
      <c r="LS13" s="134"/>
      <c r="LT13" s="134"/>
      <c r="LU13" s="134"/>
      <c r="LV13" s="134"/>
      <c r="LW13" s="134"/>
      <c r="LX13" s="134"/>
      <c r="LY13" s="134"/>
      <c r="LZ13" s="134"/>
      <c r="MA13" s="134"/>
      <c r="MB13" s="134"/>
      <c r="MC13" s="134"/>
      <c r="MD13" s="134"/>
      <c r="ME13" s="134"/>
      <c r="MF13" s="134"/>
      <c r="MG13" s="134"/>
      <c r="MH13" s="134"/>
      <c r="MI13" s="134"/>
      <c r="MJ13" s="134"/>
      <c r="MK13" s="134"/>
      <c r="ML13" s="134"/>
      <c r="MM13" s="134"/>
      <c r="MN13" s="134"/>
      <c r="MO13" s="134"/>
      <c r="MP13" s="134"/>
      <c r="MQ13" s="134"/>
      <c r="MR13" s="134"/>
      <c r="MS13" s="134"/>
      <c r="MT13" s="134"/>
      <c r="MU13" s="134"/>
      <c r="MV13" s="134"/>
      <c r="MW13" s="134"/>
      <c r="MX13" s="134"/>
      <c r="MY13" s="134"/>
      <c r="MZ13" s="134"/>
      <c r="NA13" s="134"/>
      <c r="NB13" s="134"/>
      <c r="NC13" s="134"/>
      <c r="ND13" s="134"/>
      <c r="NE13" s="134"/>
      <c r="NF13" s="134"/>
      <c r="NG13" s="134"/>
      <c r="NH13" s="134"/>
      <c r="NI13" s="134"/>
      <c r="NJ13" s="134"/>
      <c r="NK13" s="134"/>
      <c r="NL13" s="134"/>
      <c r="NM13" s="134"/>
      <c r="NN13" s="134"/>
      <c r="NO13" s="134"/>
      <c r="NP13" s="134"/>
      <c r="NQ13" s="134"/>
      <c r="NR13" s="134"/>
      <c r="NS13" s="134"/>
      <c r="NT13" s="134"/>
      <c r="NU13" s="134"/>
      <c r="NV13" s="134"/>
      <c r="NW13" s="134"/>
      <c r="NX13" s="134"/>
      <c r="NY13" s="134"/>
      <c r="NZ13" s="134"/>
      <c r="OA13" s="134"/>
      <c r="OB13" s="134"/>
      <c r="OC13" s="134"/>
      <c r="OD13" s="134"/>
      <c r="OE13" s="134"/>
      <c r="OF13" s="134"/>
      <c r="OG13" s="134"/>
      <c r="OH13" s="134"/>
      <c r="OI13" s="134"/>
    </row>
    <row r="14" spans="1:399" ht="25.7" thickBot="1" x14ac:dyDescent="0.35">
      <c r="A14" s="125">
        <v>1</v>
      </c>
      <c r="B14" s="136" t="s">
        <v>21</v>
      </c>
      <c r="C14" s="111">
        <v>44999</v>
      </c>
      <c r="D14" s="111">
        <v>44999</v>
      </c>
      <c r="E14" s="112">
        <v>0.5</v>
      </c>
      <c r="F14" s="113">
        <v>1</v>
      </c>
      <c r="G14" s="114">
        <f ca="1">IF(OR(D14="",C14=""),0,IF(TODAY()&lt;C14,0,IF(TODAY()&gt;D14,100%,((NETWORKDAYS(C14,TODAY(),feries2023)*E14)/(NETWORKDAYS(C14,D14,feries2023)*E14)))))</f>
        <v>1</v>
      </c>
      <c r="H14" s="114" t="s">
        <v>164</v>
      </c>
      <c r="I14" s="113">
        <f>NETWORKDAYS(C14,D14,feries2023)*E14</f>
        <v>0.5</v>
      </c>
      <c r="J14" s="116" t="s">
        <v>179</v>
      </c>
      <c r="K14" s="117"/>
      <c r="L14" s="117"/>
      <c r="M14" s="117"/>
      <c r="N14" s="117"/>
      <c r="O14" s="117"/>
      <c r="P14" s="117"/>
      <c r="Q14" s="117">
        <f t="shared" si="339"/>
        <v>0</v>
      </c>
      <c r="R14" s="117">
        <f t="shared" si="339"/>
        <v>0</v>
      </c>
      <c r="S14" s="117">
        <f t="shared" si="339"/>
        <v>0</v>
      </c>
      <c r="T14" s="117">
        <f t="shared" si="339"/>
        <v>0</v>
      </c>
      <c r="U14" s="117">
        <f t="shared" si="339"/>
        <v>0</v>
      </c>
      <c r="V14" s="117">
        <f t="shared" si="339"/>
        <v>0</v>
      </c>
      <c r="W14" s="118">
        <f>IF(J14="seul",MAX(X14,Y14,Z14,AA14,AB14,AC14),IF(J14="en parallèle",(SUM(X14,Y14,Z14,AA14,AB14,AC14)/(COUNTIF(Q14:V14,"&gt;0"))),IF(J14="complémentaire",SUM(X14,Y14,Z14,AA14,AB14,AC14),"##Erreur!!!##")))</f>
        <v>0</v>
      </c>
      <c r="X14" s="117" t="str">
        <f t="shared" si="340"/>
        <v/>
      </c>
      <c r="Y14" s="117" t="str">
        <f t="shared" si="340"/>
        <v/>
      </c>
      <c r="Z14" s="117" t="str">
        <f t="shared" si="340"/>
        <v/>
      </c>
      <c r="AA14" s="117" t="str">
        <f t="shared" si="340"/>
        <v/>
      </c>
      <c r="AB14" s="117" t="str">
        <f t="shared" si="340"/>
        <v/>
      </c>
      <c r="AC14" s="117" t="str">
        <f t="shared" si="340"/>
        <v/>
      </c>
      <c r="AD14" s="138">
        <f>IF(X14="",0,X14*$X$4)+IF(Y14="",0,Y14*$Y$4)+IF(Z14="",0,Z14*$Z$4)+IF(AA14="",0,AA14*$AA$4)+IF(AB14="",0,AB14*$AB$4)+IF(AC14="",0,AC14*$AC$4)</f>
        <v>0</v>
      </c>
      <c r="AE14" s="141" t="s">
        <v>90</v>
      </c>
      <c r="AF14" s="120" t="s">
        <v>18</v>
      </c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  <c r="EM14" s="134"/>
      <c r="EN14" s="134"/>
      <c r="EO14" s="134"/>
      <c r="EP14" s="134"/>
      <c r="EQ14" s="134"/>
      <c r="ER14" s="134"/>
      <c r="ES14" s="134"/>
      <c r="ET14" s="134"/>
      <c r="EU14" s="134"/>
      <c r="EV14" s="134"/>
      <c r="EW14" s="134"/>
      <c r="EX14" s="134"/>
      <c r="EY14" s="134"/>
      <c r="EZ14" s="134"/>
      <c r="FA14" s="134"/>
      <c r="FB14" s="134"/>
      <c r="FC14" s="134"/>
      <c r="FD14" s="134"/>
      <c r="FE14" s="134"/>
      <c r="FF14" s="134"/>
      <c r="FG14" s="134"/>
      <c r="FH14" s="134"/>
      <c r="FI14" s="134"/>
      <c r="FJ14" s="134"/>
      <c r="FK14" s="134"/>
      <c r="FL14" s="134"/>
      <c r="FM14" s="134"/>
      <c r="FN14" s="134"/>
      <c r="FO14" s="134"/>
      <c r="FP14" s="134"/>
      <c r="FQ14" s="134"/>
      <c r="FR14" s="134"/>
      <c r="FS14" s="134"/>
      <c r="FT14" s="134"/>
      <c r="FU14" s="134"/>
      <c r="FV14" s="134"/>
      <c r="FW14" s="134"/>
      <c r="FX14" s="134"/>
      <c r="FY14" s="134"/>
      <c r="FZ14" s="134"/>
      <c r="GA14" s="134"/>
      <c r="GB14" s="134"/>
      <c r="GC14" s="134"/>
      <c r="GD14" s="134"/>
      <c r="GE14" s="134"/>
      <c r="GF14" s="134"/>
      <c r="GG14" s="134"/>
      <c r="GH14" s="134"/>
      <c r="GI14" s="134"/>
      <c r="GJ14" s="134"/>
      <c r="GK14" s="134"/>
      <c r="GL14" s="134"/>
      <c r="GM14" s="134"/>
      <c r="GN14" s="134"/>
      <c r="GO14" s="134"/>
      <c r="GP14" s="134"/>
      <c r="GQ14" s="134"/>
      <c r="GR14" s="134"/>
      <c r="GS14" s="134"/>
      <c r="GT14" s="134"/>
      <c r="GU14" s="134"/>
      <c r="GV14" s="134"/>
      <c r="GW14" s="134"/>
      <c r="GX14" s="134"/>
      <c r="GY14" s="134"/>
      <c r="GZ14" s="134"/>
      <c r="HA14" s="134"/>
      <c r="HB14" s="134"/>
      <c r="HC14" s="134"/>
      <c r="HD14" s="134"/>
      <c r="HE14" s="134"/>
      <c r="HF14" s="134"/>
      <c r="HG14" s="134"/>
      <c r="HH14" s="134"/>
      <c r="HI14" s="134"/>
      <c r="HJ14" s="134"/>
      <c r="HK14" s="134"/>
      <c r="HL14" s="134"/>
      <c r="HM14" s="134"/>
      <c r="HN14" s="134"/>
      <c r="HO14" s="134"/>
      <c r="HP14" s="134"/>
      <c r="HQ14" s="134"/>
      <c r="HR14" s="134"/>
      <c r="HS14" s="134"/>
      <c r="HT14" s="134"/>
      <c r="HU14" s="134"/>
      <c r="HV14" s="134"/>
      <c r="HW14" s="134"/>
      <c r="HX14" s="134"/>
      <c r="HY14" s="134"/>
      <c r="HZ14" s="134"/>
      <c r="IA14" s="134"/>
      <c r="IB14" s="134"/>
      <c r="IC14" s="134"/>
      <c r="ID14" s="134"/>
      <c r="IE14" s="134"/>
      <c r="IF14" s="134"/>
      <c r="IG14" s="134"/>
      <c r="IH14" s="134"/>
      <c r="II14" s="134"/>
      <c r="IJ14" s="134"/>
      <c r="IK14" s="134"/>
      <c r="IL14" s="134"/>
      <c r="IM14" s="134"/>
      <c r="IN14" s="134"/>
      <c r="IO14" s="134"/>
      <c r="IP14" s="134"/>
      <c r="IQ14" s="134"/>
      <c r="IR14" s="134"/>
      <c r="IS14" s="134"/>
      <c r="IT14" s="134"/>
      <c r="IU14" s="134"/>
      <c r="IV14" s="134"/>
      <c r="IW14" s="134"/>
      <c r="IX14" s="134"/>
      <c r="IY14" s="134"/>
      <c r="IZ14" s="134"/>
      <c r="JA14" s="134"/>
      <c r="JB14" s="134"/>
      <c r="JC14" s="134"/>
      <c r="JD14" s="134"/>
      <c r="JE14" s="134"/>
      <c r="JF14" s="134"/>
      <c r="JG14" s="134"/>
      <c r="JH14" s="134"/>
      <c r="JI14" s="134"/>
      <c r="JJ14" s="134"/>
      <c r="JK14" s="134"/>
      <c r="JL14" s="134"/>
      <c r="JM14" s="134"/>
      <c r="JN14" s="134"/>
      <c r="JO14" s="134"/>
      <c r="JP14" s="134"/>
      <c r="JQ14" s="134"/>
      <c r="JR14" s="134"/>
      <c r="JS14" s="134"/>
      <c r="JT14" s="134"/>
      <c r="JU14" s="134"/>
      <c r="JV14" s="134"/>
      <c r="JW14" s="134"/>
      <c r="JX14" s="134"/>
      <c r="JY14" s="134"/>
      <c r="JZ14" s="134"/>
      <c r="KA14" s="134"/>
      <c r="KB14" s="134"/>
      <c r="KC14" s="134"/>
      <c r="KD14" s="134"/>
      <c r="KE14" s="134"/>
      <c r="KF14" s="134"/>
      <c r="KG14" s="134"/>
      <c r="KH14" s="134"/>
      <c r="KI14" s="134"/>
      <c r="KJ14" s="134"/>
      <c r="KK14" s="134"/>
      <c r="KL14" s="134"/>
      <c r="KM14" s="134"/>
      <c r="KN14" s="134"/>
      <c r="KO14" s="134"/>
      <c r="KP14" s="134"/>
      <c r="KQ14" s="134"/>
      <c r="KR14" s="134"/>
      <c r="KS14" s="134"/>
      <c r="KT14" s="134"/>
      <c r="KU14" s="134"/>
      <c r="KV14" s="134"/>
      <c r="KW14" s="134"/>
      <c r="KX14" s="134"/>
      <c r="KY14" s="134"/>
      <c r="KZ14" s="134"/>
      <c r="LA14" s="134"/>
      <c r="LB14" s="134"/>
      <c r="LC14" s="134"/>
      <c r="LD14" s="134"/>
      <c r="LE14" s="134"/>
      <c r="LF14" s="134"/>
      <c r="LG14" s="134"/>
      <c r="LH14" s="134"/>
      <c r="LI14" s="134"/>
      <c r="LJ14" s="134"/>
      <c r="LK14" s="134"/>
      <c r="LL14" s="134"/>
      <c r="LM14" s="134"/>
      <c r="LN14" s="134"/>
      <c r="LO14" s="134"/>
      <c r="LP14" s="134"/>
      <c r="LQ14" s="134"/>
      <c r="LR14" s="134"/>
      <c r="LS14" s="134"/>
      <c r="LT14" s="134"/>
      <c r="LU14" s="134"/>
      <c r="LV14" s="134"/>
      <c r="LW14" s="134"/>
      <c r="LX14" s="134"/>
      <c r="LY14" s="134"/>
      <c r="LZ14" s="134"/>
      <c r="MA14" s="134"/>
      <c r="MB14" s="134"/>
      <c r="MC14" s="134"/>
      <c r="MD14" s="134"/>
      <c r="ME14" s="134"/>
      <c r="MF14" s="134"/>
      <c r="MG14" s="134"/>
      <c r="MH14" s="134"/>
      <c r="MI14" s="134"/>
      <c r="MJ14" s="134"/>
      <c r="MK14" s="134"/>
      <c r="ML14" s="134"/>
      <c r="MM14" s="134"/>
      <c r="MN14" s="134"/>
      <c r="MO14" s="134"/>
      <c r="MP14" s="134"/>
      <c r="MQ14" s="134"/>
      <c r="MR14" s="134"/>
      <c r="MS14" s="134"/>
      <c r="MT14" s="134"/>
      <c r="MU14" s="134"/>
      <c r="MV14" s="134"/>
      <c r="MW14" s="134"/>
      <c r="MX14" s="134"/>
      <c r="MY14" s="134"/>
      <c r="MZ14" s="134"/>
      <c r="NA14" s="134"/>
      <c r="NB14" s="134"/>
      <c r="NC14" s="134"/>
      <c r="ND14" s="134"/>
      <c r="NE14" s="134"/>
      <c r="NF14" s="134"/>
      <c r="NG14" s="134"/>
      <c r="NH14" s="134"/>
      <c r="NI14" s="134"/>
      <c r="NJ14" s="134"/>
      <c r="NK14" s="134"/>
      <c r="NL14" s="134"/>
      <c r="NM14" s="134"/>
      <c r="NN14" s="134"/>
      <c r="NO14" s="134"/>
      <c r="NP14" s="134"/>
      <c r="NQ14" s="134"/>
      <c r="NR14" s="134"/>
      <c r="NS14" s="134"/>
      <c r="NT14" s="134"/>
      <c r="NU14" s="134"/>
      <c r="NV14" s="134"/>
      <c r="NW14" s="134"/>
      <c r="NX14" s="134"/>
      <c r="NY14" s="134"/>
      <c r="NZ14" s="134"/>
      <c r="OA14" s="134"/>
      <c r="OB14" s="134"/>
      <c r="OC14" s="134"/>
      <c r="OD14" s="134"/>
      <c r="OE14" s="134"/>
      <c r="OF14" s="134"/>
      <c r="OG14" s="134"/>
      <c r="OH14" s="134"/>
      <c r="OI14" s="134"/>
    </row>
    <row r="15" spans="1:399" ht="26.95" thickBot="1" x14ac:dyDescent="0.35">
      <c r="A15" s="125">
        <v>1</v>
      </c>
      <c r="B15" s="136" t="s">
        <v>22</v>
      </c>
      <c r="C15" s="111">
        <v>45000</v>
      </c>
      <c r="D15" s="111">
        <v>45002</v>
      </c>
      <c r="E15" s="112">
        <v>1</v>
      </c>
      <c r="F15" s="113">
        <v>1</v>
      </c>
      <c r="G15" s="114">
        <f ca="1">IF(OR(D15="",C15=""),0,IF(TODAY()&lt;C15,0,IF(TODAY()&gt;D15,100%,((NETWORKDAYS(C15,TODAY(),feries2023)*E15)/(NETWORKDAYS(C15,D15,feries2023)*E15)))))</f>
        <v>1</v>
      </c>
      <c r="H15" s="115" t="s">
        <v>169</v>
      </c>
      <c r="I15" s="113">
        <f>NETWORKDAYS(C15,D15,feries2023)*E15</f>
        <v>3</v>
      </c>
      <c r="J15" s="116" t="s">
        <v>181</v>
      </c>
      <c r="K15" s="117">
        <v>2</v>
      </c>
      <c r="L15" s="117">
        <v>1</v>
      </c>
      <c r="M15" s="117"/>
      <c r="N15" s="117"/>
      <c r="O15" s="117"/>
      <c r="P15" s="117"/>
      <c r="Q15" s="117">
        <f t="shared" si="339"/>
        <v>1</v>
      </c>
      <c r="R15" s="117">
        <f t="shared" si="339"/>
        <v>13</v>
      </c>
      <c r="S15" s="117">
        <f t="shared" si="339"/>
        <v>0</v>
      </c>
      <c r="T15" s="117">
        <f t="shared" si="339"/>
        <v>0</v>
      </c>
      <c r="U15" s="117">
        <f t="shared" si="339"/>
        <v>0</v>
      </c>
      <c r="V15" s="117">
        <f t="shared" si="339"/>
        <v>0</v>
      </c>
      <c r="W15" s="118">
        <f>IF(J15="seul",MAX(X15,Y15,Z15,AA15,AB15,AC15),IF(J15="en parallèle",(SUM(X15,Y15,Z15,AA15,AB15,AC15)/(COUNTIF(Q15:V15,"&gt;0"))),IF(J15="complémentaire",SUM(X15,Y15,Z15,AA15,AB15,AC15),"##Erreur!!!##")))</f>
        <v>3</v>
      </c>
      <c r="X15" s="117">
        <f t="shared" si="340"/>
        <v>2</v>
      </c>
      <c r="Y15" s="117">
        <f t="shared" si="340"/>
        <v>1</v>
      </c>
      <c r="Z15" s="117" t="str">
        <f t="shared" si="340"/>
        <v/>
      </c>
      <c r="AA15" s="117" t="str">
        <f t="shared" si="340"/>
        <v/>
      </c>
      <c r="AB15" s="117" t="str">
        <f t="shared" si="340"/>
        <v/>
      </c>
      <c r="AC15" s="117" t="str">
        <f t="shared" si="340"/>
        <v/>
      </c>
      <c r="AD15" s="138">
        <f>IF(X15="",0,X15*$X$4)+IF(Y15="",0,Y15*$Y$4)+IF(Z15="",0,Z15*$Z$4)+IF(AA15="",0,AA15*$AA$4)+IF(AB15="",0,AB15*$AB$4)+IF(AC15="",0,AC15*$AC$4)</f>
        <v>718.62000000000012</v>
      </c>
      <c r="AE15" s="119" t="s">
        <v>51</v>
      </c>
      <c r="AF15" s="120" t="s">
        <v>18</v>
      </c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  <c r="EM15" s="134"/>
      <c r="EN15" s="134"/>
      <c r="EO15" s="134"/>
      <c r="EP15" s="134"/>
      <c r="EQ15" s="134"/>
      <c r="ER15" s="134"/>
      <c r="ES15" s="134"/>
      <c r="ET15" s="134"/>
      <c r="EU15" s="134"/>
      <c r="EV15" s="134"/>
      <c r="EW15" s="134"/>
      <c r="EX15" s="134"/>
      <c r="EY15" s="134"/>
      <c r="EZ15" s="134"/>
      <c r="FA15" s="134"/>
      <c r="FB15" s="134"/>
      <c r="FC15" s="134"/>
      <c r="FD15" s="134"/>
      <c r="FE15" s="134"/>
      <c r="FF15" s="134"/>
      <c r="FG15" s="134"/>
      <c r="FH15" s="134"/>
      <c r="FI15" s="134"/>
      <c r="FJ15" s="134"/>
      <c r="FK15" s="134"/>
      <c r="FL15" s="134"/>
      <c r="FM15" s="134"/>
      <c r="FN15" s="134"/>
      <c r="FO15" s="134"/>
      <c r="FP15" s="134"/>
      <c r="FQ15" s="134"/>
      <c r="FR15" s="134"/>
      <c r="FS15" s="134"/>
      <c r="FT15" s="134"/>
      <c r="FU15" s="134"/>
      <c r="FV15" s="134"/>
      <c r="FW15" s="134"/>
      <c r="FX15" s="134"/>
      <c r="FY15" s="134"/>
      <c r="FZ15" s="134"/>
      <c r="GA15" s="134"/>
      <c r="GB15" s="134"/>
      <c r="GC15" s="134"/>
      <c r="GD15" s="134"/>
      <c r="GE15" s="134"/>
      <c r="GF15" s="134"/>
      <c r="GG15" s="134"/>
      <c r="GH15" s="134"/>
      <c r="GI15" s="134"/>
      <c r="GJ15" s="134"/>
      <c r="GK15" s="134"/>
      <c r="GL15" s="134"/>
      <c r="GM15" s="134"/>
      <c r="GN15" s="134"/>
      <c r="GO15" s="134"/>
      <c r="GP15" s="134"/>
      <c r="GQ15" s="134"/>
      <c r="GR15" s="134"/>
      <c r="GS15" s="134"/>
      <c r="GT15" s="134"/>
      <c r="GU15" s="134"/>
      <c r="GV15" s="134"/>
      <c r="GW15" s="134"/>
      <c r="GX15" s="134"/>
      <c r="GY15" s="134"/>
      <c r="GZ15" s="134"/>
      <c r="HA15" s="134"/>
      <c r="HB15" s="134"/>
      <c r="HC15" s="134"/>
      <c r="HD15" s="134"/>
      <c r="HE15" s="134"/>
      <c r="HF15" s="134"/>
      <c r="HG15" s="134"/>
      <c r="HH15" s="134"/>
      <c r="HI15" s="134"/>
      <c r="HJ15" s="134"/>
      <c r="HK15" s="134"/>
      <c r="HL15" s="134"/>
      <c r="HM15" s="134"/>
      <c r="HN15" s="134"/>
      <c r="HO15" s="134"/>
      <c r="HP15" s="134"/>
      <c r="HQ15" s="134"/>
      <c r="HR15" s="134"/>
      <c r="HS15" s="134"/>
      <c r="HT15" s="134"/>
      <c r="HU15" s="134"/>
      <c r="HV15" s="134"/>
      <c r="HW15" s="134"/>
      <c r="HX15" s="134"/>
      <c r="HY15" s="134"/>
      <c r="HZ15" s="134"/>
      <c r="IA15" s="134"/>
      <c r="IB15" s="134"/>
      <c r="IC15" s="134"/>
      <c r="ID15" s="134"/>
      <c r="IE15" s="134"/>
      <c r="IF15" s="134"/>
      <c r="IG15" s="134"/>
      <c r="IH15" s="134"/>
      <c r="II15" s="134"/>
      <c r="IJ15" s="134"/>
      <c r="IK15" s="134"/>
      <c r="IL15" s="134"/>
      <c r="IM15" s="134"/>
      <c r="IN15" s="134"/>
      <c r="IO15" s="134"/>
      <c r="IP15" s="134"/>
      <c r="IQ15" s="134"/>
      <c r="IR15" s="134"/>
      <c r="IS15" s="134"/>
      <c r="IT15" s="134"/>
      <c r="IU15" s="134"/>
      <c r="IV15" s="134"/>
      <c r="IW15" s="134"/>
      <c r="IX15" s="134"/>
      <c r="IY15" s="134"/>
      <c r="IZ15" s="134"/>
      <c r="JA15" s="134"/>
      <c r="JB15" s="134"/>
      <c r="JC15" s="134"/>
      <c r="JD15" s="134"/>
      <c r="JE15" s="134"/>
      <c r="JF15" s="134"/>
      <c r="JG15" s="134"/>
      <c r="JH15" s="134"/>
      <c r="JI15" s="134"/>
      <c r="JJ15" s="134"/>
      <c r="JK15" s="134"/>
      <c r="JL15" s="134"/>
      <c r="JM15" s="134"/>
      <c r="JN15" s="134"/>
      <c r="JO15" s="134"/>
      <c r="JP15" s="134"/>
      <c r="JQ15" s="134"/>
      <c r="JR15" s="134"/>
      <c r="JS15" s="134"/>
      <c r="JT15" s="134"/>
      <c r="JU15" s="134"/>
      <c r="JV15" s="134"/>
      <c r="JW15" s="134"/>
      <c r="JX15" s="134"/>
      <c r="JY15" s="134"/>
      <c r="JZ15" s="134"/>
      <c r="KA15" s="134"/>
      <c r="KB15" s="134"/>
      <c r="KC15" s="134"/>
      <c r="KD15" s="134"/>
      <c r="KE15" s="134"/>
      <c r="KF15" s="134"/>
      <c r="KG15" s="134"/>
      <c r="KH15" s="134"/>
      <c r="KI15" s="134"/>
      <c r="KJ15" s="134"/>
      <c r="KK15" s="134"/>
      <c r="KL15" s="134"/>
      <c r="KM15" s="134"/>
      <c r="KN15" s="134"/>
      <c r="KO15" s="134"/>
      <c r="KP15" s="134"/>
      <c r="KQ15" s="134"/>
      <c r="KR15" s="134"/>
      <c r="KS15" s="134"/>
      <c r="KT15" s="134"/>
      <c r="KU15" s="134"/>
      <c r="KV15" s="134"/>
      <c r="KW15" s="134"/>
      <c r="KX15" s="134"/>
      <c r="KY15" s="134"/>
      <c r="KZ15" s="134"/>
      <c r="LA15" s="134"/>
      <c r="LB15" s="134"/>
      <c r="LC15" s="134"/>
      <c r="LD15" s="134"/>
      <c r="LE15" s="134"/>
      <c r="LF15" s="134"/>
      <c r="LG15" s="134"/>
      <c r="LH15" s="134"/>
      <c r="LI15" s="134"/>
      <c r="LJ15" s="134"/>
      <c r="LK15" s="134"/>
      <c r="LL15" s="134"/>
      <c r="LM15" s="134"/>
      <c r="LN15" s="134"/>
      <c r="LO15" s="134"/>
      <c r="LP15" s="134"/>
      <c r="LQ15" s="134"/>
      <c r="LR15" s="134"/>
      <c r="LS15" s="134"/>
      <c r="LT15" s="134"/>
      <c r="LU15" s="134"/>
      <c r="LV15" s="134"/>
      <c r="LW15" s="134"/>
      <c r="LX15" s="134"/>
      <c r="LY15" s="134"/>
      <c r="LZ15" s="134"/>
      <c r="MA15" s="134"/>
      <c r="MB15" s="134"/>
      <c r="MC15" s="134"/>
      <c r="MD15" s="134"/>
      <c r="ME15" s="134"/>
      <c r="MF15" s="134"/>
      <c r="MG15" s="134"/>
      <c r="MH15" s="134"/>
      <c r="MI15" s="134"/>
      <c r="MJ15" s="134"/>
      <c r="MK15" s="134"/>
      <c r="ML15" s="134"/>
      <c r="MM15" s="134"/>
      <c r="MN15" s="134"/>
      <c r="MO15" s="134"/>
      <c r="MP15" s="134"/>
      <c r="MQ15" s="134"/>
      <c r="MR15" s="134"/>
      <c r="MS15" s="134"/>
      <c r="MT15" s="134"/>
      <c r="MU15" s="134"/>
      <c r="MV15" s="134"/>
      <c r="MW15" s="134"/>
      <c r="MX15" s="134"/>
      <c r="MY15" s="134"/>
      <c r="MZ15" s="134"/>
      <c r="NA15" s="134"/>
      <c r="NB15" s="134"/>
      <c r="NC15" s="134"/>
      <c r="ND15" s="134"/>
      <c r="NE15" s="134"/>
      <c r="NF15" s="134"/>
      <c r="NG15" s="134"/>
      <c r="NH15" s="134"/>
      <c r="NI15" s="134"/>
      <c r="NJ15" s="134"/>
      <c r="NK15" s="134"/>
      <c r="NL15" s="134"/>
      <c r="NM15" s="134"/>
      <c r="NN15" s="134"/>
      <c r="NO15" s="134"/>
      <c r="NP15" s="134"/>
      <c r="NQ15" s="134"/>
      <c r="NR15" s="134"/>
      <c r="NS15" s="134"/>
      <c r="NT15" s="134"/>
      <c r="NU15" s="134"/>
      <c r="NV15" s="134"/>
      <c r="NW15" s="134"/>
      <c r="NX15" s="134"/>
      <c r="NY15" s="134"/>
      <c r="NZ15" s="134"/>
      <c r="OA15" s="134"/>
      <c r="OB15" s="134"/>
      <c r="OC15" s="134"/>
      <c r="OD15" s="134"/>
      <c r="OE15" s="134"/>
      <c r="OF15" s="134"/>
      <c r="OG15" s="134"/>
      <c r="OH15" s="134"/>
      <c r="OI15" s="134"/>
    </row>
    <row r="16" spans="1:399" ht="25.7" thickBot="1" x14ac:dyDescent="0.35">
      <c r="A16" s="125">
        <v>1</v>
      </c>
      <c r="B16" s="136" t="s">
        <v>23</v>
      </c>
      <c r="C16" s="111">
        <v>45005</v>
      </c>
      <c r="D16" s="111">
        <v>45006</v>
      </c>
      <c r="E16" s="112">
        <v>1</v>
      </c>
      <c r="F16" s="113">
        <v>2</v>
      </c>
      <c r="G16" s="114">
        <f ca="1">IF(OR(D16="",C16=""),0,IF(TODAY()&lt;C16,0,IF(TODAY()&gt;D16,100%,((NETWORKDAYS(C16,TODAY(),feries2023)*E16)/(NETWORKDAYS(C16,D16,feries2023)*E16)))))</f>
        <v>0</v>
      </c>
      <c r="H16" s="115" t="s">
        <v>169</v>
      </c>
      <c r="I16" s="113">
        <f>NETWORKDAYS(C16,D16,feries2023)*E16</f>
        <v>2</v>
      </c>
      <c r="J16" s="116" t="s">
        <v>180</v>
      </c>
      <c r="K16" s="117"/>
      <c r="L16" s="117"/>
      <c r="M16" s="117"/>
      <c r="N16" s="117"/>
      <c r="O16" s="117"/>
      <c r="P16" s="117"/>
      <c r="Q16" s="117">
        <f t="shared" si="339"/>
        <v>1</v>
      </c>
      <c r="R16" s="117">
        <f t="shared" si="339"/>
        <v>13</v>
      </c>
      <c r="S16" s="117">
        <f t="shared" si="339"/>
        <v>0</v>
      </c>
      <c r="T16" s="117">
        <f t="shared" si="339"/>
        <v>0</v>
      </c>
      <c r="U16" s="117">
        <f t="shared" si="339"/>
        <v>0</v>
      </c>
      <c r="V16" s="117">
        <f t="shared" si="339"/>
        <v>0</v>
      </c>
      <c r="W16" s="118">
        <f>IF(J16="seul",MAX(X16,Y16,Z16,AA16,AB16,AC16),IF(J16="en parallèle",(SUM(X16,Y16,Z16,AA16,AB16,AC16)/(COUNTIF(Q16:V16,"&gt;0"))),IF(J16="complémentaire",SUM(X16,Y16,Z16,AA16,AB16,AC16),"##Erreur!!!##")))</f>
        <v>2</v>
      </c>
      <c r="X16" s="117">
        <f t="shared" si="340"/>
        <v>2</v>
      </c>
      <c r="Y16" s="117">
        <f t="shared" si="340"/>
        <v>2</v>
      </c>
      <c r="Z16" s="117" t="str">
        <f t="shared" si="340"/>
        <v/>
      </c>
      <c r="AA16" s="117" t="str">
        <f t="shared" si="340"/>
        <v/>
      </c>
      <c r="AB16" s="117" t="str">
        <f t="shared" si="340"/>
        <v/>
      </c>
      <c r="AC16" s="117" t="str">
        <f t="shared" si="340"/>
        <v/>
      </c>
      <c r="AD16" s="138">
        <f>IF(X16="",0,X16*$X$4)+IF(Y16="",0,Y16*$Y$4)+IF(Z16="",0,Z16*$Z$4)+IF(AA16="",0,AA16*$AA$4)+IF(AB16="",0,AB16*$AB$4)+IF(AC16="",0,AC16*$AC$4)</f>
        <v>949.41000000000008</v>
      </c>
      <c r="AE16" s="141" t="s">
        <v>52</v>
      </c>
      <c r="AF16" s="120" t="s">
        <v>18</v>
      </c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  <c r="EM16" s="134"/>
      <c r="EN16" s="134"/>
      <c r="EO16" s="134"/>
      <c r="EP16" s="134"/>
      <c r="EQ16" s="134"/>
      <c r="ER16" s="134"/>
      <c r="ES16" s="134"/>
      <c r="ET16" s="134"/>
      <c r="EU16" s="134"/>
      <c r="EV16" s="134"/>
      <c r="EW16" s="134"/>
      <c r="EX16" s="134"/>
      <c r="EY16" s="134"/>
      <c r="EZ16" s="134"/>
      <c r="FA16" s="134"/>
      <c r="FB16" s="134"/>
      <c r="FC16" s="134"/>
      <c r="FD16" s="134"/>
      <c r="FE16" s="134"/>
      <c r="FF16" s="134"/>
      <c r="FG16" s="134"/>
      <c r="FH16" s="134"/>
      <c r="FI16" s="134"/>
      <c r="FJ16" s="134"/>
      <c r="FK16" s="134"/>
      <c r="FL16" s="134"/>
      <c r="FM16" s="134"/>
      <c r="FN16" s="134"/>
      <c r="FO16" s="134"/>
      <c r="FP16" s="134"/>
      <c r="FQ16" s="134"/>
      <c r="FR16" s="134"/>
      <c r="FS16" s="134"/>
      <c r="FT16" s="134"/>
      <c r="FU16" s="134"/>
      <c r="FV16" s="134"/>
      <c r="FW16" s="134"/>
      <c r="FX16" s="134"/>
      <c r="FY16" s="134"/>
      <c r="FZ16" s="134"/>
      <c r="GA16" s="134"/>
      <c r="GB16" s="134"/>
      <c r="GC16" s="134"/>
      <c r="GD16" s="134"/>
      <c r="GE16" s="134"/>
      <c r="GF16" s="134"/>
      <c r="GG16" s="134"/>
      <c r="GH16" s="134"/>
      <c r="GI16" s="134"/>
      <c r="GJ16" s="134"/>
      <c r="GK16" s="134"/>
      <c r="GL16" s="134"/>
      <c r="GM16" s="134"/>
      <c r="GN16" s="134"/>
      <c r="GO16" s="134"/>
      <c r="GP16" s="134"/>
      <c r="GQ16" s="134"/>
      <c r="GR16" s="134"/>
      <c r="GS16" s="134"/>
      <c r="GT16" s="134"/>
      <c r="GU16" s="134"/>
      <c r="GV16" s="134"/>
      <c r="GW16" s="134"/>
      <c r="GX16" s="134"/>
      <c r="GY16" s="134"/>
      <c r="GZ16" s="134"/>
      <c r="HA16" s="134"/>
      <c r="HB16" s="134"/>
      <c r="HC16" s="134"/>
      <c r="HD16" s="134"/>
      <c r="HE16" s="134"/>
      <c r="HF16" s="134"/>
      <c r="HG16" s="134"/>
      <c r="HH16" s="134"/>
      <c r="HI16" s="134"/>
      <c r="HJ16" s="134"/>
      <c r="HK16" s="134"/>
      <c r="HL16" s="134"/>
      <c r="HM16" s="134"/>
      <c r="HN16" s="134"/>
      <c r="HO16" s="134"/>
      <c r="HP16" s="134"/>
      <c r="HQ16" s="134"/>
      <c r="HR16" s="134"/>
      <c r="HS16" s="134"/>
      <c r="HT16" s="134"/>
      <c r="HU16" s="134"/>
      <c r="HV16" s="134"/>
      <c r="HW16" s="134"/>
      <c r="HX16" s="134"/>
      <c r="HY16" s="134"/>
      <c r="HZ16" s="134"/>
      <c r="IA16" s="134"/>
      <c r="IB16" s="134"/>
      <c r="IC16" s="134"/>
      <c r="ID16" s="134"/>
      <c r="IE16" s="134"/>
      <c r="IF16" s="134"/>
      <c r="IG16" s="134"/>
      <c r="IH16" s="134"/>
      <c r="II16" s="134"/>
      <c r="IJ16" s="134"/>
      <c r="IK16" s="134"/>
      <c r="IL16" s="134"/>
      <c r="IM16" s="134"/>
      <c r="IN16" s="134"/>
      <c r="IO16" s="134"/>
      <c r="IP16" s="134"/>
      <c r="IQ16" s="134"/>
      <c r="IR16" s="134"/>
      <c r="IS16" s="134"/>
      <c r="IT16" s="134"/>
      <c r="IU16" s="134"/>
      <c r="IV16" s="134"/>
      <c r="IW16" s="134"/>
      <c r="IX16" s="134"/>
      <c r="IY16" s="134"/>
      <c r="IZ16" s="134"/>
      <c r="JA16" s="134"/>
      <c r="JB16" s="134"/>
      <c r="JC16" s="134"/>
      <c r="JD16" s="134"/>
      <c r="JE16" s="134"/>
      <c r="JF16" s="134"/>
      <c r="JG16" s="134"/>
      <c r="JH16" s="134"/>
      <c r="JI16" s="134"/>
      <c r="JJ16" s="134"/>
      <c r="JK16" s="134"/>
      <c r="JL16" s="134"/>
      <c r="JM16" s="134"/>
      <c r="JN16" s="134"/>
      <c r="JO16" s="134"/>
      <c r="JP16" s="134"/>
      <c r="JQ16" s="134"/>
      <c r="JR16" s="134"/>
      <c r="JS16" s="134"/>
      <c r="JT16" s="134"/>
      <c r="JU16" s="134"/>
      <c r="JV16" s="134"/>
      <c r="JW16" s="134"/>
      <c r="JX16" s="134"/>
      <c r="JY16" s="134"/>
      <c r="JZ16" s="134"/>
      <c r="KA16" s="134"/>
      <c r="KB16" s="134"/>
      <c r="KC16" s="134"/>
      <c r="KD16" s="134"/>
      <c r="KE16" s="134"/>
      <c r="KF16" s="134"/>
      <c r="KG16" s="134"/>
      <c r="KH16" s="134"/>
      <c r="KI16" s="134"/>
      <c r="KJ16" s="134"/>
      <c r="KK16" s="134"/>
      <c r="KL16" s="134"/>
      <c r="KM16" s="134"/>
      <c r="KN16" s="134"/>
      <c r="KO16" s="134"/>
      <c r="KP16" s="134"/>
      <c r="KQ16" s="134"/>
      <c r="KR16" s="134"/>
      <c r="KS16" s="134"/>
      <c r="KT16" s="134"/>
      <c r="KU16" s="134"/>
      <c r="KV16" s="134"/>
      <c r="KW16" s="134"/>
      <c r="KX16" s="134"/>
      <c r="KY16" s="134"/>
      <c r="KZ16" s="134"/>
      <c r="LA16" s="134"/>
      <c r="LB16" s="134"/>
      <c r="LC16" s="134"/>
      <c r="LD16" s="134"/>
      <c r="LE16" s="134"/>
      <c r="LF16" s="134"/>
      <c r="LG16" s="134"/>
      <c r="LH16" s="134"/>
      <c r="LI16" s="134"/>
      <c r="LJ16" s="134"/>
      <c r="LK16" s="134"/>
      <c r="LL16" s="134"/>
      <c r="LM16" s="134"/>
      <c r="LN16" s="134"/>
      <c r="LO16" s="134"/>
      <c r="LP16" s="134"/>
      <c r="LQ16" s="134"/>
      <c r="LR16" s="134"/>
      <c r="LS16" s="134"/>
      <c r="LT16" s="134"/>
      <c r="LU16" s="134"/>
      <c r="LV16" s="134"/>
      <c r="LW16" s="134"/>
      <c r="LX16" s="134"/>
      <c r="LY16" s="134"/>
      <c r="LZ16" s="134"/>
      <c r="MA16" s="134"/>
      <c r="MB16" s="134"/>
      <c r="MC16" s="134"/>
      <c r="MD16" s="134"/>
      <c r="ME16" s="134"/>
      <c r="MF16" s="134"/>
      <c r="MG16" s="134"/>
      <c r="MH16" s="134"/>
      <c r="MI16" s="134"/>
      <c r="MJ16" s="134"/>
      <c r="MK16" s="134"/>
      <c r="ML16" s="134"/>
      <c r="MM16" s="134"/>
      <c r="MN16" s="134"/>
      <c r="MO16" s="134"/>
      <c r="MP16" s="134"/>
      <c r="MQ16" s="134"/>
      <c r="MR16" s="134"/>
      <c r="MS16" s="134"/>
      <c r="MT16" s="134"/>
      <c r="MU16" s="134"/>
      <c r="MV16" s="134"/>
      <c r="MW16" s="134"/>
      <c r="MX16" s="134"/>
      <c r="MY16" s="134"/>
      <c r="MZ16" s="134"/>
      <c r="NA16" s="134"/>
      <c r="NB16" s="134"/>
      <c r="NC16" s="134"/>
      <c r="ND16" s="134"/>
      <c r="NE16" s="134"/>
      <c r="NF16" s="134"/>
      <c r="NG16" s="134"/>
      <c r="NH16" s="134"/>
      <c r="NI16" s="134"/>
      <c r="NJ16" s="134"/>
      <c r="NK16" s="134"/>
      <c r="NL16" s="134"/>
      <c r="NM16" s="134"/>
      <c r="NN16" s="134"/>
      <c r="NO16" s="134"/>
      <c r="NP16" s="134"/>
      <c r="NQ16" s="134"/>
      <c r="NR16" s="134"/>
      <c r="NS16" s="134"/>
      <c r="NT16" s="134"/>
      <c r="NU16" s="134"/>
      <c r="NV16" s="134"/>
      <c r="NW16" s="134"/>
      <c r="NX16" s="134"/>
      <c r="NY16" s="134"/>
      <c r="NZ16" s="134"/>
      <c r="OA16" s="134"/>
      <c r="OB16" s="134"/>
      <c r="OC16" s="134"/>
      <c r="OD16" s="134"/>
      <c r="OE16" s="134"/>
      <c r="OF16" s="134"/>
      <c r="OG16" s="134"/>
      <c r="OH16" s="134"/>
      <c r="OI16" s="134"/>
    </row>
    <row r="17" spans="1:399" s="135" customFormat="1" ht="15.65" thickBot="1" x14ac:dyDescent="0.35">
      <c r="A17" s="126">
        <f>SUM(A18:A28)</f>
        <v>5</v>
      </c>
      <c r="B17" s="127" t="s">
        <v>24</v>
      </c>
      <c r="C17" s="128">
        <f>MIN(C18:C28)</f>
        <v>45009</v>
      </c>
      <c r="D17" s="128">
        <f>MAX(D18:D28)</f>
        <v>45023</v>
      </c>
      <c r="E17" s="128"/>
      <c r="F17" s="126">
        <f>SUM(F18:F28)/A17</f>
        <v>2.2000000000000002</v>
      </c>
      <c r="G17" s="129">
        <f ca="1">SUM(G18:G28)/A17</f>
        <v>0</v>
      </c>
      <c r="H17" s="129"/>
      <c r="I17" s="126">
        <f>SUM(I18:I28)</f>
        <v>9</v>
      </c>
      <c r="J17" s="130"/>
      <c r="K17" s="139"/>
      <c r="L17" s="139"/>
      <c r="M17" s="139"/>
      <c r="N17" s="139"/>
      <c r="O17" s="139"/>
      <c r="P17" s="139"/>
      <c r="Q17" s="126"/>
      <c r="R17" s="126"/>
      <c r="S17" s="126"/>
      <c r="T17" s="126"/>
      <c r="U17" s="126"/>
      <c r="V17" s="126"/>
      <c r="W17" s="126">
        <f>SUM(W18:W28)</f>
        <v>4</v>
      </c>
      <c r="X17" s="126"/>
      <c r="Y17" s="126"/>
      <c r="Z17" s="126"/>
      <c r="AA17" s="126"/>
      <c r="AB17" s="126"/>
      <c r="AC17" s="126"/>
      <c r="AD17" s="131">
        <f>SUM(AD18:AD28)</f>
        <v>975.66000000000008</v>
      </c>
      <c r="AE17" s="132"/>
      <c r="AF17" s="133" t="s">
        <v>25</v>
      </c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0"/>
      <c r="CH17" s="140"/>
      <c r="CI17" s="140"/>
      <c r="CJ17" s="140"/>
      <c r="CK17" s="140"/>
      <c r="CL17" s="140"/>
      <c r="CM17" s="140"/>
      <c r="CN17" s="140"/>
      <c r="CO17" s="140"/>
      <c r="CP17" s="140"/>
      <c r="CQ17" s="140"/>
      <c r="CR17" s="140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0"/>
      <c r="EI17" s="140"/>
      <c r="EJ17" s="140"/>
      <c r="EK17" s="140"/>
      <c r="EL17" s="140"/>
      <c r="EM17" s="140"/>
      <c r="EN17" s="140"/>
      <c r="EO17" s="140"/>
      <c r="EP17" s="140"/>
      <c r="EQ17" s="140"/>
      <c r="ER17" s="140"/>
      <c r="ES17" s="140"/>
      <c r="ET17" s="140"/>
      <c r="EU17" s="140"/>
      <c r="EV17" s="140"/>
      <c r="EW17" s="140"/>
      <c r="EX17" s="140"/>
      <c r="EY17" s="140"/>
      <c r="EZ17" s="140"/>
      <c r="FA17" s="140"/>
      <c r="FB17" s="140"/>
      <c r="FC17" s="140"/>
      <c r="FD17" s="140"/>
      <c r="FE17" s="140"/>
      <c r="FF17" s="140"/>
      <c r="FG17" s="140"/>
      <c r="FH17" s="140"/>
      <c r="FI17" s="140"/>
      <c r="FJ17" s="140"/>
      <c r="FK17" s="140"/>
      <c r="FL17" s="140"/>
      <c r="FM17" s="140"/>
      <c r="FN17" s="140"/>
      <c r="FO17" s="140"/>
      <c r="FP17" s="140"/>
      <c r="FQ17" s="140"/>
      <c r="FR17" s="140"/>
      <c r="FS17" s="140"/>
      <c r="FT17" s="140"/>
      <c r="FU17" s="140"/>
      <c r="FV17" s="140"/>
      <c r="FW17" s="140"/>
      <c r="FX17" s="140"/>
      <c r="FY17" s="140"/>
      <c r="FZ17" s="140"/>
      <c r="GA17" s="140"/>
      <c r="GB17" s="140"/>
      <c r="GC17" s="140"/>
      <c r="GD17" s="140"/>
      <c r="GE17" s="140"/>
      <c r="GF17" s="140"/>
      <c r="GG17" s="140"/>
      <c r="GH17" s="140"/>
      <c r="GI17" s="140"/>
      <c r="GJ17" s="140"/>
      <c r="GK17" s="140"/>
      <c r="GL17" s="140"/>
      <c r="GM17" s="140"/>
      <c r="GN17" s="140"/>
      <c r="GO17" s="140"/>
      <c r="GP17" s="140"/>
      <c r="GQ17" s="140"/>
      <c r="GR17" s="140"/>
      <c r="GS17" s="140"/>
      <c r="GT17" s="140"/>
      <c r="GU17" s="140"/>
      <c r="GV17" s="140"/>
      <c r="GW17" s="140"/>
      <c r="GX17" s="140"/>
      <c r="GY17" s="140"/>
      <c r="GZ17" s="140"/>
      <c r="HA17" s="140"/>
      <c r="HB17" s="140"/>
      <c r="HC17" s="140"/>
      <c r="HD17" s="140"/>
      <c r="HE17" s="140"/>
      <c r="HF17" s="140"/>
      <c r="HG17" s="140"/>
      <c r="HH17" s="140"/>
      <c r="HI17" s="140"/>
      <c r="HJ17" s="140"/>
      <c r="HK17" s="140"/>
      <c r="HL17" s="140"/>
      <c r="HM17" s="140"/>
      <c r="HN17" s="140"/>
      <c r="HO17" s="140"/>
      <c r="HP17" s="140"/>
      <c r="HQ17" s="140"/>
      <c r="HR17" s="140"/>
      <c r="HS17" s="140"/>
      <c r="HT17" s="140"/>
      <c r="HU17" s="140"/>
      <c r="HV17" s="140"/>
      <c r="HW17" s="140"/>
      <c r="HX17" s="140"/>
      <c r="HY17" s="140"/>
      <c r="HZ17" s="140"/>
      <c r="IA17" s="140"/>
      <c r="IB17" s="140"/>
      <c r="IC17" s="140"/>
      <c r="ID17" s="140"/>
      <c r="IE17" s="140"/>
      <c r="IF17" s="140"/>
      <c r="IG17" s="140"/>
      <c r="IH17" s="140"/>
      <c r="II17" s="140"/>
      <c r="IJ17" s="140"/>
      <c r="IK17" s="140"/>
      <c r="IL17" s="140"/>
      <c r="IM17" s="140"/>
      <c r="IN17" s="140"/>
      <c r="IO17" s="140"/>
      <c r="IP17" s="140"/>
      <c r="IQ17" s="140"/>
      <c r="IR17" s="140"/>
      <c r="IS17" s="140"/>
      <c r="IT17" s="140"/>
      <c r="IU17" s="140"/>
      <c r="IV17" s="140"/>
      <c r="IW17" s="140"/>
      <c r="IX17" s="140"/>
      <c r="IY17" s="140"/>
      <c r="IZ17" s="140"/>
      <c r="JA17" s="140"/>
      <c r="JB17" s="140"/>
      <c r="JC17" s="140"/>
      <c r="JD17" s="140"/>
      <c r="JE17" s="140"/>
      <c r="JF17" s="140"/>
      <c r="JG17" s="140"/>
      <c r="JH17" s="140"/>
      <c r="JI17" s="140"/>
      <c r="JJ17" s="140"/>
      <c r="JK17" s="140"/>
      <c r="JL17" s="140"/>
      <c r="JM17" s="140"/>
      <c r="JN17" s="140"/>
      <c r="JO17" s="140"/>
      <c r="JP17" s="140"/>
      <c r="JQ17" s="140"/>
      <c r="JR17" s="140"/>
      <c r="JS17" s="140"/>
      <c r="JT17" s="140"/>
      <c r="JU17" s="140"/>
      <c r="JV17" s="140"/>
      <c r="JW17" s="140"/>
      <c r="JX17" s="140"/>
      <c r="JY17" s="140"/>
      <c r="JZ17" s="140"/>
      <c r="KA17" s="140"/>
      <c r="KB17" s="140"/>
      <c r="KC17" s="140"/>
      <c r="KD17" s="140"/>
      <c r="KE17" s="140"/>
      <c r="KF17" s="140"/>
      <c r="KG17" s="140"/>
      <c r="KH17" s="140"/>
      <c r="KI17" s="140"/>
      <c r="KJ17" s="140"/>
      <c r="KK17" s="140"/>
      <c r="KL17" s="140"/>
      <c r="KM17" s="140"/>
      <c r="KN17" s="140"/>
      <c r="KO17" s="140"/>
      <c r="KP17" s="140"/>
      <c r="KQ17" s="140"/>
      <c r="KR17" s="140"/>
      <c r="KS17" s="140"/>
      <c r="KT17" s="140"/>
      <c r="KU17" s="140"/>
      <c r="KV17" s="140"/>
      <c r="KW17" s="140"/>
      <c r="KX17" s="140"/>
      <c r="KY17" s="140"/>
      <c r="KZ17" s="140"/>
      <c r="LA17" s="140"/>
      <c r="LB17" s="140"/>
      <c r="LC17" s="140"/>
      <c r="LD17" s="140"/>
      <c r="LE17" s="140"/>
      <c r="LF17" s="140"/>
      <c r="LG17" s="140"/>
      <c r="LH17" s="140"/>
      <c r="LI17" s="140"/>
      <c r="LJ17" s="140"/>
      <c r="LK17" s="140"/>
      <c r="LL17" s="140"/>
      <c r="LM17" s="140"/>
      <c r="LN17" s="140"/>
      <c r="LO17" s="140"/>
      <c r="LP17" s="140"/>
      <c r="LQ17" s="140"/>
      <c r="LR17" s="140"/>
      <c r="LS17" s="140"/>
      <c r="LT17" s="140"/>
      <c r="LU17" s="140"/>
      <c r="LV17" s="140"/>
      <c r="LW17" s="140"/>
      <c r="LX17" s="140"/>
      <c r="LY17" s="140"/>
      <c r="LZ17" s="140"/>
      <c r="MA17" s="140"/>
      <c r="MB17" s="140"/>
      <c r="MC17" s="140"/>
      <c r="MD17" s="140"/>
      <c r="ME17" s="140"/>
      <c r="MF17" s="140"/>
      <c r="MG17" s="140"/>
      <c r="MH17" s="140"/>
      <c r="MI17" s="140"/>
      <c r="MJ17" s="140"/>
      <c r="MK17" s="140"/>
      <c r="ML17" s="140"/>
      <c r="MM17" s="140"/>
      <c r="MN17" s="140"/>
      <c r="MO17" s="140"/>
      <c r="MP17" s="140"/>
      <c r="MQ17" s="140"/>
      <c r="MR17" s="140"/>
      <c r="MS17" s="140"/>
      <c r="MT17" s="140"/>
      <c r="MU17" s="140"/>
      <c r="MV17" s="140"/>
      <c r="MW17" s="140"/>
      <c r="MX17" s="140"/>
      <c r="MY17" s="140"/>
      <c r="MZ17" s="140"/>
      <c r="NA17" s="140"/>
      <c r="NB17" s="140"/>
      <c r="NC17" s="140"/>
      <c r="ND17" s="140"/>
      <c r="NE17" s="140"/>
      <c r="NF17" s="140"/>
      <c r="NG17" s="140"/>
      <c r="NH17" s="140"/>
      <c r="NI17" s="140"/>
      <c r="NJ17" s="140"/>
      <c r="NK17" s="140"/>
      <c r="NL17" s="140"/>
      <c r="NM17" s="140"/>
      <c r="NN17" s="140"/>
      <c r="NO17" s="140"/>
      <c r="NP17" s="140"/>
      <c r="NQ17" s="140"/>
      <c r="NR17" s="140"/>
      <c r="NS17" s="140"/>
      <c r="NT17" s="140"/>
      <c r="NU17" s="140"/>
      <c r="NV17" s="140"/>
      <c r="NW17" s="140"/>
      <c r="NX17" s="140"/>
      <c r="NY17" s="140"/>
      <c r="NZ17" s="140"/>
      <c r="OA17" s="140"/>
      <c r="OB17" s="140"/>
      <c r="OC17" s="140"/>
      <c r="OD17" s="140"/>
      <c r="OE17" s="140"/>
      <c r="OF17" s="140"/>
      <c r="OG17" s="140"/>
      <c r="OH17" s="140"/>
      <c r="OI17" s="140"/>
    </row>
    <row r="18" spans="1:399" ht="43.85" customHeight="1" thickBot="1" x14ac:dyDescent="0.35">
      <c r="A18" s="125">
        <v>1</v>
      </c>
      <c r="B18" s="136" t="s">
        <v>210</v>
      </c>
      <c r="C18" s="111">
        <v>45009</v>
      </c>
      <c r="D18" s="111">
        <v>45009</v>
      </c>
      <c r="E18" s="112">
        <v>1</v>
      </c>
      <c r="F18" s="113">
        <v>1</v>
      </c>
      <c r="G18" s="114">
        <f t="shared" ref="G18:G28" ca="1" si="341">IF(OR(D18="",C18=""),0,IF(TODAY()&lt;C18,0,IF(TODAY()&gt;D18,100%,((NETWORKDAYS(C18,TODAY(),feries2023)*E18)/(NETWORKDAYS(C18,D18,feries2023)*E18)))))</f>
        <v>0</v>
      </c>
      <c r="H18" s="115" t="s">
        <v>162</v>
      </c>
      <c r="I18" s="113">
        <v>1</v>
      </c>
      <c r="J18" s="116" t="s">
        <v>179</v>
      </c>
      <c r="K18" s="117"/>
      <c r="L18" s="117"/>
      <c r="M18" s="117"/>
      <c r="N18" s="117"/>
      <c r="O18" s="117"/>
      <c r="P18" s="117"/>
      <c r="Q18" s="117">
        <f t="shared" si="339"/>
        <v>1</v>
      </c>
      <c r="R18" s="117">
        <f t="shared" si="339"/>
        <v>0</v>
      </c>
      <c r="S18" s="117">
        <f t="shared" si="339"/>
        <v>0</v>
      </c>
      <c r="T18" s="117">
        <f t="shared" si="339"/>
        <v>0</v>
      </c>
      <c r="U18" s="117">
        <f t="shared" si="339"/>
        <v>0</v>
      </c>
      <c r="V18" s="117">
        <f t="shared" si="339"/>
        <v>0</v>
      </c>
      <c r="W18" s="118">
        <f t="shared" ref="W18:W28" si="342">IF(J18="seul",MAX(X18,Y18,Z18,AA18,AB18,AC18),IF(J18="en parallèle",(SUM(X18,Y18,Z18,AA18,AB18,AC18)/(COUNTIF(Q18:V18,"&gt;0"))),IF(J18="complémentaire",SUM(X18,Y18,Z18,AA18,AB18,AC18),"##Erreur!!!##")))</f>
        <v>1</v>
      </c>
      <c r="X18" s="117">
        <f t="shared" ref="X18:AC28" si="343">IF(AND($J18="seul",$H18=Q$3),$I18,IF(AND($J18="en parallèle",Q18&gt;0),$I18,IF(AND($J18="complémentaire",Q18&gt;0),K18,"")))</f>
        <v>1</v>
      </c>
      <c r="Y18" s="117" t="str">
        <f t="shared" si="343"/>
        <v/>
      </c>
      <c r="Z18" s="117" t="str">
        <f t="shared" si="343"/>
        <v/>
      </c>
      <c r="AA18" s="117" t="str">
        <f t="shared" si="343"/>
        <v/>
      </c>
      <c r="AB18" s="117" t="str">
        <f t="shared" si="343"/>
        <v/>
      </c>
      <c r="AC18" s="117" t="str">
        <f t="shared" si="343"/>
        <v/>
      </c>
      <c r="AD18" s="138">
        <f t="shared" ref="AD18:AD28" si="344">IF(X18="",0,X18*$X$4)+IF(Y18="",0,Y18*$Y$4)+IF(Z18="",0,Z18*$Z$4)+IF(AA18="",0,AA18*$AA$4)+IF(AB18="",0,AB18*$AB$4)+IF(AC18="",0,AC18*$AC$4)</f>
        <v>243.91500000000002</v>
      </c>
      <c r="AE18" s="141" t="s">
        <v>90</v>
      </c>
      <c r="AF18" s="120" t="s">
        <v>25</v>
      </c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  <c r="EM18" s="134"/>
      <c r="EN18" s="134"/>
      <c r="EO18" s="134"/>
      <c r="EP18" s="134"/>
      <c r="EQ18" s="134"/>
      <c r="ER18" s="134"/>
      <c r="ES18" s="134"/>
      <c r="ET18" s="134"/>
      <c r="EU18" s="134"/>
      <c r="EV18" s="134"/>
      <c r="EW18" s="134"/>
      <c r="EX18" s="134"/>
      <c r="EY18" s="134"/>
      <c r="EZ18" s="134"/>
      <c r="FA18" s="134"/>
      <c r="FB18" s="134"/>
      <c r="FC18" s="134"/>
      <c r="FD18" s="134"/>
      <c r="FE18" s="134"/>
      <c r="FF18" s="134"/>
      <c r="FG18" s="134"/>
      <c r="FH18" s="134"/>
      <c r="FI18" s="134"/>
      <c r="FJ18" s="134"/>
      <c r="FK18" s="134"/>
      <c r="FL18" s="134"/>
      <c r="FM18" s="134"/>
      <c r="FN18" s="134"/>
      <c r="FO18" s="134"/>
      <c r="FP18" s="134"/>
      <c r="FQ18" s="134"/>
      <c r="FR18" s="134"/>
      <c r="FS18" s="134"/>
      <c r="FT18" s="134"/>
      <c r="FU18" s="134"/>
      <c r="FV18" s="134"/>
      <c r="FW18" s="134"/>
      <c r="FX18" s="134"/>
      <c r="FY18" s="134"/>
      <c r="FZ18" s="134"/>
      <c r="GA18" s="134"/>
      <c r="GB18" s="134"/>
      <c r="GC18" s="134"/>
      <c r="GD18" s="134"/>
      <c r="GE18" s="134"/>
      <c r="GF18" s="134"/>
      <c r="GG18" s="134"/>
      <c r="GH18" s="134"/>
      <c r="GI18" s="134"/>
      <c r="GJ18" s="134"/>
      <c r="GK18" s="134"/>
      <c r="GL18" s="134"/>
      <c r="GM18" s="134"/>
      <c r="GN18" s="134"/>
      <c r="GO18" s="134"/>
      <c r="GP18" s="134"/>
      <c r="GQ18" s="134"/>
      <c r="GR18" s="134"/>
      <c r="GS18" s="134"/>
      <c r="GT18" s="134"/>
      <c r="GU18" s="134"/>
      <c r="GV18" s="134"/>
      <c r="GW18" s="134"/>
      <c r="GX18" s="134"/>
      <c r="GY18" s="134"/>
      <c r="GZ18" s="134"/>
      <c r="HA18" s="134"/>
      <c r="HB18" s="134"/>
      <c r="HC18" s="134"/>
      <c r="HD18" s="134"/>
      <c r="HE18" s="134"/>
      <c r="HF18" s="134"/>
      <c r="HG18" s="134"/>
      <c r="HH18" s="134"/>
      <c r="HI18" s="134"/>
      <c r="HJ18" s="134"/>
      <c r="HK18" s="134"/>
      <c r="HL18" s="134"/>
      <c r="HM18" s="134"/>
      <c r="HN18" s="134"/>
      <c r="HO18" s="134"/>
      <c r="HP18" s="134"/>
      <c r="HQ18" s="134"/>
      <c r="HR18" s="134"/>
      <c r="HS18" s="134"/>
      <c r="HT18" s="134"/>
      <c r="HU18" s="134"/>
      <c r="HV18" s="134"/>
      <c r="HW18" s="134"/>
      <c r="HX18" s="134"/>
      <c r="HY18" s="134"/>
      <c r="HZ18" s="134"/>
      <c r="IA18" s="134"/>
      <c r="IB18" s="134"/>
      <c r="IC18" s="134"/>
      <c r="ID18" s="134"/>
      <c r="IE18" s="134"/>
      <c r="IF18" s="134"/>
      <c r="IG18" s="134"/>
      <c r="IH18" s="134"/>
      <c r="II18" s="134"/>
      <c r="IJ18" s="134"/>
      <c r="IK18" s="134"/>
      <c r="IL18" s="134"/>
      <c r="IM18" s="134"/>
      <c r="IN18" s="134"/>
      <c r="IO18" s="134"/>
      <c r="IP18" s="134"/>
      <c r="IQ18" s="134"/>
      <c r="IR18" s="134"/>
      <c r="IS18" s="134"/>
      <c r="IT18" s="134"/>
      <c r="IU18" s="134"/>
      <c r="IV18" s="134"/>
      <c r="IW18" s="134"/>
      <c r="IX18" s="134"/>
      <c r="IY18" s="134"/>
      <c r="IZ18" s="134"/>
      <c r="JA18" s="134"/>
      <c r="JB18" s="134"/>
      <c r="JC18" s="134"/>
      <c r="JD18" s="134"/>
      <c r="JE18" s="134"/>
      <c r="JF18" s="134"/>
      <c r="JG18" s="134"/>
      <c r="JH18" s="134"/>
      <c r="JI18" s="134"/>
      <c r="JJ18" s="134"/>
      <c r="JK18" s="134"/>
      <c r="JL18" s="134"/>
      <c r="JM18" s="134"/>
      <c r="JN18" s="134"/>
      <c r="JO18" s="134"/>
      <c r="JP18" s="134"/>
      <c r="JQ18" s="134"/>
      <c r="JR18" s="134"/>
      <c r="JS18" s="134"/>
      <c r="JT18" s="134"/>
      <c r="JU18" s="134"/>
      <c r="JV18" s="134"/>
      <c r="JW18" s="134"/>
      <c r="JX18" s="134"/>
      <c r="JY18" s="134"/>
      <c r="JZ18" s="134"/>
      <c r="KA18" s="134"/>
      <c r="KB18" s="134"/>
      <c r="KC18" s="134"/>
      <c r="KD18" s="134"/>
      <c r="KE18" s="134"/>
      <c r="KF18" s="134"/>
      <c r="KG18" s="134"/>
      <c r="KH18" s="134"/>
      <c r="KI18" s="134"/>
      <c r="KJ18" s="134"/>
      <c r="KK18" s="134"/>
      <c r="KL18" s="134"/>
      <c r="KM18" s="134"/>
      <c r="KN18" s="134"/>
      <c r="KO18" s="134"/>
      <c r="KP18" s="134"/>
      <c r="KQ18" s="134"/>
      <c r="KR18" s="134"/>
      <c r="KS18" s="134"/>
      <c r="KT18" s="134"/>
      <c r="KU18" s="134"/>
      <c r="KV18" s="134"/>
      <c r="KW18" s="134"/>
      <c r="KX18" s="134"/>
      <c r="KY18" s="134"/>
      <c r="KZ18" s="134"/>
      <c r="LA18" s="134"/>
      <c r="LB18" s="134"/>
      <c r="LC18" s="134"/>
      <c r="LD18" s="134"/>
      <c r="LE18" s="134"/>
      <c r="LF18" s="134"/>
      <c r="LG18" s="134"/>
      <c r="LH18" s="134"/>
      <c r="LI18" s="134"/>
      <c r="LJ18" s="134"/>
      <c r="LK18" s="134"/>
      <c r="LL18" s="134"/>
      <c r="LM18" s="134"/>
      <c r="LN18" s="134"/>
      <c r="LO18" s="134"/>
      <c r="LP18" s="134"/>
      <c r="LQ18" s="134"/>
      <c r="LR18" s="134"/>
      <c r="LS18" s="134"/>
      <c r="LT18" s="134"/>
      <c r="LU18" s="134"/>
      <c r="LV18" s="134"/>
      <c r="LW18" s="134"/>
      <c r="LX18" s="134"/>
      <c r="LY18" s="134"/>
      <c r="LZ18" s="134"/>
      <c r="MA18" s="134"/>
      <c r="MB18" s="134"/>
      <c r="MC18" s="134"/>
      <c r="MD18" s="134"/>
      <c r="ME18" s="134"/>
      <c r="MF18" s="134"/>
      <c r="MG18" s="134"/>
      <c r="MH18" s="134"/>
      <c r="MI18" s="134"/>
      <c r="MJ18" s="134"/>
      <c r="MK18" s="134"/>
      <c r="ML18" s="134"/>
      <c r="MM18" s="134"/>
      <c r="MN18" s="134"/>
      <c r="MO18" s="134"/>
      <c r="MP18" s="134"/>
      <c r="MQ18" s="134"/>
      <c r="MR18" s="134"/>
      <c r="MS18" s="134"/>
      <c r="MT18" s="134"/>
      <c r="MU18" s="134"/>
      <c r="MV18" s="134"/>
      <c r="MW18" s="134"/>
      <c r="MX18" s="134"/>
      <c r="MY18" s="134"/>
      <c r="MZ18" s="134"/>
      <c r="NA18" s="134"/>
      <c r="NB18" s="134"/>
      <c r="NC18" s="134"/>
      <c r="ND18" s="134"/>
      <c r="NE18" s="134"/>
      <c r="NF18" s="134"/>
      <c r="NG18" s="134"/>
      <c r="NH18" s="134"/>
      <c r="NI18" s="134"/>
      <c r="NJ18" s="134"/>
      <c r="NK18" s="134"/>
      <c r="NL18" s="134"/>
      <c r="NM18" s="134"/>
      <c r="NN18" s="134"/>
      <c r="NO18" s="134"/>
      <c r="NP18" s="134"/>
      <c r="NQ18" s="134"/>
      <c r="NR18" s="134"/>
      <c r="NS18" s="134"/>
      <c r="NT18" s="134"/>
      <c r="NU18" s="134"/>
      <c r="NV18" s="134"/>
      <c r="NW18" s="134"/>
      <c r="NX18" s="134"/>
      <c r="NY18" s="134"/>
      <c r="NZ18" s="134"/>
      <c r="OA18" s="134"/>
      <c r="OB18" s="134"/>
      <c r="OC18" s="134"/>
      <c r="OD18" s="134"/>
      <c r="OE18" s="134"/>
      <c r="OF18" s="134"/>
      <c r="OG18" s="134"/>
      <c r="OH18" s="134"/>
      <c r="OI18" s="134"/>
    </row>
    <row r="19" spans="1:399" ht="25.7" thickBot="1" x14ac:dyDescent="0.35">
      <c r="A19" s="125">
        <v>1</v>
      </c>
      <c r="B19" s="136" t="s">
        <v>209</v>
      </c>
      <c r="C19" s="111">
        <v>45012</v>
      </c>
      <c r="D19" s="111">
        <v>45013</v>
      </c>
      <c r="E19" s="112">
        <v>1</v>
      </c>
      <c r="F19" s="113">
        <v>1</v>
      </c>
      <c r="G19" s="114">
        <f t="shared" ref="G19" ca="1" si="345">IF(OR(D19="",C19=""),0,IF(TODAY()&lt;C19,0,IF(TODAY()&gt;D19,100%,((NETWORKDAYS(C19,TODAY(),feries2023)*E19)/(NETWORKDAYS(C19,D19,feries2023)*E19)))))</f>
        <v>0</v>
      </c>
      <c r="H19" s="115" t="s">
        <v>162</v>
      </c>
      <c r="I19" s="113">
        <v>1</v>
      </c>
      <c r="J19" s="116" t="s">
        <v>179</v>
      </c>
      <c r="K19" s="117"/>
      <c r="L19" s="117"/>
      <c r="M19" s="117"/>
      <c r="N19" s="117"/>
      <c r="O19" s="117"/>
      <c r="P19" s="117"/>
      <c r="Q19" s="117">
        <f t="shared" si="339"/>
        <v>1</v>
      </c>
      <c r="R19" s="117">
        <f t="shared" si="339"/>
        <v>0</v>
      </c>
      <c r="S19" s="117">
        <f t="shared" si="339"/>
        <v>0</v>
      </c>
      <c r="T19" s="117">
        <f t="shared" si="339"/>
        <v>0</v>
      </c>
      <c r="U19" s="117">
        <f t="shared" si="339"/>
        <v>0</v>
      </c>
      <c r="V19" s="117">
        <f t="shared" si="339"/>
        <v>0</v>
      </c>
      <c r="W19" s="118">
        <f t="shared" ref="W19" si="346">IF(J19="seul",MAX(X19,Y19,Z19,AA19,AB19,AC19),IF(J19="en parallèle",(SUM(X19,Y19,Z19,AA19,AB19,AC19)/(COUNTIF(Q19:V19,"&gt;0"))),IF(J19="complémentaire",SUM(X19,Y19,Z19,AA19,AB19,AC19),"##Erreur!!!##")))</f>
        <v>1</v>
      </c>
      <c r="X19" s="117">
        <f t="shared" ref="X19" si="347">IF(AND($J19="seul",$H19=Q$3),$I19,IF(AND($J19="en parallèle",Q19&gt;0),$I19,IF(AND($J19="complémentaire",Q19&gt;0),K19,"")))</f>
        <v>1</v>
      </c>
      <c r="Y19" s="117" t="str">
        <f t="shared" ref="Y19" si="348">IF(AND($J19="seul",$H19=R$3),$I19,IF(AND($J19="en parallèle",R19&gt;0),$I19,IF(AND($J19="complémentaire",R19&gt;0),L19,"")))</f>
        <v/>
      </c>
      <c r="Z19" s="117" t="str">
        <f t="shared" ref="Z19" si="349">IF(AND($J19="seul",$H19=S$3),$I19,IF(AND($J19="en parallèle",S19&gt;0),$I19,IF(AND($J19="complémentaire",S19&gt;0),M19,"")))</f>
        <v/>
      </c>
      <c r="AA19" s="117" t="str">
        <f t="shared" ref="AA19" si="350">IF(AND($J19="seul",$H19=T$3),$I19,IF(AND($J19="en parallèle",T19&gt;0),$I19,IF(AND($J19="complémentaire",T19&gt;0),N19,"")))</f>
        <v/>
      </c>
      <c r="AB19" s="117" t="str">
        <f t="shared" ref="AB19" si="351">IF(AND($J19="seul",$H19=U$3),$I19,IF(AND($J19="en parallèle",U19&gt;0),$I19,IF(AND($J19="complémentaire",U19&gt;0),O19,"")))</f>
        <v/>
      </c>
      <c r="AC19" s="117" t="str">
        <f t="shared" ref="AC19" si="352">IF(AND($J19="seul",$H19=V$3),$I19,IF(AND($J19="en parallèle",V19&gt;0),$I19,IF(AND($J19="complémentaire",V19&gt;0),P19,"")))</f>
        <v/>
      </c>
      <c r="AD19" s="138">
        <f t="shared" si="344"/>
        <v>243.91500000000002</v>
      </c>
      <c r="AE19" s="141" t="s">
        <v>90</v>
      </c>
      <c r="AF19" s="120" t="s">
        <v>25</v>
      </c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  <c r="EM19" s="134"/>
      <c r="EN19" s="134"/>
      <c r="EO19" s="134"/>
      <c r="EP19" s="134"/>
      <c r="EQ19" s="134"/>
      <c r="ER19" s="134"/>
      <c r="ES19" s="134"/>
      <c r="ET19" s="134"/>
      <c r="EU19" s="134"/>
      <c r="EV19" s="134"/>
      <c r="EW19" s="134"/>
      <c r="EX19" s="134"/>
      <c r="EY19" s="134"/>
      <c r="EZ19" s="134"/>
      <c r="FA19" s="134"/>
      <c r="FB19" s="134"/>
      <c r="FC19" s="134"/>
      <c r="FD19" s="134"/>
      <c r="FE19" s="134"/>
      <c r="FF19" s="134"/>
      <c r="FG19" s="134"/>
      <c r="FH19" s="134"/>
      <c r="FI19" s="134"/>
      <c r="FJ19" s="134"/>
      <c r="FK19" s="134"/>
      <c r="FL19" s="134"/>
      <c r="FM19" s="134"/>
      <c r="FN19" s="134"/>
      <c r="FO19" s="134"/>
      <c r="FP19" s="134"/>
      <c r="FQ19" s="134"/>
      <c r="FR19" s="134"/>
      <c r="FS19" s="134"/>
      <c r="FT19" s="134"/>
      <c r="FU19" s="134"/>
      <c r="FV19" s="134"/>
      <c r="FW19" s="134"/>
      <c r="FX19" s="134"/>
      <c r="FY19" s="134"/>
      <c r="FZ19" s="134"/>
      <c r="GA19" s="134"/>
      <c r="GB19" s="134"/>
      <c r="GC19" s="134"/>
      <c r="GD19" s="134"/>
      <c r="GE19" s="134"/>
      <c r="GF19" s="134"/>
      <c r="GG19" s="134"/>
      <c r="GH19" s="134"/>
      <c r="GI19" s="134"/>
      <c r="GJ19" s="134"/>
      <c r="GK19" s="134"/>
      <c r="GL19" s="134"/>
      <c r="GM19" s="134"/>
      <c r="GN19" s="134"/>
      <c r="GO19" s="134"/>
      <c r="GP19" s="134"/>
      <c r="GQ19" s="134"/>
      <c r="GR19" s="134"/>
      <c r="GS19" s="134"/>
      <c r="GT19" s="134"/>
      <c r="GU19" s="134"/>
      <c r="GV19" s="134"/>
      <c r="GW19" s="134"/>
      <c r="GX19" s="134"/>
      <c r="GY19" s="134"/>
      <c r="GZ19" s="134"/>
      <c r="HA19" s="134"/>
      <c r="HB19" s="134"/>
      <c r="HC19" s="134"/>
      <c r="HD19" s="134"/>
      <c r="HE19" s="134"/>
      <c r="HF19" s="134"/>
      <c r="HG19" s="134"/>
      <c r="HH19" s="134"/>
      <c r="HI19" s="134"/>
      <c r="HJ19" s="134"/>
      <c r="HK19" s="134"/>
      <c r="HL19" s="134"/>
      <c r="HM19" s="134"/>
      <c r="HN19" s="134"/>
      <c r="HO19" s="134"/>
      <c r="HP19" s="134"/>
      <c r="HQ19" s="134"/>
      <c r="HR19" s="134"/>
      <c r="HS19" s="134"/>
      <c r="HT19" s="134"/>
      <c r="HU19" s="134"/>
      <c r="HV19" s="134"/>
      <c r="HW19" s="134"/>
      <c r="HX19" s="134"/>
      <c r="HY19" s="134"/>
      <c r="HZ19" s="134"/>
      <c r="IA19" s="134"/>
      <c r="IB19" s="134"/>
      <c r="IC19" s="134"/>
      <c r="ID19" s="134"/>
      <c r="IE19" s="134"/>
      <c r="IF19" s="134"/>
      <c r="IG19" s="134"/>
      <c r="IH19" s="134"/>
      <c r="II19" s="134"/>
      <c r="IJ19" s="134"/>
      <c r="IK19" s="134"/>
      <c r="IL19" s="134"/>
      <c r="IM19" s="134"/>
      <c r="IN19" s="134"/>
      <c r="IO19" s="134"/>
      <c r="IP19" s="134"/>
      <c r="IQ19" s="134"/>
      <c r="IR19" s="134"/>
      <c r="IS19" s="134"/>
      <c r="IT19" s="134"/>
      <c r="IU19" s="134"/>
      <c r="IV19" s="134"/>
      <c r="IW19" s="134"/>
      <c r="IX19" s="134"/>
      <c r="IY19" s="134"/>
      <c r="IZ19" s="134"/>
      <c r="JA19" s="134"/>
      <c r="JB19" s="134"/>
      <c r="JC19" s="134"/>
      <c r="JD19" s="134"/>
      <c r="JE19" s="134"/>
      <c r="JF19" s="134"/>
      <c r="JG19" s="134"/>
      <c r="JH19" s="134"/>
      <c r="JI19" s="134"/>
      <c r="JJ19" s="134"/>
      <c r="JK19" s="134"/>
      <c r="JL19" s="134"/>
      <c r="JM19" s="134"/>
      <c r="JN19" s="134"/>
      <c r="JO19" s="134"/>
      <c r="JP19" s="134"/>
      <c r="JQ19" s="134"/>
      <c r="JR19" s="134"/>
      <c r="JS19" s="134"/>
      <c r="JT19" s="134"/>
      <c r="JU19" s="134"/>
      <c r="JV19" s="134"/>
      <c r="JW19" s="134"/>
      <c r="JX19" s="134"/>
      <c r="JY19" s="134"/>
      <c r="JZ19" s="134"/>
      <c r="KA19" s="134"/>
      <c r="KB19" s="134"/>
      <c r="KC19" s="134"/>
      <c r="KD19" s="134"/>
      <c r="KE19" s="134"/>
      <c r="KF19" s="134"/>
      <c r="KG19" s="134"/>
      <c r="KH19" s="134"/>
      <c r="KI19" s="134"/>
      <c r="KJ19" s="134"/>
      <c r="KK19" s="134"/>
      <c r="KL19" s="134"/>
      <c r="KM19" s="134"/>
      <c r="KN19" s="134"/>
      <c r="KO19" s="134"/>
      <c r="KP19" s="134"/>
      <c r="KQ19" s="134"/>
      <c r="KR19" s="134"/>
      <c r="KS19" s="134"/>
      <c r="KT19" s="134"/>
      <c r="KU19" s="134"/>
      <c r="KV19" s="134"/>
      <c r="KW19" s="134"/>
      <c r="KX19" s="134"/>
      <c r="KY19" s="134"/>
      <c r="KZ19" s="134"/>
      <c r="LA19" s="134"/>
      <c r="LB19" s="134"/>
      <c r="LC19" s="134"/>
      <c r="LD19" s="134"/>
      <c r="LE19" s="134"/>
      <c r="LF19" s="134"/>
      <c r="LG19" s="134"/>
      <c r="LH19" s="134"/>
      <c r="LI19" s="134"/>
      <c r="LJ19" s="134"/>
      <c r="LK19" s="134"/>
      <c r="LL19" s="134"/>
      <c r="LM19" s="134"/>
      <c r="LN19" s="134"/>
      <c r="LO19" s="134"/>
      <c r="LP19" s="134"/>
      <c r="LQ19" s="134"/>
      <c r="LR19" s="134"/>
      <c r="LS19" s="134"/>
      <c r="LT19" s="134"/>
      <c r="LU19" s="134"/>
      <c r="LV19" s="134"/>
      <c r="LW19" s="134"/>
      <c r="LX19" s="134"/>
      <c r="LY19" s="134"/>
      <c r="LZ19" s="134"/>
      <c r="MA19" s="134"/>
      <c r="MB19" s="134"/>
      <c r="MC19" s="134"/>
      <c r="MD19" s="134"/>
      <c r="ME19" s="134"/>
      <c r="MF19" s="134"/>
      <c r="MG19" s="134"/>
      <c r="MH19" s="134"/>
      <c r="MI19" s="134"/>
      <c r="MJ19" s="134"/>
      <c r="MK19" s="134"/>
      <c r="ML19" s="134"/>
      <c r="MM19" s="134"/>
      <c r="MN19" s="134"/>
      <c r="MO19" s="134"/>
      <c r="MP19" s="134"/>
      <c r="MQ19" s="134"/>
      <c r="MR19" s="134"/>
      <c r="MS19" s="134"/>
      <c r="MT19" s="134"/>
      <c r="MU19" s="134"/>
      <c r="MV19" s="134"/>
      <c r="MW19" s="134"/>
      <c r="MX19" s="134"/>
      <c r="MY19" s="134"/>
      <c r="MZ19" s="134"/>
      <c r="NA19" s="134"/>
      <c r="NB19" s="134"/>
      <c r="NC19" s="134"/>
      <c r="ND19" s="134"/>
      <c r="NE19" s="134"/>
      <c r="NF19" s="134"/>
      <c r="NG19" s="134"/>
      <c r="NH19" s="134"/>
      <c r="NI19" s="134"/>
      <c r="NJ19" s="134"/>
      <c r="NK19" s="134"/>
      <c r="NL19" s="134"/>
      <c r="NM19" s="134"/>
      <c r="NN19" s="134"/>
      <c r="NO19" s="134"/>
      <c r="NP19" s="134"/>
      <c r="NQ19" s="134"/>
      <c r="NR19" s="134"/>
      <c r="NS19" s="134"/>
      <c r="NT19" s="134"/>
      <c r="NU19" s="134"/>
      <c r="NV19" s="134"/>
      <c r="NW19" s="134"/>
      <c r="NX19" s="134"/>
      <c r="NY19" s="134"/>
      <c r="NZ19" s="134"/>
      <c r="OA19" s="134"/>
      <c r="OB19" s="134"/>
      <c r="OC19" s="134"/>
      <c r="OD19" s="134"/>
      <c r="OE19" s="134"/>
      <c r="OF19" s="134"/>
      <c r="OG19" s="134"/>
      <c r="OH19" s="134"/>
      <c r="OI19" s="134"/>
    </row>
    <row r="20" spans="1:399" ht="15.65" hidden="1" thickBot="1" x14ac:dyDescent="0.35">
      <c r="A20" s="125">
        <v>0</v>
      </c>
      <c r="B20" s="136"/>
      <c r="C20" s="111"/>
      <c r="D20" s="111"/>
      <c r="E20" s="112">
        <v>0</v>
      </c>
      <c r="F20" s="113">
        <v>1</v>
      </c>
      <c r="G20" s="114">
        <f t="shared" ref="G20" ca="1" si="353">IF(OR(D20="",C20=""),0,IF(TODAY()&lt;C20,0,IF(TODAY()&gt;D20,100%,((NETWORKDAYS(C20,TODAY(),feries2023)*E20)/(NETWORKDAYS(C20,D20,feries2023)*E20)))))</f>
        <v>0</v>
      </c>
      <c r="H20" s="115" t="s">
        <v>162</v>
      </c>
      <c r="I20" s="113">
        <v>0</v>
      </c>
      <c r="J20" s="116" t="s">
        <v>179</v>
      </c>
      <c r="K20" s="117"/>
      <c r="L20" s="117"/>
      <c r="M20" s="117"/>
      <c r="N20" s="117"/>
      <c r="O20" s="117"/>
      <c r="P20" s="117"/>
      <c r="Q20" s="117">
        <f t="shared" si="339"/>
        <v>1</v>
      </c>
      <c r="R20" s="117">
        <f t="shared" si="339"/>
        <v>0</v>
      </c>
      <c r="S20" s="117">
        <f t="shared" si="339"/>
        <v>0</v>
      </c>
      <c r="T20" s="117">
        <f t="shared" si="339"/>
        <v>0</v>
      </c>
      <c r="U20" s="117">
        <f t="shared" si="339"/>
        <v>0</v>
      </c>
      <c r="V20" s="117">
        <f t="shared" si="339"/>
        <v>0</v>
      </c>
      <c r="W20" s="118">
        <f t="shared" ref="W20" si="354">IF(J20="seul",MAX(X20,Y20,Z20,AA20,AB20,AC20),IF(J20="en parallèle",(SUM(X20,Y20,Z20,AA20,AB20,AC20)/(COUNTIF(Q20:V20,"&gt;0"))),IF(J20="complémentaire",SUM(X20,Y20,Z20,AA20,AB20,AC20),"##Erreur!!!##")))</f>
        <v>0</v>
      </c>
      <c r="X20" s="117">
        <f t="shared" ref="X20" si="355">IF(AND($J20="seul",$H20=Q$3),$I20,IF(AND($J20="en parallèle",Q20&gt;0),$I20,IF(AND($J20="complémentaire",Q20&gt;0),K20,"")))</f>
        <v>0</v>
      </c>
      <c r="Y20" s="117" t="str">
        <f t="shared" ref="Y20" si="356">IF(AND($J20="seul",$H20=R$3),$I20,IF(AND($J20="en parallèle",R20&gt;0),$I20,IF(AND($J20="complémentaire",R20&gt;0),L20,"")))</f>
        <v/>
      </c>
      <c r="Z20" s="117" t="str">
        <f t="shared" ref="Z20" si="357">IF(AND($J20="seul",$H20=S$3),$I20,IF(AND($J20="en parallèle",S20&gt;0),$I20,IF(AND($J20="complémentaire",S20&gt;0),M20,"")))</f>
        <v/>
      </c>
      <c r="AA20" s="117" t="str">
        <f t="shared" ref="AA20" si="358">IF(AND($J20="seul",$H20=T$3),$I20,IF(AND($J20="en parallèle",T20&gt;0),$I20,IF(AND($J20="complémentaire",T20&gt;0),N20,"")))</f>
        <v/>
      </c>
      <c r="AB20" s="117" t="str">
        <f t="shared" ref="AB20" si="359">IF(AND($J20="seul",$H20=U$3),$I20,IF(AND($J20="en parallèle",U20&gt;0),$I20,IF(AND($J20="complémentaire",U20&gt;0),O20,"")))</f>
        <v/>
      </c>
      <c r="AC20" s="117" t="str">
        <f t="shared" ref="AC20" si="360">IF(AND($J20="seul",$H20=V$3),$I20,IF(AND($J20="en parallèle",V20&gt;0),$I20,IF(AND($J20="complémentaire",V20&gt;0),P20,"")))</f>
        <v/>
      </c>
      <c r="AD20" s="138">
        <f t="shared" si="344"/>
        <v>0</v>
      </c>
      <c r="AE20" s="141"/>
      <c r="AF20" s="120" t="s">
        <v>25</v>
      </c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  <c r="EM20" s="134"/>
      <c r="EN20" s="134"/>
      <c r="EO20" s="134"/>
      <c r="EP20" s="134"/>
      <c r="EQ20" s="134"/>
      <c r="ER20" s="134"/>
      <c r="ES20" s="134"/>
      <c r="ET20" s="134"/>
      <c r="EU20" s="134"/>
      <c r="EV20" s="134"/>
      <c r="EW20" s="134"/>
      <c r="EX20" s="134"/>
      <c r="EY20" s="134"/>
      <c r="EZ20" s="134"/>
      <c r="FA20" s="134"/>
      <c r="FB20" s="134"/>
      <c r="FC20" s="134"/>
      <c r="FD20" s="134"/>
      <c r="FE20" s="134"/>
      <c r="FF20" s="134"/>
      <c r="FG20" s="134"/>
      <c r="FH20" s="134"/>
      <c r="FI20" s="134"/>
      <c r="FJ20" s="134"/>
      <c r="FK20" s="134"/>
      <c r="FL20" s="134"/>
      <c r="FM20" s="134"/>
      <c r="FN20" s="134"/>
      <c r="FO20" s="134"/>
      <c r="FP20" s="134"/>
      <c r="FQ20" s="134"/>
      <c r="FR20" s="134"/>
      <c r="FS20" s="134"/>
      <c r="FT20" s="134"/>
      <c r="FU20" s="134"/>
      <c r="FV20" s="134"/>
      <c r="FW20" s="134"/>
      <c r="FX20" s="134"/>
      <c r="FY20" s="134"/>
      <c r="FZ20" s="134"/>
      <c r="GA20" s="134"/>
      <c r="GB20" s="134"/>
      <c r="GC20" s="134"/>
      <c r="GD20" s="134"/>
      <c r="GE20" s="134"/>
      <c r="GF20" s="134"/>
      <c r="GG20" s="134"/>
      <c r="GH20" s="134"/>
      <c r="GI20" s="134"/>
      <c r="GJ20" s="134"/>
      <c r="GK20" s="134"/>
      <c r="GL20" s="134"/>
      <c r="GM20" s="134"/>
      <c r="GN20" s="134"/>
      <c r="GO20" s="134"/>
      <c r="GP20" s="134"/>
      <c r="GQ20" s="134"/>
      <c r="GR20" s="134"/>
      <c r="GS20" s="134"/>
      <c r="GT20" s="134"/>
      <c r="GU20" s="134"/>
      <c r="GV20" s="134"/>
      <c r="GW20" s="134"/>
      <c r="GX20" s="134"/>
      <c r="GY20" s="134"/>
      <c r="GZ20" s="134"/>
      <c r="HA20" s="134"/>
      <c r="HB20" s="134"/>
      <c r="HC20" s="134"/>
      <c r="HD20" s="134"/>
      <c r="HE20" s="134"/>
      <c r="HF20" s="134"/>
      <c r="HG20" s="134"/>
      <c r="HH20" s="134"/>
      <c r="HI20" s="134"/>
      <c r="HJ20" s="134"/>
      <c r="HK20" s="134"/>
      <c r="HL20" s="134"/>
      <c r="HM20" s="134"/>
      <c r="HN20" s="134"/>
      <c r="HO20" s="134"/>
      <c r="HP20" s="134"/>
      <c r="HQ20" s="134"/>
      <c r="HR20" s="134"/>
      <c r="HS20" s="134"/>
      <c r="HT20" s="134"/>
      <c r="HU20" s="134"/>
      <c r="HV20" s="134"/>
      <c r="HW20" s="134"/>
      <c r="HX20" s="134"/>
      <c r="HY20" s="134"/>
      <c r="HZ20" s="134"/>
      <c r="IA20" s="134"/>
      <c r="IB20" s="134"/>
      <c r="IC20" s="134"/>
      <c r="ID20" s="134"/>
      <c r="IE20" s="134"/>
      <c r="IF20" s="134"/>
      <c r="IG20" s="134"/>
      <c r="IH20" s="134"/>
      <c r="II20" s="134"/>
      <c r="IJ20" s="134"/>
      <c r="IK20" s="134"/>
      <c r="IL20" s="134"/>
      <c r="IM20" s="134"/>
      <c r="IN20" s="134"/>
      <c r="IO20" s="134"/>
      <c r="IP20" s="134"/>
      <c r="IQ20" s="134"/>
      <c r="IR20" s="134"/>
      <c r="IS20" s="134"/>
      <c r="IT20" s="134"/>
      <c r="IU20" s="134"/>
      <c r="IV20" s="134"/>
      <c r="IW20" s="134"/>
      <c r="IX20" s="134"/>
      <c r="IY20" s="134"/>
      <c r="IZ20" s="134"/>
      <c r="JA20" s="134"/>
      <c r="JB20" s="134"/>
      <c r="JC20" s="134"/>
      <c r="JD20" s="134"/>
      <c r="JE20" s="134"/>
      <c r="JF20" s="134"/>
      <c r="JG20" s="134"/>
      <c r="JH20" s="134"/>
      <c r="JI20" s="134"/>
      <c r="JJ20" s="134"/>
      <c r="JK20" s="134"/>
      <c r="JL20" s="134"/>
      <c r="JM20" s="134"/>
      <c r="JN20" s="134"/>
      <c r="JO20" s="134"/>
      <c r="JP20" s="134"/>
      <c r="JQ20" s="134"/>
      <c r="JR20" s="134"/>
      <c r="JS20" s="134"/>
      <c r="JT20" s="134"/>
      <c r="JU20" s="134"/>
      <c r="JV20" s="134"/>
      <c r="JW20" s="134"/>
      <c r="JX20" s="134"/>
      <c r="JY20" s="134"/>
      <c r="JZ20" s="134"/>
      <c r="KA20" s="134"/>
      <c r="KB20" s="134"/>
      <c r="KC20" s="134"/>
      <c r="KD20" s="134"/>
      <c r="KE20" s="134"/>
      <c r="KF20" s="134"/>
      <c r="KG20" s="134"/>
      <c r="KH20" s="134"/>
      <c r="KI20" s="134"/>
      <c r="KJ20" s="134"/>
      <c r="KK20" s="134"/>
      <c r="KL20" s="134"/>
      <c r="KM20" s="134"/>
      <c r="KN20" s="134"/>
      <c r="KO20" s="134"/>
      <c r="KP20" s="134"/>
      <c r="KQ20" s="134"/>
      <c r="KR20" s="134"/>
      <c r="KS20" s="134"/>
      <c r="KT20" s="134"/>
      <c r="KU20" s="134"/>
      <c r="KV20" s="134"/>
      <c r="KW20" s="134"/>
      <c r="KX20" s="134"/>
      <c r="KY20" s="134"/>
      <c r="KZ20" s="134"/>
      <c r="LA20" s="134"/>
      <c r="LB20" s="134"/>
      <c r="LC20" s="134"/>
      <c r="LD20" s="134"/>
      <c r="LE20" s="134"/>
      <c r="LF20" s="134"/>
      <c r="LG20" s="134"/>
      <c r="LH20" s="134"/>
      <c r="LI20" s="134"/>
      <c r="LJ20" s="134"/>
      <c r="LK20" s="134"/>
      <c r="LL20" s="134"/>
      <c r="LM20" s="134"/>
      <c r="LN20" s="134"/>
      <c r="LO20" s="134"/>
      <c r="LP20" s="134"/>
      <c r="LQ20" s="134"/>
      <c r="LR20" s="134"/>
      <c r="LS20" s="134"/>
      <c r="LT20" s="134"/>
      <c r="LU20" s="134"/>
      <c r="LV20" s="134"/>
      <c r="LW20" s="134"/>
      <c r="LX20" s="134"/>
      <c r="LY20" s="134"/>
      <c r="LZ20" s="134"/>
      <c r="MA20" s="134"/>
      <c r="MB20" s="134"/>
      <c r="MC20" s="134"/>
      <c r="MD20" s="134"/>
      <c r="ME20" s="134"/>
      <c r="MF20" s="134"/>
      <c r="MG20" s="134"/>
      <c r="MH20" s="134"/>
      <c r="MI20" s="134"/>
      <c r="MJ20" s="134"/>
      <c r="MK20" s="134"/>
      <c r="ML20" s="134"/>
      <c r="MM20" s="134"/>
      <c r="MN20" s="134"/>
      <c r="MO20" s="134"/>
      <c r="MP20" s="134"/>
      <c r="MQ20" s="134"/>
      <c r="MR20" s="134"/>
      <c r="MS20" s="134"/>
      <c r="MT20" s="134"/>
      <c r="MU20" s="134"/>
      <c r="MV20" s="134"/>
      <c r="MW20" s="134"/>
      <c r="MX20" s="134"/>
      <c r="MY20" s="134"/>
      <c r="MZ20" s="134"/>
      <c r="NA20" s="134"/>
      <c r="NB20" s="134"/>
      <c r="NC20" s="134"/>
      <c r="ND20" s="134"/>
      <c r="NE20" s="134"/>
      <c r="NF20" s="134"/>
      <c r="NG20" s="134"/>
      <c r="NH20" s="134"/>
      <c r="NI20" s="134"/>
      <c r="NJ20" s="134"/>
      <c r="NK20" s="134"/>
      <c r="NL20" s="134"/>
      <c r="NM20" s="134"/>
      <c r="NN20" s="134"/>
      <c r="NO20" s="134"/>
      <c r="NP20" s="134"/>
      <c r="NQ20" s="134"/>
      <c r="NR20" s="134"/>
      <c r="NS20" s="134"/>
      <c r="NT20" s="134"/>
      <c r="NU20" s="134"/>
      <c r="NV20" s="134"/>
      <c r="NW20" s="134"/>
      <c r="NX20" s="134"/>
      <c r="NY20" s="134"/>
      <c r="NZ20" s="134"/>
      <c r="OA20" s="134"/>
      <c r="OB20" s="134"/>
      <c r="OC20" s="134"/>
      <c r="OD20" s="134"/>
      <c r="OE20" s="134"/>
      <c r="OF20" s="134"/>
      <c r="OG20" s="134"/>
      <c r="OH20" s="134"/>
      <c r="OI20" s="134"/>
    </row>
    <row r="21" spans="1:399" ht="15.65" hidden="1" thickBot="1" x14ac:dyDescent="0.35">
      <c r="A21" s="125">
        <v>0</v>
      </c>
      <c r="B21" s="142"/>
      <c r="C21" s="111"/>
      <c r="D21" s="111"/>
      <c r="E21" s="112">
        <v>0</v>
      </c>
      <c r="F21" s="113">
        <v>1</v>
      </c>
      <c r="G21" s="114">
        <f t="shared" ca="1" si="341"/>
        <v>0</v>
      </c>
      <c r="H21" s="114" t="s">
        <v>162</v>
      </c>
      <c r="I21" s="113">
        <v>0</v>
      </c>
      <c r="J21" s="116" t="s">
        <v>179</v>
      </c>
      <c r="K21" s="117"/>
      <c r="L21" s="117"/>
      <c r="M21" s="117"/>
      <c r="N21" s="117"/>
      <c r="O21" s="117"/>
      <c r="P21" s="117"/>
      <c r="Q21" s="117">
        <f t="shared" si="339"/>
        <v>1</v>
      </c>
      <c r="R21" s="117">
        <f t="shared" si="339"/>
        <v>0</v>
      </c>
      <c r="S21" s="117">
        <f t="shared" si="339"/>
        <v>0</v>
      </c>
      <c r="T21" s="117">
        <f t="shared" si="339"/>
        <v>0</v>
      </c>
      <c r="U21" s="117">
        <f t="shared" si="339"/>
        <v>0</v>
      </c>
      <c r="V21" s="117">
        <f t="shared" si="339"/>
        <v>0</v>
      </c>
      <c r="W21" s="118">
        <f t="shared" si="342"/>
        <v>0</v>
      </c>
      <c r="X21" s="117">
        <f t="shared" si="343"/>
        <v>0</v>
      </c>
      <c r="Y21" s="117" t="str">
        <f t="shared" si="343"/>
        <v/>
      </c>
      <c r="Z21" s="117" t="str">
        <f t="shared" si="343"/>
        <v/>
      </c>
      <c r="AA21" s="117" t="str">
        <f t="shared" si="343"/>
        <v/>
      </c>
      <c r="AB21" s="117" t="str">
        <f t="shared" si="343"/>
        <v/>
      </c>
      <c r="AC21" s="117" t="str">
        <f t="shared" si="343"/>
        <v/>
      </c>
      <c r="AD21" s="138">
        <f t="shared" si="344"/>
        <v>0</v>
      </c>
      <c r="AE21" s="141"/>
      <c r="AF21" s="120" t="s">
        <v>25</v>
      </c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  <c r="EM21" s="134"/>
      <c r="EN21" s="134"/>
      <c r="EO21" s="134"/>
      <c r="EP21" s="134"/>
      <c r="EQ21" s="134"/>
      <c r="ER21" s="134"/>
      <c r="ES21" s="134"/>
      <c r="ET21" s="134"/>
      <c r="EU21" s="134"/>
      <c r="EV21" s="134"/>
      <c r="EW21" s="134"/>
      <c r="EX21" s="134"/>
      <c r="EY21" s="134"/>
      <c r="EZ21" s="134"/>
      <c r="FA21" s="134"/>
      <c r="FB21" s="134"/>
      <c r="FC21" s="134"/>
      <c r="FD21" s="134"/>
      <c r="FE21" s="134"/>
      <c r="FF21" s="134"/>
      <c r="FG21" s="134"/>
      <c r="FH21" s="134"/>
      <c r="FI21" s="134"/>
      <c r="FJ21" s="134"/>
      <c r="FK21" s="134"/>
      <c r="FL21" s="134"/>
      <c r="FM21" s="134"/>
      <c r="FN21" s="134"/>
      <c r="FO21" s="134"/>
      <c r="FP21" s="134"/>
      <c r="FQ21" s="134"/>
      <c r="FR21" s="134"/>
      <c r="FS21" s="134"/>
      <c r="FT21" s="134"/>
      <c r="FU21" s="134"/>
      <c r="FV21" s="134"/>
      <c r="FW21" s="134"/>
      <c r="FX21" s="134"/>
      <c r="FY21" s="134"/>
      <c r="FZ21" s="134"/>
      <c r="GA21" s="134"/>
      <c r="GB21" s="134"/>
      <c r="GC21" s="134"/>
      <c r="GD21" s="134"/>
      <c r="GE21" s="134"/>
      <c r="GF21" s="134"/>
      <c r="GG21" s="134"/>
      <c r="GH21" s="134"/>
      <c r="GI21" s="134"/>
      <c r="GJ21" s="134"/>
      <c r="GK21" s="134"/>
      <c r="GL21" s="134"/>
      <c r="GM21" s="134"/>
      <c r="GN21" s="134"/>
      <c r="GO21" s="134"/>
      <c r="GP21" s="134"/>
      <c r="GQ21" s="134"/>
      <c r="GR21" s="134"/>
      <c r="GS21" s="134"/>
      <c r="GT21" s="134"/>
      <c r="GU21" s="134"/>
      <c r="GV21" s="134"/>
      <c r="GW21" s="134"/>
      <c r="GX21" s="134"/>
      <c r="GY21" s="134"/>
      <c r="GZ21" s="134"/>
      <c r="HA21" s="134"/>
      <c r="HB21" s="134"/>
      <c r="HC21" s="134"/>
      <c r="HD21" s="134"/>
      <c r="HE21" s="134"/>
      <c r="HF21" s="134"/>
      <c r="HG21" s="134"/>
      <c r="HH21" s="134"/>
      <c r="HI21" s="134"/>
      <c r="HJ21" s="134"/>
      <c r="HK21" s="134"/>
      <c r="HL21" s="134"/>
      <c r="HM21" s="134"/>
      <c r="HN21" s="134"/>
      <c r="HO21" s="134"/>
      <c r="HP21" s="134"/>
      <c r="HQ21" s="134"/>
      <c r="HR21" s="134"/>
      <c r="HS21" s="134"/>
      <c r="HT21" s="134"/>
      <c r="HU21" s="134"/>
      <c r="HV21" s="134"/>
      <c r="HW21" s="134"/>
      <c r="HX21" s="134"/>
      <c r="HY21" s="134"/>
      <c r="HZ21" s="134"/>
      <c r="IA21" s="134"/>
      <c r="IB21" s="134"/>
      <c r="IC21" s="134"/>
      <c r="ID21" s="134"/>
      <c r="IE21" s="134"/>
      <c r="IF21" s="134"/>
      <c r="IG21" s="134"/>
      <c r="IH21" s="134"/>
      <c r="II21" s="134"/>
      <c r="IJ21" s="134"/>
      <c r="IK21" s="134"/>
      <c r="IL21" s="134"/>
      <c r="IM21" s="134"/>
      <c r="IN21" s="134"/>
      <c r="IO21" s="134"/>
      <c r="IP21" s="134"/>
      <c r="IQ21" s="134"/>
      <c r="IR21" s="134"/>
      <c r="IS21" s="134"/>
      <c r="IT21" s="134"/>
      <c r="IU21" s="134"/>
      <c r="IV21" s="134"/>
      <c r="IW21" s="134"/>
      <c r="IX21" s="134"/>
      <c r="IY21" s="134"/>
      <c r="IZ21" s="134"/>
      <c r="JA21" s="134"/>
      <c r="JB21" s="134"/>
      <c r="JC21" s="134"/>
      <c r="JD21" s="134"/>
      <c r="JE21" s="134"/>
      <c r="JF21" s="134"/>
      <c r="JG21" s="134"/>
      <c r="JH21" s="134"/>
      <c r="JI21" s="134"/>
      <c r="JJ21" s="134"/>
      <c r="JK21" s="134"/>
      <c r="JL21" s="134"/>
      <c r="JM21" s="134"/>
      <c r="JN21" s="134"/>
      <c r="JO21" s="134"/>
      <c r="JP21" s="134"/>
      <c r="JQ21" s="134"/>
      <c r="JR21" s="134"/>
      <c r="JS21" s="134"/>
      <c r="JT21" s="134"/>
      <c r="JU21" s="134"/>
      <c r="JV21" s="134"/>
      <c r="JW21" s="134"/>
      <c r="JX21" s="134"/>
      <c r="JY21" s="134"/>
      <c r="JZ21" s="134"/>
      <c r="KA21" s="134"/>
      <c r="KB21" s="134"/>
      <c r="KC21" s="134"/>
      <c r="KD21" s="134"/>
      <c r="KE21" s="134"/>
      <c r="KF21" s="134"/>
      <c r="KG21" s="134"/>
      <c r="KH21" s="134"/>
      <c r="KI21" s="134"/>
      <c r="KJ21" s="134"/>
      <c r="KK21" s="134"/>
      <c r="KL21" s="134"/>
      <c r="KM21" s="134"/>
      <c r="KN21" s="134"/>
      <c r="KO21" s="134"/>
      <c r="KP21" s="134"/>
      <c r="KQ21" s="134"/>
      <c r="KR21" s="134"/>
      <c r="KS21" s="134"/>
      <c r="KT21" s="134"/>
      <c r="KU21" s="134"/>
      <c r="KV21" s="134"/>
      <c r="KW21" s="134"/>
      <c r="KX21" s="134"/>
      <c r="KY21" s="134"/>
      <c r="KZ21" s="134"/>
      <c r="LA21" s="134"/>
      <c r="LB21" s="134"/>
      <c r="LC21" s="134"/>
      <c r="LD21" s="134"/>
      <c r="LE21" s="134"/>
      <c r="LF21" s="134"/>
      <c r="LG21" s="134"/>
      <c r="LH21" s="134"/>
      <c r="LI21" s="134"/>
      <c r="LJ21" s="134"/>
      <c r="LK21" s="134"/>
      <c r="LL21" s="134"/>
      <c r="LM21" s="134"/>
      <c r="LN21" s="134"/>
      <c r="LO21" s="134"/>
      <c r="LP21" s="134"/>
      <c r="LQ21" s="134"/>
      <c r="LR21" s="134"/>
      <c r="LS21" s="134"/>
      <c r="LT21" s="134"/>
      <c r="LU21" s="134"/>
      <c r="LV21" s="134"/>
      <c r="LW21" s="134"/>
      <c r="LX21" s="134"/>
      <c r="LY21" s="134"/>
      <c r="LZ21" s="134"/>
      <c r="MA21" s="134"/>
      <c r="MB21" s="134"/>
      <c r="MC21" s="134"/>
      <c r="MD21" s="134"/>
      <c r="ME21" s="134"/>
      <c r="MF21" s="134"/>
      <c r="MG21" s="134"/>
      <c r="MH21" s="134"/>
      <c r="MI21" s="134"/>
      <c r="MJ21" s="134"/>
      <c r="MK21" s="134"/>
      <c r="ML21" s="134"/>
      <c r="MM21" s="134"/>
      <c r="MN21" s="134"/>
      <c r="MO21" s="134"/>
      <c r="MP21" s="134"/>
      <c r="MQ21" s="134"/>
      <c r="MR21" s="134"/>
      <c r="MS21" s="134"/>
      <c r="MT21" s="134"/>
      <c r="MU21" s="134"/>
      <c r="MV21" s="134"/>
      <c r="MW21" s="134"/>
      <c r="MX21" s="134"/>
      <c r="MY21" s="134"/>
      <c r="MZ21" s="134"/>
      <c r="NA21" s="134"/>
      <c r="NB21" s="134"/>
      <c r="NC21" s="134"/>
      <c r="ND21" s="134"/>
      <c r="NE21" s="134"/>
      <c r="NF21" s="134"/>
      <c r="NG21" s="134"/>
      <c r="NH21" s="134"/>
      <c r="NI21" s="134"/>
      <c r="NJ21" s="134"/>
      <c r="NK21" s="134"/>
      <c r="NL21" s="134"/>
      <c r="NM21" s="134"/>
      <c r="NN21" s="134"/>
      <c r="NO21" s="134"/>
      <c r="NP21" s="134"/>
      <c r="NQ21" s="134"/>
      <c r="NR21" s="134"/>
      <c r="NS21" s="134"/>
      <c r="NT21" s="134"/>
      <c r="NU21" s="134"/>
      <c r="NV21" s="134"/>
      <c r="NW21" s="134"/>
      <c r="NX21" s="134"/>
      <c r="NY21" s="134"/>
      <c r="NZ21" s="134"/>
      <c r="OA21" s="134"/>
      <c r="OB21" s="134"/>
      <c r="OC21" s="134"/>
      <c r="OD21" s="134"/>
      <c r="OE21" s="134"/>
      <c r="OF21" s="134"/>
      <c r="OG21" s="134"/>
      <c r="OH21" s="134"/>
      <c r="OI21" s="134"/>
    </row>
    <row r="22" spans="1:399" ht="15.65" thickBot="1" x14ac:dyDescent="0.35">
      <c r="A22" s="125">
        <v>1</v>
      </c>
      <c r="B22" s="136" t="s">
        <v>28</v>
      </c>
      <c r="C22" s="111">
        <v>45014</v>
      </c>
      <c r="D22" s="111">
        <v>45015</v>
      </c>
      <c r="E22" s="112">
        <v>1</v>
      </c>
      <c r="F22" s="113">
        <v>1</v>
      </c>
      <c r="G22" s="114">
        <f t="shared" ca="1" si="341"/>
        <v>0</v>
      </c>
      <c r="H22" s="114" t="s">
        <v>162</v>
      </c>
      <c r="I22" s="113">
        <f>NETWORKDAYS(C22,D22,feries2023)*E22</f>
        <v>2</v>
      </c>
      <c r="J22" s="116" t="s">
        <v>179</v>
      </c>
      <c r="K22" s="117"/>
      <c r="L22" s="117"/>
      <c r="M22" s="117"/>
      <c r="N22" s="117"/>
      <c r="O22" s="117"/>
      <c r="P22" s="117"/>
      <c r="Q22" s="117">
        <f t="shared" si="339"/>
        <v>1</v>
      </c>
      <c r="R22" s="117">
        <f t="shared" si="339"/>
        <v>0</v>
      </c>
      <c r="S22" s="117">
        <f t="shared" si="339"/>
        <v>0</v>
      </c>
      <c r="T22" s="117">
        <f t="shared" si="339"/>
        <v>0</v>
      </c>
      <c r="U22" s="117">
        <f t="shared" si="339"/>
        <v>0</v>
      </c>
      <c r="V22" s="117">
        <f t="shared" si="339"/>
        <v>0</v>
      </c>
      <c r="W22" s="118">
        <f t="shared" si="342"/>
        <v>2</v>
      </c>
      <c r="X22" s="117">
        <f t="shared" si="343"/>
        <v>2</v>
      </c>
      <c r="Y22" s="117" t="str">
        <f t="shared" si="343"/>
        <v/>
      </c>
      <c r="Z22" s="117" t="str">
        <f t="shared" si="343"/>
        <v/>
      </c>
      <c r="AA22" s="117" t="str">
        <f t="shared" si="343"/>
        <v/>
      </c>
      <c r="AB22" s="117" t="str">
        <f t="shared" si="343"/>
        <v/>
      </c>
      <c r="AC22" s="117" t="str">
        <f t="shared" si="343"/>
        <v/>
      </c>
      <c r="AD22" s="138">
        <f t="shared" si="344"/>
        <v>487.83000000000004</v>
      </c>
      <c r="AE22" s="119" t="s">
        <v>51</v>
      </c>
      <c r="AF22" s="120" t="s">
        <v>25</v>
      </c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  <c r="IR22" s="134"/>
      <c r="IS22" s="134"/>
      <c r="IT22" s="134"/>
      <c r="IU22" s="134"/>
      <c r="IV22" s="134"/>
      <c r="IW22" s="134"/>
      <c r="IX22" s="134"/>
      <c r="IY22" s="134"/>
      <c r="IZ22" s="134"/>
      <c r="JA22" s="134"/>
      <c r="JB22" s="134"/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4"/>
      <c r="KA22" s="134"/>
      <c r="KB22" s="134"/>
      <c r="KC22" s="134"/>
      <c r="KD22" s="134"/>
      <c r="KE22" s="134"/>
      <c r="KF22" s="134"/>
      <c r="KG22" s="134"/>
      <c r="KH22" s="134"/>
      <c r="KI22" s="134"/>
      <c r="KJ22" s="134"/>
      <c r="KK22" s="134"/>
      <c r="KL22" s="134"/>
      <c r="KM22" s="134"/>
      <c r="KN22" s="134"/>
      <c r="KO22" s="134"/>
      <c r="KP22" s="134"/>
      <c r="KQ22" s="134"/>
      <c r="KR22" s="134"/>
      <c r="KS22" s="134"/>
      <c r="KT22" s="134"/>
      <c r="KU22" s="134"/>
      <c r="KV22" s="134"/>
      <c r="KW22" s="134"/>
      <c r="KX22" s="134"/>
      <c r="KY22" s="134"/>
      <c r="KZ22" s="134"/>
      <c r="LA22" s="134"/>
      <c r="LB22" s="134"/>
      <c r="LC22" s="134"/>
      <c r="LD22" s="134"/>
      <c r="LE22" s="134"/>
      <c r="LF22" s="134"/>
      <c r="LG22" s="134"/>
      <c r="LH22" s="134"/>
      <c r="LI22" s="134"/>
      <c r="LJ22" s="134"/>
      <c r="LK22" s="134"/>
      <c r="LL22" s="134"/>
      <c r="LM22" s="134"/>
      <c r="LN22" s="134"/>
      <c r="LO22" s="134"/>
      <c r="LP22" s="134"/>
      <c r="LQ22" s="134"/>
      <c r="LR22" s="134"/>
      <c r="LS22" s="134"/>
      <c r="LT22" s="134"/>
      <c r="LU22" s="134"/>
      <c r="LV22" s="134"/>
      <c r="LW22" s="134"/>
      <c r="LX22" s="134"/>
      <c r="LY22" s="134"/>
      <c r="LZ22" s="134"/>
      <c r="MA22" s="134"/>
      <c r="MB22" s="134"/>
      <c r="MC22" s="134"/>
      <c r="MD22" s="134"/>
      <c r="ME22" s="134"/>
      <c r="MF22" s="134"/>
      <c r="MG22" s="134"/>
      <c r="MH22" s="134"/>
      <c r="MI22" s="134"/>
      <c r="MJ22" s="134"/>
      <c r="MK22" s="134"/>
      <c r="ML22" s="134"/>
      <c r="MM22" s="134"/>
      <c r="MN22" s="134"/>
      <c r="MO22" s="134"/>
      <c r="MP22" s="134"/>
      <c r="MQ22" s="134"/>
      <c r="MR22" s="134"/>
      <c r="MS22" s="134"/>
      <c r="MT22" s="134"/>
      <c r="MU22" s="134"/>
      <c r="MV22" s="134"/>
      <c r="MW22" s="134"/>
      <c r="MX22" s="134"/>
      <c r="MY22" s="134"/>
      <c r="MZ22" s="134"/>
      <c r="NA22" s="134"/>
      <c r="NB22" s="134"/>
      <c r="NC22" s="134"/>
      <c r="ND22" s="134"/>
      <c r="NE22" s="134"/>
      <c r="NF22" s="134"/>
      <c r="NG22" s="134"/>
      <c r="NH22" s="134"/>
      <c r="NI22" s="134"/>
      <c r="NJ22" s="134"/>
      <c r="NK22" s="134"/>
      <c r="NL22" s="134"/>
      <c r="NM22" s="134"/>
      <c r="NN22" s="134"/>
      <c r="NO22" s="134"/>
      <c r="NP22" s="134"/>
      <c r="NQ22" s="134"/>
      <c r="NR22" s="134"/>
      <c r="NS22" s="134"/>
      <c r="NT22" s="134"/>
      <c r="NU22" s="134"/>
      <c r="NV22" s="134"/>
      <c r="NW22" s="134"/>
      <c r="NX22" s="13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</row>
    <row r="23" spans="1:399" ht="15.65" hidden="1" thickBot="1" x14ac:dyDescent="0.35">
      <c r="B23" s="136"/>
      <c r="C23" s="111"/>
      <c r="D23" s="111"/>
      <c r="E23" s="112"/>
      <c r="F23" s="113">
        <v>1</v>
      </c>
      <c r="G23" s="114"/>
      <c r="H23" s="114"/>
      <c r="I23" s="113"/>
      <c r="J23" s="116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8"/>
      <c r="X23" s="117"/>
      <c r="Y23" s="117"/>
      <c r="Z23" s="117"/>
      <c r="AA23" s="117"/>
      <c r="AB23" s="117"/>
      <c r="AC23" s="117"/>
      <c r="AD23" s="138">
        <f t="shared" si="344"/>
        <v>0</v>
      </c>
      <c r="AE23" s="119"/>
      <c r="AF23" s="120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  <c r="EM23" s="134"/>
      <c r="EN23" s="134"/>
      <c r="EO23" s="134"/>
      <c r="EP23" s="134"/>
      <c r="EQ23" s="134"/>
      <c r="ER23" s="134"/>
      <c r="ES23" s="134"/>
      <c r="ET23" s="134"/>
      <c r="EU23" s="134"/>
      <c r="EV23" s="134"/>
      <c r="EW23" s="134"/>
      <c r="EX23" s="134"/>
      <c r="EY23" s="134"/>
      <c r="EZ23" s="134"/>
      <c r="FA23" s="134"/>
      <c r="FB23" s="134"/>
      <c r="FC23" s="134"/>
      <c r="FD23" s="134"/>
      <c r="FE23" s="134"/>
      <c r="FF23" s="134"/>
      <c r="FG23" s="134"/>
      <c r="FH23" s="134"/>
      <c r="FI23" s="134"/>
      <c r="FJ23" s="134"/>
      <c r="FK23" s="134"/>
      <c r="FL23" s="134"/>
      <c r="FM23" s="134"/>
      <c r="FN23" s="134"/>
      <c r="FO23" s="134"/>
      <c r="FP23" s="134"/>
      <c r="FQ23" s="134"/>
      <c r="FR23" s="134"/>
      <c r="FS23" s="134"/>
      <c r="FT23" s="134"/>
      <c r="FU23" s="134"/>
      <c r="FV23" s="134"/>
      <c r="FW23" s="134"/>
      <c r="FX23" s="134"/>
      <c r="FY23" s="134"/>
      <c r="FZ23" s="134"/>
      <c r="GA23" s="134"/>
      <c r="GB23" s="134"/>
      <c r="GC23" s="134"/>
      <c r="GD23" s="134"/>
      <c r="GE23" s="134"/>
      <c r="GF23" s="134"/>
      <c r="GG23" s="134"/>
      <c r="GH23" s="134"/>
      <c r="GI23" s="134"/>
      <c r="GJ23" s="134"/>
      <c r="GK23" s="134"/>
      <c r="GL23" s="134"/>
      <c r="GM23" s="134"/>
      <c r="GN23" s="134"/>
      <c r="GO23" s="134"/>
      <c r="GP23" s="134"/>
      <c r="GQ23" s="134"/>
      <c r="GR23" s="134"/>
      <c r="GS23" s="134"/>
      <c r="GT23" s="134"/>
      <c r="GU23" s="134"/>
      <c r="GV23" s="134"/>
      <c r="GW23" s="134"/>
      <c r="GX23" s="134"/>
      <c r="GY23" s="134"/>
      <c r="GZ23" s="134"/>
      <c r="HA23" s="134"/>
      <c r="HB23" s="134"/>
      <c r="HC23" s="134"/>
      <c r="HD23" s="134"/>
      <c r="HE23" s="134"/>
      <c r="HF23" s="134"/>
      <c r="HG23" s="134"/>
      <c r="HH23" s="134"/>
      <c r="HI23" s="134"/>
      <c r="HJ23" s="134"/>
      <c r="HK23" s="134"/>
      <c r="HL23" s="134"/>
      <c r="HM23" s="134"/>
      <c r="HN23" s="134"/>
      <c r="HO23" s="134"/>
      <c r="HP23" s="134"/>
      <c r="HQ23" s="134"/>
      <c r="HR23" s="134"/>
      <c r="HS23" s="134"/>
      <c r="HT23" s="134"/>
      <c r="HU23" s="134"/>
      <c r="HV23" s="134"/>
      <c r="HW23" s="134"/>
      <c r="HX23" s="134"/>
      <c r="HY23" s="134"/>
      <c r="HZ23" s="134"/>
      <c r="IA23" s="134"/>
      <c r="IB23" s="134"/>
      <c r="IC23" s="134"/>
      <c r="ID23" s="134"/>
      <c r="IE23" s="134"/>
      <c r="IF23" s="134"/>
      <c r="IG23" s="134"/>
      <c r="IH23" s="134"/>
      <c r="II23" s="134"/>
      <c r="IJ23" s="134"/>
      <c r="IK23" s="134"/>
      <c r="IL23" s="134"/>
      <c r="IM23" s="134"/>
      <c r="IN23" s="134"/>
      <c r="IO23" s="134"/>
      <c r="IP23" s="134"/>
      <c r="IQ23" s="134"/>
      <c r="IR23" s="134"/>
      <c r="IS23" s="134"/>
      <c r="IT23" s="134"/>
      <c r="IU23" s="134"/>
      <c r="IV23" s="134"/>
      <c r="IW23" s="134"/>
      <c r="IX23" s="134"/>
      <c r="IY23" s="134"/>
      <c r="IZ23" s="134"/>
      <c r="JA23" s="134"/>
      <c r="JB23" s="134"/>
      <c r="JC23" s="134"/>
      <c r="JD23" s="134"/>
      <c r="JE23" s="134"/>
      <c r="JF23" s="134"/>
      <c r="JG23" s="134"/>
      <c r="JH23" s="134"/>
      <c r="JI23" s="134"/>
      <c r="JJ23" s="134"/>
      <c r="JK23" s="134"/>
      <c r="JL23" s="134"/>
      <c r="JM23" s="134"/>
      <c r="JN23" s="134"/>
      <c r="JO23" s="134"/>
      <c r="JP23" s="134"/>
      <c r="JQ23" s="134"/>
      <c r="JR23" s="134"/>
      <c r="JS23" s="134"/>
      <c r="JT23" s="134"/>
      <c r="JU23" s="134"/>
      <c r="JV23" s="134"/>
      <c r="JW23" s="134"/>
      <c r="JX23" s="134"/>
      <c r="JY23" s="134"/>
      <c r="JZ23" s="134"/>
      <c r="KA23" s="134"/>
      <c r="KB23" s="134"/>
      <c r="KC23" s="134"/>
      <c r="KD23" s="134"/>
      <c r="KE23" s="134"/>
      <c r="KF23" s="134"/>
      <c r="KG23" s="134"/>
      <c r="KH23" s="134"/>
      <c r="KI23" s="134"/>
      <c r="KJ23" s="134"/>
      <c r="KK23" s="134"/>
      <c r="KL23" s="134"/>
      <c r="KM23" s="134"/>
      <c r="KN23" s="134"/>
      <c r="KO23" s="134"/>
      <c r="KP23" s="134"/>
      <c r="KQ23" s="134"/>
      <c r="KR23" s="134"/>
      <c r="KS23" s="134"/>
      <c r="KT23" s="134"/>
      <c r="KU23" s="134"/>
      <c r="KV23" s="134"/>
      <c r="KW23" s="134"/>
      <c r="KX23" s="134"/>
      <c r="KY23" s="134"/>
      <c r="KZ23" s="134"/>
      <c r="LA23" s="134"/>
      <c r="LB23" s="134"/>
      <c r="LC23" s="134"/>
      <c r="LD23" s="134"/>
      <c r="LE23" s="134"/>
      <c r="LF23" s="134"/>
      <c r="LG23" s="134"/>
      <c r="LH23" s="134"/>
      <c r="LI23" s="134"/>
      <c r="LJ23" s="134"/>
      <c r="LK23" s="134"/>
      <c r="LL23" s="134"/>
      <c r="LM23" s="134"/>
      <c r="LN23" s="134"/>
      <c r="LO23" s="134"/>
      <c r="LP23" s="134"/>
      <c r="LQ23" s="134"/>
      <c r="LR23" s="134"/>
      <c r="LS23" s="134"/>
      <c r="LT23" s="134"/>
      <c r="LU23" s="134"/>
      <c r="LV23" s="134"/>
      <c r="LW23" s="134"/>
      <c r="LX23" s="134"/>
      <c r="LY23" s="134"/>
      <c r="LZ23" s="134"/>
      <c r="MA23" s="134"/>
      <c r="MB23" s="134"/>
      <c r="MC23" s="134"/>
      <c r="MD23" s="134"/>
      <c r="ME23" s="134"/>
      <c r="MF23" s="134"/>
      <c r="MG23" s="134"/>
      <c r="MH23" s="134"/>
      <c r="MI23" s="134"/>
      <c r="MJ23" s="134"/>
      <c r="MK23" s="134"/>
      <c r="ML23" s="134"/>
      <c r="MM23" s="134"/>
      <c r="MN23" s="134"/>
      <c r="MO23" s="134"/>
      <c r="MP23" s="134"/>
      <c r="MQ23" s="134"/>
      <c r="MR23" s="134"/>
      <c r="MS23" s="134"/>
      <c r="MT23" s="134"/>
      <c r="MU23" s="134"/>
      <c r="MV23" s="134"/>
      <c r="MW23" s="134"/>
      <c r="MX23" s="134"/>
      <c r="MY23" s="134"/>
      <c r="MZ23" s="134"/>
      <c r="NA23" s="134"/>
      <c r="NB23" s="134"/>
      <c r="NC23" s="134"/>
      <c r="ND23" s="134"/>
      <c r="NE23" s="134"/>
      <c r="NF23" s="134"/>
      <c r="NG23" s="134"/>
      <c r="NH23" s="134"/>
      <c r="NI23" s="134"/>
      <c r="NJ23" s="134"/>
      <c r="NK23" s="134"/>
      <c r="NL23" s="134"/>
      <c r="NM23" s="134"/>
      <c r="NN23" s="134"/>
      <c r="NO23" s="134"/>
      <c r="NP23" s="134"/>
      <c r="NQ23" s="134"/>
      <c r="NR23" s="134"/>
      <c r="NS23" s="134"/>
      <c r="NT23" s="134"/>
      <c r="NU23" s="134"/>
      <c r="NV23" s="134"/>
      <c r="NW23" s="134"/>
      <c r="NX23" s="134"/>
      <c r="NY23" s="134"/>
      <c r="NZ23" s="134"/>
      <c r="OA23" s="134"/>
      <c r="OB23" s="134"/>
      <c r="OC23" s="134"/>
      <c r="OD23" s="134"/>
      <c r="OE23" s="134"/>
      <c r="OF23" s="134"/>
      <c r="OG23" s="134"/>
      <c r="OH23" s="134"/>
      <c r="OI23" s="134"/>
    </row>
    <row r="24" spans="1:399" ht="15.65" thickBot="1" x14ac:dyDescent="0.35">
      <c r="A24" s="125">
        <v>1</v>
      </c>
      <c r="B24" s="136" t="s">
        <v>212</v>
      </c>
      <c r="C24" s="111">
        <v>45016</v>
      </c>
      <c r="D24" s="111">
        <v>45016</v>
      </c>
      <c r="E24" s="112"/>
      <c r="F24" s="113">
        <v>1</v>
      </c>
      <c r="G24" s="114"/>
      <c r="H24" s="114"/>
      <c r="I24" s="113"/>
      <c r="J24" s="116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8"/>
      <c r="X24" s="117"/>
      <c r="Y24" s="117"/>
      <c r="Z24" s="117"/>
      <c r="AA24" s="117"/>
      <c r="AB24" s="117"/>
      <c r="AC24" s="117"/>
      <c r="AD24" s="138">
        <f t="shared" si="344"/>
        <v>0</v>
      </c>
      <c r="AE24" s="119"/>
      <c r="AF24" s="120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  <c r="EM24" s="134"/>
      <c r="EN24" s="134"/>
      <c r="EO24" s="134"/>
      <c r="EP24" s="134"/>
      <c r="EQ24" s="134"/>
      <c r="ER24" s="134"/>
      <c r="ES24" s="134"/>
      <c r="ET24" s="134"/>
      <c r="EU24" s="134"/>
      <c r="EV24" s="134"/>
      <c r="EW24" s="134"/>
      <c r="EX24" s="134"/>
      <c r="EY24" s="134"/>
      <c r="EZ24" s="134"/>
      <c r="FA24" s="134"/>
      <c r="FB24" s="134"/>
      <c r="FC24" s="134"/>
      <c r="FD24" s="134"/>
      <c r="FE24" s="134"/>
      <c r="FF24" s="134"/>
      <c r="FG24" s="134"/>
      <c r="FH24" s="134"/>
      <c r="FI24" s="134"/>
      <c r="FJ24" s="134"/>
      <c r="FK24" s="134"/>
      <c r="FL24" s="134"/>
      <c r="FM24" s="134"/>
      <c r="FN24" s="134"/>
      <c r="FO24" s="134"/>
      <c r="FP24" s="134"/>
      <c r="FQ24" s="134"/>
      <c r="FR24" s="134"/>
      <c r="FS24" s="134"/>
      <c r="FT24" s="134"/>
      <c r="FU24" s="134"/>
      <c r="FV24" s="134"/>
      <c r="FW24" s="134"/>
      <c r="FX24" s="134"/>
      <c r="FY24" s="134"/>
      <c r="FZ24" s="134"/>
      <c r="GA24" s="134"/>
      <c r="GB24" s="134"/>
      <c r="GC24" s="134"/>
      <c r="GD24" s="134"/>
      <c r="GE24" s="134"/>
      <c r="GF24" s="134"/>
      <c r="GG24" s="134"/>
      <c r="GH24" s="134"/>
      <c r="GI24" s="134"/>
      <c r="GJ24" s="134"/>
      <c r="GK24" s="134"/>
      <c r="GL24" s="134"/>
      <c r="GM24" s="134"/>
      <c r="GN24" s="134"/>
      <c r="GO24" s="134"/>
      <c r="GP24" s="134"/>
      <c r="GQ24" s="134"/>
      <c r="GR24" s="134"/>
      <c r="GS24" s="134"/>
      <c r="GT24" s="134"/>
      <c r="GU24" s="134"/>
      <c r="GV24" s="134"/>
      <c r="GW24" s="134"/>
      <c r="GX24" s="134"/>
      <c r="GY24" s="134"/>
      <c r="GZ24" s="134"/>
      <c r="HA24" s="134"/>
      <c r="HB24" s="134"/>
      <c r="HC24" s="134"/>
      <c r="HD24" s="134"/>
      <c r="HE24" s="134"/>
      <c r="HF24" s="134"/>
      <c r="HG24" s="134"/>
      <c r="HH24" s="134"/>
      <c r="HI24" s="134"/>
      <c r="HJ24" s="134"/>
      <c r="HK24" s="134"/>
      <c r="HL24" s="134"/>
      <c r="HM24" s="134"/>
      <c r="HN24" s="134"/>
      <c r="HO24" s="134"/>
      <c r="HP24" s="134"/>
      <c r="HQ24" s="134"/>
      <c r="HR24" s="134"/>
      <c r="HS24" s="134"/>
      <c r="HT24" s="134"/>
      <c r="HU24" s="134"/>
      <c r="HV24" s="134"/>
      <c r="HW24" s="134"/>
      <c r="HX24" s="134"/>
      <c r="HY24" s="134"/>
      <c r="HZ24" s="134"/>
      <c r="IA24" s="134"/>
      <c r="IB24" s="134"/>
      <c r="IC24" s="134"/>
      <c r="ID24" s="134"/>
      <c r="IE24" s="134"/>
      <c r="IF24" s="134"/>
      <c r="IG24" s="134"/>
      <c r="IH24" s="134"/>
      <c r="II24" s="134"/>
      <c r="IJ24" s="134"/>
      <c r="IK24" s="134"/>
      <c r="IL24" s="134"/>
      <c r="IM24" s="134"/>
      <c r="IN24" s="134"/>
      <c r="IO24" s="134"/>
      <c r="IP24" s="134"/>
      <c r="IQ24" s="134"/>
      <c r="IR24" s="134"/>
      <c r="IS24" s="134"/>
      <c r="IT24" s="134"/>
      <c r="IU24" s="134"/>
      <c r="IV24" s="134"/>
      <c r="IW24" s="134"/>
      <c r="IX24" s="134"/>
      <c r="IY24" s="134"/>
      <c r="IZ24" s="134"/>
      <c r="JA24" s="134"/>
      <c r="JB24" s="134"/>
      <c r="JC24" s="134"/>
      <c r="JD24" s="134"/>
      <c r="JE24" s="134"/>
      <c r="JF24" s="134"/>
      <c r="JG24" s="134"/>
      <c r="JH24" s="134"/>
      <c r="JI24" s="134"/>
      <c r="JJ24" s="134"/>
      <c r="JK24" s="134"/>
      <c r="JL24" s="134"/>
      <c r="JM24" s="134"/>
      <c r="JN24" s="134"/>
      <c r="JO24" s="134"/>
      <c r="JP24" s="134"/>
      <c r="JQ24" s="134"/>
      <c r="JR24" s="134"/>
      <c r="JS24" s="134"/>
      <c r="JT24" s="134"/>
      <c r="JU24" s="134"/>
      <c r="JV24" s="134"/>
      <c r="JW24" s="134"/>
      <c r="JX24" s="134"/>
      <c r="JY24" s="134"/>
      <c r="JZ24" s="134"/>
      <c r="KA24" s="134"/>
      <c r="KB24" s="134"/>
      <c r="KC24" s="134"/>
      <c r="KD24" s="134"/>
      <c r="KE24" s="134"/>
      <c r="KF24" s="134"/>
      <c r="KG24" s="134"/>
      <c r="KH24" s="134"/>
      <c r="KI24" s="134"/>
      <c r="KJ24" s="134"/>
      <c r="KK24" s="134"/>
      <c r="KL24" s="134"/>
      <c r="KM24" s="134"/>
      <c r="KN24" s="134"/>
      <c r="KO24" s="134"/>
      <c r="KP24" s="134"/>
      <c r="KQ24" s="134"/>
      <c r="KR24" s="134"/>
      <c r="KS24" s="134"/>
      <c r="KT24" s="134"/>
      <c r="KU24" s="134"/>
      <c r="KV24" s="134"/>
      <c r="KW24" s="134"/>
      <c r="KX24" s="134"/>
      <c r="KY24" s="134"/>
      <c r="KZ24" s="134"/>
      <c r="LA24" s="134"/>
      <c r="LB24" s="134"/>
      <c r="LC24" s="134"/>
      <c r="LD24" s="134"/>
      <c r="LE24" s="134"/>
      <c r="LF24" s="134"/>
      <c r="LG24" s="134"/>
      <c r="LH24" s="134"/>
      <c r="LI24" s="134"/>
      <c r="LJ24" s="134"/>
      <c r="LK24" s="134"/>
      <c r="LL24" s="134"/>
      <c r="LM24" s="134"/>
      <c r="LN24" s="134"/>
      <c r="LO24" s="134"/>
      <c r="LP24" s="134"/>
      <c r="LQ24" s="134"/>
      <c r="LR24" s="134"/>
      <c r="LS24" s="134"/>
      <c r="LT24" s="134"/>
      <c r="LU24" s="134"/>
      <c r="LV24" s="134"/>
      <c r="LW24" s="134"/>
      <c r="LX24" s="134"/>
      <c r="LY24" s="134"/>
      <c r="LZ24" s="134"/>
      <c r="MA24" s="134"/>
      <c r="MB24" s="134"/>
      <c r="MC24" s="134"/>
      <c r="MD24" s="134"/>
      <c r="ME24" s="134"/>
      <c r="MF24" s="134"/>
      <c r="MG24" s="134"/>
      <c r="MH24" s="134"/>
      <c r="MI24" s="134"/>
      <c r="MJ24" s="134"/>
      <c r="MK24" s="134"/>
      <c r="ML24" s="134"/>
      <c r="MM24" s="134"/>
      <c r="MN24" s="134"/>
      <c r="MO24" s="134"/>
      <c r="MP24" s="134"/>
      <c r="MQ24" s="134"/>
      <c r="MR24" s="134"/>
      <c r="MS24" s="134"/>
      <c r="MT24" s="134"/>
      <c r="MU24" s="134"/>
      <c r="MV24" s="134"/>
      <c r="MW24" s="134"/>
      <c r="MX24" s="134"/>
      <c r="MY24" s="134"/>
      <c r="MZ24" s="134"/>
      <c r="NA24" s="134"/>
      <c r="NB24" s="134"/>
      <c r="NC24" s="134"/>
      <c r="ND24" s="134"/>
      <c r="NE24" s="134"/>
      <c r="NF24" s="134"/>
      <c r="NG24" s="134"/>
      <c r="NH24" s="134"/>
      <c r="NI24" s="134"/>
      <c r="NJ24" s="134"/>
      <c r="NK24" s="134"/>
      <c r="NL24" s="134"/>
      <c r="NM24" s="134"/>
      <c r="NN24" s="134"/>
      <c r="NO24" s="134"/>
      <c r="NP24" s="134"/>
      <c r="NQ24" s="134"/>
      <c r="NR24" s="134"/>
      <c r="NS24" s="134"/>
      <c r="NT24" s="134"/>
      <c r="NU24" s="134"/>
      <c r="NV24" s="134"/>
      <c r="NW24" s="134"/>
      <c r="NX24" s="134"/>
      <c r="NY24" s="134"/>
      <c r="NZ24" s="134"/>
      <c r="OA24" s="134"/>
      <c r="OB24" s="134"/>
      <c r="OC24" s="134"/>
      <c r="OD24" s="134"/>
      <c r="OE24" s="134"/>
      <c r="OF24" s="134"/>
      <c r="OG24" s="134"/>
      <c r="OH24" s="134"/>
      <c r="OI24" s="134"/>
    </row>
    <row r="25" spans="1:399" ht="15.65" hidden="1" thickBot="1" x14ac:dyDescent="0.35">
      <c r="B25" s="136"/>
      <c r="C25" s="111"/>
      <c r="D25" s="111"/>
      <c r="E25" s="112"/>
      <c r="F25" s="113">
        <v>1</v>
      </c>
      <c r="G25" s="114"/>
      <c r="H25" s="114"/>
      <c r="I25" s="113"/>
      <c r="J25" s="116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8"/>
      <c r="X25" s="117"/>
      <c r="Y25" s="117"/>
      <c r="Z25" s="117"/>
      <c r="AA25" s="117"/>
      <c r="AB25" s="117"/>
      <c r="AC25" s="117"/>
      <c r="AD25" s="138">
        <f t="shared" si="344"/>
        <v>0</v>
      </c>
      <c r="AE25" s="119"/>
      <c r="AF25" s="120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  <c r="EM25" s="134"/>
      <c r="EN25" s="134"/>
      <c r="EO25" s="134"/>
      <c r="EP25" s="134"/>
      <c r="EQ25" s="134"/>
      <c r="ER25" s="134"/>
      <c r="ES25" s="134"/>
      <c r="ET25" s="134"/>
      <c r="EU25" s="134"/>
      <c r="EV25" s="134"/>
      <c r="EW25" s="134"/>
      <c r="EX25" s="134"/>
      <c r="EY25" s="134"/>
      <c r="EZ25" s="134"/>
      <c r="FA25" s="134"/>
      <c r="FB25" s="134"/>
      <c r="FC25" s="134"/>
      <c r="FD25" s="134"/>
      <c r="FE25" s="134"/>
      <c r="FF25" s="134"/>
      <c r="FG25" s="134"/>
      <c r="FH25" s="134"/>
      <c r="FI25" s="134"/>
      <c r="FJ25" s="134"/>
      <c r="FK25" s="134"/>
      <c r="FL25" s="134"/>
      <c r="FM25" s="134"/>
      <c r="FN25" s="134"/>
      <c r="FO25" s="134"/>
      <c r="FP25" s="134"/>
      <c r="FQ25" s="134"/>
      <c r="FR25" s="134"/>
      <c r="FS25" s="134"/>
      <c r="FT25" s="134"/>
      <c r="FU25" s="134"/>
      <c r="FV25" s="134"/>
      <c r="FW25" s="134"/>
      <c r="FX25" s="134"/>
      <c r="FY25" s="134"/>
      <c r="FZ25" s="134"/>
      <c r="GA25" s="134"/>
      <c r="GB25" s="134"/>
      <c r="GC25" s="134"/>
      <c r="GD25" s="134"/>
      <c r="GE25" s="134"/>
      <c r="GF25" s="134"/>
      <c r="GG25" s="134"/>
      <c r="GH25" s="134"/>
      <c r="GI25" s="134"/>
      <c r="GJ25" s="134"/>
      <c r="GK25" s="134"/>
      <c r="GL25" s="134"/>
      <c r="GM25" s="134"/>
      <c r="GN25" s="134"/>
      <c r="GO25" s="134"/>
      <c r="GP25" s="134"/>
      <c r="GQ25" s="134"/>
      <c r="GR25" s="134"/>
      <c r="GS25" s="134"/>
      <c r="GT25" s="134"/>
      <c r="GU25" s="134"/>
      <c r="GV25" s="134"/>
      <c r="GW25" s="134"/>
      <c r="GX25" s="134"/>
      <c r="GY25" s="134"/>
      <c r="GZ25" s="134"/>
      <c r="HA25" s="134"/>
      <c r="HB25" s="134"/>
      <c r="HC25" s="134"/>
      <c r="HD25" s="134"/>
      <c r="HE25" s="134"/>
      <c r="HF25" s="134"/>
      <c r="HG25" s="134"/>
      <c r="HH25" s="134"/>
      <c r="HI25" s="134"/>
      <c r="HJ25" s="134"/>
      <c r="HK25" s="134"/>
      <c r="HL25" s="134"/>
      <c r="HM25" s="134"/>
      <c r="HN25" s="134"/>
      <c r="HO25" s="134"/>
      <c r="HP25" s="134"/>
      <c r="HQ25" s="134"/>
      <c r="HR25" s="134"/>
      <c r="HS25" s="134"/>
      <c r="HT25" s="134"/>
      <c r="HU25" s="134"/>
      <c r="HV25" s="134"/>
      <c r="HW25" s="134"/>
      <c r="HX25" s="134"/>
      <c r="HY25" s="134"/>
      <c r="HZ25" s="134"/>
      <c r="IA25" s="134"/>
      <c r="IB25" s="134"/>
      <c r="IC25" s="134"/>
      <c r="ID25" s="134"/>
      <c r="IE25" s="134"/>
      <c r="IF25" s="134"/>
      <c r="IG25" s="134"/>
      <c r="IH25" s="134"/>
      <c r="II25" s="134"/>
      <c r="IJ25" s="134"/>
      <c r="IK25" s="134"/>
      <c r="IL25" s="134"/>
      <c r="IM25" s="134"/>
      <c r="IN25" s="134"/>
      <c r="IO25" s="134"/>
      <c r="IP25" s="134"/>
      <c r="IQ25" s="134"/>
      <c r="IR25" s="134"/>
      <c r="IS25" s="134"/>
      <c r="IT25" s="134"/>
      <c r="IU25" s="134"/>
      <c r="IV25" s="134"/>
      <c r="IW25" s="134"/>
      <c r="IX25" s="134"/>
      <c r="IY25" s="134"/>
      <c r="IZ25" s="134"/>
      <c r="JA25" s="134"/>
      <c r="JB25" s="134"/>
      <c r="JC25" s="134"/>
      <c r="JD25" s="134"/>
      <c r="JE25" s="134"/>
      <c r="JF25" s="134"/>
      <c r="JG25" s="134"/>
      <c r="JH25" s="134"/>
      <c r="JI25" s="134"/>
      <c r="JJ25" s="134"/>
      <c r="JK25" s="134"/>
      <c r="JL25" s="134"/>
      <c r="JM25" s="134"/>
      <c r="JN25" s="134"/>
      <c r="JO25" s="134"/>
      <c r="JP25" s="134"/>
      <c r="JQ25" s="134"/>
      <c r="JR25" s="134"/>
      <c r="JS25" s="134"/>
      <c r="JT25" s="134"/>
      <c r="JU25" s="134"/>
      <c r="JV25" s="134"/>
      <c r="JW25" s="134"/>
      <c r="JX25" s="134"/>
      <c r="JY25" s="134"/>
      <c r="JZ25" s="134"/>
      <c r="KA25" s="134"/>
      <c r="KB25" s="134"/>
      <c r="KC25" s="134"/>
      <c r="KD25" s="134"/>
      <c r="KE25" s="134"/>
      <c r="KF25" s="134"/>
      <c r="KG25" s="134"/>
      <c r="KH25" s="134"/>
      <c r="KI25" s="134"/>
      <c r="KJ25" s="134"/>
      <c r="KK25" s="134"/>
      <c r="KL25" s="134"/>
      <c r="KM25" s="134"/>
      <c r="KN25" s="134"/>
      <c r="KO25" s="134"/>
      <c r="KP25" s="134"/>
      <c r="KQ25" s="134"/>
      <c r="KR25" s="134"/>
      <c r="KS25" s="134"/>
      <c r="KT25" s="134"/>
      <c r="KU25" s="134"/>
      <c r="KV25" s="134"/>
      <c r="KW25" s="134"/>
      <c r="KX25" s="134"/>
      <c r="KY25" s="134"/>
      <c r="KZ25" s="134"/>
      <c r="LA25" s="134"/>
      <c r="LB25" s="134"/>
      <c r="LC25" s="134"/>
      <c r="LD25" s="134"/>
      <c r="LE25" s="134"/>
      <c r="LF25" s="134"/>
      <c r="LG25" s="134"/>
      <c r="LH25" s="134"/>
      <c r="LI25" s="134"/>
      <c r="LJ25" s="134"/>
      <c r="LK25" s="134"/>
      <c r="LL25" s="134"/>
      <c r="LM25" s="134"/>
      <c r="LN25" s="134"/>
      <c r="LO25" s="134"/>
      <c r="LP25" s="134"/>
      <c r="LQ25" s="134"/>
      <c r="LR25" s="134"/>
      <c r="LS25" s="134"/>
      <c r="LT25" s="134"/>
      <c r="LU25" s="134"/>
      <c r="LV25" s="134"/>
      <c r="LW25" s="134"/>
      <c r="LX25" s="134"/>
      <c r="LY25" s="134"/>
      <c r="LZ25" s="134"/>
      <c r="MA25" s="134"/>
      <c r="MB25" s="134"/>
      <c r="MC25" s="134"/>
      <c r="MD25" s="134"/>
      <c r="ME25" s="134"/>
      <c r="MF25" s="134"/>
      <c r="MG25" s="134"/>
      <c r="MH25" s="134"/>
      <c r="MI25" s="134"/>
      <c r="MJ25" s="134"/>
      <c r="MK25" s="134"/>
      <c r="ML25" s="134"/>
      <c r="MM25" s="134"/>
      <c r="MN25" s="134"/>
      <c r="MO25" s="134"/>
      <c r="MP25" s="134"/>
      <c r="MQ25" s="134"/>
      <c r="MR25" s="134"/>
      <c r="MS25" s="134"/>
      <c r="MT25" s="134"/>
      <c r="MU25" s="134"/>
      <c r="MV25" s="134"/>
      <c r="MW25" s="134"/>
      <c r="MX25" s="134"/>
      <c r="MY25" s="134"/>
      <c r="MZ25" s="134"/>
      <c r="NA25" s="134"/>
      <c r="NB25" s="134"/>
      <c r="NC25" s="134"/>
      <c r="ND25" s="134"/>
      <c r="NE25" s="134"/>
      <c r="NF25" s="134"/>
      <c r="NG25" s="134"/>
      <c r="NH25" s="134"/>
      <c r="NI25" s="134"/>
      <c r="NJ25" s="134"/>
      <c r="NK25" s="134"/>
      <c r="NL25" s="134"/>
      <c r="NM25" s="134"/>
      <c r="NN25" s="134"/>
      <c r="NO25" s="134"/>
      <c r="NP25" s="134"/>
      <c r="NQ25" s="134"/>
      <c r="NR25" s="134"/>
      <c r="NS25" s="134"/>
      <c r="NT25" s="134"/>
      <c r="NU25" s="134"/>
      <c r="NV25" s="134"/>
      <c r="NW25" s="134"/>
      <c r="NX25" s="134"/>
      <c r="NY25" s="134"/>
      <c r="NZ25" s="134"/>
      <c r="OA25" s="134"/>
      <c r="OB25" s="134"/>
      <c r="OC25" s="134"/>
      <c r="OD25" s="134"/>
      <c r="OE25" s="134"/>
      <c r="OF25" s="134"/>
      <c r="OG25" s="134"/>
      <c r="OH25" s="134"/>
      <c r="OI25" s="134"/>
    </row>
    <row r="26" spans="1:399" ht="15.65" hidden="1" thickBot="1" x14ac:dyDescent="0.35">
      <c r="A26" s="125">
        <v>0</v>
      </c>
      <c r="B26" s="183" t="s">
        <v>29</v>
      </c>
      <c r="C26" s="111"/>
      <c r="D26" s="111"/>
      <c r="E26" s="112">
        <v>0</v>
      </c>
      <c r="F26" s="113">
        <v>1</v>
      </c>
      <c r="G26" s="114">
        <f t="shared" ca="1" si="341"/>
        <v>0</v>
      </c>
      <c r="H26" s="114" t="s">
        <v>165</v>
      </c>
      <c r="I26" s="113">
        <f>NETWORKDAYS(C26,D26,feries2023)*E26</f>
        <v>0</v>
      </c>
      <c r="J26" s="116" t="s">
        <v>179</v>
      </c>
      <c r="K26" s="117"/>
      <c r="L26" s="117"/>
      <c r="M26" s="117"/>
      <c r="N26" s="117"/>
      <c r="O26" s="117"/>
      <c r="P26" s="117"/>
      <c r="Q26" s="117">
        <f t="shared" si="339"/>
        <v>0</v>
      </c>
      <c r="R26" s="117">
        <f t="shared" si="339"/>
        <v>0</v>
      </c>
      <c r="S26" s="117">
        <f t="shared" si="339"/>
        <v>0</v>
      </c>
      <c r="T26" s="117">
        <f t="shared" si="339"/>
        <v>0</v>
      </c>
      <c r="U26" s="117">
        <f t="shared" si="339"/>
        <v>1</v>
      </c>
      <c r="V26" s="117">
        <f t="shared" si="339"/>
        <v>0</v>
      </c>
      <c r="W26" s="118">
        <f t="shared" si="342"/>
        <v>0</v>
      </c>
      <c r="X26" s="117" t="str">
        <f t="shared" si="343"/>
        <v/>
      </c>
      <c r="Y26" s="117" t="str">
        <f t="shared" si="343"/>
        <v/>
      </c>
      <c r="Z26" s="117" t="str">
        <f t="shared" si="343"/>
        <v/>
      </c>
      <c r="AA26" s="117" t="str">
        <f t="shared" si="343"/>
        <v/>
      </c>
      <c r="AB26" s="117">
        <f t="shared" si="343"/>
        <v>0</v>
      </c>
      <c r="AC26" s="117" t="str">
        <f t="shared" si="343"/>
        <v/>
      </c>
      <c r="AD26" s="138">
        <f t="shared" si="344"/>
        <v>0</v>
      </c>
      <c r="AE26" s="141"/>
      <c r="AF26" s="120" t="s">
        <v>25</v>
      </c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  <c r="EM26" s="134"/>
      <c r="EN26" s="134"/>
      <c r="EO26" s="134"/>
      <c r="EP26" s="134"/>
      <c r="EQ26" s="134"/>
      <c r="ER26" s="134"/>
      <c r="ES26" s="134"/>
      <c r="ET26" s="134"/>
      <c r="EU26" s="134"/>
      <c r="EV26" s="134"/>
      <c r="EW26" s="134"/>
      <c r="EX26" s="134"/>
      <c r="EY26" s="134"/>
      <c r="EZ26" s="134"/>
      <c r="FA26" s="134"/>
      <c r="FB26" s="134"/>
      <c r="FC26" s="134"/>
      <c r="FD26" s="134"/>
      <c r="FE26" s="134"/>
      <c r="FF26" s="134"/>
      <c r="FG26" s="134"/>
      <c r="FH26" s="134"/>
      <c r="FI26" s="134"/>
      <c r="FJ26" s="134"/>
      <c r="FK26" s="134"/>
      <c r="FL26" s="134"/>
      <c r="FM26" s="134"/>
      <c r="FN26" s="134"/>
      <c r="FO26" s="134"/>
      <c r="FP26" s="134"/>
      <c r="FQ26" s="134"/>
      <c r="FR26" s="134"/>
      <c r="FS26" s="134"/>
      <c r="FT26" s="134"/>
      <c r="FU26" s="134"/>
      <c r="FV26" s="134"/>
      <c r="FW26" s="134"/>
      <c r="FX26" s="134"/>
      <c r="FY26" s="134"/>
      <c r="FZ26" s="134"/>
      <c r="GA26" s="134"/>
      <c r="GB26" s="134"/>
      <c r="GC26" s="134"/>
      <c r="GD26" s="134"/>
      <c r="GE26" s="134"/>
      <c r="GF26" s="134"/>
      <c r="GG26" s="134"/>
      <c r="GH26" s="134"/>
      <c r="GI26" s="134"/>
      <c r="GJ26" s="134"/>
      <c r="GK26" s="134"/>
      <c r="GL26" s="134"/>
      <c r="GM26" s="134"/>
      <c r="GN26" s="134"/>
      <c r="GO26" s="134"/>
      <c r="GP26" s="134"/>
      <c r="GQ26" s="134"/>
      <c r="GR26" s="134"/>
      <c r="GS26" s="134"/>
      <c r="GT26" s="134"/>
      <c r="GU26" s="134"/>
      <c r="GV26" s="134"/>
      <c r="GW26" s="134"/>
      <c r="GX26" s="134"/>
      <c r="GY26" s="134"/>
      <c r="GZ26" s="134"/>
      <c r="HA26" s="134"/>
      <c r="HB26" s="134"/>
      <c r="HC26" s="134"/>
      <c r="HD26" s="134"/>
      <c r="HE26" s="134"/>
      <c r="HF26" s="134"/>
      <c r="HG26" s="134"/>
      <c r="HH26" s="134"/>
      <c r="HI26" s="134"/>
      <c r="HJ26" s="134"/>
      <c r="HK26" s="134"/>
      <c r="HL26" s="134"/>
      <c r="HM26" s="134"/>
      <c r="HN26" s="134"/>
      <c r="HO26" s="134"/>
      <c r="HP26" s="134"/>
      <c r="HQ26" s="134"/>
      <c r="HR26" s="134"/>
      <c r="HS26" s="134"/>
      <c r="HT26" s="134"/>
      <c r="HU26" s="134"/>
      <c r="HV26" s="134"/>
      <c r="HW26" s="134"/>
      <c r="HX26" s="134"/>
      <c r="HY26" s="134"/>
      <c r="HZ26" s="134"/>
      <c r="IA26" s="134"/>
      <c r="IB26" s="134"/>
      <c r="IC26" s="134"/>
      <c r="ID26" s="134"/>
      <c r="IE26" s="134"/>
      <c r="IF26" s="134"/>
      <c r="IG26" s="134"/>
      <c r="IH26" s="134"/>
      <c r="II26" s="134"/>
      <c r="IJ26" s="134"/>
      <c r="IK26" s="134"/>
      <c r="IL26" s="134"/>
      <c r="IM26" s="134"/>
      <c r="IN26" s="134"/>
      <c r="IO26" s="134"/>
      <c r="IP26" s="134"/>
      <c r="IQ26" s="134"/>
      <c r="IR26" s="134"/>
      <c r="IS26" s="134"/>
      <c r="IT26" s="134"/>
      <c r="IU26" s="134"/>
      <c r="IV26" s="134"/>
      <c r="IW26" s="134"/>
      <c r="IX26" s="134"/>
      <c r="IY26" s="134"/>
      <c r="IZ26" s="134"/>
      <c r="JA26" s="134"/>
      <c r="JB26" s="134"/>
      <c r="JC26" s="134"/>
      <c r="JD26" s="134"/>
      <c r="JE26" s="134"/>
      <c r="JF26" s="134"/>
      <c r="JG26" s="134"/>
      <c r="JH26" s="134"/>
      <c r="JI26" s="134"/>
      <c r="JJ26" s="134"/>
      <c r="JK26" s="134"/>
      <c r="JL26" s="134"/>
      <c r="JM26" s="134"/>
      <c r="JN26" s="134"/>
      <c r="JO26" s="134"/>
      <c r="JP26" s="134"/>
      <c r="JQ26" s="134"/>
      <c r="JR26" s="134"/>
      <c r="JS26" s="134"/>
      <c r="JT26" s="134"/>
      <c r="JU26" s="134"/>
      <c r="JV26" s="134"/>
      <c r="JW26" s="134"/>
      <c r="JX26" s="134"/>
      <c r="JY26" s="134"/>
      <c r="JZ26" s="134"/>
      <c r="KA26" s="134"/>
      <c r="KB26" s="134"/>
      <c r="KC26" s="134"/>
      <c r="KD26" s="134"/>
      <c r="KE26" s="134"/>
      <c r="KF26" s="134"/>
      <c r="KG26" s="134"/>
      <c r="KH26" s="134"/>
      <c r="KI26" s="134"/>
      <c r="KJ26" s="134"/>
      <c r="KK26" s="134"/>
      <c r="KL26" s="134"/>
      <c r="KM26" s="134"/>
      <c r="KN26" s="134"/>
      <c r="KO26" s="134"/>
      <c r="KP26" s="134"/>
      <c r="KQ26" s="134"/>
      <c r="KR26" s="134"/>
      <c r="KS26" s="134"/>
      <c r="KT26" s="134"/>
      <c r="KU26" s="134"/>
      <c r="KV26" s="134"/>
      <c r="KW26" s="134"/>
      <c r="KX26" s="134"/>
      <c r="KY26" s="134"/>
      <c r="KZ26" s="134"/>
      <c r="LA26" s="134"/>
      <c r="LB26" s="134"/>
      <c r="LC26" s="134"/>
      <c r="LD26" s="134"/>
      <c r="LE26" s="134"/>
      <c r="LF26" s="134"/>
      <c r="LG26" s="134"/>
      <c r="LH26" s="134"/>
      <c r="LI26" s="134"/>
      <c r="LJ26" s="134"/>
      <c r="LK26" s="134"/>
      <c r="LL26" s="134"/>
      <c r="LM26" s="134"/>
      <c r="LN26" s="134"/>
      <c r="LO26" s="134"/>
      <c r="LP26" s="134"/>
      <c r="LQ26" s="134"/>
      <c r="LR26" s="134"/>
      <c r="LS26" s="134"/>
      <c r="LT26" s="134"/>
      <c r="LU26" s="134"/>
      <c r="LV26" s="134"/>
      <c r="LW26" s="134"/>
      <c r="LX26" s="134"/>
      <c r="LY26" s="134"/>
      <c r="LZ26" s="134"/>
      <c r="MA26" s="134"/>
      <c r="MB26" s="134"/>
      <c r="MC26" s="134"/>
      <c r="MD26" s="134"/>
      <c r="ME26" s="134"/>
      <c r="MF26" s="134"/>
      <c r="MG26" s="134"/>
      <c r="MH26" s="134"/>
      <c r="MI26" s="134"/>
      <c r="MJ26" s="134"/>
      <c r="MK26" s="134"/>
      <c r="ML26" s="134"/>
      <c r="MM26" s="134"/>
      <c r="MN26" s="134"/>
      <c r="MO26" s="134"/>
      <c r="MP26" s="134"/>
      <c r="MQ26" s="134"/>
      <c r="MR26" s="134"/>
      <c r="MS26" s="134"/>
      <c r="MT26" s="134"/>
      <c r="MU26" s="134"/>
      <c r="MV26" s="134"/>
      <c r="MW26" s="134"/>
      <c r="MX26" s="134"/>
      <c r="MY26" s="134"/>
      <c r="MZ26" s="134"/>
      <c r="NA26" s="134"/>
      <c r="NB26" s="134"/>
      <c r="NC26" s="134"/>
      <c r="ND26" s="134"/>
      <c r="NE26" s="134"/>
      <c r="NF26" s="134"/>
      <c r="NG26" s="134"/>
      <c r="NH26" s="134"/>
      <c r="NI26" s="134"/>
      <c r="NJ26" s="134"/>
      <c r="NK26" s="134"/>
      <c r="NL26" s="134"/>
      <c r="NM26" s="134"/>
      <c r="NN26" s="134"/>
      <c r="NO26" s="134"/>
      <c r="NP26" s="134"/>
      <c r="NQ26" s="134"/>
      <c r="NR26" s="134"/>
      <c r="NS26" s="134"/>
      <c r="NT26" s="134"/>
      <c r="NU26" s="134"/>
      <c r="NV26" s="134"/>
      <c r="NW26" s="134"/>
      <c r="NX26" s="134"/>
      <c r="NY26" s="134"/>
      <c r="NZ26" s="134"/>
      <c r="OA26" s="134"/>
      <c r="OB26" s="134"/>
      <c r="OC26" s="134"/>
      <c r="OD26" s="134"/>
      <c r="OE26" s="134"/>
      <c r="OF26" s="134"/>
      <c r="OG26" s="134"/>
      <c r="OH26" s="134"/>
      <c r="OI26" s="134"/>
    </row>
    <row r="27" spans="1:399" s="169" customFormat="1" ht="25.7" hidden="1" thickBot="1" x14ac:dyDescent="0.35">
      <c r="A27" s="169">
        <v>0</v>
      </c>
      <c r="B27" s="170" t="s">
        <v>30</v>
      </c>
      <c r="C27" s="171"/>
      <c r="D27" s="171"/>
      <c r="E27" s="160">
        <v>0</v>
      </c>
      <c r="F27" s="113">
        <v>1</v>
      </c>
      <c r="G27" s="162">
        <f t="shared" ca="1" si="341"/>
        <v>0</v>
      </c>
      <c r="H27" s="163" t="s">
        <v>170</v>
      </c>
      <c r="I27" s="161">
        <f>NETWORKDAYS(C27,D27,feries2023)*E27</f>
        <v>0</v>
      </c>
      <c r="J27" s="164" t="s">
        <v>180</v>
      </c>
      <c r="K27" s="165"/>
      <c r="L27" s="165"/>
      <c r="M27" s="165"/>
      <c r="N27" s="165"/>
      <c r="O27" s="165"/>
      <c r="P27" s="165"/>
      <c r="Q27" s="165">
        <f t="shared" si="339"/>
        <v>1</v>
      </c>
      <c r="R27" s="165">
        <f t="shared" si="339"/>
        <v>0</v>
      </c>
      <c r="S27" s="165">
        <f t="shared" si="339"/>
        <v>0</v>
      </c>
      <c r="T27" s="165">
        <f t="shared" si="339"/>
        <v>13</v>
      </c>
      <c r="U27" s="165">
        <f t="shared" si="339"/>
        <v>0</v>
      </c>
      <c r="V27" s="165">
        <f t="shared" si="339"/>
        <v>0</v>
      </c>
      <c r="W27" s="166">
        <f t="shared" si="342"/>
        <v>0</v>
      </c>
      <c r="X27" s="165">
        <f t="shared" si="343"/>
        <v>0</v>
      </c>
      <c r="Y27" s="165" t="str">
        <f t="shared" si="343"/>
        <v/>
      </c>
      <c r="Z27" s="165" t="str">
        <f t="shared" si="343"/>
        <v/>
      </c>
      <c r="AA27" s="165">
        <f t="shared" si="343"/>
        <v>0</v>
      </c>
      <c r="AB27" s="165" t="str">
        <f t="shared" si="343"/>
        <v/>
      </c>
      <c r="AC27" s="165" t="str">
        <f t="shared" si="343"/>
        <v/>
      </c>
      <c r="AD27" s="138">
        <f t="shared" si="344"/>
        <v>0</v>
      </c>
      <c r="AE27" s="168"/>
      <c r="AF27" s="172" t="s">
        <v>25</v>
      </c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3"/>
      <c r="BN27" s="173"/>
      <c r="BO27" s="173"/>
      <c r="BP27" s="173"/>
      <c r="BQ27" s="173"/>
      <c r="BR27" s="173"/>
      <c r="BS27" s="173"/>
      <c r="BT27" s="173"/>
      <c r="BU27" s="173"/>
      <c r="BV27" s="173"/>
      <c r="BW27" s="173"/>
      <c r="BX27" s="173"/>
      <c r="BY27" s="173"/>
      <c r="BZ27" s="173"/>
      <c r="CA27" s="173"/>
      <c r="CB27" s="173"/>
      <c r="CC27" s="173"/>
      <c r="CD27" s="173"/>
      <c r="CE27" s="173"/>
      <c r="CF27" s="173"/>
      <c r="CG27" s="173"/>
      <c r="CH27" s="173"/>
      <c r="CI27" s="173"/>
      <c r="CJ27" s="173"/>
      <c r="CK27" s="173"/>
      <c r="CL27" s="173"/>
      <c r="CM27" s="173"/>
      <c r="CN27" s="173"/>
      <c r="CO27" s="173"/>
      <c r="CP27" s="173"/>
      <c r="CQ27" s="173"/>
      <c r="CR27" s="173"/>
      <c r="CS27" s="173"/>
      <c r="CT27" s="173"/>
      <c r="CU27" s="173"/>
      <c r="CV27" s="173"/>
      <c r="CW27" s="173"/>
      <c r="CX27" s="173"/>
      <c r="CY27" s="173"/>
      <c r="CZ27" s="173"/>
      <c r="DA27" s="173"/>
      <c r="DB27" s="173"/>
      <c r="DC27" s="173"/>
      <c r="DD27" s="173"/>
      <c r="DE27" s="173"/>
      <c r="DF27" s="173"/>
      <c r="DG27" s="173"/>
      <c r="DH27" s="173"/>
      <c r="DI27" s="173"/>
      <c r="DJ27" s="173"/>
      <c r="DK27" s="173"/>
      <c r="DL27" s="173"/>
      <c r="DM27" s="173"/>
      <c r="DN27" s="173"/>
      <c r="DO27" s="173"/>
      <c r="DP27" s="173"/>
      <c r="DQ27" s="173"/>
      <c r="DR27" s="173"/>
      <c r="DS27" s="173"/>
      <c r="DT27" s="173"/>
      <c r="DU27" s="173"/>
      <c r="DV27" s="173"/>
      <c r="DW27" s="173"/>
      <c r="DX27" s="173"/>
      <c r="DY27" s="173"/>
      <c r="DZ27" s="173"/>
      <c r="EA27" s="173"/>
      <c r="EB27" s="173"/>
      <c r="EC27" s="173"/>
      <c r="ED27" s="173"/>
      <c r="EE27" s="173"/>
      <c r="EF27" s="173"/>
      <c r="EG27" s="173"/>
      <c r="EH27" s="173"/>
      <c r="EI27" s="173"/>
      <c r="EJ27" s="173"/>
      <c r="EK27" s="173"/>
      <c r="EL27" s="173"/>
      <c r="EM27" s="173"/>
      <c r="EN27" s="173"/>
      <c r="EO27" s="173"/>
      <c r="EP27" s="173"/>
      <c r="EQ27" s="173"/>
      <c r="ER27" s="173"/>
      <c r="ES27" s="173"/>
      <c r="ET27" s="173"/>
      <c r="EU27" s="173"/>
      <c r="EV27" s="173"/>
      <c r="EW27" s="173"/>
      <c r="EX27" s="173"/>
      <c r="EY27" s="173"/>
      <c r="EZ27" s="173"/>
      <c r="FA27" s="173"/>
      <c r="FB27" s="173"/>
      <c r="FC27" s="173"/>
      <c r="FD27" s="173"/>
      <c r="FE27" s="173"/>
      <c r="FF27" s="173"/>
      <c r="FG27" s="173"/>
      <c r="FH27" s="173"/>
      <c r="FI27" s="173"/>
      <c r="FJ27" s="173"/>
      <c r="FK27" s="173"/>
      <c r="FL27" s="173"/>
      <c r="FM27" s="173"/>
      <c r="FN27" s="173"/>
      <c r="FO27" s="173"/>
      <c r="FP27" s="173"/>
      <c r="FQ27" s="173"/>
      <c r="FR27" s="173"/>
      <c r="FS27" s="173"/>
      <c r="FT27" s="173"/>
      <c r="FU27" s="173"/>
      <c r="FV27" s="173"/>
      <c r="FW27" s="173"/>
      <c r="FX27" s="173"/>
      <c r="FY27" s="173"/>
      <c r="FZ27" s="173"/>
      <c r="GA27" s="173"/>
      <c r="GB27" s="173"/>
      <c r="GC27" s="173"/>
      <c r="GD27" s="173"/>
      <c r="GE27" s="173"/>
      <c r="GF27" s="173"/>
      <c r="GG27" s="173"/>
      <c r="GH27" s="173"/>
      <c r="GI27" s="173"/>
      <c r="GJ27" s="173"/>
      <c r="GK27" s="173"/>
      <c r="GL27" s="173"/>
      <c r="GM27" s="173"/>
      <c r="GN27" s="173"/>
      <c r="GO27" s="173"/>
      <c r="GP27" s="173"/>
      <c r="GQ27" s="173"/>
      <c r="GR27" s="173"/>
      <c r="GS27" s="173"/>
      <c r="GT27" s="173"/>
      <c r="GU27" s="173"/>
      <c r="GV27" s="173"/>
      <c r="GW27" s="173"/>
      <c r="GX27" s="173"/>
      <c r="GY27" s="173"/>
      <c r="GZ27" s="173"/>
      <c r="HA27" s="173"/>
      <c r="HB27" s="173"/>
      <c r="HC27" s="173"/>
      <c r="HD27" s="173"/>
      <c r="HE27" s="173"/>
      <c r="HF27" s="173"/>
      <c r="HG27" s="173"/>
      <c r="HH27" s="173"/>
      <c r="HI27" s="173"/>
      <c r="HJ27" s="173"/>
      <c r="HK27" s="173"/>
      <c r="HL27" s="173"/>
      <c r="HM27" s="173"/>
      <c r="HN27" s="173"/>
      <c r="HO27" s="173"/>
      <c r="HP27" s="173"/>
      <c r="HQ27" s="173"/>
      <c r="HR27" s="173"/>
      <c r="HS27" s="173"/>
      <c r="HT27" s="173"/>
      <c r="HU27" s="173"/>
      <c r="HV27" s="173"/>
      <c r="HW27" s="173"/>
      <c r="HX27" s="173"/>
      <c r="HY27" s="173"/>
      <c r="HZ27" s="173"/>
      <c r="IA27" s="173"/>
      <c r="IB27" s="173"/>
      <c r="IC27" s="173"/>
      <c r="ID27" s="173"/>
      <c r="IE27" s="173"/>
      <c r="IF27" s="173"/>
      <c r="IG27" s="173"/>
      <c r="IH27" s="173"/>
      <c r="II27" s="173"/>
      <c r="IJ27" s="173"/>
      <c r="IK27" s="173"/>
      <c r="IL27" s="173"/>
      <c r="IM27" s="173"/>
      <c r="IN27" s="173"/>
      <c r="IO27" s="173"/>
      <c r="IP27" s="173"/>
      <c r="IQ27" s="173"/>
      <c r="IR27" s="173"/>
      <c r="IS27" s="173"/>
      <c r="IT27" s="173"/>
      <c r="IU27" s="173"/>
      <c r="IV27" s="173"/>
      <c r="IW27" s="173"/>
      <c r="IX27" s="173"/>
      <c r="IY27" s="173"/>
      <c r="IZ27" s="173"/>
      <c r="JA27" s="173"/>
      <c r="JB27" s="173"/>
      <c r="JC27" s="173"/>
      <c r="JD27" s="173"/>
      <c r="JE27" s="173"/>
      <c r="JF27" s="173"/>
      <c r="JG27" s="173"/>
      <c r="JH27" s="173"/>
      <c r="JI27" s="173"/>
      <c r="JJ27" s="173"/>
      <c r="JK27" s="173"/>
      <c r="JL27" s="173"/>
      <c r="JM27" s="173"/>
      <c r="JN27" s="173"/>
      <c r="JO27" s="173"/>
      <c r="JP27" s="173"/>
      <c r="JQ27" s="173"/>
      <c r="JR27" s="173"/>
      <c r="JS27" s="173"/>
      <c r="JT27" s="173"/>
      <c r="JU27" s="173"/>
      <c r="JV27" s="173"/>
      <c r="JW27" s="173"/>
      <c r="JX27" s="173"/>
      <c r="JY27" s="173"/>
      <c r="JZ27" s="173"/>
      <c r="KA27" s="173"/>
      <c r="KB27" s="173"/>
      <c r="KC27" s="173"/>
      <c r="KD27" s="173"/>
      <c r="KE27" s="173"/>
      <c r="KF27" s="173"/>
      <c r="KG27" s="173"/>
      <c r="KH27" s="173"/>
      <c r="KI27" s="173"/>
      <c r="KJ27" s="173"/>
      <c r="KK27" s="173"/>
      <c r="KL27" s="173"/>
      <c r="KM27" s="173"/>
      <c r="KN27" s="173"/>
      <c r="KO27" s="173"/>
      <c r="KP27" s="173"/>
      <c r="KQ27" s="173"/>
      <c r="KR27" s="173"/>
      <c r="KS27" s="173"/>
      <c r="KT27" s="173"/>
      <c r="KU27" s="173"/>
      <c r="KV27" s="173"/>
      <c r="KW27" s="173"/>
      <c r="KX27" s="173"/>
      <c r="KY27" s="173"/>
      <c r="KZ27" s="173"/>
      <c r="LA27" s="173"/>
      <c r="LB27" s="173"/>
      <c r="LC27" s="173"/>
      <c r="LD27" s="173"/>
      <c r="LE27" s="173"/>
      <c r="LF27" s="173"/>
      <c r="LG27" s="173"/>
      <c r="LH27" s="173"/>
      <c r="LI27" s="173"/>
      <c r="LJ27" s="173"/>
      <c r="LK27" s="173"/>
      <c r="LL27" s="173"/>
      <c r="LM27" s="173"/>
      <c r="LN27" s="173"/>
      <c r="LO27" s="173"/>
      <c r="LP27" s="173"/>
      <c r="LQ27" s="173"/>
      <c r="LR27" s="173"/>
      <c r="LS27" s="173"/>
      <c r="LT27" s="173"/>
      <c r="LU27" s="173"/>
      <c r="LV27" s="173"/>
      <c r="LW27" s="173"/>
      <c r="LX27" s="173"/>
      <c r="LY27" s="173"/>
      <c r="LZ27" s="173"/>
      <c r="MA27" s="173"/>
      <c r="MB27" s="173"/>
      <c r="MC27" s="173"/>
      <c r="MD27" s="173"/>
      <c r="ME27" s="173"/>
      <c r="MF27" s="173"/>
      <c r="MG27" s="173"/>
      <c r="MH27" s="173"/>
      <c r="MI27" s="173"/>
      <c r="MJ27" s="173"/>
      <c r="MK27" s="173"/>
      <c r="ML27" s="173"/>
      <c r="MM27" s="173"/>
      <c r="MN27" s="173"/>
      <c r="MO27" s="173"/>
      <c r="MP27" s="173"/>
      <c r="MQ27" s="173"/>
      <c r="MR27" s="173"/>
      <c r="MS27" s="173"/>
      <c r="MT27" s="173"/>
      <c r="MU27" s="173"/>
      <c r="MV27" s="173"/>
      <c r="MW27" s="173"/>
      <c r="MX27" s="173"/>
      <c r="MY27" s="173"/>
      <c r="MZ27" s="173"/>
      <c r="NA27" s="173"/>
      <c r="NB27" s="173"/>
      <c r="NC27" s="173"/>
      <c r="ND27" s="173"/>
      <c r="NE27" s="173"/>
      <c r="NF27" s="173"/>
      <c r="NG27" s="173"/>
      <c r="NH27" s="173"/>
      <c r="NI27" s="173"/>
      <c r="NJ27" s="173"/>
      <c r="NK27" s="173"/>
      <c r="NL27" s="173"/>
      <c r="NM27" s="173"/>
      <c r="NN27" s="173"/>
      <c r="NO27" s="173"/>
      <c r="NP27" s="173"/>
      <c r="NQ27" s="173"/>
      <c r="NR27" s="173"/>
      <c r="NS27" s="173"/>
      <c r="NT27" s="173"/>
      <c r="NU27" s="173"/>
      <c r="NV27" s="173"/>
      <c r="NW27" s="173"/>
      <c r="NX27" s="173"/>
      <c r="NY27" s="173"/>
      <c r="NZ27" s="173"/>
      <c r="OA27" s="173"/>
      <c r="OB27" s="173"/>
      <c r="OC27" s="173"/>
      <c r="OD27" s="173"/>
      <c r="OE27" s="173"/>
      <c r="OF27" s="173"/>
      <c r="OG27" s="173"/>
      <c r="OH27" s="173"/>
      <c r="OI27" s="173"/>
    </row>
    <row r="28" spans="1:399" ht="15.65" thickBot="1" x14ac:dyDescent="0.35">
      <c r="A28" s="125">
        <v>1</v>
      </c>
      <c r="B28" s="136" t="s">
        <v>31</v>
      </c>
      <c r="C28" s="111">
        <v>45019</v>
      </c>
      <c r="D28" s="111">
        <v>45023</v>
      </c>
      <c r="E28" s="112">
        <v>1</v>
      </c>
      <c r="F28" s="113">
        <v>1</v>
      </c>
      <c r="G28" s="114">
        <f t="shared" ca="1" si="341"/>
        <v>0</v>
      </c>
      <c r="H28" s="115" t="s">
        <v>164</v>
      </c>
      <c r="I28" s="113">
        <f>NETWORKDAYS(C28,D28,feries2023)*E28</f>
        <v>5</v>
      </c>
      <c r="J28" s="116" t="s">
        <v>179</v>
      </c>
      <c r="K28" s="117"/>
      <c r="L28" s="117"/>
      <c r="M28" s="117"/>
      <c r="N28" s="117"/>
      <c r="O28" s="117"/>
      <c r="P28" s="117"/>
      <c r="Q28" s="117">
        <f t="shared" si="339"/>
        <v>0</v>
      </c>
      <c r="R28" s="117">
        <f t="shared" si="339"/>
        <v>0</v>
      </c>
      <c r="S28" s="117">
        <f t="shared" si="339"/>
        <v>0</v>
      </c>
      <c r="T28" s="117">
        <f t="shared" si="339"/>
        <v>0</v>
      </c>
      <c r="U28" s="117">
        <f t="shared" si="339"/>
        <v>0</v>
      </c>
      <c r="V28" s="117">
        <f t="shared" si="339"/>
        <v>0</v>
      </c>
      <c r="W28" s="118">
        <f t="shared" si="342"/>
        <v>0</v>
      </c>
      <c r="X28" s="117" t="str">
        <f t="shared" si="343"/>
        <v/>
      </c>
      <c r="Y28" s="117" t="str">
        <f t="shared" si="343"/>
        <v/>
      </c>
      <c r="Z28" s="117" t="str">
        <f t="shared" si="343"/>
        <v/>
      </c>
      <c r="AA28" s="117" t="str">
        <f t="shared" si="343"/>
        <v/>
      </c>
      <c r="AB28" s="117" t="str">
        <f t="shared" si="343"/>
        <v/>
      </c>
      <c r="AC28" s="117" t="str">
        <f t="shared" si="343"/>
        <v/>
      </c>
      <c r="AD28" s="138">
        <f t="shared" si="344"/>
        <v>0</v>
      </c>
      <c r="AE28" s="119" t="s">
        <v>51</v>
      </c>
      <c r="AF28" s="120" t="s">
        <v>25</v>
      </c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  <c r="EM28" s="134"/>
      <c r="EN28" s="134"/>
      <c r="EO28" s="134"/>
      <c r="EP28" s="134"/>
      <c r="EQ28" s="134"/>
      <c r="ER28" s="134"/>
      <c r="ES28" s="134"/>
      <c r="ET28" s="134"/>
      <c r="EU28" s="134"/>
      <c r="EV28" s="134"/>
      <c r="EW28" s="134"/>
      <c r="EX28" s="134"/>
      <c r="EY28" s="134"/>
      <c r="EZ28" s="134"/>
      <c r="FA28" s="134"/>
      <c r="FB28" s="134"/>
      <c r="FC28" s="134"/>
      <c r="FD28" s="134"/>
      <c r="FE28" s="134"/>
      <c r="FF28" s="134"/>
      <c r="FG28" s="134"/>
      <c r="FH28" s="134"/>
      <c r="FI28" s="134"/>
      <c r="FJ28" s="134"/>
      <c r="FK28" s="134"/>
      <c r="FL28" s="134"/>
      <c r="FM28" s="134"/>
      <c r="FN28" s="134"/>
      <c r="FO28" s="134"/>
      <c r="FP28" s="134"/>
      <c r="FQ28" s="134"/>
      <c r="FR28" s="134"/>
      <c r="FS28" s="134"/>
      <c r="FT28" s="134"/>
      <c r="FU28" s="134"/>
      <c r="FV28" s="134"/>
      <c r="FW28" s="134"/>
      <c r="FX28" s="134"/>
      <c r="FY28" s="134"/>
      <c r="FZ28" s="134"/>
      <c r="GA28" s="134"/>
      <c r="GB28" s="134"/>
      <c r="GC28" s="134"/>
      <c r="GD28" s="134"/>
      <c r="GE28" s="134"/>
      <c r="GF28" s="134"/>
      <c r="GG28" s="134"/>
      <c r="GH28" s="134"/>
      <c r="GI28" s="134"/>
      <c r="GJ28" s="134"/>
      <c r="GK28" s="134"/>
      <c r="GL28" s="134"/>
      <c r="GM28" s="134"/>
      <c r="GN28" s="134"/>
      <c r="GO28" s="134"/>
      <c r="GP28" s="134"/>
      <c r="GQ28" s="134"/>
      <c r="GR28" s="134"/>
      <c r="GS28" s="134"/>
      <c r="GT28" s="134"/>
      <c r="GU28" s="134"/>
      <c r="GV28" s="134"/>
      <c r="GW28" s="134"/>
      <c r="GX28" s="134"/>
      <c r="GY28" s="134"/>
      <c r="GZ28" s="134"/>
      <c r="HA28" s="134"/>
      <c r="HB28" s="134"/>
      <c r="HC28" s="134"/>
      <c r="HD28" s="134"/>
      <c r="HE28" s="134"/>
      <c r="HF28" s="134"/>
      <c r="HG28" s="134"/>
      <c r="HH28" s="134"/>
      <c r="HI28" s="134"/>
      <c r="HJ28" s="134"/>
      <c r="HK28" s="134"/>
      <c r="HL28" s="134"/>
      <c r="HM28" s="134"/>
      <c r="HN28" s="134"/>
      <c r="HO28" s="134"/>
      <c r="HP28" s="134"/>
      <c r="HQ28" s="134"/>
      <c r="HR28" s="134"/>
      <c r="HS28" s="134"/>
      <c r="HT28" s="134"/>
      <c r="HU28" s="134"/>
      <c r="HV28" s="134"/>
      <c r="HW28" s="134"/>
      <c r="HX28" s="134"/>
      <c r="HY28" s="134"/>
      <c r="HZ28" s="134"/>
      <c r="IA28" s="134"/>
      <c r="IB28" s="134"/>
      <c r="IC28" s="134"/>
      <c r="ID28" s="134"/>
      <c r="IE28" s="134"/>
      <c r="IF28" s="134"/>
      <c r="IG28" s="134"/>
      <c r="IH28" s="134"/>
      <c r="II28" s="134"/>
      <c r="IJ28" s="134"/>
      <c r="IK28" s="134"/>
      <c r="IL28" s="134"/>
      <c r="IM28" s="134"/>
      <c r="IN28" s="134"/>
      <c r="IO28" s="134"/>
      <c r="IP28" s="134"/>
      <c r="IQ28" s="134"/>
      <c r="IR28" s="134"/>
      <c r="IS28" s="134"/>
      <c r="IT28" s="134"/>
      <c r="IU28" s="134"/>
      <c r="IV28" s="134"/>
      <c r="IW28" s="134"/>
      <c r="IX28" s="134"/>
      <c r="IY28" s="134"/>
      <c r="IZ28" s="134"/>
      <c r="JA28" s="134"/>
      <c r="JB28" s="134"/>
      <c r="JC28" s="134"/>
      <c r="JD28" s="134"/>
      <c r="JE28" s="134"/>
      <c r="JF28" s="134"/>
      <c r="JG28" s="134"/>
      <c r="JH28" s="134"/>
      <c r="JI28" s="134"/>
      <c r="JJ28" s="134"/>
      <c r="JK28" s="134"/>
      <c r="JL28" s="134"/>
      <c r="JM28" s="134"/>
      <c r="JN28" s="134"/>
      <c r="JO28" s="134"/>
      <c r="JP28" s="134"/>
      <c r="JQ28" s="134"/>
      <c r="JR28" s="134"/>
      <c r="JS28" s="134"/>
      <c r="JT28" s="134"/>
      <c r="JU28" s="134"/>
      <c r="JV28" s="134"/>
      <c r="JW28" s="134"/>
      <c r="JX28" s="134"/>
      <c r="JY28" s="134"/>
      <c r="JZ28" s="134"/>
      <c r="KA28" s="134"/>
      <c r="KB28" s="134"/>
      <c r="KC28" s="134"/>
      <c r="KD28" s="134"/>
      <c r="KE28" s="134"/>
      <c r="KF28" s="134"/>
      <c r="KG28" s="134"/>
      <c r="KH28" s="134"/>
      <c r="KI28" s="134"/>
      <c r="KJ28" s="134"/>
      <c r="KK28" s="134"/>
      <c r="KL28" s="134"/>
      <c r="KM28" s="134"/>
      <c r="KN28" s="134"/>
      <c r="KO28" s="134"/>
      <c r="KP28" s="134"/>
      <c r="KQ28" s="134"/>
      <c r="KR28" s="134"/>
      <c r="KS28" s="134"/>
      <c r="KT28" s="134"/>
      <c r="KU28" s="134"/>
      <c r="KV28" s="134"/>
      <c r="KW28" s="134"/>
      <c r="KX28" s="134"/>
      <c r="KY28" s="134"/>
      <c r="KZ28" s="134"/>
      <c r="LA28" s="134"/>
      <c r="LB28" s="134"/>
      <c r="LC28" s="134"/>
      <c r="LD28" s="134"/>
      <c r="LE28" s="134"/>
      <c r="LF28" s="134"/>
      <c r="LG28" s="134"/>
      <c r="LH28" s="134"/>
      <c r="LI28" s="134"/>
      <c r="LJ28" s="134"/>
      <c r="LK28" s="134"/>
      <c r="LL28" s="134"/>
      <c r="LM28" s="134"/>
      <c r="LN28" s="134"/>
      <c r="LO28" s="134"/>
      <c r="LP28" s="134"/>
      <c r="LQ28" s="134"/>
      <c r="LR28" s="134"/>
      <c r="LS28" s="134"/>
      <c r="LT28" s="134"/>
      <c r="LU28" s="134"/>
      <c r="LV28" s="134"/>
      <c r="LW28" s="134"/>
      <c r="LX28" s="134"/>
      <c r="LY28" s="134"/>
      <c r="LZ28" s="134"/>
      <c r="MA28" s="134"/>
      <c r="MB28" s="134"/>
      <c r="MC28" s="134"/>
      <c r="MD28" s="134"/>
      <c r="ME28" s="134"/>
      <c r="MF28" s="134"/>
      <c r="MG28" s="134"/>
      <c r="MH28" s="134"/>
      <c r="MI28" s="134"/>
      <c r="MJ28" s="134"/>
      <c r="MK28" s="134"/>
      <c r="ML28" s="134"/>
      <c r="MM28" s="134"/>
      <c r="MN28" s="134"/>
      <c r="MO28" s="134"/>
      <c r="MP28" s="134"/>
      <c r="MQ28" s="134"/>
      <c r="MR28" s="134"/>
      <c r="MS28" s="134"/>
      <c r="MT28" s="134"/>
      <c r="MU28" s="134"/>
      <c r="MV28" s="134"/>
      <c r="MW28" s="134"/>
      <c r="MX28" s="134"/>
      <c r="MY28" s="134"/>
      <c r="MZ28" s="134"/>
      <c r="NA28" s="134"/>
      <c r="NB28" s="134"/>
      <c r="NC28" s="134"/>
      <c r="ND28" s="134"/>
      <c r="NE28" s="134"/>
      <c r="NF28" s="134"/>
      <c r="NG28" s="134"/>
      <c r="NH28" s="134"/>
      <c r="NI28" s="134"/>
      <c r="NJ28" s="134"/>
      <c r="NK28" s="134"/>
      <c r="NL28" s="134"/>
      <c r="NM28" s="134"/>
      <c r="NN28" s="134"/>
      <c r="NO28" s="134"/>
      <c r="NP28" s="134"/>
      <c r="NQ28" s="134"/>
      <c r="NR28" s="134"/>
      <c r="NS28" s="134"/>
      <c r="NT28" s="134"/>
      <c r="NU28" s="134"/>
      <c r="NV28" s="134"/>
      <c r="NW28" s="134"/>
      <c r="NX28" s="134"/>
      <c r="NY28" s="134"/>
      <c r="NZ28" s="134"/>
      <c r="OA28" s="134"/>
      <c r="OB28" s="134"/>
      <c r="OC28" s="134"/>
      <c r="OD28" s="134"/>
      <c r="OE28" s="134"/>
      <c r="OF28" s="134"/>
      <c r="OG28" s="134"/>
      <c r="OH28" s="134"/>
      <c r="OI28" s="134"/>
    </row>
    <row r="29" spans="1:399" s="135" customFormat="1" ht="15.65" thickBot="1" x14ac:dyDescent="0.35">
      <c r="A29" s="126">
        <f>SUM(A30:A40)</f>
        <v>8</v>
      </c>
      <c r="B29" s="127" t="s">
        <v>91</v>
      </c>
      <c r="C29" s="128">
        <f>MIN(C30:C40)</f>
        <v>45026</v>
      </c>
      <c r="D29" s="128">
        <f>MAX(D30:D40)</f>
        <v>45076</v>
      </c>
      <c r="E29" s="128"/>
      <c r="F29" s="126">
        <f>SUM(F30:F40)/A29</f>
        <v>1.125</v>
      </c>
      <c r="G29" s="129">
        <f ca="1">SUM(G30:G40)/A29</f>
        <v>0</v>
      </c>
      <c r="H29" s="129"/>
      <c r="I29" s="126">
        <f>SUM(I30:I40)</f>
        <v>29</v>
      </c>
      <c r="J29" s="130"/>
      <c r="K29" s="139"/>
      <c r="L29" s="139"/>
      <c r="M29" s="139"/>
      <c r="N29" s="139"/>
      <c r="O29" s="139"/>
      <c r="P29" s="139"/>
      <c r="Q29" s="126"/>
      <c r="R29" s="126"/>
      <c r="S29" s="126"/>
      <c r="T29" s="126"/>
      <c r="U29" s="126"/>
      <c r="V29" s="126"/>
      <c r="W29" s="126">
        <f>SUM(W30:W40)</f>
        <v>29</v>
      </c>
      <c r="X29" s="126"/>
      <c r="Y29" s="126"/>
      <c r="Z29" s="126"/>
      <c r="AA29" s="126"/>
      <c r="AB29" s="126"/>
      <c r="AC29" s="126"/>
      <c r="AD29" s="131">
        <f>SUM(AD30:AD40)</f>
        <v>6706.0349999999999</v>
      </c>
      <c r="AE29" s="132"/>
      <c r="AF29" s="133" t="s">
        <v>33</v>
      </c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0"/>
      <c r="EI29" s="140"/>
      <c r="EJ29" s="140"/>
      <c r="EK29" s="140"/>
      <c r="EL29" s="140"/>
      <c r="EM29" s="140"/>
      <c r="EN29" s="140"/>
      <c r="EO29" s="140"/>
      <c r="EP29" s="140"/>
      <c r="EQ29" s="140"/>
      <c r="ER29" s="140"/>
      <c r="ES29" s="140"/>
      <c r="ET29" s="140"/>
      <c r="EU29" s="140"/>
      <c r="EV29" s="140"/>
      <c r="EW29" s="140"/>
      <c r="EX29" s="140"/>
      <c r="EY29" s="140"/>
      <c r="EZ29" s="140"/>
      <c r="FA29" s="140"/>
      <c r="FB29" s="140"/>
      <c r="FC29" s="140"/>
      <c r="FD29" s="140"/>
      <c r="FE29" s="140"/>
      <c r="FF29" s="140"/>
      <c r="FG29" s="140"/>
      <c r="FH29" s="140"/>
      <c r="FI29" s="140"/>
      <c r="FJ29" s="140"/>
      <c r="FK29" s="140"/>
      <c r="FL29" s="140"/>
      <c r="FM29" s="140"/>
      <c r="FN29" s="140"/>
      <c r="FO29" s="140"/>
      <c r="FP29" s="140"/>
      <c r="FQ29" s="140"/>
      <c r="FR29" s="140"/>
      <c r="FS29" s="140"/>
      <c r="FT29" s="140"/>
      <c r="FU29" s="140"/>
      <c r="FV29" s="140"/>
      <c r="FW29" s="140"/>
      <c r="FX29" s="140"/>
      <c r="FY29" s="140"/>
      <c r="FZ29" s="140"/>
      <c r="GA29" s="140"/>
      <c r="GB29" s="140"/>
      <c r="GC29" s="140"/>
      <c r="GD29" s="140"/>
      <c r="GE29" s="140"/>
      <c r="GF29" s="140"/>
      <c r="GG29" s="140"/>
      <c r="GH29" s="140"/>
      <c r="GI29" s="140"/>
      <c r="GJ29" s="140"/>
      <c r="GK29" s="140"/>
      <c r="GL29" s="140"/>
      <c r="GM29" s="140"/>
      <c r="GN29" s="140"/>
      <c r="GO29" s="140"/>
      <c r="GP29" s="140"/>
      <c r="GQ29" s="140"/>
      <c r="GR29" s="140"/>
      <c r="GS29" s="140"/>
      <c r="GT29" s="140"/>
      <c r="GU29" s="140"/>
      <c r="GV29" s="140"/>
      <c r="GW29" s="140"/>
      <c r="GX29" s="140"/>
      <c r="GY29" s="140"/>
      <c r="GZ29" s="140"/>
      <c r="HA29" s="140"/>
      <c r="HB29" s="140"/>
      <c r="HC29" s="140"/>
      <c r="HD29" s="140"/>
      <c r="HE29" s="140"/>
      <c r="HF29" s="140"/>
      <c r="HG29" s="140"/>
      <c r="HH29" s="140"/>
      <c r="HI29" s="140"/>
      <c r="HJ29" s="140"/>
      <c r="HK29" s="140"/>
      <c r="HL29" s="140"/>
      <c r="HM29" s="140"/>
      <c r="HN29" s="140"/>
      <c r="HO29" s="140"/>
      <c r="HP29" s="140"/>
      <c r="HQ29" s="140"/>
      <c r="HR29" s="140"/>
      <c r="HS29" s="140"/>
      <c r="HT29" s="140"/>
      <c r="HU29" s="140"/>
      <c r="HV29" s="140"/>
      <c r="HW29" s="140"/>
      <c r="HX29" s="140"/>
      <c r="HY29" s="140"/>
      <c r="HZ29" s="140"/>
      <c r="IA29" s="140"/>
      <c r="IB29" s="140"/>
      <c r="IC29" s="140"/>
      <c r="ID29" s="140"/>
      <c r="IE29" s="140"/>
      <c r="IF29" s="140"/>
      <c r="IG29" s="140"/>
      <c r="IH29" s="140"/>
      <c r="II29" s="140"/>
      <c r="IJ29" s="140"/>
      <c r="IK29" s="140"/>
      <c r="IL29" s="140"/>
      <c r="IM29" s="140"/>
      <c r="IN29" s="140"/>
      <c r="IO29" s="140"/>
      <c r="IP29" s="140"/>
      <c r="IQ29" s="140"/>
      <c r="IR29" s="140"/>
      <c r="IS29" s="140"/>
      <c r="IT29" s="140"/>
      <c r="IU29" s="140"/>
      <c r="IV29" s="140"/>
      <c r="IW29" s="140"/>
      <c r="IX29" s="140"/>
      <c r="IY29" s="140"/>
      <c r="IZ29" s="140"/>
      <c r="JA29" s="140"/>
      <c r="JB29" s="140"/>
      <c r="JC29" s="140"/>
      <c r="JD29" s="140"/>
      <c r="JE29" s="140"/>
      <c r="JF29" s="140"/>
      <c r="JG29" s="140"/>
      <c r="JH29" s="140"/>
      <c r="JI29" s="140"/>
      <c r="JJ29" s="140"/>
      <c r="JK29" s="140"/>
      <c r="JL29" s="140"/>
      <c r="JM29" s="140"/>
      <c r="JN29" s="140"/>
      <c r="JO29" s="140"/>
      <c r="JP29" s="140"/>
      <c r="JQ29" s="140"/>
      <c r="JR29" s="140"/>
      <c r="JS29" s="140"/>
      <c r="JT29" s="140"/>
      <c r="JU29" s="140"/>
      <c r="JV29" s="140"/>
      <c r="JW29" s="140"/>
      <c r="JX29" s="140"/>
      <c r="JY29" s="140"/>
      <c r="JZ29" s="140"/>
      <c r="KA29" s="140"/>
      <c r="KB29" s="140"/>
      <c r="KC29" s="140"/>
      <c r="KD29" s="140"/>
      <c r="KE29" s="140"/>
      <c r="KF29" s="140"/>
      <c r="KG29" s="140"/>
      <c r="KH29" s="140"/>
      <c r="KI29" s="140"/>
      <c r="KJ29" s="140"/>
      <c r="KK29" s="140"/>
      <c r="KL29" s="140"/>
      <c r="KM29" s="140"/>
      <c r="KN29" s="140"/>
      <c r="KO29" s="140"/>
      <c r="KP29" s="140"/>
      <c r="KQ29" s="140"/>
      <c r="KR29" s="140"/>
      <c r="KS29" s="140"/>
      <c r="KT29" s="140"/>
      <c r="KU29" s="140"/>
      <c r="KV29" s="140"/>
      <c r="KW29" s="140"/>
      <c r="KX29" s="140"/>
      <c r="KY29" s="140"/>
      <c r="KZ29" s="140"/>
      <c r="LA29" s="140"/>
      <c r="LB29" s="140"/>
      <c r="LC29" s="140"/>
      <c r="LD29" s="140"/>
      <c r="LE29" s="140"/>
      <c r="LF29" s="140"/>
      <c r="LG29" s="140"/>
      <c r="LH29" s="140"/>
      <c r="LI29" s="140"/>
      <c r="LJ29" s="140"/>
      <c r="LK29" s="140"/>
      <c r="LL29" s="140"/>
      <c r="LM29" s="140"/>
      <c r="LN29" s="140"/>
      <c r="LO29" s="140"/>
      <c r="LP29" s="140"/>
      <c r="LQ29" s="140"/>
      <c r="LR29" s="140"/>
      <c r="LS29" s="140"/>
      <c r="LT29" s="140"/>
      <c r="LU29" s="140"/>
      <c r="LV29" s="140"/>
      <c r="LW29" s="140"/>
      <c r="LX29" s="140"/>
      <c r="LY29" s="140"/>
      <c r="LZ29" s="140"/>
      <c r="MA29" s="140"/>
      <c r="MB29" s="140"/>
      <c r="MC29" s="140"/>
      <c r="MD29" s="140"/>
      <c r="ME29" s="140"/>
      <c r="MF29" s="140"/>
      <c r="MG29" s="140"/>
      <c r="MH29" s="140"/>
      <c r="MI29" s="140"/>
      <c r="MJ29" s="140"/>
      <c r="MK29" s="140"/>
      <c r="ML29" s="140"/>
      <c r="MM29" s="140"/>
      <c r="MN29" s="140"/>
      <c r="MO29" s="140"/>
      <c r="MP29" s="140"/>
      <c r="MQ29" s="140"/>
      <c r="MR29" s="140"/>
      <c r="MS29" s="140"/>
      <c r="MT29" s="140"/>
      <c r="MU29" s="140"/>
      <c r="MV29" s="140"/>
      <c r="MW29" s="140"/>
      <c r="MX29" s="140"/>
      <c r="MY29" s="140"/>
      <c r="MZ29" s="140"/>
      <c r="NA29" s="140"/>
      <c r="NB29" s="140"/>
      <c r="NC29" s="140"/>
      <c r="ND29" s="140"/>
      <c r="NE29" s="140"/>
      <c r="NF29" s="140"/>
      <c r="NG29" s="140"/>
      <c r="NH29" s="140"/>
      <c r="NI29" s="140"/>
      <c r="NJ29" s="140"/>
      <c r="NK29" s="140"/>
      <c r="NL29" s="140"/>
      <c r="NM29" s="140"/>
      <c r="NN29" s="140"/>
      <c r="NO29" s="140"/>
      <c r="NP29" s="140"/>
      <c r="NQ29" s="140"/>
      <c r="NR29" s="140"/>
      <c r="NS29" s="140"/>
      <c r="NT29" s="140"/>
      <c r="NU29" s="140"/>
      <c r="NV29" s="140"/>
      <c r="NW29" s="140"/>
      <c r="NX29" s="140"/>
      <c r="NY29" s="140"/>
      <c r="NZ29" s="140"/>
      <c r="OA29" s="140"/>
      <c r="OB29" s="140"/>
      <c r="OC29" s="140"/>
      <c r="OD29" s="140"/>
      <c r="OE29" s="140"/>
      <c r="OF29" s="140"/>
      <c r="OG29" s="140"/>
      <c r="OH29" s="140"/>
      <c r="OI29" s="140"/>
    </row>
    <row r="30" spans="1:399" ht="15.65" thickBot="1" x14ac:dyDescent="0.35">
      <c r="A30" s="125">
        <v>1</v>
      </c>
      <c r="B30" s="136" t="s">
        <v>34</v>
      </c>
      <c r="C30" s="111">
        <v>45026</v>
      </c>
      <c r="D30" s="111">
        <v>45026</v>
      </c>
      <c r="E30" s="112">
        <v>0.5</v>
      </c>
      <c r="F30" s="113">
        <v>1</v>
      </c>
      <c r="G30" s="114">
        <f t="shared" ref="G30:G40" ca="1" si="361">IF(OR(D30="",C30=""),0,IF(TODAY()&lt;C30,0,IF(TODAY()&gt;D30,100%,((NETWORKDAYS(C30,TODAY(),feries2023)*E30)/(NETWORKDAYS(C30,D30,feries2023)*E30)))))</f>
        <v>0</v>
      </c>
      <c r="H30" s="114" t="s">
        <v>163</v>
      </c>
      <c r="I30" s="113">
        <f t="shared" ref="I30:I40" si="362">NETWORKDAYS(C30,D30,feries2023)*E30</f>
        <v>0</v>
      </c>
      <c r="J30" s="116" t="s">
        <v>179</v>
      </c>
      <c r="K30" s="117"/>
      <c r="L30" s="117"/>
      <c r="M30" s="117"/>
      <c r="N30" s="117"/>
      <c r="O30" s="117"/>
      <c r="P30" s="117"/>
      <c r="Q30" s="117">
        <f t="shared" ref="Q30:V40" si="363">IFERROR(SEARCH(Q$3,$H30),0)</f>
        <v>0</v>
      </c>
      <c r="R30" s="117">
        <f t="shared" si="363"/>
        <v>1</v>
      </c>
      <c r="S30" s="117">
        <f t="shared" si="363"/>
        <v>0</v>
      </c>
      <c r="T30" s="117">
        <f t="shared" si="363"/>
        <v>0</v>
      </c>
      <c r="U30" s="117">
        <f t="shared" si="363"/>
        <v>0</v>
      </c>
      <c r="V30" s="117">
        <f t="shared" si="363"/>
        <v>0</v>
      </c>
      <c r="W30" s="118">
        <f t="shared" ref="W30:W40" si="364">IF(J30="seul",MAX(X30,Y30,Z30,AA30,AB30,AC30),IF(J30="en parallèle",(SUM(X30,Y30,Z30,AA30,AB30,AC30)/(COUNTIF(Q30:V30,"&gt;0"))),IF(J30="complémentaire",SUM(X30,Y30,Z30,AA30,AB30,AC30),"##Erreur!!!##")))</f>
        <v>0</v>
      </c>
      <c r="X30" s="117" t="str">
        <f t="shared" ref="X30:AC40" si="365">IF(AND($J30="seul",$H30=Q$3),$I30,IF(AND($J30="en parallèle",Q30&gt;0),$I30,IF(AND($J30="complémentaire",Q30&gt;0),K30,"")))</f>
        <v/>
      </c>
      <c r="Y30" s="117">
        <f t="shared" si="365"/>
        <v>0</v>
      </c>
      <c r="Z30" s="117" t="str">
        <f t="shared" si="365"/>
        <v/>
      </c>
      <c r="AA30" s="117" t="str">
        <f t="shared" si="365"/>
        <v/>
      </c>
      <c r="AB30" s="117" t="str">
        <f t="shared" si="365"/>
        <v/>
      </c>
      <c r="AC30" s="117" t="str">
        <f t="shared" si="365"/>
        <v/>
      </c>
      <c r="AD30" s="138">
        <f t="shared" ref="AD30:AD40" si="366">IF(X30="",0,X30*$X$4)+IF(Y30="",0,Y30*$Y$4)+IF(Z30="",0,Z30*$Z$4)+IF(AA30="",0,AA30*$AA$4)+IF(AB30="",0,AB30*$AB$4)+IF(AC30="",0,AC30*$AC$4)</f>
        <v>0</v>
      </c>
      <c r="AE30" s="119" t="s">
        <v>51</v>
      </c>
      <c r="AF30" s="120" t="s">
        <v>33</v>
      </c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  <c r="EM30" s="134"/>
      <c r="EN30" s="134"/>
      <c r="EO30" s="134"/>
      <c r="EP30" s="134"/>
      <c r="EQ30" s="134"/>
      <c r="ER30" s="134"/>
      <c r="ES30" s="134"/>
      <c r="ET30" s="134"/>
      <c r="EU30" s="134"/>
      <c r="EV30" s="134"/>
      <c r="EW30" s="134"/>
      <c r="EX30" s="134"/>
      <c r="EY30" s="134"/>
      <c r="EZ30" s="134"/>
      <c r="FA30" s="134"/>
      <c r="FB30" s="134"/>
      <c r="FC30" s="134"/>
      <c r="FD30" s="134"/>
      <c r="FE30" s="134"/>
      <c r="FF30" s="134"/>
      <c r="FG30" s="134"/>
      <c r="FH30" s="134"/>
      <c r="FI30" s="134"/>
      <c r="FJ30" s="134"/>
      <c r="FK30" s="134"/>
      <c r="FL30" s="134"/>
      <c r="FM30" s="134"/>
      <c r="FN30" s="134"/>
      <c r="FO30" s="134"/>
      <c r="FP30" s="134"/>
      <c r="FQ30" s="134"/>
      <c r="FR30" s="134"/>
      <c r="FS30" s="134"/>
      <c r="FT30" s="134"/>
      <c r="FU30" s="134"/>
      <c r="FV30" s="134"/>
      <c r="FW30" s="134"/>
      <c r="FX30" s="134"/>
      <c r="FY30" s="134"/>
      <c r="FZ30" s="134"/>
      <c r="GA30" s="134"/>
      <c r="GB30" s="134"/>
      <c r="GC30" s="134"/>
      <c r="GD30" s="134"/>
      <c r="GE30" s="134"/>
      <c r="GF30" s="134"/>
      <c r="GG30" s="134"/>
      <c r="GH30" s="134"/>
      <c r="GI30" s="134"/>
      <c r="GJ30" s="134"/>
      <c r="GK30" s="134"/>
      <c r="GL30" s="134"/>
      <c r="GM30" s="134"/>
      <c r="GN30" s="134"/>
      <c r="GO30" s="134"/>
      <c r="GP30" s="134"/>
      <c r="GQ30" s="134"/>
      <c r="GR30" s="134"/>
      <c r="GS30" s="134"/>
      <c r="GT30" s="134"/>
      <c r="GU30" s="134"/>
      <c r="GV30" s="134"/>
      <c r="GW30" s="134"/>
      <c r="GX30" s="134"/>
      <c r="GY30" s="134"/>
      <c r="GZ30" s="134"/>
      <c r="HA30" s="134"/>
      <c r="HB30" s="134"/>
      <c r="HC30" s="134"/>
      <c r="HD30" s="134"/>
      <c r="HE30" s="134"/>
      <c r="HF30" s="134"/>
      <c r="HG30" s="134"/>
      <c r="HH30" s="134"/>
      <c r="HI30" s="134"/>
      <c r="HJ30" s="134"/>
      <c r="HK30" s="134"/>
      <c r="HL30" s="134"/>
      <c r="HM30" s="134"/>
      <c r="HN30" s="134"/>
      <c r="HO30" s="134"/>
      <c r="HP30" s="134"/>
      <c r="HQ30" s="134"/>
      <c r="HR30" s="134"/>
      <c r="HS30" s="134"/>
      <c r="HT30" s="134"/>
      <c r="HU30" s="134"/>
      <c r="HV30" s="134"/>
      <c r="HW30" s="134"/>
      <c r="HX30" s="134"/>
      <c r="HY30" s="134"/>
      <c r="HZ30" s="134"/>
      <c r="IA30" s="134"/>
      <c r="IB30" s="134"/>
      <c r="IC30" s="134"/>
      <c r="ID30" s="134"/>
      <c r="IE30" s="134"/>
      <c r="IF30" s="134"/>
      <c r="IG30" s="134"/>
      <c r="IH30" s="134"/>
      <c r="II30" s="134"/>
      <c r="IJ30" s="134"/>
      <c r="IK30" s="134"/>
      <c r="IL30" s="134"/>
      <c r="IM30" s="134"/>
      <c r="IN30" s="134"/>
      <c r="IO30" s="134"/>
      <c r="IP30" s="134"/>
      <c r="IQ30" s="134"/>
      <c r="IR30" s="134"/>
      <c r="IS30" s="134"/>
      <c r="IT30" s="134"/>
      <c r="IU30" s="134"/>
      <c r="IV30" s="134"/>
      <c r="IW30" s="134"/>
      <c r="IX30" s="134"/>
      <c r="IY30" s="134"/>
      <c r="IZ30" s="134"/>
      <c r="JA30" s="134"/>
      <c r="JB30" s="134"/>
      <c r="JC30" s="134"/>
      <c r="JD30" s="134"/>
      <c r="JE30" s="134"/>
      <c r="JF30" s="134"/>
      <c r="JG30" s="134"/>
      <c r="JH30" s="134"/>
      <c r="JI30" s="134"/>
      <c r="JJ30" s="134"/>
      <c r="JK30" s="134"/>
      <c r="JL30" s="134"/>
      <c r="JM30" s="134"/>
      <c r="JN30" s="134"/>
      <c r="JO30" s="134"/>
      <c r="JP30" s="134"/>
      <c r="JQ30" s="134"/>
      <c r="JR30" s="134"/>
      <c r="JS30" s="134"/>
      <c r="JT30" s="134"/>
      <c r="JU30" s="134"/>
      <c r="JV30" s="134"/>
      <c r="JW30" s="134"/>
      <c r="JX30" s="134"/>
      <c r="JY30" s="134"/>
      <c r="JZ30" s="134"/>
      <c r="KA30" s="134"/>
      <c r="KB30" s="134"/>
      <c r="KC30" s="134"/>
      <c r="KD30" s="134"/>
      <c r="KE30" s="134"/>
      <c r="KF30" s="134"/>
      <c r="KG30" s="134"/>
      <c r="KH30" s="134"/>
      <c r="KI30" s="134"/>
      <c r="KJ30" s="134"/>
      <c r="KK30" s="134"/>
      <c r="KL30" s="134"/>
      <c r="KM30" s="134"/>
      <c r="KN30" s="134"/>
      <c r="KO30" s="134"/>
      <c r="KP30" s="134"/>
      <c r="KQ30" s="134"/>
      <c r="KR30" s="134"/>
      <c r="KS30" s="134"/>
      <c r="KT30" s="134"/>
      <c r="KU30" s="134"/>
      <c r="KV30" s="134"/>
      <c r="KW30" s="134"/>
      <c r="KX30" s="134"/>
      <c r="KY30" s="134"/>
      <c r="KZ30" s="134"/>
      <c r="LA30" s="134"/>
      <c r="LB30" s="134"/>
      <c r="LC30" s="134"/>
      <c r="LD30" s="134"/>
      <c r="LE30" s="134"/>
      <c r="LF30" s="134"/>
      <c r="LG30" s="134"/>
      <c r="LH30" s="134"/>
      <c r="LI30" s="134"/>
      <c r="LJ30" s="134"/>
      <c r="LK30" s="134"/>
      <c r="LL30" s="134"/>
      <c r="LM30" s="134"/>
      <c r="LN30" s="134"/>
      <c r="LO30" s="134"/>
      <c r="LP30" s="134"/>
      <c r="LQ30" s="134"/>
      <c r="LR30" s="134"/>
      <c r="LS30" s="134"/>
      <c r="LT30" s="134"/>
      <c r="LU30" s="134"/>
      <c r="LV30" s="134"/>
      <c r="LW30" s="134"/>
      <c r="LX30" s="134"/>
      <c r="LY30" s="134"/>
      <c r="LZ30" s="134"/>
      <c r="MA30" s="134"/>
      <c r="MB30" s="134"/>
      <c r="MC30" s="134"/>
      <c r="MD30" s="134"/>
      <c r="ME30" s="134"/>
      <c r="MF30" s="134"/>
      <c r="MG30" s="134"/>
      <c r="MH30" s="134"/>
      <c r="MI30" s="134"/>
      <c r="MJ30" s="134"/>
      <c r="MK30" s="134"/>
      <c r="ML30" s="134"/>
      <c r="MM30" s="134"/>
      <c r="MN30" s="134"/>
      <c r="MO30" s="134"/>
      <c r="MP30" s="134"/>
      <c r="MQ30" s="134"/>
      <c r="MR30" s="134"/>
      <c r="MS30" s="134"/>
      <c r="MT30" s="134"/>
      <c r="MU30" s="134"/>
      <c r="MV30" s="134"/>
      <c r="MW30" s="134"/>
      <c r="MX30" s="134"/>
      <c r="MY30" s="134"/>
      <c r="MZ30" s="134"/>
      <c r="NA30" s="134"/>
      <c r="NB30" s="134"/>
      <c r="NC30" s="134"/>
      <c r="ND30" s="134"/>
      <c r="NE30" s="134"/>
      <c r="NF30" s="134"/>
      <c r="NG30" s="134"/>
      <c r="NH30" s="134"/>
      <c r="NI30" s="134"/>
      <c r="NJ30" s="134"/>
      <c r="NK30" s="134"/>
      <c r="NL30" s="134"/>
      <c r="NM30" s="134"/>
      <c r="NN30" s="134"/>
      <c r="NO30" s="134"/>
      <c r="NP30" s="134"/>
      <c r="NQ30" s="134"/>
      <c r="NR30" s="134"/>
      <c r="NS30" s="134"/>
      <c r="NT30" s="134"/>
      <c r="NU30" s="134"/>
      <c r="NV30" s="134"/>
      <c r="NW30" s="134"/>
      <c r="NX30" s="134"/>
      <c r="NY30" s="134"/>
      <c r="NZ30" s="134"/>
      <c r="OA30" s="134"/>
      <c r="OB30" s="134"/>
      <c r="OC30" s="134"/>
      <c r="OD30" s="134"/>
      <c r="OE30" s="134"/>
      <c r="OF30" s="134"/>
      <c r="OG30" s="134"/>
      <c r="OH30" s="134"/>
      <c r="OI30" s="134"/>
    </row>
    <row r="31" spans="1:399" ht="15.65" thickBot="1" x14ac:dyDescent="0.35">
      <c r="A31" s="125">
        <v>1</v>
      </c>
      <c r="B31" s="136" t="s">
        <v>35</v>
      </c>
      <c r="C31" s="111">
        <v>45027</v>
      </c>
      <c r="D31" s="111">
        <v>45027</v>
      </c>
      <c r="E31" s="112">
        <v>1</v>
      </c>
      <c r="F31" s="113">
        <v>1</v>
      </c>
      <c r="G31" s="114">
        <f t="shared" ca="1" si="361"/>
        <v>0</v>
      </c>
      <c r="H31" s="114" t="s">
        <v>163</v>
      </c>
      <c r="I31" s="113">
        <f t="shared" si="362"/>
        <v>1</v>
      </c>
      <c r="J31" s="116" t="s">
        <v>179</v>
      </c>
      <c r="K31" s="117"/>
      <c r="L31" s="117"/>
      <c r="M31" s="117"/>
      <c r="N31" s="117"/>
      <c r="O31" s="117"/>
      <c r="P31" s="117"/>
      <c r="Q31" s="117">
        <f t="shared" si="363"/>
        <v>0</v>
      </c>
      <c r="R31" s="117">
        <f t="shared" si="363"/>
        <v>1</v>
      </c>
      <c r="S31" s="117">
        <f t="shared" si="363"/>
        <v>0</v>
      </c>
      <c r="T31" s="117">
        <f t="shared" si="363"/>
        <v>0</v>
      </c>
      <c r="U31" s="117">
        <f t="shared" si="363"/>
        <v>0</v>
      </c>
      <c r="V31" s="117">
        <f t="shared" si="363"/>
        <v>0</v>
      </c>
      <c r="W31" s="118">
        <f t="shared" si="364"/>
        <v>1</v>
      </c>
      <c r="X31" s="117" t="str">
        <f t="shared" si="365"/>
        <v/>
      </c>
      <c r="Y31" s="117">
        <f t="shared" si="365"/>
        <v>1</v>
      </c>
      <c r="Z31" s="117" t="str">
        <f t="shared" si="365"/>
        <v/>
      </c>
      <c r="AA31" s="117" t="str">
        <f t="shared" si="365"/>
        <v/>
      </c>
      <c r="AB31" s="117" t="str">
        <f t="shared" si="365"/>
        <v/>
      </c>
      <c r="AC31" s="117" t="str">
        <f t="shared" si="365"/>
        <v/>
      </c>
      <c r="AD31" s="138">
        <f t="shared" si="366"/>
        <v>230.79000000000002</v>
      </c>
      <c r="AE31" s="119" t="s">
        <v>51</v>
      </c>
      <c r="AF31" s="120" t="s">
        <v>33</v>
      </c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  <c r="EM31" s="134"/>
      <c r="EN31" s="134"/>
      <c r="EO31" s="134"/>
      <c r="EP31" s="134"/>
      <c r="EQ31" s="134"/>
      <c r="ER31" s="134"/>
      <c r="ES31" s="134"/>
      <c r="ET31" s="134"/>
      <c r="EU31" s="134"/>
      <c r="EV31" s="134"/>
      <c r="EW31" s="134"/>
      <c r="EX31" s="134"/>
      <c r="EY31" s="134"/>
      <c r="EZ31" s="134"/>
      <c r="FA31" s="134"/>
      <c r="FB31" s="134"/>
      <c r="FC31" s="134"/>
      <c r="FD31" s="134"/>
      <c r="FE31" s="134"/>
      <c r="FF31" s="134"/>
      <c r="FG31" s="134"/>
      <c r="FH31" s="134"/>
      <c r="FI31" s="134"/>
      <c r="FJ31" s="134"/>
      <c r="FK31" s="134"/>
      <c r="FL31" s="134"/>
      <c r="FM31" s="134"/>
      <c r="FN31" s="134"/>
      <c r="FO31" s="134"/>
      <c r="FP31" s="134"/>
      <c r="FQ31" s="134"/>
      <c r="FR31" s="134"/>
      <c r="FS31" s="134"/>
      <c r="FT31" s="134"/>
      <c r="FU31" s="134"/>
      <c r="FV31" s="134"/>
      <c r="FW31" s="134"/>
      <c r="FX31" s="134"/>
      <c r="FY31" s="134"/>
      <c r="FZ31" s="134"/>
      <c r="GA31" s="134"/>
      <c r="GB31" s="134"/>
      <c r="GC31" s="134"/>
      <c r="GD31" s="134"/>
      <c r="GE31" s="134"/>
      <c r="GF31" s="134"/>
      <c r="GG31" s="134"/>
      <c r="GH31" s="134"/>
      <c r="GI31" s="134"/>
      <c r="GJ31" s="134"/>
      <c r="GK31" s="134"/>
      <c r="GL31" s="134"/>
      <c r="GM31" s="134"/>
      <c r="GN31" s="134"/>
      <c r="GO31" s="134"/>
      <c r="GP31" s="134"/>
      <c r="GQ31" s="134"/>
      <c r="GR31" s="134"/>
      <c r="GS31" s="134"/>
      <c r="GT31" s="134"/>
      <c r="GU31" s="134"/>
      <c r="GV31" s="134"/>
      <c r="GW31" s="134"/>
      <c r="GX31" s="134"/>
      <c r="GY31" s="134"/>
      <c r="GZ31" s="134"/>
      <c r="HA31" s="134"/>
      <c r="HB31" s="134"/>
      <c r="HC31" s="134"/>
      <c r="HD31" s="134"/>
      <c r="HE31" s="134"/>
      <c r="HF31" s="134"/>
      <c r="HG31" s="134"/>
      <c r="HH31" s="134"/>
      <c r="HI31" s="134"/>
      <c r="HJ31" s="134"/>
      <c r="HK31" s="134"/>
      <c r="HL31" s="134"/>
      <c r="HM31" s="134"/>
      <c r="HN31" s="134"/>
      <c r="HO31" s="134"/>
      <c r="HP31" s="134"/>
      <c r="HQ31" s="134"/>
      <c r="HR31" s="134"/>
      <c r="HS31" s="134"/>
      <c r="HT31" s="134"/>
      <c r="HU31" s="134"/>
      <c r="HV31" s="134"/>
      <c r="HW31" s="134"/>
      <c r="HX31" s="134"/>
      <c r="HY31" s="134"/>
      <c r="HZ31" s="134"/>
      <c r="IA31" s="134"/>
      <c r="IB31" s="134"/>
      <c r="IC31" s="134"/>
      <c r="ID31" s="134"/>
      <c r="IE31" s="134"/>
      <c r="IF31" s="134"/>
      <c r="IG31" s="134"/>
      <c r="IH31" s="134"/>
      <c r="II31" s="134"/>
      <c r="IJ31" s="134"/>
      <c r="IK31" s="134"/>
      <c r="IL31" s="134"/>
      <c r="IM31" s="134"/>
      <c r="IN31" s="134"/>
      <c r="IO31" s="134"/>
      <c r="IP31" s="134"/>
      <c r="IQ31" s="134"/>
      <c r="IR31" s="134"/>
      <c r="IS31" s="134"/>
      <c r="IT31" s="134"/>
      <c r="IU31" s="134"/>
      <c r="IV31" s="134"/>
      <c r="IW31" s="134"/>
      <c r="IX31" s="134"/>
      <c r="IY31" s="134"/>
      <c r="IZ31" s="134"/>
      <c r="JA31" s="134"/>
      <c r="JB31" s="134"/>
      <c r="JC31" s="134"/>
      <c r="JD31" s="134"/>
      <c r="JE31" s="134"/>
      <c r="JF31" s="134"/>
      <c r="JG31" s="134"/>
      <c r="JH31" s="134"/>
      <c r="JI31" s="134"/>
      <c r="JJ31" s="134"/>
      <c r="JK31" s="134"/>
      <c r="JL31" s="134"/>
      <c r="JM31" s="134"/>
      <c r="JN31" s="134"/>
      <c r="JO31" s="134"/>
      <c r="JP31" s="134"/>
      <c r="JQ31" s="134"/>
      <c r="JR31" s="134"/>
      <c r="JS31" s="134"/>
      <c r="JT31" s="134"/>
      <c r="JU31" s="134"/>
      <c r="JV31" s="134"/>
      <c r="JW31" s="134"/>
      <c r="JX31" s="134"/>
      <c r="JY31" s="134"/>
      <c r="JZ31" s="134"/>
      <c r="KA31" s="134"/>
      <c r="KB31" s="134"/>
      <c r="KC31" s="134"/>
      <c r="KD31" s="134"/>
      <c r="KE31" s="134"/>
      <c r="KF31" s="134"/>
      <c r="KG31" s="134"/>
      <c r="KH31" s="134"/>
      <c r="KI31" s="134"/>
      <c r="KJ31" s="134"/>
      <c r="KK31" s="134"/>
      <c r="KL31" s="134"/>
      <c r="KM31" s="134"/>
      <c r="KN31" s="134"/>
      <c r="KO31" s="134"/>
      <c r="KP31" s="134"/>
      <c r="KQ31" s="134"/>
      <c r="KR31" s="134"/>
      <c r="KS31" s="134"/>
      <c r="KT31" s="134"/>
      <c r="KU31" s="134"/>
      <c r="KV31" s="134"/>
      <c r="KW31" s="134"/>
      <c r="KX31" s="134"/>
      <c r="KY31" s="134"/>
      <c r="KZ31" s="134"/>
      <c r="LA31" s="134"/>
      <c r="LB31" s="134"/>
      <c r="LC31" s="134"/>
      <c r="LD31" s="134"/>
      <c r="LE31" s="134"/>
      <c r="LF31" s="134"/>
      <c r="LG31" s="134"/>
      <c r="LH31" s="134"/>
      <c r="LI31" s="134"/>
      <c r="LJ31" s="134"/>
      <c r="LK31" s="134"/>
      <c r="LL31" s="134"/>
      <c r="LM31" s="134"/>
      <c r="LN31" s="134"/>
      <c r="LO31" s="134"/>
      <c r="LP31" s="134"/>
      <c r="LQ31" s="134"/>
      <c r="LR31" s="134"/>
      <c r="LS31" s="134"/>
      <c r="LT31" s="134"/>
      <c r="LU31" s="134"/>
      <c r="LV31" s="134"/>
      <c r="LW31" s="134"/>
      <c r="LX31" s="134"/>
      <c r="LY31" s="134"/>
      <c r="LZ31" s="134"/>
      <c r="MA31" s="134"/>
      <c r="MB31" s="134"/>
      <c r="MC31" s="134"/>
      <c r="MD31" s="134"/>
      <c r="ME31" s="134"/>
      <c r="MF31" s="134"/>
      <c r="MG31" s="134"/>
      <c r="MH31" s="134"/>
      <c r="MI31" s="134"/>
      <c r="MJ31" s="134"/>
      <c r="MK31" s="134"/>
      <c r="ML31" s="134"/>
      <c r="MM31" s="134"/>
      <c r="MN31" s="134"/>
      <c r="MO31" s="134"/>
      <c r="MP31" s="134"/>
      <c r="MQ31" s="134"/>
      <c r="MR31" s="134"/>
      <c r="MS31" s="134"/>
      <c r="MT31" s="134"/>
      <c r="MU31" s="134"/>
      <c r="MV31" s="134"/>
      <c r="MW31" s="134"/>
      <c r="MX31" s="134"/>
      <c r="MY31" s="134"/>
      <c r="MZ31" s="134"/>
      <c r="NA31" s="134"/>
      <c r="NB31" s="134"/>
      <c r="NC31" s="134"/>
      <c r="ND31" s="134"/>
      <c r="NE31" s="134"/>
      <c r="NF31" s="134"/>
      <c r="NG31" s="134"/>
      <c r="NH31" s="134"/>
      <c r="NI31" s="134"/>
      <c r="NJ31" s="134"/>
      <c r="NK31" s="134"/>
      <c r="NL31" s="134"/>
      <c r="NM31" s="134"/>
      <c r="NN31" s="134"/>
      <c r="NO31" s="134"/>
      <c r="NP31" s="134"/>
      <c r="NQ31" s="134"/>
      <c r="NR31" s="134"/>
      <c r="NS31" s="134"/>
      <c r="NT31" s="134"/>
      <c r="NU31" s="134"/>
      <c r="NV31" s="134"/>
      <c r="NW31" s="134"/>
      <c r="NX31" s="134"/>
      <c r="NY31" s="134"/>
      <c r="NZ31" s="134"/>
      <c r="OA31" s="134"/>
      <c r="OB31" s="134"/>
      <c r="OC31" s="134"/>
      <c r="OD31" s="134"/>
      <c r="OE31" s="134"/>
      <c r="OF31" s="134"/>
      <c r="OG31" s="134"/>
      <c r="OH31" s="134"/>
      <c r="OI31" s="134"/>
    </row>
    <row r="32" spans="1:399" ht="25.7" thickBot="1" x14ac:dyDescent="0.35">
      <c r="A32" s="125">
        <v>1</v>
      </c>
      <c r="B32" s="136" t="s">
        <v>211</v>
      </c>
      <c r="C32" s="111">
        <v>45028</v>
      </c>
      <c r="D32" s="111">
        <v>45029</v>
      </c>
      <c r="E32" s="112">
        <v>0.5</v>
      </c>
      <c r="F32" s="113">
        <v>1</v>
      </c>
      <c r="G32" s="114">
        <f t="shared" ref="G32:G33" ca="1" si="367">IF(OR(D32="",C32=""),0,IF(TODAY()&lt;C32,0,IF(TODAY()&gt;D32,100%,((NETWORKDAYS(C32,TODAY(),feries2023)*E32)/(NETWORKDAYS(C32,D32,feries2023)*E32)))))</f>
        <v>0</v>
      </c>
      <c r="H32" s="114" t="s">
        <v>163</v>
      </c>
      <c r="I32" s="113">
        <f t="shared" ref="I32:I33" si="368">NETWORKDAYS(C32,D32,feries2023)*E32</f>
        <v>1</v>
      </c>
      <c r="J32" s="116" t="s">
        <v>179</v>
      </c>
      <c r="K32" s="117"/>
      <c r="L32" s="117"/>
      <c r="M32" s="117"/>
      <c r="N32" s="117"/>
      <c r="O32" s="117"/>
      <c r="P32" s="117"/>
      <c r="Q32" s="117">
        <f t="shared" si="363"/>
        <v>0</v>
      </c>
      <c r="R32" s="117">
        <f t="shared" si="363"/>
        <v>1</v>
      </c>
      <c r="S32" s="117">
        <f t="shared" si="363"/>
        <v>0</v>
      </c>
      <c r="T32" s="117">
        <f t="shared" si="363"/>
        <v>0</v>
      </c>
      <c r="U32" s="117">
        <f t="shared" si="363"/>
        <v>0</v>
      </c>
      <c r="V32" s="117">
        <f t="shared" si="363"/>
        <v>0</v>
      </c>
      <c r="W32" s="118">
        <f t="shared" ref="W32" si="369">IF(J32="seul",MAX(X32,Y32,Z32,AA32,AB32,AC32),IF(J32="en parallèle",(SUM(X32,Y32,Z32,AA32,AB32,AC32)/(COUNTIF(Q32:V32,"&gt;0"))),IF(J32="complémentaire",SUM(X32,Y32,Z32,AA32,AB32,AC32),"##Erreur!!!##")))</f>
        <v>1</v>
      </c>
      <c r="X32" s="117" t="str">
        <f t="shared" ref="X32" si="370">IF(AND($J32="seul",$H32=Q$3),$I32,IF(AND($J32="en parallèle",Q32&gt;0),$I32,IF(AND($J32="complémentaire",Q32&gt;0),K32,"")))</f>
        <v/>
      </c>
      <c r="Y32" s="117">
        <f t="shared" ref="Y32" si="371">IF(AND($J32="seul",$H32=R$3),$I32,IF(AND($J32="en parallèle",R32&gt;0),$I32,IF(AND($J32="complémentaire",R32&gt;0),L32,"")))</f>
        <v>1</v>
      </c>
      <c r="Z32" s="117" t="str">
        <f t="shared" ref="Z32" si="372">IF(AND($J32="seul",$H32=S$3),$I32,IF(AND($J32="en parallèle",S32&gt;0),$I32,IF(AND($J32="complémentaire",S32&gt;0),M32,"")))</f>
        <v/>
      </c>
      <c r="AA32" s="117" t="str">
        <f t="shared" ref="AA32" si="373">IF(AND($J32="seul",$H32=T$3),$I32,IF(AND($J32="en parallèle",T32&gt;0),$I32,IF(AND($J32="complémentaire",T32&gt;0),N32,"")))</f>
        <v/>
      </c>
      <c r="AB32" s="117" t="str">
        <f t="shared" ref="AB32" si="374">IF(AND($J32="seul",$H32=U$3),$I32,IF(AND($J32="en parallèle",U32&gt;0),$I32,IF(AND($J32="complémentaire",U32&gt;0),O32,"")))</f>
        <v/>
      </c>
      <c r="AC32" s="117" t="str">
        <f t="shared" ref="AC32" si="375">IF(AND($J32="seul",$H32=V$3),$I32,IF(AND($J32="en parallèle",V32&gt;0),$I32,IF(AND($J32="complémentaire",V32&gt;0),P32,"")))</f>
        <v/>
      </c>
      <c r="AD32" s="138">
        <f t="shared" si="366"/>
        <v>230.79000000000002</v>
      </c>
      <c r="AE32" s="119" t="s">
        <v>51</v>
      </c>
      <c r="AF32" s="120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  <c r="IR32" s="134"/>
      <c r="IS32" s="134"/>
      <c r="IT32" s="134"/>
      <c r="IU32" s="134"/>
      <c r="IV32" s="134"/>
      <c r="IW32" s="134"/>
      <c r="IX32" s="134"/>
      <c r="IY32" s="134"/>
      <c r="IZ32" s="134"/>
      <c r="JA32" s="134"/>
      <c r="JB32" s="134"/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4"/>
      <c r="KA32" s="134"/>
      <c r="KB32" s="134"/>
      <c r="KC32" s="134"/>
      <c r="KD32" s="134"/>
      <c r="KE32" s="134"/>
      <c r="KF32" s="134"/>
      <c r="KG32" s="134"/>
      <c r="KH32" s="134"/>
      <c r="KI32" s="134"/>
      <c r="KJ32" s="134"/>
      <c r="KK32" s="134"/>
      <c r="KL32" s="134"/>
      <c r="KM32" s="134"/>
      <c r="KN32" s="134"/>
      <c r="KO32" s="134"/>
      <c r="KP32" s="134"/>
      <c r="KQ32" s="134"/>
      <c r="KR32" s="134"/>
      <c r="KS32" s="134"/>
      <c r="KT32" s="134"/>
      <c r="KU32" s="134"/>
      <c r="KV32" s="134"/>
      <c r="KW32" s="134"/>
      <c r="KX32" s="134"/>
      <c r="KY32" s="134"/>
      <c r="KZ32" s="134"/>
      <c r="LA32" s="134"/>
      <c r="LB32" s="134"/>
      <c r="LC32" s="134"/>
      <c r="LD32" s="134"/>
      <c r="LE32" s="134"/>
      <c r="LF32" s="134"/>
      <c r="LG32" s="134"/>
      <c r="LH32" s="134"/>
      <c r="LI32" s="134"/>
      <c r="LJ32" s="134"/>
      <c r="LK32" s="134"/>
      <c r="LL32" s="134"/>
      <c r="LM32" s="134"/>
      <c r="LN32" s="134"/>
      <c r="LO32" s="134"/>
      <c r="LP32" s="134"/>
      <c r="LQ32" s="134"/>
      <c r="LR32" s="134"/>
      <c r="LS32" s="134"/>
      <c r="LT32" s="134"/>
      <c r="LU32" s="134"/>
      <c r="LV32" s="134"/>
      <c r="LW32" s="134"/>
      <c r="LX32" s="134"/>
      <c r="LY32" s="134"/>
      <c r="LZ32" s="134"/>
      <c r="MA32" s="134"/>
      <c r="MB32" s="134"/>
      <c r="MC32" s="134"/>
      <c r="MD32" s="134"/>
      <c r="ME32" s="134"/>
      <c r="MF32" s="134"/>
      <c r="MG32" s="134"/>
      <c r="MH32" s="134"/>
      <c r="MI32" s="134"/>
      <c r="MJ32" s="134"/>
      <c r="MK32" s="134"/>
      <c r="ML32" s="134"/>
      <c r="MM32" s="134"/>
      <c r="MN32" s="134"/>
      <c r="MO32" s="134"/>
      <c r="MP32" s="134"/>
      <c r="MQ32" s="134"/>
      <c r="MR32" s="134"/>
      <c r="MS32" s="134"/>
      <c r="MT32" s="134"/>
      <c r="MU32" s="134"/>
      <c r="MV32" s="134"/>
      <c r="MW32" s="134"/>
      <c r="MX32" s="134"/>
      <c r="MY32" s="134"/>
      <c r="MZ32" s="134"/>
      <c r="NA32" s="134"/>
      <c r="NB32" s="134"/>
      <c r="NC32" s="134"/>
      <c r="ND32" s="134"/>
      <c r="NE32" s="134"/>
      <c r="NF32" s="134"/>
      <c r="NG32" s="134"/>
      <c r="NH32" s="134"/>
      <c r="NI32" s="134"/>
      <c r="NJ32" s="134"/>
      <c r="NK32" s="134"/>
      <c r="NL32" s="134"/>
      <c r="NM32" s="134"/>
      <c r="NN32" s="134"/>
      <c r="NO32" s="134"/>
      <c r="NP32" s="134"/>
      <c r="NQ32" s="134"/>
      <c r="NR32" s="134"/>
      <c r="NS32" s="134"/>
      <c r="NT32" s="134"/>
      <c r="NU32" s="134"/>
      <c r="NV32" s="134"/>
      <c r="NW32" s="134"/>
      <c r="NX32" s="134"/>
      <c r="NY32" s="134"/>
      <c r="NZ32" s="134"/>
      <c r="OA32" s="134"/>
      <c r="OB32" s="134"/>
      <c r="OC32" s="134"/>
      <c r="OD32" s="134"/>
      <c r="OE32" s="134"/>
      <c r="OF32" s="134"/>
      <c r="OG32" s="134"/>
      <c r="OH32" s="134"/>
      <c r="OI32" s="134"/>
    </row>
    <row r="33" spans="1:399" ht="15.65" hidden="1" thickBot="1" x14ac:dyDescent="0.35">
      <c r="A33" s="125">
        <v>0</v>
      </c>
      <c r="B33" s="136"/>
      <c r="C33" s="111"/>
      <c r="D33" s="111"/>
      <c r="E33" s="112">
        <v>0</v>
      </c>
      <c r="F33" s="113">
        <v>0</v>
      </c>
      <c r="G33" s="114">
        <f t="shared" ca="1" si="367"/>
        <v>0</v>
      </c>
      <c r="H33" s="114" t="s">
        <v>163</v>
      </c>
      <c r="I33" s="113">
        <f t="shared" si="368"/>
        <v>0</v>
      </c>
      <c r="J33" s="116" t="s">
        <v>179</v>
      </c>
      <c r="K33" s="117"/>
      <c r="L33" s="117"/>
      <c r="M33" s="117"/>
      <c r="N33" s="117"/>
      <c r="O33" s="117"/>
      <c r="P33" s="117"/>
      <c r="Q33" s="117">
        <f t="shared" si="363"/>
        <v>0</v>
      </c>
      <c r="R33" s="117">
        <f>IFERROR(SEARCH(R$3,$H33),0)</f>
        <v>1</v>
      </c>
      <c r="S33" s="117">
        <f t="shared" si="363"/>
        <v>0</v>
      </c>
      <c r="T33" s="117">
        <f t="shared" si="363"/>
        <v>0</v>
      </c>
      <c r="U33" s="117">
        <f t="shared" si="363"/>
        <v>0</v>
      </c>
      <c r="V33" s="117">
        <f t="shared" si="363"/>
        <v>0</v>
      </c>
      <c r="W33" s="118">
        <f t="shared" ref="W33" si="376">IF(J33="seul",MAX(X33,Y33,Z33,AA33,AB33,AC33),IF(J33="en parallèle",(SUM(X33,Y33,Z33,AA33,AB33,AC33)/(COUNTIF(Q33:V33,"&gt;0"))),IF(J33="complémentaire",SUM(X33,Y33,Z33,AA33,AB33,AC33),"##Erreur!!!##")))</f>
        <v>0</v>
      </c>
      <c r="X33" s="117" t="str">
        <f t="shared" ref="X33" si="377">IF(AND($J33="seul",$H33=Q$3),$I33,IF(AND($J33="en parallèle",Q33&gt;0),$I33,IF(AND($J33="complémentaire",Q33&gt;0),K33,"")))</f>
        <v/>
      </c>
      <c r="Y33" s="117">
        <f t="shared" ref="Y33" si="378">IF(AND($J33="seul",$H33=R$3),$I33,IF(AND($J33="en parallèle",R33&gt;0),$I33,IF(AND($J33="complémentaire",R33&gt;0),L33,"")))</f>
        <v>0</v>
      </c>
      <c r="Z33" s="117" t="str">
        <f t="shared" ref="Z33" si="379">IF(AND($J33="seul",$H33=S$3),$I33,IF(AND($J33="en parallèle",S33&gt;0),$I33,IF(AND($J33="complémentaire",S33&gt;0),M33,"")))</f>
        <v/>
      </c>
      <c r="AA33" s="117" t="str">
        <f t="shared" ref="AA33" si="380">IF(AND($J33="seul",$H33=T$3),$I33,IF(AND($J33="en parallèle",T33&gt;0),$I33,IF(AND($J33="complémentaire",T33&gt;0),N33,"")))</f>
        <v/>
      </c>
      <c r="AB33" s="117" t="str">
        <f t="shared" ref="AB33" si="381">IF(AND($J33="seul",$H33=U$3),$I33,IF(AND($J33="en parallèle",U33&gt;0),$I33,IF(AND($J33="complémentaire",U33&gt;0),O33,"")))</f>
        <v/>
      </c>
      <c r="AC33" s="117" t="str">
        <f t="shared" ref="AC33" si="382">IF(AND($J33="seul",$H33=V$3),$I33,IF(AND($J33="en parallèle",V33&gt;0),$I33,IF(AND($J33="complémentaire",V33&gt;0),P33,"")))</f>
        <v/>
      </c>
      <c r="AD33" s="138">
        <f t="shared" si="366"/>
        <v>0</v>
      </c>
      <c r="AE33" s="119"/>
      <c r="AF33" s="120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  <c r="EM33" s="134"/>
      <c r="EN33" s="134"/>
      <c r="EO33" s="134"/>
      <c r="EP33" s="134"/>
      <c r="EQ33" s="134"/>
      <c r="ER33" s="134"/>
      <c r="ES33" s="134"/>
      <c r="ET33" s="134"/>
      <c r="EU33" s="134"/>
      <c r="EV33" s="134"/>
      <c r="EW33" s="134"/>
      <c r="EX33" s="134"/>
      <c r="EY33" s="134"/>
      <c r="EZ33" s="134"/>
      <c r="FA33" s="134"/>
      <c r="FB33" s="134"/>
      <c r="FC33" s="134"/>
      <c r="FD33" s="134"/>
      <c r="FE33" s="134"/>
      <c r="FF33" s="134"/>
      <c r="FG33" s="134"/>
      <c r="FH33" s="134"/>
      <c r="FI33" s="134"/>
      <c r="FJ33" s="134"/>
      <c r="FK33" s="134"/>
      <c r="FL33" s="134"/>
      <c r="FM33" s="134"/>
      <c r="FN33" s="134"/>
      <c r="FO33" s="134"/>
      <c r="FP33" s="134"/>
      <c r="FQ33" s="134"/>
      <c r="FR33" s="134"/>
      <c r="FS33" s="134"/>
      <c r="FT33" s="134"/>
      <c r="FU33" s="134"/>
      <c r="FV33" s="134"/>
      <c r="FW33" s="134"/>
      <c r="FX33" s="134"/>
      <c r="FY33" s="134"/>
      <c r="FZ33" s="134"/>
      <c r="GA33" s="134"/>
      <c r="GB33" s="134"/>
      <c r="GC33" s="134"/>
      <c r="GD33" s="134"/>
      <c r="GE33" s="134"/>
      <c r="GF33" s="134"/>
      <c r="GG33" s="134"/>
      <c r="GH33" s="134"/>
      <c r="GI33" s="134"/>
      <c r="GJ33" s="134"/>
      <c r="GK33" s="134"/>
      <c r="GL33" s="134"/>
      <c r="GM33" s="134"/>
      <c r="GN33" s="134"/>
      <c r="GO33" s="134"/>
      <c r="GP33" s="134"/>
      <c r="GQ33" s="134"/>
      <c r="GR33" s="134"/>
      <c r="GS33" s="134"/>
      <c r="GT33" s="134"/>
      <c r="GU33" s="134"/>
      <c r="GV33" s="134"/>
      <c r="GW33" s="134"/>
      <c r="GX33" s="134"/>
      <c r="GY33" s="134"/>
      <c r="GZ33" s="134"/>
      <c r="HA33" s="134"/>
      <c r="HB33" s="134"/>
      <c r="HC33" s="134"/>
      <c r="HD33" s="134"/>
      <c r="HE33" s="134"/>
      <c r="HF33" s="134"/>
      <c r="HG33" s="134"/>
      <c r="HH33" s="134"/>
      <c r="HI33" s="134"/>
      <c r="HJ33" s="134"/>
      <c r="HK33" s="134"/>
      <c r="HL33" s="134"/>
      <c r="HM33" s="134"/>
      <c r="HN33" s="134"/>
      <c r="HO33" s="134"/>
      <c r="HP33" s="134"/>
      <c r="HQ33" s="134"/>
      <c r="HR33" s="134"/>
      <c r="HS33" s="134"/>
      <c r="HT33" s="134"/>
      <c r="HU33" s="134"/>
      <c r="HV33" s="134"/>
      <c r="HW33" s="134"/>
      <c r="HX33" s="134"/>
      <c r="HY33" s="134"/>
      <c r="HZ33" s="134"/>
      <c r="IA33" s="134"/>
      <c r="IB33" s="134"/>
      <c r="IC33" s="134"/>
      <c r="ID33" s="134"/>
      <c r="IE33" s="134"/>
      <c r="IF33" s="134"/>
      <c r="IG33" s="134"/>
      <c r="IH33" s="134"/>
      <c r="II33" s="134"/>
      <c r="IJ33" s="134"/>
      <c r="IK33" s="134"/>
      <c r="IL33" s="134"/>
      <c r="IM33" s="134"/>
      <c r="IN33" s="134"/>
      <c r="IO33" s="134"/>
      <c r="IP33" s="134"/>
      <c r="IQ33" s="134"/>
      <c r="IR33" s="134"/>
      <c r="IS33" s="134"/>
      <c r="IT33" s="134"/>
      <c r="IU33" s="134"/>
      <c r="IV33" s="134"/>
      <c r="IW33" s="134"/>
      <c r="IX33" s="134"/>
      <c r="IY33" s="134"/>
      <c r="IZ33" s="134"/>
      <c r="JA33" s="134"/>
      <c r="JB33" s="134"/>
      <c r="JC33" s="134"/>
      <c r="JD33" s="134"/>
      <c r="JE33" s="134"/>
      <c r="JF33" s="134"/>
      <c r="JG33" s="134"/>
      <c r="JH33" s="134"/>
      <c r="JI33" s="134"/>
      <c r="JJ33" s="134"/>
      <c r="JK33" s="134"/>
      <c r="JL33" s="134"/>
      <c r="JM33" s="134"/>
      <c r="JN33" s="134"/>
      <c r="JO33" s="134"/>
      <c r="JP33" s="134"/>
      <c r="JQ33" s="134"/>
      <c r="JR33" s="134"/>
      <c r="JS33" s="134"/>
      <c r="JT33" s="134"/>
      <c r="JU33" s="134"/>
      <c r="JV33" s="134"/>
      <c r="JW33" s="134"/>
      <c r="JX33" s="134"/>
      <c r="JY33" s="134"/>
      <c r="JZ33" s="134"/>
      <c r="KA33" s="134"/>
      <c r="KB33" s="134"/>
      <c r="KC33" s="134"/>
      <c r="KD33" s="134"/>
      <c r="KE33" s="134"/>
      <c r="KF33" s="134"/>
      <c r="KG33" s="134"/>
      <c r="KH33" s="134"/>
      <c r="KI33" s="134"/>
      <c r="KJ33" s="134"/>
      <c r="KK33" s="134"/>
      <c r="KL33" s="134"/>
      <c r="KM33" s="134"/>
      <c r="KN33" s="134"/>
      <c r="KO33" s="134"/>
      <c r="KP33" s="134"/>
      <c r="KQ33" s="134"/>
      <c r="KR33" s="134"/>
      <c r="KS33" s="134"/>
      <c r="KT33" s="134"/>
      <c r="KU33" s="134"/>
      <c r="KV33" s="134"/>
      <c r="KW33" s="134"/>
      <c r="KX33" s="134"/>
      <c r="KY33" s="134"/>
      <c r="KZ33" s="134"/>
      <c r="LA33" s="134"/>
      <c r="LB33" s="134"/>
      <c r="LC33" s="134"/>
      <c r="LD33" s="134"/>
      <c r="LE33" s="134"/>
      <c r="LF33" s="134"/>
      <c r="LG33" s="134"/>
      <c r="LH33" s="134"/>
      <c r="LI33" s="134"/>
      <c r="LJ33" s="134"/>
      <c r="LK33" s="134"/>
      <c r="LL33" s="134"/>
      <c r="LM33" s="134"/>
      <c r="LN33" s="134"/>
      <c r="LO33" s="134"/>
      <c r="LP33" s="134"/>
      <c r="LQ33" s="134"/>
      <c r="LR33" s="134"/>
      <c r="LS33" s="134"/>
      <c r="LT33" s="134"/>
      <c r="LU33" s="134"/>
      <c r="LV33" s="134"/>
      <c r="LW33" s="134"/>
      <c r="LX33" s="134"/>
      <c r="LY33" s="134"/>
      <c r="LZ33" s="134"/>
      <c r="MA33" s="134"/>
      <c r="MB33" s="134"/>
      <c r="MC33" s="134"/>
      <c r="MD33" s="134"/>
      <c r="ME33" s="134"/>
      <c r="MF33" s="134"/>
      <c r="MG33" s="134"/>
      <c r="MH33" s="134"/>
      <c r="MI33" s="134"/>
      <c r="MJ33" s="134"/>
      <c r="MK33" s="134"/>
      <c r="ML33" s="134"/>
      <c r="MM33" s="134"/>
      <c r="MN33" s="134"/>
      <c r="MO33" s="134"/>
      <c r="MP33" s="134"/>
      <c r="MQ33" s="134"/>
      <c r="MR33" s="134"/>
      <c r="MS33" s="134"/>
      <c r="MT33" s="134"/>
      <c r="MU33" s="134"/>
      <c r="MV33" s="134"/>
      <c r="MW33" s="134"/>
      <c r="MX33" s="134"/>
      <c r="MY33" s="134"/>
      <c r="MZ33" s="134"/>
      <c r="NA33" s="134"/>
      <c r="NB33" s="134"/>
      <c r="NC33" s="134"/>
      <c r="ND33" s="134"/>
      <c r="NE33" s="134"/>
      <c r="NF33" s="134"/>
      <c r="NG33" s="134"/>
      <c r="NH33" s="134"/>
      <c r="NI33" s="134"/>
      <c r="NJ33" s="134"/>
      <c r="NK33" s="134"/>
      <c r="NL33" s="134"/>
      <c r="NM33" s="134"/>
      <c r="NN33" s="134"/>
      <c r="NO33" s="134"/>
      <c r="NP33" s="134"/>
      <c r="NQ33" s="134"/>
      <c r="NR33" s="134"/>
      <c r="NS33" s="134"/>
      <c r="NT33" s="134"/>
      <c r="NU33" s="134"/>
      <c r="NV33" s="134"/>
      <c r="NW33" s="134"/>
      <c r="NX33" s="134"/>
      <c r="NY33" s="134"/>
      <c r="NZ33" s="134"/>
      <c r="OA33" s="134"/>
      <c r="OB33" s="134"/>
      <c r="OC33" s="134"/>
      <c r="OD33" s="134"/>
      <c r="OE33" s="134"/>
      <c r="OF33" s="134"/>
      <c r="OG33" s="134"/>
      <c r="OH33" s="134"/>
      <c r="OI33" s="134"/>
    </row>
    <row r="34" spans="1:399" ht="15.65" hidden="1" thickBot="1" x14ac:dyDescent="0.35">
      <c r="A34" s="125">
        <v>0</v>
      </c>
      <c r="B34" s="183" t="s">
        <v>36</v>
      </c>
      <c r="C34" s="111"/>
      <c r="D34" s="111"/>
      <c r="E34" s="112">
        <v>0</v>
      </c>
      <c r="F34" s="113">
        <v>0</v>
      </c>
      <c r="G34" s="114">
        <f t="shared" ca="1" si="361"/>
        <v>0</v>
      </c>
      <c r="H34" s="114" t="s">
        <v>163</v>
      </c>
      <c r="I34" s="113">
        <f t="shared" si="362"/>
        <v>0</v>
      </c>
      <c r="J34" s="116" t="s">
        <v>179</v>
      </c>
      <c r="K34" s="117"/>
      <c r="L34" s="117"/>
      <c r="M34" s="117"/>
      <c r="N34" s="117"/>
      <c r="O34" s="117"/>
      <c r="P34" s="117"/>
      <c r="Q34" s="117">
        <f t="shared" si="363"/>
        <v>0</v>
      </c>
      <c r="R34" s="117">
        <f t="shared" si="363"/>
        <v>1</v>
      </c>
      <c r="S34" s="117">
        <f t="shared" si="363"/>
        <v>0</v>
      </c>
      <c r="T34" s="117">
        <f t="shared" si="363"/>
        <v>0</v>
      </c>
      <c r="U34" s="117">
        <f t="shared" si="363"/>
        <v>0</v>
      </c>
      <c r="V34" s="117">
        <f t="shared" si="363"/>
        <v>0</v>
      </c>
      <c r="W34" s="118">
        <f t="shared" si="364"/>
        <v>0</v>
      </c>
      <c r="X34" s="117" t="str">
        <f t="shared" si="365"/>
        <v/>
      </c>
      <c r="Y34" s="117">
        <f t="shared" si="365"/>
        <v>0</v>
      </c>
      <c r="Z34" s="117" t="str">
        <f t="shared" si="365"/>
        <v/>
      </c>
      <c r="AA34" s="117" t="str">
        <f t="shared" si="365"/>
        <v/>
      </c>
      <c r="AB34" s="117" t="str">
        <f t="shared" si="365"/>
        <v/>
      </c>
      <c r="AC34" s="117" t="str">
        <f t="shared" si="365"/>
        <v/>
      </c>
      <c r="AD34" s="138">
        <f t="shared" si="366"/>
        <v>0</v>
      </c>
      <c r="AE34" s="119"/>
      <c r="AF34" s="120" t="s">
        <v>33</v>
      </c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  <c r="EM34" s="134"/>
      <c r="EN34" s="134"/>
      <c r="EO34" s="134"/>
      <c r="EP34" s="134"/>
      <c r="EQ34" s="134"/>
      <c r="ER34" s="134"/>
      <c r="ES34" s="134"/>
      <c r="ET34" s="134"/>
      <c r="EU34" s="134"/>
      <c r="EV34" s="134"/>
      <c r="EW34" s="134"/>
      <c r="EX34" s="134"/>
      <c r="EY34" s="134"/>
      <c r="EZ34" s="134"/>
      <c r="FA34" s="134"/>
      <c r="FB34" s="134"/>
      <c r="FC34" s="134"/>
      <c r="FD34" s="134"/>
      <c r="FE34" s="134"/>
      <c r="FF34" s="134"/>
      <c r="FG34" s="134"/>
      <c r="FH34" s="134"/>
      <c r="FI34" s="134"/>
      <c r="FJ34" s="134"/>
      <c r="FK34" s="134"/>
      <c r="FL34" s="134"/>
      <c r="FM34" s="134"/>
      <c r="FN34" s="134"/>
      <c r="FO34" s="134"/>
      <c r="FP34" s="134"/>
      <c r="FQ34" s="134"/>
      <c r="FR34" s="134"/>
      <c r="FS34" s="134"/>
      <c r="FT34" s="134"/>
      <c r="FU34" s="134"/>
      <c r="FV34" s="134"/>
      <c r="FW34" s="134"/>
      <c r="FX34" s="134"/>
      <c r="FY34" s="134"/>
      <c r="FZ34" s="134"/>
      <c r="GA34" s="134"/>
      <c r="GB34" s="134"/>
      <c r="GC34" s="134"/>
      <c r="GD34" s="134"/>
      <c r="GE34" s="134"/>
      <c r="GF34" s="134"/>
      <c r="GG34" s="134"/>
      <c r="GH34" s="134"/>
      <c r="GI34" s="134"/>
      <c r="GJ34" s="134"/>
      <c r="GK34" s="134"/>
      <c r="GL34" s="134"/>
      <c r="GM34" s="134"/>
      <c r="GN34" s="134"/>
      <c r="GO34" s="134"/>
      <c r="GP34" s="134"/>
      <c r="GQ34" s="134"/>
      <c r="GR34" s="134"/>
      <c r="GS34" s="134"/>
      <c r="GT34" s="134"/>
      <c r="GU34" s="134"/>
      <c r="GV34" s="134"/>
      <c r="GW34" s="134"/>
      <c r="GX34" s="134"/>
      <c r="GY34" s="134"/>
      <c r="GZ34" s="134"/>
      <c r="HA34" s="134"/>
      <c r="HB34" s="134"/>
      <c r="HC34" s="134"/>
      <c r="HD34" s="134"/>
      <c r="HE34" s="134"/>
      <c r="HF34" s="134"/>
      <c r="HG34" s="134"/>
      <c r="HH34" s="134"/>
      <c r="HI34" s="134"/>
      <c r="HJ34" s="134"/>
      <c r="HK34" s="134"/>
      <c r="HL34" s="134"/>
      <c r="HM34" s="134"/>
      <c r="HN34" s="134"/>
      <c r="HO34" s="134"/>
      <c r="HP34" s="134"/>
      <c r="HQ34" s="134"/>
      <c r="HR34" s="134"/>
      <c r="HS34" s="134"/>
      <c r="HT34" s="134"/>
      <c r="HU34" s="134"/>
      <c r="HV34" s="134"/>
      <c r="HW34" s="134"/>
      <c r="HX34" s="134"/>
      <c r="HY34" s="134"/>
      <c r="HZ34" s="134"/>
      <c r="IA34" s="134"/>
      <c r="IB34" s="134"/>
      <c r="IC34" s="134"/>
      <c r="ID34" s="134"/>
      <c r="IE34" s="134"/>
      <c r="IF34" s="134"/>
      <c r="IG34" s="134"/>
      <c r="IH34" s="134"/>
      <c r="II34" s="134"/>
      <c r="IJ34" s="134"/>
      <c r="IK34" s="134"/>
      <c r="IL34" s="134"/>
      <c r="IM34" s="134"/>
      <c r="IN34" s="134"/>
      <c r="IO34" s="134"/>
      <c r="IP34" s="134"/>
      <c r="IQ34" s="134"/>
      <c r="IR34" s="134"/>
      <c r="IS34" s="134"/>
      <c r="IT34" s="134"/>
      <c r="IU34" s="134"/>
      <c r="IV34" s="134"/>
      <c r="IW34" s="134"/>
      <c r="IX34" s="134"/>
      <c r="IY34" s="134"/>
      <c r="IZ34" s="134"/>
      <c r="JA34" s="134"/>
      <c r="JB34" s="134"/>
      <c r="JC34" s="134"/>
      <c r="JD34" s="134"/>
      <c r="JE34" s="134"/>
      <c r="JF34" s="134"/>
      <c r="JG34" s="134"/>
      <c r="JH34" s="134"/>
      <c r="JI34" s="134"/>
      <c r="JJ34" s="134"/>
      <c r="JK34" s="134"/>
      <c r="JL34" s="134"/>
      <c r="JM34" s="134"/>
      <c r="JN34" s="134"/>
      <c r="JO34" s="134"/>
      <c r="JP34" s="134"/>
      <c r="JQ34" s="134"/>
      <c r="JR34" s="134"/>
      <c r="JS34" s="134"/>
      <c r="JT34" s="134"/>
      <c r="JU34" s="134"/>
      <c r="JV34" s="134"/>
      <c r="JW34" s="134"/>
      <c r="JX34" s="134"/>
      <c r="JY34" s="134"/>
      <c r="JZ34" s="134"/>
      <c r="KA34" s="134"/>
      <c r="KB34" s="134"/>
      <c r="KC34" s="134"/>
      <c r="KD34" s="134"/>
      <c r="KE34" s="134"/>
      <c r="KF34" s="134"/>
      <c r="KG34" s="134"/>
      <c r="KH34" s="134"/>
      <c r="KI34" s="134"/>
      <c r="KJ34" s="134"/>
      <c r="KK34" s="134"/>
      <c r="KL34" s="134"/>
      <c r="KM34" s="134"/>
      <c r="KN34" s="134"/>
      <c r="KO34" s="134"/>
      <c r="KP34" s="134"/>
      <c r="KQ34" s="134"/>
      <c r="KR34" s="134"/>
      <c r="KS34" s="134"/>
      <c r="KT34" s="134"/>
      <c r="KU34" s="134"/>
      <c r="KV34" s="134"/>
      <c r="KW34" s="134"/>
      <c r="KX34" s="134"/>
      <c r="KY34" s="134"/>
      <c r="KZ34" s="134"/>
      <c r="LA34" s="134"/>
      <c r="LB34" s="134"/>
      <c r="LC34" s="134"/>
      <c r="LD34" s="134"/>
      <c r="LE34" s="134"/>
      <c r="LF34" s="134"/>
      <c r="LG34" s="134"/>
      <c r="LH34" s="134"/>
      <c r="LI34" s="134"/>
      <c r="LJ34" s="134"/>
      <c r="LK34" s="134"/>
      <c r="LL34" s="134"/>
      <c r="LM34" s="134"/>
      <c r="LN34" s="134"/>
      <c r="LO34" s="134"/>
      <c r="LP34" s="134"/>
      <c r="LQ34" s="134"/>
      <c r="LR34" s="134"/>
      <c r="LS34" s="134"/>
      <c r="LT34" s="134"/>
      <c r="LU34" s="134"/>
      <c r="LV34" s="134"/>
      <c r="LW34" s="134"/>
      <c r="LX34" s="134"/>
      <c r="LY34" s="134"/>
      <c r="LZ34" s="134"/>
      <c r="MA34" s="134"/>
      <c r="MB34" s="134"/>
      <c r="MC34" s="134"/>
      <c r="MD34" s="134"/>
      <c r="ME34" s="134"/>
      <c r="MF34" s="134"/>
      <c r="MG34" s="134"/>
      <c r="MH34" s="134"/>
      <c r="MI34" s="134"/>
      <c r="MJ34" s="134"/>
      <c r="MK34" s="134"/>
      <c r="ML34" s="134"/>
      <c r="MM34" s="134"/>
      <c r="MN34" s="134"/>
      <c r="MO34" s="134"/>
      <c r="MP34" s="134"/>
      <c r="MQ34" s="134"/>
      <c r="MR34" s="134"/>
      <c r="MS34" s="134"/>
      <c r="MT34" s="134"/>
      <c r="MU34" s="134"/>
      <c r="MV34" s="134"/>
      <c r="MW34" s="134"/>
      <c r="MX34" s="134"/>
      <c r="MY34" s="134"/>
      <c r="MZ34" s="134"/>
      <c r="NA34" s="134"/>
      <c r="NB34" s="134"/>
      <c r="NC34" s="134"/>
      <c r="ND34" s="134"/>
      <c r="NE34" s="134"/>
      <c r="NF34" s="134"/>
      <c r="NG34" s="134"/>
      <c r="NH34" s="134"/>
      <c r="NI34" s="134"/>
      <c r="NJ34" s="134"/>
      <c r="NK34" s="134"/>
      <c r="NL34" s="134"/>
      <c r="NM34" s="134"/>
      <c r="NN34" s="134"/>
      <c r="NO34" s="134"/>
      <c r="NP34" s="134"/>
      <c r="NQ34" s="134"/>
      <c r="NR34" s="134"/>
      <c r="NS34" s="134"/>
      <c r="NT34" s="134"/>
      <c r="NU34" s="134"/>
      <c r="NV34" s="134"/>
      <c r="NW34" s="134"/>
      <c r="NX34" s="134"/>
      <c r="NY34" s="134"/>
      <c r="NZ34" s="134"/>
      <c r="OA34" s="134"/>
      <c r="OB34" s="134"/>
      <c r="OC34" s="134"/>
      <c r="OD34" s="134"/>
      <c r="OE34" s="134"/>
      <c r="OF34" s="134"/>
      <c r="OG34" s="134"/>
      <c r="OH34" s="134"/>
      <c r="OI34" s="134"/>
    </row>
    <row r="35" spans="1:399" ht="15.65" hidden="1" thickBot="1" x14ac:dyDescent="0.35">
      <c r="A35" s="125">
        <v>0</v>
      </c>
      <c r="B35" s="184" t="s">
        <v>37</v>
      </c>
      <c r="C35" s="111"/>
      <c r="D35" s="111"/>
      <c r="E35" s="112">
        <v>1</v>
      </c>
      <c r="F35" s="113">
        <v>1</v>
      </c>
      <c r="G35" s="114">
        <f t="shared" ca="1" si="361"/>
        <v>0</v>
      </c>
      <c r="H35" s="114" t="s">
        <v>163</v>
      </c>
      <c r="I35" s="113">
        <f t="shared" si="362"/>
        <v>0</v>
      </c>
      <c r="J35" s="116" t="s">
        <v>179</v>
      </c>
      <c r="K35" s="117"/>
      <c r="L35" s="117"/>
      <c r="M35" s="117"/>
      <c r="N35" s="117"/>
      <c r="O35" s="117"/>
      <c r="P35" s="117"/>
      <c r="Q35" s="117">
        <f t="shared" si="363"/>
        <v>0</v>
      </c>
      <c r="R35" s="117">
        <f t="shared" si="363"/>
        <v>1</v>
      </c>
      <c r="S35" s="117">
        <f t="shared" si="363"/>
        <v>0</v>
      </c>
      <c r="T35" s="117">
        <f t="shared" si="363"/>
        <v>0</v>
      </c>
      <c r="U35" s="117">
        <f t="shared" si="363"/>
        <v>0</v>
      </c>
      <c r="V35" s="117">
        <f t="shared" si="363"/>
        <v>0</v>
      </c>
      <c r="W35" s="118">
        <f t="shared" si="364"/>
        <v>0</v>
      </c>
      <c r="X35" s="117" t="str">
        <f t="shared" si="365"/>
        <v/>
      </c>
      <c r="Y35" s="117">
        <f t="shared" si="365"/>
        <v>0</v>
      </c>
      <c r="Z35" s="117" t="str">
        <f t="shared" si="365"/>
        <v/>
      </c>
      <c r="AA35" s="117" t="str">
        <f t="shared" si="365"/>
        <v/>
      </c>
      <c r="AB35" s="117" t="str">
        <f t="shared" si="365"/>
        <v/>
      </c>
      <c r="AC35" s="117" t="str">
        <f t="shared" si="365"/>
        <v/>
      </c>
      <c r="AD35" s="138">
        <f t="shared" si="366"/>
        <v>0</v>
      </c>
      <c r="AE35" s="119" t="s">
        <v>51</v>
      </c>
      <c r="AF35" s="120" t="s">
        <v>33</v>
      </c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  <c r="EM35" s="134"/>
      <c r="EN35" s="134"/>
      <c r="EO35" s="134"/>
      <c r="EP35" s="134"/>
      <c r="EQ35" s="134"/>
      <c r="ER35" s="134"/>
      <c r="ES35" s="134"/>
      <c r="ET35" s="134"/>
      <c r="EU35" s="134"/>
      <c r="EV35" s="134"/>
      <c r="EW35" s="134"/>
      <c r="EX35" s="134"/>
      <c r="EY35" s="134"/>
      <c r="EZ35" s="134"/>
      <c r="FA35" s="134"/>
      <c r="FB35" s="134"/>
      <c r="FC35" s="134"/>
      <c r="FD35" s="134"/>
      <c r="FE35" s="134"/>
      <c r="FF35" s="134"/>
      <c r="FG35" s="134"/>
      <c r="FH35" s="134"/>
      <c r="FI35" s="134"/>
      <c r="FJ35" s="134"/>
      <c r="FK35" s="134"/>
      <c r="FL35" s="134"/>
      <c r="FM35" s="134"/>
      <c r="FN35" s="134"/>
      <c r="FO35" s="134"/>
      <c r="FP35" s="134"/>
      <c r="FQ35" s="134"/>
      <c r="FR35" s="134"/>
      <c r="FS35" s="134"/>
      <c r="FT35" s="134"/>
      <c r="FU35" s="134"/>
      <c r="FV35" s="134"/>
      <c r="FW35" s="134"/>
      <c r="FX35" s="134"/>
      <c r="FY35" s="134"/>
      <c r="FZ35" s="134"/>
      <c r="GA35" s="134"/>
      <c r="GB35" s="134"/>
      <c r="GC35" s="134"/>
      <c r="GD35" s="134"/>
      <c r="GE35" s="134"/>
      <c r="GF35" s="134"/>
      <c r="GG35" s="134"/>
      <c r="GH35" s="134"/>
      <c r="GI35" s="134"/>
      <c r="GJ35" s="134"/>
      <c r="GK35" s="134"/>
      <c r="GL35" s="134"/>
      <c r="GM35" s="134"/>
      <c r="GN35" s="134"/>
      <c r="GO35" s="134"/>
      <c r="GP35" s="134"/>
      <c r="GQ35" s="134"/>
      <c r="GR35" s="134"/>
      <c r="GS35" s="134"/>
      <c r="GT35" s="134"/>
      <c r="GU35" s="134"/>
      <c r="GV35" s="134"/>
      <c r="GW35" s="134"/>
      <c r="GX35" s="134"/>
      <c r="GY35" s="134"/>
      <c r="GZ35" s="134"/>
      <c r="HA35" s="134"/>
      <c r="HB35" s="134"/>
      <c r="HC35" s="134"/>
      <c r="HD35" s="134"/>
      <c r="HE35" s="134"/>
      <c r="HF35" s="134"/>
      <c r="HG35" s="134"/>
      <c r="HH35" s="134"/>
      <c r="HI35" s="134"/>
      <c r="HJ35" s="134"/>
      <c r="HK35" s="134"/>
      <c r="HL35" s="134"/>
      <c r="HM35" s="134"/>
      <c r="HN35" s="134"/>
      <c r="HO35" s="134"/>
      <c r="HP35" s="134"/>
      <c r="HQ35" s="134"/>
      <c r="HR35" s="134"/>
      <c r="HS35" s="134"/>
      <c r="HT35" s="134"/>
      <c r="HU35" s="134"/>
      <c r="HV35" s="134"/>
      <c r="HW35" s="134"/>
      <c r="HX35" s="134"/>
      <c r="HY35" s="134"/>
      <c r="HZ35" s="134"/>
      <c r="IA35" s="134"/>
      <c r="IB35" s="134"/>
      <c r="IC35" s="134"/>
      <c r="ID35" s="134"/>
      <c r="IE35" s="134"/>
      <c r="IF35" s="134"/>
      <c r="IG35" s="134"/>
      <c r="IH35" s="134"/>
      <c r="II35" s="134"/>
      <c r="IJ35" s="134"/>
      <c r="IK35" s="134"/>
      <c r="IL35" s="134"/>
      <c r="IM35" s="134"/>
      <c r="IN35" s="134"/>
      <c r="IO35" s="134"/>
      <c r="IP35" s="134"/>
      <c r="IQ35" s="134"/>
      <c r="IR35" s="134"/>
      <c r="IS35" s="134"/>
      <c r="IT35" s="134"/>
      <c r="IU35" s="134"/>
      <c r="IV35" s="134"/>
      <c r="IW35" s="134"/>
      <c r="IX35" s="134"/>
      <c r="IY35" s="134"/>
      <c r="IZ35" s="134"/>
      <c r="JA35" s="134"/>
      <c r="JB35" s="134"/>
      <c r="JC35" s="134"/>
      <c r="JD35" s="134"/>
      <c r="JE35" s="134"/>
      <c r="JF35" s="134"/>
      <c r="JG35" s="134"/>
      <c r="JH35" s="134"/>
      <c r="JI35" s="134"/>
      <c r="JJ35" s="134"/>
      <c r="JK35" s="134"/>
      <c r="JL35" s="134"/>
      <c r="JM35" s="134"/>
      <c r="JN35" s="134"/>
      <c r="JO35" s="134"/>
      <c r="JP35" s="134"/>
      <c r="JQ35" s="134"/>
      <c r="JR35" s="134"/>
      <c r="JS35" s="134"/>
      <c r="JT35" s="134"/>
      <c r="JU35" s="134"/>
      <c r="JV35" s="134"/>
      <c r="JW35" s="134"/>
      <c r="JX35" s="134"/>
      <c r="JY35" s="134"/>
      <c r="JZ35" s="134"/>
      <c r="KA35" s="134"/>
      <c r="KB35" s="134"/>
      <c r="KC35" s="134"/>
      <c r="KD35" s="134"/>
      <c r="KE35" s="134"/>
      <c r="KF35" s="134"/>
      <c r="KG35" s="134"/>
      <c r="KH35" s="134"/>
      <c r="KI35" s="134"/>
      <c r="KJ35" s="134"/>
      <c r="KK35" s="134"/>
      <c r="KL35" s="134"/>
      <c r="KM35" s="134"/>
      <c r="KN35" s="134"/>
      <c r="KO35" s="134"/>
      <c r="KP35" s="134"/>
      <c r="KQ35" s="134"/>
      <c r="KR35" s="134"/>
      <c r="KS35" s="134"/>
      <c r="KT35" s="134"/>
      <c r="KU35" s="134"/>
      <c r="KV35" s="134"/>
      <c r="KW35" s="134"/>
      <c r="KX35" s="134"/>
      <c r="KY35" s="134"/>
      <c r="KZ35" s="134"/>
      <c r="LA35" s="134"/>
      <c r="LB35" s="134"/>
      <c r="LC35" s="134"/>
      <c r="LD35" s="134"/>
      <c r="LE35" s="134"/>
      <c r="LF35" s="134"/>
      <c r="LG35" s="134"/>
      <c r="LH35" s="134"/>
      <c r="LI35" s="134"/>
      <c r="LJ35" s="134"/>
      <c r="LK35" s="134"/>
      <c r="LL35" s="134"/>
      <c r="LM35" s="134"/>
      <c r="LN35" s="134"/>
      <c r="LO35" s="134"/>
      <c r="LP35" s="134"/>
      <c r="LQ35" s="134"/>
      <c r="LR35" s="134"/>
      <c r="LS35" s="134"/>
      <c r="LT35" s="134"/>
      <c r="LU35" s="134"/>
      <c r="LV35" s="134"/>
      <c r="LW35" s="134"/>
      <c r="LX35" s="134"/>
      <c r="LY35" s="134"/>
      <c r="LZ35" s="134"/>
      <c r="MA35" s="134"/>
      <c r="MB35" s="134"/>
      <c r="MC35" s="134"/>
      <c r="MD35" s="134"/>
      <c r="ME35" s="134"/>
      <c r="MF35" s="134"/>
      <c r="MG35" s="134"/>
      <c r="MH35" s="134"/>
      <c r="MI35" s="134"/>
      <c r="MJ35" s="134"/>
      <c r="MK35" s="134"/>
      <c r="ML35" s="134"/>
      <c r="MM35" s="134"/>
      <c r="MN35" s="134"/>
      <c r="MO35" s="134"/>
      <c r="MP35" s="134"/>
      <c r="MQ35" s="134"/>
      <c r="MR35" s="134"/>
      <c r="MS35" s="134"/>
      <c r="MT35" s="134"/>
      <c r="MU35" s="134"/>
      <c r="MV35" s="134"/>
      <c r="MW35" s="134"/>
      <c r="MX35" s="134"/>
      <c r="MY35" s="134"/>
      <c r="MZ35" s="134"/>
      <c r="NA35" s="134"/>
      <c r="NB35" s="134"/>
      <c r="NC35" s="134"/>
      <c r="ND35" s="134"/>
      <c r="NE35" s="134"/>
      <c r="NF35" s="134"/>
      <c r="NG35" s="134"/>
      <c r="NH35" s="134"/>
      <c r="NI35" s="134"/>
      <c r="NJ35" s="134"/>
      <c r="NK35" s="134"/>
      <c r="NL35" s="134"/>
      <c r="NM35" s="134"/>
      <c r="NN35" s="134"/>
      <c r="NO35" s="134"/>
      <c r="NP35" s="134"/>
      <c r="NQ35" s="134"/>
      <c r="NR35" s="134"/>
      <c r="NS35" s="134"/>
      <c r="NT35" s="134"/>
      <c r="NU35" s="134"/>
      <c r="NV35" s="134"/>
      <c r="NW35" s="134"/>
      <c r="NX35" s="134"/>
      <c r="NY35" s="134"/>
      <c r="NZ35" s="134"/>
      <c r="OA35" s="134"/>
      <c r="OB35" s="134"/>
      <c r="OC35" s="134"/>
      <c r="OD35" s="134"/>
      <c r="OE35" s="134"/>
      <c r="OF35" s="134"/>
      <c r="OG35" s="134"/>
      <c r="OH35" s="134"/>
      <c r="OI35" s="134"/>
    </row>
    <row r="36" spans="1:399" ht="15.65" thickBot="1" x14ac:dyDescent="0.35">
      <c r="A36" s="125">
        <v>1</v>
      </c>
      <c r="B36" s="136" t="s">
        <v>38</v>
      </c>
      <c r="C36" s="111">
        <v>45030</v>
      </c>
      <c r="D36" s="111">
        <v>45030</v>
      </c>
      <c r="E36" s="112">
        <v>1</v>
      </c>
      <c r="F36" s="113">
        <v>1</v>
      </c>
      <c r="G36" s="114">
        <f t="shared" ca="1" si="361"/>
        <v>0</v>
      </c>
      <c r="H36" s="114" t="s">
        <v>163</v>
      </c>
      <c r="I36" s="113">
        <f t="shared" si="362"/>
        <v>1</v>
      </c>
      <c r="J36" s="116" t="s">
        <v>179</v>
      </c>
      <c r="K36" s="117"/>
      <c r="L36" s="117"/>
      <c r="M36" s="117"/>
      <c r="N36" s="117"/>
      <c r="O36" s="117"/>
      <c r="P36" s="117"/>
      <c r="Q36" s="117">
        <f t="shared" si="363"/>
        <v>0</v>
      </c>
      <c r="R36" s="117">
        <f t="shared" si="363"/>
        <v>1</v>
      </c>
      <c r="S36" s="117">
        <f t="shared" si="363"/>
        <v>0</v>
      </c>
      <c r="T36" s="117">
        <f t="shared" si="363"/>
        <v>0</v>
      </c>
      <c r="U36" s="117">
        <f t="shared" si="363"/>
        <v>0</v>
      </c>
      <c r="V36" s="117">
        <f t="shared" si="363"/>
        <v>0</v>
      </c>
      <c r="W36" s="118">
        <f t="shared" si="364"/>
        <v>1</v>
      </c>
      <c r="X36" s="117" t="str">
        <f t="shared" si="365"/>
        <v/>
      </c>
      <c r="Y36" s="117">
        <f t="shared" si="365"/>
        <v>1</v>
      </c>
      <c r="Z36" s="117" t="str">
        <f t="shared" si="365"/>
        <v/>
      </c>
      <c r="AA36" s="117" t="str">
        <f t="shared" si="365"/>
        <v/>
      </c>
      <c r="AB36" s="117" t="str">
        <f t="shared" si="365"/>
        <v/>
      </c>
      <c r="AC36" s="117" t="str">
        <f t="shared" si="365"/>
        <v/>
      </c>
      <c r="AD36" s="138">
        <f t="shared" si="366"/>
        <v>230.79000000000002</v>
      </c>
      <c r="AE36" s="119" t="s">
        <v>51</v>
      </c>
      <c r="AF36" s="120" t="s">
        <v>33</v>
      </c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  <c r="EM36" s="134"/>
      <c r="EN36" s="134"/>
      <c r="EO36" s="134"/>
      <c r="EP36" s="134"/>
      <c r="EQ36" s="134"/>
      <c r="ER36" s="134"/>
      <c r="ES36" s="134"/>
      <c r="ET36" s="134"/>
      <c r="EU36" s="134"/>
      <c r="EV36" s="134"/>
      <c r="EW36" s="134"/>
      <c r="EX36" s="134"/>
      <c r="EY36" s="134"/>
      <c r="EZ36" s="134"/>
      <c r="FA36" s="134"/>
      <c r="FB36" s="134"/>
      <c r="FC36" s="134"/>
      <c r="FD36" s="134"/>
      <c r="FE36" s="134"/>
      <c r="FF36" s="134"/>
      <c r="FG36" s="134"/>
      <c r="FH36" s="134"/>
      <c r="FI36" s="134"/>
      <c r="FJ36" s="134"/>
      <c r="FK36" s="134"/>
      <c r="FL36" s="134"/>
      <c r="FM36" s="134"/>
      <c r="FN36" s="134"/>
      <c r="FO36" s="134"/>
      <c r="FP36" s="134"/>
      <c r="FQ36" s="134"/>
      <c r="FR36" s="134"/>
      <c r="FS36" s="134"/>
      <c r="FT36" s="134"/>
      <c r="FU36" s="134"/>
      <c r="FV36" s="134"/>
      <c r="FW36" s="134"/>
      <c r="FX36" s="134"/>
      <c r="FY36" s="134"/>
      <c r="FZ36" s="134"/>
      <c r="GA36" s="134"/>
      <c r="GB36" s="134"/>
      <c r="GC36" s="134"/>
      <c r="GD36" s="134"/>
      <c r="GE36" s="134"/>
      <c r="GF36" s="134"/>
      <c r="GG36" s="134"/>
      <c r="GH36" s="134"/>
      <c r="GI36" s="134"/>
      <c r="GJ36" s="134"/>
      <c r="GK36" s="134"/>
      <c r="GL36" s="134"/>
      <c r="GM36" s="134"/>
      <c r="GN36" s="134"/>
      <c r="GO36" s="134"/>
      <c r="GP36" s="134"/>
      <c r="GQ36" s="134"/>
      <c r="GR36" s="134"/>
      <c r="GS36" s="134"/>
      <c r="GT36" s="134"/>
      <c r="GU36" s="134"/>
      <c r="GV36" s="134"/>
      <c r="GW36" s="134"/>
      <c r="GX36" s="134"/>
      <c r="GY36" s="134"/>
      <c r="GZ36" s="134"/>
      <c r="HA36" s="134"/>
      <c r="HB36" s="134"/>
      <c r="HC36" s="134"/>
      <c r="HD36" s="134"/>
      <c r="HE36" s="134"/>
      <c r="HF36" s="134"/>
      <c r="HG36" s="134"/>
      <c r="HH36" s="134"/>
      <c r="HI36" s="134"/>
      <c r="HJ36" s="134"/>
      <c r="HK36" s="134"/>
      <c r="HL36" s="134"/>
      <c r="HM36" s="134"/>
      <c r="HN36" s="134"/>
      <c r="HO36" s="134"/>
      <c r="HP36" s="134"/>
      <c r="HQ36" s="134"/>
      <c r="HR36" s="134"/>
      <c r="HS36" s="134"/>
      <c r="HT36" s="134"/>
      <c r="HU36" s="134"/>
      <c r="HV36" s="134"/>
      <c r="HW36" s="134"/>
      <c r="HX36" s="134"/>
      <c r="HY36" s="134"/>
      <c r="HZ36" s="134"/>
      <c r="IA36" s="134"/>
      <c r="IB36" s="134"/>
      <c r="IC36" s="134"/>
      <c r="ID36" s="134"/>
      <c r="IE36" s="134"/>
      <c r="IF36" s="134"/>
      <c r="IG36" s="134"/>
      <c r="IH36" s="134"/>
      <c r="II36" s="134"/>
      <c r="IJ36" s="134"/>
      <c r="IK36" s="134"/>
      <c r="IL36" s="134"/>
      <c r="IM36" s="134"/>
      <c r="IN36" s="134"/>
      <c r="IO36" s="134"/>
      <c r="IP36" s="134"/>
      <c r="IQ36" s="134"/>
      <c r="IR36" s="134"/>
      <c r="IS36" s="134"/>
      <c r="IT36" s="134"/>
      <c r="IU36" s="134"/>
      <c r="IV36" s="134"/>
      <c r="IW36" s="134"/>
      <c r="IX36" s="134"/>
      <c r="IY36" s="134"/>
      <c r="IZ36" s="134"/>
      <c r="JA36" s="134"/>
      <c r="JB36" s="134"/>
      <c r="JC36" s="134"/>
      <c r="JD36" s="134"/>
      <c r="JE36" s="134"/>
      <c r="JF36" s="134"/>
      <c r="JG36" s="134"/>
      <c r="JH36" s="134"/>
      <c r="JI36" s="134"/>
      <c r="JJ36" s="134"/>
      <c r="JK36" s="134"/>
      <c r="JL36" s="134"/>
      <c r="JM36" s="134"/>
      <c r="JN36" s="134"/>
      <c r="JO36" s="134"/>
      <c r="JP36" s="134"/>
      <c r="JQ36" s="134"/>
      <c r="JR36" s="134"/>
      <c r="JS36" s="134"/>
      <c r="JT36" s="134"/>
      <c r="JU36" s="134"/>
      <c r="JV36" s="134"/>
      <c r="JW36" s="134"/>
      <c r="JX36" s="134"/>
      <c r="JY36" s="134"/>
      <c r="JZ36" s="134"/>
      <c r="KA36" s="134"/>
      <c r="KB36" s="134"/>
      <c r="KC36" s="134"/>
      <c r="KD36" s="134"/>
      <c r="KE36" s="134"/>
      <c r="KF36" s="134"/>
      <c r="KG36" s="134"/>
      <c r="KH36" s="134"/>
      <c r="KI36" s="134"/>
      <c r="KJ36" s="134"/>
      <c r="KK36" s="134"/>
      <c r="KL36" s="134"/>
      <c r="KM36" s="134"/>
      <c r="KN36" s="134"/>
      <c r="KO36" s="134"/>
      <c r="KP36" s="134"/>
      <c r="KQ36" s="134"/>
      <c r="KR36" s="134"/>
      <c r="KS36" s="134"/>
      <c r="KT36" s="134"/>
      <c r="KU36" s="134"/>
      <c r="KV36" s="134"/>
      <c r="KW36" s="134"/>
      <c r="KX36" s="134"/>
      <c r="KY36" s="134"/>
      <c r="KZ36" s="134"/>
      <c r="LA36" s="134"/>
      <c r="LB36" s="134"/>
      <c r="LC36" s="134"/>
      <c r="LD36" s="134"/>
      <c r="LE36" s="134"/>
      <c r="LF36" s="134"/>
      <c r="LG36" s="134"/>
      <c r="LH36" s="134"/>
      <c r="LI36" s="134"/>
      <c r="LJ36" s="134"/>
      <c r="LK36" s="134"/>
      <c r="LL36" s="134"/>
      <c r="LM36" s="134"/>
      <c r="LN36" s="134"/>
      <c r="LO36" s="134"/>
      <c r="LP36" s="134"/>
      <c r="LQ36" s="134"/>
      <c r="LR36" s="134"/>
      <c r="LS36" s="134"/>
      <c r="LT36" s="134"/>
      <c r="LU36" s="134"/>
      <c r="LV36" s="134"/>
      <c r="LW36" s="134"/>
      <c r="LX36" s="134"/>
      <c r="LY36" s="134"/>
      <c r="LZ36" s="134"/>
      <c r="MA36" s="134"/>
      <c r="MB36" s="134"/>
      <c r="MC36" s="134"/>
      <c r="MD36" s="134"/>
      <c r="ME36" s="134"/>
      <c r="MF36" s="134"/>
      <c r="MG36" s="134"/>
      <c r="MH36" s="134"/>
      <c r="MI36" s="134"/>
      <c r="MJ36" s="134"/>
      <c r="MK36" s="134"/>
      <c r="ML36" s="134"/>
      <c r="MM36" s="134"/>
      <c r="MN36" s="134"/>
      <c r="MO36" s="134"/>
      <c r="MP36" s="134"/>
      <c r="MQ36" s="134"/>
      <c r="MR36" s="134"/>
      <c r="MS36" s="134"/>
      <c r="MT36" s="134"/>
      <c r="MU36" s="134"/>
      <c r="MV36" s="134"/>
      <c r="MW36" s="134"/>
      <c r="MX36" s="134"/>
      <c r="MY36" s="134"/>
      <c r="MZ36" s="134"/>
      <c r="NA36" s="134"/>
      <c r="NB36" s="134"/>
      <c r="NC36" s="134"/>
      <c r="ND36" s="134"/>
      <c r="NE36" s="134"/>
      <c r="NF36" s="134"/>
      <c r="NG36" s="134"/>
      <c r="NH36" s="134"/>
      <c r="NI36" s="134"/>
      <c r="NJ36" s="134"/>
      <c r="NK36" s="134"/>
      <c r="NL36" s="134"/>
      <c r="NM36" s="134"/>
      <c r="NN36" s="134"/>
      <c r="NO36" s="134"/>
      <c r="NP36" s="134"/>
      <c r="NQ36" s="134"/>
      <c r="NR36" s="134"/>
      <c r="NS36" s="134"/>
      <c r="NT36" s="134"/>
      <c r="NU36" s="134"/>
      <c r="NV36" s="134"/>
      <c r="NW36" s="134"/>
      <c r="NX36" s="134"/>
      <c r="NY36" s="134"/>
      <c r="NZ36" s="134"/>
      <c r="OA36" s="134"/>
      <c r="OB36" s="134"/>
      <c r="OC36" s="134"/>
      <c r="OD36" s="134"/>
      <c r="OE36" s="134"/>
      <c r="OF36" s="134"/>
      <c r="OG36" s="134"/>
      <c r="OH36" s="134"/>
      <c r="OI36" s="134"/>
    </row>
    <row r="37" spans="1:399" ht="15.65" thickBot="1" x14ac:dyDescent="0.35">
      <c r="A37" s="125">
        <v>1</v>
      </c>
      <c r="B37" s="136" t="s">
        <v>75</v>
      </c>
      <c r="C37" s="111">
        <v>45031</v>
      </c>
      <c r="D37" s="111">
        <v>45065</v>
      </c>
      <c r="E37" s="112">
        <v>1</v>
      </c>
      <c r="F37" s="113">
        <v>1</v>
      </c>
      <c r="G37" s="114">
        <f t="shared" ca="1" si="361"/>
        <v>0</v>
      </c>
      <c r="H37" s="114" t="s">
        <v>163</v>
      </c>
      <c r="I37" s="113">
        <f t="shared" si="362"/>
        <v>22</v>
      </c>
      <c r="J37" s="116" t="s">
        <v>179</v>
      </c>
      <c r="K37" s="117"/>
      <c r="L37" s="117"/>
      <c r="M37" s="117"/>
      <c r="N37" s="117"/>
      <c r="O37" s="117"/>
      <c r="P37" s="117"/>
      <c r="Q37" s="117">
        <f t="shared" si="363"/>
        <v>0</v>
      </c>
      <c r="R37" s="117">
        <f t="shared" si="363"/>
        <v>1</v>
      </c>
      <c r="S37" s="117">
        <f t="shared" si="363"/>
        <v>0</v>
      </c>
      <c r="T37" s="117">
        <f t="shared" si="363"/>
        <v>0</v>
      </c>
      <c r="U37" s="117">
        <f t="shared" si="363"/>
        <v>0</v>
      </c>
      <c r="V37" s="117">
        <f t="shared" si="363"/>
        <v>0</v>
      </c>
      <c r="W37" s="118">
        <f t="shared" ref="W37" si="383">IF(J37="seul",MAX(X37,Y37,Z37,AA37,AB37,AC37),IF(J37="en parallèle",(SUM(X37,Y37,Z37,AA37,AB37,AC37)/(COUNTIF(Q37:V37,"&gt;0"))),IF(J37="complémentaire",SUM(X37,Y37,Z37,AA37,AB37,AC37),"##Erreur!!!##")))</f>
        <v>22</v>
      </c>
      <c r="X37" s="117" t="str">
        <f t="shared" ref="X37" si="384">IF(AND($J37="seul",$H37=Q$3),$I37,IF(AND($J37="en parallèle",Q37&gt;0),$I37,IF(AND($J37="complémentaire",Q37&gt;0),K37,"")))</f>
        <v/>
      </c>
      <c r="Y37" s="117">
        <f t="shared" ref="Y37" si="385">IF(AND($J37="seul",$H37=R$3),$I37,IF(AND($J37="en parallèle",R37&gt;0),$I37,IF(AND($J37="complémentaire",R37&gt;0),L37,"")))</f>
        <v>22</v>
      </c>
      <c r="Z37" s="117" t="str">
        <f t="shared" ref="Z37" si="386">IF(AND($J37="seul",$H37=S$3),$I37,IF(AND($J37="en parallèle",S37&gt;0),$I37,IF(AND($J37="complémentaire",S37&gt;0),M37,"")))</f>
        <v/>
      </c>
      <c r="AA37" s="117" t="str">
        <f t="shared" ref="AA37" si="387">IF(AND($J37="seul",$H37=T$3),$I37,IF(AND($J37="en parallèle",T37&gt;0),$I37,IF(AND($J37="complémentaire",T37&gt;0),N37,"")))</f>
        <v/>
      </c>
      <c r="AB37" s="117" t="str">
        <f t="shared" ref="AB37" si="388">IF(AND($J37="seul",$H37=U$3),$I37,IF(AND($J37="en parallèle",U37&gt;0),$I37,IF(AND($J37="complémentaire",U37&gt;0),O37,"")))</f>
        <v/>
      </c>
      <c r="AC37" s="117" t="str">
        <f t="shared" ref="AC37" si="389">IF(AND($J37="seul",$H37=V$3),$I37,IF(AND($J37="en parallèle",V37&gt;0),$I37,IF(AND($J37="complémentaire",V37&gt;0),P37,"")))</f>
        <v/>
      </c>
      <c r="AD37" s="138">
        <f t="shared" si="366"/>
        <v>5077.38</v>
      </c>
      <c r="AE37" s="119"/>
      <c r="AF37" s="120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  <c r="EM37" s="134"/>
      <c r="EN37" s="134"/>
      <c r="EO37" s="134"/>
      <c r="EP37" s="134"/>
      <c r="EQ37" s="134"/>
      <c r="ER37" s="134"/>
      <c r="ES37" s="134"/>
      <c r="ET37" s="134"/>
      <c r="EU37" s="134"/>
      <c r="EV37" s="134"/>
      <c r="EW37" s="134"/>
      <c r="EX37" s="134"/>
      <c r="EY37" s="134"/>
      <c r="EZ37" s="134"/>
      <c r="FA37" s="134"/>
      <c r="FB37" s="134"/>
      <c r="FC37" s="134"/>
      <c r="FD37" s="134"/>
      <c r="FE37" s="134"/>
      <c r="FF37" s="134"/>
      <c r="FG37" s="134"/>
      <c r="FH37" s="134"/>
      <c r="FI37" s="134"/>
      <c r="FJ37" s="134"/>
      <c r="FK37" s="134"/>
      <c r="FL37" s="134"/>
      <c r="FM37" s="134"/>
      <c r="FN37" s="134"/>
      <c r="FO37" s="134"/>
      <c r="FP37" s="134"/>
      <c r="FQ37" s="134"/>
      <c r="FR37" s="134"/>
      <c r="FS37" s="134"/>
      <c r="FT37" s="134"/>
      <c r="FU37" s="134"/>
      <c r="FV37" s="134"/>
      <c r="FW37" s="134"/>
      <c r="FX37" s="134"/>
      <c r="FY37" s="134"/>
      <c r="FZ37" s="134"/>
      <c r="GA37" s="134"/>
      <c r="GB37" s="134"/>
      <c r="GC37" s="134"/>
      <c r="GD37" s="134"/>
      <c r="GE37" s="134"/>
      <c r="GF37" s="134"/>
      <c r="GG37" s="134"/>
      <c r="GH37" s="134"/>
      <c r="GI37" s="134"/>
      <c r="GJ37" s="134"/>
      <c r="GK37" s="134"/>
      <c r="GL37" s="134"/>
      <c r="GM37" s="134"/>
      <c r="GN37" s="134"/>
      <c r="GO37" s="134"/>
      <c r="GP37" s="134"/>
      <c r="GQ37" s="134"/>
      <c r="GR37" s="134"/>
      <c r="GS37" s="134"/>
      <c r="GT37" s="134"/>
      <c r="GU37" s="134"/>
      <c r="GV37" s="134"/>
      <c r="GW37" s="134"/>
      <c r="GX37" s="134"/>
      <c r="GY37" s="134"/>
      <c r="GZ37" s="134"/>
      <c r="HA37" s="134"/>
      <c r="HB37" s="134"/>
      <c r="HC37" s="134"/>
      <c r="HD37" s="134"/>
      <c r="HE37" s="134"/>
      <c r="HF37" s="134"/>
      <c r="HG37" s="134"/>
      <c r="HH37" s="134"/>
      <c r="HI37" s="134"/>
      <c r="HJ37" s="134"/>
      <c r="HK37" s="134"/>
      <c r="HL37" s="134"/>
      <c r="HM37" s="134"/>
      <c r="HN37" s="134"/>
      <c r="HO37" s="134"/>
      <c r="HP37" s="134"/>
      <c r="HQ37" s="134"/>
      <c r="HR37" s="134"/>
      <c r="HS37" s="134"/>
      <c r="HT37" s="134"/>
      <c r="HU37" s="134"/>
      <c r="HV37" s="134"/>
      <c r="HW37" s="134"/>
      <c r="HX37" s="134"/>
      <c r="HY37" s="134"/>
      <c r="HZ37" s="134"/>
      <c r="IA37" s="134"/>
      <c r="IB37" s="134"/>
      <c r="IC37" s="134"/>
      <c r="ID37" s="134"/>
      <c r="IE37" s="134"/>
      <c r="IF37" s="134"/>
      <c r="IG37" s="134"/>
      <c r="IH37" s="134"/>
      <c r="II37" s="134"/>
      <c r="IJ37" s="134"/>
      <c r="IK37" s="134"/>
      <c r="IL37" s="134"/>
      <c r="IM37" s="134"/>
      <c r="IN37" s="134"/>
      <c r="IO37" s="134"/>
      <c r="IP37" s="134"/>
      <c r="IQ37" s="134"/>
      <c r="IR37" s="134"/>
      <c r="IS37" s="134"/>
      <c r="IT37" s="134"/>
      <c r="IU37" s="134"/>
      <c r="IV37" s="134"/>
      <c r="IW37" s="134"/>
      <c r="IX37" s="134"/>
      <c r="IY37" s="134"/>
      <c r="IZ37" s="134"/>
      <c r="JA37" s="134"/>
      <c r="JB37" s="134"/>
      <c r="JC37" s="134"/>
      <c r="JD37" s="134"/>
      <c r="JE37" s="134"/>
      <c r="JF37" s="134"/>
      <c r="JG37" s="134"/>
      <c r="JH37" s="134"/>
      <c r="JI37" s="134"/>
      <c r="JJ37" s="134"/>
      <c r="JK37" s="134"/>
      <c r="JL37" s="134"/>
      <c r="JM37" s="134"/>
      <c r="JN37" s="134"/>
      <c r="JO37" s="134"/>
      <c r="JP37" s="134"/>
      <c r="JQ37" s="134"/>
      <c r="JR37" s="134"/>
      <c r="JS37" s="134"/>
      <c r="JT37" s="134"/>
      <c r="JU37" s="134"/>
      <c r="JV37" s="134"/>
      <c r="JW37" s="134"/>
      <c r="JX37" s="134"/>
      <c r="JY37" s="134"/>
      <c r="JZ37" s="134"/>
      <c r="KA37" s="134"/>
      <c r="KB37" s="134"/>
      <c r="KC37" s="134"/>
      <c r="KD37" s="134"/>
      <c r="KE37" s="134"/>
      <c r="KF37" s="134"/>
      <c r="KG37" s="134"/>
      <c r="KH37" s="134"/>
      <c r="KI37" s="134"/>
      <c r="KJ37" s="134"/>
      <c r="KK37" s="134"/>
      <c r="KL37" s="134"/>
      <c r="KM37" s="134"/>
      <c r="KN37" s="134"/>
      <c r="KO37" s="134"/>
      <c r="KP37" s="134"/>
      <c r="KQ37" s="134"/>
      <c r="KR37" s="134"/>
      <c r="KS37" s="134"/>
      <c r="KT37" s="134"/>
      <c r="KU37" s="134"/>
      <c r="KV37" s="134"/>
      <c r="KW37" s="134"/>
      <c r="KX37" s="134"/>
      <c r="KY37" s="134"/>
      <c r="KZ37" s="134"/>
      <c r="LA37" s="134"/>
      <c r="LB37" s="134"/>
      <c r="LC37" s="134"/>
      <c r="LD37" s="134"/>
      <c r="LE37" s="134"/>
      <c r="LF37" s="134"/>
      <c r="LG37" s="134"/>
      <c r="LH37" s="134"/>
      <c r="LI37" s="134"/>
      <c r="LJ37" s="134"/>
      <c r="LK37" s="134"/>
      <c r="LL37" s="134"/>
      <c r="LM37" s="134"/>
      <c r="LN37" s="134"/>
      <c r="LO37" s="134"/>
      <c r="LP37" s="134"/>
      <c r="LQ37" s="134"/>
      <c r="LR37" s="134"/>
      <c r="LS37" s="134"/>
      <c r="LT37" s="134"/>
      <c r="LU37" s="134"/>
      <c r="LV37" s="134"/>
      <c r="LW37" s="134"/>
      <c r="LX37" s="134"/>
      <c r="LY37" s="134"/>
      <c r="LZ37" s="134"/>
      <c r="MA37" s="134"/>
      <c r="MB37" s="134"/>
      <c r="MC37" s="134"/>
      <c r="MD37" s="134"/>
      <c r="ME37" s="134"/>
      <c r="MF37" s="134"/>
      <c r="MG37" s="134"/>
      <c r="MH37" s="134"/>
      <c r="MI37" s="134"/>
      <c r="MJ37" s="134"/>
      <c r="MK37" s="134"/>
      <c r="ML37" s="134"/>
      <c r="MM37" s="134"/>
      <c r="MN37" s="134"/>
      <c r="MO37" s="134"/>
      <c r="MP37" s="134"/>
      <c r="MQ37" s="134"/>
      <c r="MR37" s="134"/>
      <c r="MS37" s="134"/>
      <c r="MT37" s="134"/>
      <c r="MU37" s="134"/>
      <c r="MV37" s="134"/>
      <c r="MW37" s="134"/>
      <c r="MX37" s="134"/>
      <c r="MY37" s="134"/>
      <c r="MZ37" s="134"/>
      <c r="NA37" s="134"/>
      <c r="NB37" s="134"/>
      <c r="NC37" s="134"/>
      <c r="ND37" s="134"/>
      <c r="NE37" s="134"/>
      <c r="NF37" s="134"/>
      <c r="NG37" s="134"/>
      <c r="NH37" s="134"/>
      <c r="NI37" s="134"/>
      <c r="NJ37" s="134"/>
      <c r="NK37" s="134"/>
      <c r="NL37" s="134"/>
      <c r="NM37" s="134"/>
      <c r="NN37" s="134"/>
      <c r="NO37" s="134"/>
      <c r="NP37" s="134"/>
      <c r="NQ37" s="134"/>
      <c r="NR37" s="134"/>
      <c r="NS37" s="134"/>
      <c r="NT37" s="134"/>
      <c r="NU37" s="134"/>
      <c r="NV37" s="134"/>
      <c r="NW37" s="134"/>
      <c r="NX37" s="134"/>
      <c r="NY37" s="134"/>
      <c r="NZ37" s="134"/>
      <c r="OA37" s="134"/>
      <c r="OB37" s="134"/>
      <c r="OC37" s="134"/>
      <c r="OD37" s="134"/>
      <c r="OE37" s="134"/>
      <c r="OF37" s="134"/>
      <c r="OG37" s="134"/>
      <c r="OH37" s="134"/>
      <c r="OI37" s="134"/>
    </row>
    <row r="38" spans="1:399" ht="15.65" thickBot="1" x14ac:dyDescent="0.35">
      <c r="A38" s="125">
        <v>1</v>
      </c>
      <c r="B38" s="136" t="s">
        <v>39</v>
      </c>
      <c r="C38" s="111">
        <v>45068</v>
      </c>
      <c r="D38" s="111">
        <v>45071</v>
      </c>
      <c r="E38" s="112">
        <v>0.5</v>
      </c>
      <c r="F38" s="113">
        <v>1</v>
      </c>
      <c r="G38" s="114">
        <f t="shared" ca="1" si="361"/>
        <v>0</v>
      </c>
      <c r="H38" s="114" t="s">
        <v>163</v>
      </c>
      <c r="I38" s="113">
        <f t="shared" si="362"/>
        <v>2</v>
      </c>
      <c r="J38" s="116" t="s">
        <v>179</v>
      </c>
      <c r="K38" s="117"/>
      <c r="L38" s="117"/>
      <c r="M38" s="117"/>
      <c r="N38" s="117"/>
      <c r="O38" s="117"/>
      <c r="P38" s="117"/>
      <c r="Q38" s="117">
        <f t="shared" si="363"/>
        <v>0</v>
      </c>
      <c r="R38" s="117">
        <f t="shared" si="363"/>
        <v>1</v>
      </c>
      <c r="S38" s="117">
        <f t="shared" si="363"/>
        <v>0</v>
      </c>
      <c r="T38" s="117">
        <f t="shared" si="363"/>
        <v>0</v>
      </c>
      <c r="U38" s="117">
        <f t="shared" si="363"/>
        <v>0</v>
      </c>
      <c r="V38" s="117">
        <f t="shared" si="363"/>
        <v>0</v>
      </c>
      <c r="W38" s="118">
        <f t="shared" si="364"/>
        <v>2</v>
      </c>
      <c r="X38" s="117" t="str">
        <f t="shared" si="365"/>
        <v/>
      </c>
      <c r="Y38" s="117">
        <f t="shared" si="365"/>
        <v>2</v>
      </c>
      <c r="Z38" s="117" t="str">
        <f t="shared" si="365"/>
        <v/>
      </c>
      <c r="AA38" s="117" t="str">
        <f t="shared" si="365"/>
        <v/>
      </c>
      <c r="AB38" s="117" t="str">
        <f t="shared" si="365"/>
        <v/>
      </c>
      <c r="AC38" s="117" t="str">
        <f t="shared" si="365"/>
        <v/>
      </c>
      <c r="AD38" s="138">
        <f t="shared" si="366"/>
        <v>461.58000000000004</v>
      </c>
      <c r="AE38" s="119" t="s">
        <v>51</v>
      </c>
      <c r="AF38" s="120" t="s">
        <v>33</v>
      </c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  <c r="EM38" s="134"/>
      <c r="EN38" s="134"/>
      <c r="EO38" s="134"/>
      <c r="EP38" s="134"/>
      <c r="EQ38" s="134"/>
      <c r="ER38" s="134"/>
      <c r="ES38" s="134"/>
      <c r="ET38" s="134"/>
      <c r="EU38" s="134"/>
      <c r="EV38" s="134"/>
      <c r="EW38" s="134"/>
      <c r="EX38" s="134"/>
      <c r="EY38" s="134"/>
      <c r="EZ38" s="134"/>
      <c r="FA38" s="134"/>
      <c r="FB38" s="134"/>
      <c r="FC38" s="134"/>
      <c r="FD38" s="134"/>
      <c r="FE38" s="134"/>
      <c r="FF38" s="134"/>
      <c r="FG38" s="134"/>
      <c r="FH38" s="134"/>
      <c r="FI38" s="134"/>
      <c r="FJ38" s="134"/>
      <c r="FK38" s="134"/>
      <c r="FL38" s="134"/>
      <c r="FM38" s="134"/>
      <c r="FN38" s="134"/>
      <c r="FO38" s="134"/>
      <c r="FP38" s="134"/>
      <c r="FQ38" s="134"/>
      <c r="FR38" s="134"/>
      <c r="FS38" s="134"/>
      <c r="FT38" s="134"/>
      <c r="FU38" s="134"/>
      <c r="FV38" s="134"/>
      <c r="FW38" s="134"/>
      <c r="FX38" s="134"/>
      <c r="FY38" s="134"/>
      <c r="FZ38" s="134"/>
      <c r="GA38" s="134"/>
      <c r="GB38" s="134"/>
      <c r="GC38" s="134"/>
      <c r="GD38" s="134"/>
      <c r="GE38" s="134"/>
      <c r="GF38" s="134"/>
      <c r="GG38" s="134"/>
      <c r="GH38" s="134"/>
      <c r="GI38" s="134"/>
      <c r="GJ38" s="134"/>
      <c r="GK38" s="134"/>
      <c r="GL38" s="134"/>
      <c r="GM38" s="134"/>
      <c r="GN38" s="134"/>
      <c r="GO38" s="134"/>
      <c r="GP38" s="134"/>
      <c r="GQ38" s="134"/>
      <c r="GR38" s="134"/>
      <c r="GS38" s="134"/>
      <c r="GT38" s="134"/>
      <c r="GU38" s="134"/>
      <c r="GV38" s="134"/>
      <c r="GW38" s="134"/>
      <c r="GX38" s="134"/>
      <c r="GY38" s="134"/>
      <c r="GZ38" s="134"/>
      <c r="HA38" s="134"/>
      <c r="HB38" s="134"/>
      <c r="HC38" s="134"/>
      <c r="HD38" s="134"/>
      <c r="HE38" s="134"/>
      <c r="HF38" s="134"/>
      <c r="HG38" s="134"/>
      <c r="HH38" s="134"/>
      <c r="HI38" s="134"/>
      <c r="HJ38" s="134"/>
      <c r="HK38" s="134"/>
      <c r="HL38" s="134"/>
      <c r="HM38" s="134"/>
      <c r="HN38" s="134"/>
      <c r="HO38" s="134"/>
      <c r="HP38" s="134"/>
      <c r="HQ38" s="134"/>
      <c r="HR38" s="134"/>
      <c r="HS38" s="134"/>
      <c r="HT38" s="134"/>
      <c r="HU38" s="134"/>
      <c r="HV38" s="134"/>
      <c r="HW38" s="134"/>
      <c r="HX38" s="134"/>
      <c r="HY38" s="134"/>
      <c r="HZ38" s="134"/>
      <c r="IA38" s="134"/>
      <c r="IB38" s="134"/>
      <c r="IC38" s="134"/>
      <c r="ID38" s="134"/>
      <c r="IE38" s="134"/>
      <c r="IF38" s="134"/>
      <c r="IG38" s="134"/>
      <c r="IH38" s="134"/>
      <c r="II38" s="134"/>
      <c r="IJ38" s="134"/>
      <c r="IK38" s="134"/>
      <c r="IL38" s="134"/>
      <c r="IM38" s="134"/>
      <c r="IN38" s="134"/>
      <c r="IO38" s="134"/>
      <c r="IP38" s="134"/>
      <c r="IQ38" s="134"/>
      <c r="IR38" s="134"/>
      <c r="IS38" s="134"/>
      <c r="IT38" s="134"/>
      <c r="IU38" s="134"/>
      <c r="IV38" s="134"/>
      <c r="IW38" s="134"/>
      <c r="IX38" s="134"/>
      <c r="IY38" s="134"/>
      <c r="IZ38" s="134"/>
      <c r="JA38" s="134"/>
      <c r="JB38" s="134"/>
      <c r="JC38" s="134"/>
      <c r="JD38" s="134"/>
      <c r="JE38" s="134"/>
      <c r="JF38" s="134"/>
      <c r="JG38" s="134"/>
      <c r="JH38" s="134"/>
      <c r="JI38" s="134"/>
      <c r="JJ38" s="134"/>
      <c r="JK38" s="134"/>
      <c r="JL38" s="134"/>
      <c r="JM38" s="134"/>
      <c r="JN38" s="134"/>
      <c r="JO38" s="134"/>
      <c r="JP38" s="134"/>
      <c r="JQ38" s="134"/>
      <c r="JR38" s="134"/>
      <c r="JS38" s="134"/>
      <c r="JT38" s="134"/>
      <c r="JU38" s="134"/>
      <c r="JV38" s="134"/>
      <c r="JW38" s="134"/>
      <c r="JX38" s="134"/>
      <c r="JY38" s="134"/>
      <c r="JZ38" s="134"/>
      <c r="KA38" s="134"/>
      <c r="KB38" s="134"/>
      <c r="KC38" s="134"/>
      <c r="KD38" s="134"/>
      <c r="KE38" s="134"/>
      <c r="KF38" s="134"/>
      <c r="KG38" s="134"/>
      <c r="KH38" s="134"/>
      <c r="KI38" s="134"/>
      <c r="KJ38" s="134"/>
      <c r="KK38" s="134"/>
      <c r="KL38" s="134"/>
      <c r="KM38" s="134"/>
      <c r="KN38" s="134"/>
      <c r="KO38" s="134"/>
      <c r="KP38" s="134"/>
      <c r="KQ38" s="134"/>
      <c r="KR38" s="134"/>
      <c r="KS38" s="134"/>
      <c r="KT38" s="134"/>
      <c r="KU38" s="134"/>
      <c r="KV38" s="134"/>
      <c r="KW38" s="134"/>
      <c r="KX38" s="134"/>
      <c r="KY38" s="134"/>
      <c r="KZ38" s="134"/>
      <c r="LA38" s="134"/>
      <c r="LB38" s="134"/>
      <c r="LC38" s="134"/>
      <c r="LD38" s="134"/>
      <c r="LE38" s="134"/>
      <c r="LF38" s="134"/>
      <c r="LG38" s="134"/>
      <c r="LH38" s="134"/>
      <c r="LI38" s="134"/>
      <c r="LJ38" s="134"/>
      <c r="LK38" s="134"/>
      <c r="LL38" s="134"/>
      <c r="LM38" s="134"/>
      <c r="LN38" s="134"/>
      <c r="LO38" s="134"/>
      <c r="LP38" s="134"/>
      <c r="LQ38" s="134"/>
      <c r="LR38" s="134"/>
      <c r="LS38" s="134"/>
      <c r="LT38" s="134"/>
      <c r="LU38" s="134"/>
      <c r="LV38" s="134"/>
      <c r="LW38" s="134"/>
      <c r="LX38" s="134"/>
      <c r="LY38" s="134"/>
      <c r="LZ38" s="134"/>
      <c r="MA38" s="134"/>
      <c r="MB38" s="134"/>
      <c r="MC38" s="134"/>
      <c r="MD38" s="134"/>
      <c r="ME38" s="134"/>
      <c r="MF38" s="134"/>
      <c r="MG38" s="134"/>
      <c r="MH38" s="134"/>
      <c r="MI38" s="134"/>
      <c r="MJ38" s="134"/>
      <c r="MK38" s="134"/>
      <c r="ML38" s="134"/>
      <c r="MM38" s="134"/>
      <c r="MN38" s="134"/>
      <c r="MO38" s="134"/>
      <c r="MP38" s="134"/>
      <c r="MQ38" s="134"/>
      <c r="MR38" s="134"/>
      <c r="MS38" s="134"/>
      <c r="MT38" s="134"/>
      <c r="MU38" s="134"/>
      <c r="MV38" s="134"/>
      <c r="MW38" s="134"/>
      <c r="MX38" s="134"/>
      <c r="MY38" s="134"/>
      <c r="MZ38" s="134"/>
      <c r="NA38" s="134"/>
      <c r="NB38" s="134"/>
      <c r="NC38" s="134"/>
      <c r="ND38" s="134"/>
      <c r="NE38" s="134"/>
      <c r="NF38" s="134"/>
      <c r="NG38" s="134"/>
      <c r="NH38" s="134"/>
      <c r="NI38" s="134"/>
      <c r="NJ38" s="134"/>
      <c r="NK38" s="134"/>
      <c r="NL38" s="134"/>
      <c r="NM38" s="134"/>
      <c r="NN38" s="134"/>
      <c r="NO38" s="134"/>
      <c r="NP38" s="134"/>
      <c r="NQ38" s="134"/>
      <c r="NR38" s="134"/>
      <c r="NS38" s="134"/>
      <c r="NT38" s="134"/>
      <c r="NU38" s="134"/>
      <c r="NV38" s="134"/>
      <c r="NW38" s="134"/>
      <c r="NX38" s="134"/>
      <c r="NY38" s="134"/>
      <c r="NZ38" s="134"/>
      <c r="OA38" s="134"/>
      <c r="OB38" s="134"/>
      <c r="OC38" s="134"/>
      <c r="OD38" s="134"/>
      <c r="OE38" s="134"/>
      <c r="OF38" s="134"/>
      <c r="OG38" s="134"/>
      <c r="OH38" s="134"/>
      <c r="OI38" s="134"/>
    </row>
    <row r="39" spans="1:399" ht="15.65" thickBot="1" x14ac:dyDescent="0.35">
      <c r="A39" s="125">
        <v>1</v>
      </c>
      <c r="B39" s="136" t="s">
        <v>40</v>
      </c>
      <c r="C39" s="111">
        <v>45072</v>
      </c>
      <c r="D39" s="111">
        <v>45073</v>
      </c>
      <c r="E39" s="112">
        <v>1</v>
      </c>
      <c r="F39" s="113">
        <v>1</v>
      </c>
      <c r="G39" s="114">
        <f t="shared" ca="1" si="361"/>
        <v>0</v>
      </c>
      <c r="H39" s="114" t="s">
        <v>162</v>
      </c>
      <c r="I39" s="113">
        <f t="shared" si="362"/>
        <v>1</v>
      </c>
      <c r="J39" s="116" t="s">
        <v>179</v>
      </c>
      <c r="K39" s="117"/>
      <c r="L39" s="117"/>
      <c r="M39" s="117"/>
      <c r="N39" s="117"/>
      <c r="O39" s="117"/>
      <c r="P39" s="117"/>
      <c r="Q39" s="117">
        <f t="shared" si="363"/>
        <v>1</v>
      </c>
      <c r="R39" s="117">
        <f t="shared" si="363"/>
        <v>0</v>
      </c>
      <c r="S39" s="117">
        <f t="shared" si="363"/>
        <v>0</v>
      </c>
      <c r="T39" s="117">
        <f t="shared" si="363"/>
        <v>0</v>
      </c>
      <c r="U39" s="117">
        <f t="shared" si="363"/>
        <v>0</v>
      </c>
      <c r="V39" s="117">
        <f t="shared" si="363"/>
        <v>0</v>
      </c>
      <c r="W39" s="118">
        <f t="shared" si="364"/>
        <v>1</v>
      </c>
      <c r="X39" s="117">
        <f t="shared" si="365"/>
        <v>1</v>
      </c>
      <c r="Y39" s="117" t="str">
        <f t="shared" si="365"/>
        <v/>
      </c>
      <c r="Z39" s="117" t="str">
        <f t="shared" si="365"/>
        <v/>
      </c>
      <c r="AA39" s="117" t="str">
        <f t="shared" si="365"/>
        <v/>
      </c>
      <c r="AB39" s="117" t="str">
        <f t="shared" si="365"/>
        <v/>
      </c>
      <c r="AC39" s="117" t="str">
        <f t="shared" si="365"/>
        <v/>
      </c>
      <c r="AD39" s="138">
        <f t="shared" si="366"/>
        <v>243.91500000000002</v>
      </c>
      <c r="AE39" s="119" t="s">
        <v>51</v>
      </c>
      <c r="AF39" s="120" t="s">
        <v>33</v>
      </c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  <c r="EM39" s="134"/>
      <c r="EN39" s="134"/>
      <c r="EO39" s="134"/>
      <c r="EP39" s="134"/>
      <c r="EQ39" s="134"/>
      <c r="ER39" s="134"/>
      <c r="ES39" s="134"/>
      <c r="ET39" s="134"/>
      <c r="EU39" s="134"/>
      <c r="EV39" s="134"/>
      <c r="EW39" s="134"/>
      <c r="EX39" s="134"/>
      <c r="EY39" s="134"/>
      <c r="EZ39" s="134"/>
      <c r="FA39" s="134"/>
      <c r="FB39" s="134"/>
      <c r="FC39" s="134"/>
      <c r="FD39" s="134"/>
      <c r="FE39" s="134"/>
      <c r="FF39" s="134"/>
      <c r="FG39" s="134"/>
      <c r="FH39" s="134"/>
      <c r="FI39" s="134"/>
      <c r="FJ39" s="134"/>
      <c r="FK39" s="134"/>
      <c r="FL39" s="134"/>
      <c r="FM39" s="134"/>
      <c r="FN39" s="134"/>
      <c r="FO39" s="134"/>
      <c r="FP39" s="134"/>
      <c r="FQ39" s="134"/>
      <c r="FR39" s="134"/>
      <c r="FS39" s="134"/>
      <c r="FT39" s="134"/>
      <c r="FU39" s="134"/>
      <c r="FV39" s="134"/>
      <c r="FW39" s="134"/>
      <c r="FX39" s="134"/>
      <c r="FY39" s="134"/>
      <c r="FZ39" s="134"/>
      <c r="GA39" s="134"/>
      <c r="GB39" s="134"/>
      <c r="GC39" s="134"/>
      <c r="GD39" s="134"/>
      <c r="GE39" s="134"/>
      <c r="GF39" s="134"/>
      <c r="GG39" s="134"/>
      <c r="GH39" s="134"/>
      <c r="GI39" s="134"/>
      <c r="GJ39" s="134"/>
      <c r="GK39" s="134"/>
      <c r="GL39" s="134"/>
      <c r="GM39" s="134"/>
      <c r="GN39" s="134"/>
      <c r="GO39" s="134"/>
      <c r="GP39" s="134"/>
      <c r="GQ39" s="134"/>
      <c r="GR39" s="134"/>
      <c r="GS39" s="134"/>
      <c r="GT39" s="134"/>
      <c r="GU39" s="134"/>
      <c r="GV39" s="134"/>
      <c r="GW39" s="134"/>
      <c r="GX39" s="134"/>
      <c r="GY39" s="134"/>
      <c r="GZ39" s="134"/>
      <c r="HA39" s="134"/>
      <c r="HB39" s="134"/>
      <c r="HC39" s="134"/>
      <c r="HD39" s="134"/>
      <c r="HE39" s="134"/>
      <c r="HF39" s="134"/>
      <c r="HG39" s="134"/>
      <c r="HH39" s="134"/>
      <c r="HI39" s="134"/>
      <c r="HJ39" s="134"/>
      <c r="HK39" s="134"/>
      <c r="HL39" s="134"/>
      <c r="HM39" s="134"/>
      <c r="HN39" s="134"/>
      <c r="HO39" s="134"/>
      <c r="HP39" s="134"/>
      <c r="HQ39" s="134"/>
      <c r="HR39" s="134"/>
      <c r="HS39" s="134"/>
      <c r="HT39" s="134"/>
      <c r="HU39" s="134"/>
      <c r="HV39" s="134"/>
      <c r="HW39" s="134"/>
      <c r="HX39" s="134"/>
      <c r="HY39" s="134"/>
      <c r="HZ39" s="134"/>
      <c r="IA39" s="134"/>
      <c r="IB39" s="134"/>
      <c r="IC39" s="134"/>
      <c r="ID39" s="134"/>
      <c r="IE39" s="134"/>
      <c r="IF39" s="134"/>
      <c r="IG39" s="134"/>
      <c r="IH39" s="134"/>
      <c r="II39" s="134"/>
      <c r="IJ39" s="134"/>
      <c r="IK39" s="134"/>
      <c r="IL39" s="134"/>
      <c r="IM39" s="134"/>
      <c r="IN39" s="134"/>
      <c r="IO39" s="134"/>
      <c r="IP39" s="134"/>
      <c r="IQ39" s="134"/>
      <c r="IR39" s="134"/>
      <c r="IS39" s="134"/>
      <c r="IT39" s="134"/>
      <c r="IU39" s="134"/>
      <c r="IV39" s="134"/>
      <c r="IW39" s="134"/>
      <c r="IX39" s="134"/>
      <c r="IY39" s="134"/>
      <c r="IZ39" s="134"/>
      <c r="JA39" s="134"/>
      <c r="JB39" s="134"/>
      <c r="JC39" s="134"/>
      <c r="JD39" s="134"/>
      <c r="JE39" s="134"/>
      <c r="JF39" s="134"/>
      <c r="JG39" s="134"/>
      <c r="JH39" s="134"/>
      <c r="JI39" s="134"/>
      <c r="JJ39" s="134"/>
      <c r="JK39" s="134"/>
      <c r="JL39" s="134"/>
      <c r="JM39" s="134"/>
      <c r="JN39" s="134"/>
      <c r="JO39" s="134"/>
      <c r="JP39" s="134"/>
      <c r="JQ39" s="134"/>
      <c r="JR39" s="134"/>
      <c r="JS39" s="134"/>
      <c r="JT39" s="134"/>
      <c r="JU39" s="134"/>
      <c r="JV39" s="134"/>
      <c r="JW39" s="134"/>
      <c r="JX39" s="134"/>
      <c r="JY39" s="134"/>
      <c r="JZ39" s="134"/>
      <c r="KA39" s="134"/>
      <c r="KB39" s="134"/>
      <c r="KC39" s="134"/>
      <c r="KD39" s="134"/>
      <c r="KE39" s="134"/>
      <c r="KF39" s="134"/>
      <c r="KG39" s="134"/>
      <c r="KH39" s="134"/>
      <c r="KI39" s="134"/>
      <c r="KJ39" s="134"/>
      <c r="KK39" s="134"/>
      <c r="KL39" s="134"/>
      <c r="KM39" s="134"/>
      <c r="KN39" s="134"/>
      <c r="KO39" s="134"/>
      <c r="KP39" s="134"/>
      <c r="KQ39" s="134"/>
      <c r="KR39" s="134"/>
      <c r="KS39" s="134"/>
      <c r="KT39" s="134"/>
      <c r="KU39" s="134"/>
      <c r="KV39" s="134"/>
      <c r="KW39" s="134"/>
      <c r="KX39" s="134"/>
      <c r="KY39" s="134"/>
      <c r="KZ39" s="134"/>
      <c r="LA39" s="134"/>
      <c r="LB39" s="134"/>
      <c r="LC39" s="134"/>
      <c r="LD39" s="134"/>
      <c r="LE39" s="134"/>
      <c r="LF39" s="134"/>
      <c r="LG39" s="134"/>
      <c r="LH39" s="134"/>
      <c r="LI39" s="134"/>
      <c r="LJ39" s="134"/>
      <c r="LK39" s="134"/>
      <c r="LL39" s="134"/>
      <c r="LM39" s="134"/>
      <c r="LN39" s="134"/>
      <c r="LO39" s="134"/>
      <c r="LP39" s="134"/>
      <c r="LQ39" s="134"/>
      <c r="LR39" s="134"/>
      <c r="LS39" s="134"/>
      <c r="LT39" s="134"/>
      <c r="LU39" s="134"/>
      <c r="LV39" s="134"/>
      <c r="LW39" s="134"/>
      <c r="LX39" s="134"/>
      <c r="LY39" s="134"/>
      <c r="LZ39" s="134"/>
      <c r="MA39" s="134"/>
      <c r="MB39" s="134"/>
      <c r="MC39" s="134"/>
      <c r="MD39" s="134"/>
      <c r="ME39" s="134"/>
      <c r="MF39" s="134"/>
      <c r="MG39" s="134"/>
      <c r="MH39" s="134"/>
      <c r="MI39" s="134"/>
      <c r="MJ39" s="134"/>
      <c r="MK39" s="134"/>
      <c r="ML39" s="134"/>
      <c r="MM39" s="134"/>
      <c r="MN39" s="134"/>
      <c r="MO39" s="134"/>
      <c r="MP39" s="134"/>
      <c r="MQ39" s="134"/>
      <c r="MR39" s="134"/>
      <c r="MS39" s="134"/>
      <c r="MT39" s="134"/>
      <c r="MU39" s="134"/>
      <c r="MV39" s="134"/>
      <c r="MW39" s="134"/>
      <c r="MX39" s="134"/>
      <c r="MY39" s="134"/>
      <c r="MZ39" s="134"/>
      <c r="NA39" s="134"/>
      <c r="NB39" s="134"/>
      <c r="NC39" s="134"/>
      <c r="ND39" s="134"/>
      <c r="NE39" s="134"/>
      <c r="NF39" s="134"/>
      <c r="NG39" s="134"/>
      <c r="NH39" s="134"/>
      <c r="NI39" s="134"/>
      <c r="NJ39" s="134"/>
      <c r="NK39" s="134"/>
      <c r="NL39" s="134"/>
      <c r="NM39" s="134"/>
      <c r="NN39" s="134"/>
      <c r="NO39" s="134"/>
      <c r="NP39" s="134"/>
      <c r="NQ39" s="134"/>
      <c r="NR39" s="134"/>
      <c r="NS39" s="134"/>
      <c r="NT39" s="134"/>
      <c r="NU39" s="134"/>
      <c r="NV39" s="134"/>
      <c r="NW39" s="134"/>
      <c r="NX39" s="134"/>
      <c r="NY39" s="134"/>
      <c r="NZ39" s="134"/>
      <c r="OA39" s="134"/>
      <c r="OB39" s="134"/>
      <c r="OC39" s="134"/>
      <c r="OD39" s="134"/>
      <c r="OE39" s="134"/>
      <c r="OF39" s="134"/>
      <c r="OG39" s="134"/>
      <c r="OH39" s="134"/>
      <c r="OI39" s="134"/>
    </row>
    <row r="40" spans="1:399" ht="15.65" thickBot="1" x14ac:dyDescent="0.35">
      <c r="A40" s="125">
        <v>1</v>
      </c>
      <c r="B40" s="136" t="s">
        <v>41</v>
      </c>
      <c r="C40" s="111">
        <v>45075</v>
      </c>
      <c r="D40" s="111">
        <v>45076</v>
      </c>
      <c r="E40" s="112">
        <v>1</v>
      </c>
      <c r="F40" s="113">
        <v>1</v>
      </c>
      <c r="G40" s="114">
        <f t="shared" ca="1" si="361"/>
        <v>0</v>
      </c>
      <c r="H40" s="114" t="s">
        <v>163</v>
      </c>
      <c r="I40" s="113">
        <f t="shared" si="362"/>
        <v>1</v>
      </c>
      <c r="J40" s="116" t="s">
        <v>179</v>
      </c>
      <c r="K40" s="117"/>
      <c r="L40" s="117"/>
      <c r="M40" s="117"/>
      <c r="N40" s="117"/>
      <c r="O40" s="117"/>
      <c r="P40" s="117"/>
      <c r="Q40" s="117">
        <f t="shared" si="363"/>
        <v>0</v>
      </c>
      <c r="R40" s="117">
        <f t="shared" si="363"/>
        <v>1</v>
      </c>
      <c r="S40" s="117">
        <f t="shared" si="363"/>
        <v>0</v>
      </c>
      <c r="T40" s="117">
        <f t="shared" si="363"/>
        <v>0</v>
      </c>
      <c r="U40" s="117">
        <f t="shared" si="363"/>
        <v>0</v>
      </c>
      <c r="V40" s="117">
        <f t="shared" si="363"/>
        <v>0</v>
      </c>
      <c r="W40" s="118">
        <f t="shared" si="364"/>
        <v>1</v>
      </c>
      <c r="X40" s="117" t="str">
        <f t="shared" si="365"/>
        <v/>
      </c>
      <c r="Y40" s="117">
        <f t="shared" si="365"/>
        <v>1</v>
      </c>
      <c r="Z40" s="117" t="str">
        <f t="shared" si="365"/>
        <v/>
      </c>
      <c r="AA40" s="117" t="str">
        <f t="shared" si="365"/>
        <v/>
      </c>
      <c r="AB40" s="117" t="str">
        <f t="shared" si="365"/>
        <v/>
      </c>
      <c r="AC40" s="117" t="str">
        <f t="shared" si="365"/>
        <v/>
      </c>
      <c r="AD40" s="138">
        <f t="shared" si="366"/>
        <v>230.79000000000002</v>
      </c>
      <c r="AE40" s="119" t="s">
        <v>51</v>
      </c>
      <c r="AF40" s="120" t="s">
        <v>33</v>
      </c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  <c r="DX40" s="134"/>
      <c r="DY40" s="134"/>
      <c r="DZ40" s="134"/>
      <c r="EA40" s="134"/>
      <c r="EB40" s="134"/>
      <c r="EC40" s="134"/>
      <c r="ED40" s="134"/>
      <c r="EE40" s="134"/>
      <c r="EF40" s="134"/>
      <c r="EG40" s="134"/>
      <c r="EH40" s="134"/>
      <c r="EI40" s="134"/>
      <c r="EJ40" s="134"/>
      <c r="EK40" s="134"/>
      <c r="EL40" s="134"/>
      <c r="EM40" s="134"/>
      <c r="EN40" s="134"/>
      <c r="EO40" s="134"/>
      <c r="EP40" s="134"/>
      <c r="EQ40" s="134"/>
      <c r="ER40" s="134"/>
      <c r="ES40" s="134"/>
      <c r="ET40" s="134"/>
      <c r="EU40" s="134"/>
      <c r="EV40" s="134"/>
      <c r="EW40" s="134"/>
      <c r="EX40" s="134"/>
      <c r="EY40" s="134"/>
      <c r="EZ40" s="134"/>
      <c r="FA40" s="134"/>
      <c r="FB40" s="134"/>
      <c r="FC40" s="134"/>
      <c r="FD40" s="134"/>
      <c r="FE40" s="134"/>
      <c r="FF40" s="134"/>
      <c r="FG40" s="134"/>
      <c r="FH40" s="134"/>
      <c r="FI40" s="134"/>
      <c r="FJ40" s="134"/>
      <c r="FK40" s="134"/>
      <c r="FL40" s="134"/>
      <c r="FM40" s="134"/>
      <c r="FN40" s="134"/>
      <c r="FO40" s="134"/>
      <c r="FP40" s="134"/>
      <c r="FQ40" s="134"/>
      <c r="FR40" s="134"/>
      <c r="FS40" s="134"/>
      <c r="FT40" s="134"/>
      <c r="FU40" s="134"/>
      <c r="FV40" s="134"/>
      <c r="FW40" s="134"/>
      <c r="FX40" s="134"/>
      <c r="FY40" s="134"/>
      <c r="FZ40" s="134"/>
      <c r="GA40" s="134"/>
      <c r="GB40" s="134"/>
      <c r="GC40" s="134"/>
      <c r="GD40" s="134"/>
      <c r="GE40" s="134"/>
      <c r="GF40" s="134"/>
      <c r="GG40" s="134"/>
      <c r="GH40" s="134"/>
      <c r="GI40" s="134"/>
      <c r="GJ40" s="134"/>
      <c r="GK40" s="134"/>
      <c r="GL40" s="134"/>
      <c r="GM40" s="134"/>
      <c r="GN40" s="134"/>
      <c r="GO40" s="134"/>
      <c r="GP40" s="134"/>
      <c r="GQ40" s="134"/>
      <c r="GR40" s="134"/>
      <c r="GS40" s="134"/>
      <c r="GT40" s="134"/>
      <c r="GU40" s="134"/>
      <c r="GV40" s="134"/>
      <c r="GW40" s="134"/>
      <c r="GX40" s="134"/>
      <c r="GY40" s="134"/>
      <c r="GZ40" s="134"/>
      <c r="HA40" s="134"/>
      <c r="HB40" s="134"/>
      <c r="HC40" s="134"/>
      <c r="HD40" s="134"/>
      <c r="HE40" s="134"/>
      <c r="HF40" s="134"/>
      <c r="HG40" s="134"/>
      <c r="HH40" s="134"/>
      <c r="HI40" s="134"/>
      <c r="HJ40" s="134"/>
      <c r="HK40" s="134"/>
      <c r="HL40" s="134"/>
      <c r="HM40" s="134"/>
      <c r="HN40" s="134"/>
      <c r="HO40" s="134"/>
      <c r="HP40" s="134"/>
      <c r="HQ40" s="134"/>
      <c r="HR40" s="134"/>
      <c r="HS40" s="134"/>
      <c r="HT40" s="134"/>
      <c r="HU40" s="134"/>
      <c r="HV40" s="134"/>
      <c r="HW40" s="134"/>
      <c r="HX40" s="134"/>
      <c r="HY40" s="134"/>
      <c r="HZ40" s="134"/>
      <c r="IA40" s="134"/>
      <c r="IB40" s="134"/>
      <c r="IC40" s="134"/>
      <c r="ID40" s="134"/>
      <c r="IE40" s="134"/>
      <c r="IF40" s="134"/>
      <c r="IG40" s="134"/>
      <c r="IH40" s="134"/>
      <c r="II40" s="134"/>
      <c r="IJ40" s="134"/>
      <c r="IK40" s="134"/>
      <c r="IL40" s="134"/>
      <c r="IM40" s="134"/>
      <c r="IN40" s="134"/>
      <c r="IO40" s="134"/>
      <c r="IP40" s="134"/>
      <c r="IQ40" s="134"/>
      <c r="IR40" s="134"/>
      <c r="IS40" s="134"/>
      <c r="IT40" s="134"/>
      <c r="IU40" s="134"/>
      <c r="IV40" s="134"/>
      <c r="IW40" s="134"/>
      <c r="IX40" s="134"/>
      <c r="IY40" s="134"/>
      <c r="IZ40" s="134"/>
      <c r="JA40" s="134"/>
      <c r="JB40" s="134"/>
      <c r="JC40" s="134"/>
      <c r="JD40" s="134"/>
      <c r="JE40" s="134"/>
      <c r="JF40" s="134"/>
      <c r="JG40" s="134"/>
      <c r="JH40" s="134"/>
      <c r="JI40" s="134"/>
      <c r="JJ40" s="134"/>
      <c r="JK40" s="134"/>
      <c r="JL40" s="134"/>
      <c r="JM40" s="134"/>
      <c r="JN40" s="134"/>
      <c r="JO40" s="134"/>
      <c r="JP40" s="134"/>
      <c r="JQ40" s="134"/>
      <c r="JR40" s="134"/>
      <c r="JS40" s="134"/>
      <c r="JT40" s="134"/>
      <c r="JU40" s="134"/>
      <c r="JV40" s="134"/>
      <c r="JW40" s="134"/>
      <c r="JX40" s="134"/>
      <c r="JY40" s="134"/>
      <c r="JZ40" s="134"/>
      <c r="KA40" s="134"/>
      <c r="KB40" s="134"/>
      <c r="KC40" s="134"/>
      <c r="KD40" s="134"/>
      <c r="KE40" s="134"/>
      <c r="KF40" s="134"/>
      <c r="KG40" s="134"/>
      <c r="KH40" s="134"/>
      <c r="KI40" s="134"/>
      <c r="KJ40" s="134"/>
      <c r="KK40" s="134"/>
      <c r="KL40" s="134"/>
      <c r="KM40" s="134"/>
      <c r="KN40" s="134"/>
      <c r="KO40" s="134"/>
      <c r="KP40" s="134"/>
      <c r="KQ40" s="134"/>
      <c r="KR40" s="134"/>
      <c r="KS40" s="134"/>
      <c r="KT40" s="134"/>
      <c r="KU40" s="134"/>
      <c r="KV40" s="134"/>
      <c r="KW40" s="134"/>
      <c r="KX40" s="134"/>
      <c r="KY40" s="134"/>
      <c r="KZ40" s="134"/>
      <c r="LA40" s="134"/>
      <c r="LB40" s="134"/>
      <c r="LC40" s="134"/>
      <c r="LD40" s="134"/>
      <c r="LE40" s="134"/>
      <c r="LF40" s="134"/>
      <c r="LG40" s="134"/>
      <c r="LH40" s="134"/>
      <c r="LI40" s="134"/>
      <c r="LJ40" s="134"/>
      <c r="LK40" s="134"/>
      <c r="LL40" s="134"/>
      <c r="LM40" s="134"/>
      <c r="LN40" s="134"/>
      <c r="LO40" s="134"/>
      <c r="LP40" s="134"/>
      <c r="LQ40" s="134"/>
      <c r="LR40" s="134"/>
      <c r="LS40" s="134"/>
      <c r="LT40" s="134"/>
      <c r="LU40" s="134"/>
      <c r="LV40" s="134"/>
      <c r="LW40" s="134"/>
      <c r="LX40" s="134"/>
      <c r="LY40" s="134"/>
      <c r="LZ40" s="134"/>
      <c r="MA40" s="134"/>
      <c r="MB40" s="134"/>
      <c r="MC40" s="134"/>
      <c r="MD40" s="134"/>
      <c r="ME40" s="134"/>
      <c r="MF40" s="134"/>
      <c r="MG40" s="134"/>
      <c r="MH40" s="134"/>
      <c r="MI40" s="134"/>
      <c r="MJ40" s="134"/>
      <c r="MK40" s="134"/>
      <c r="ML40" s="134"/>
      <c r="MM40" s="134"/>
      <c r="MN40" s="134"/>
      <c r="MO40" s="134"/>
      <c r="MP40" s="134"/>
      <c r="MQ40" s="134"/>
      <c r="MR40" s="134"/>
      <c r="MS40" s="134"/>
      <c r="MT40" s="134"/>
      <c r="MU40" s="134"/>
      <c r="MV40" s="134"/>
      <c r="MW40" s="134"/>
      <c r="MX40" s="134"/>
      <c r="MY40" s="134"/>
      <c r="MZ40" s="134"/>
      <c r="NA40" s="134"/>
      <c r="NB40" s="134"/>
      <c r="NC40" s="134"/>
      <c r="ND40" s="134"/>
      <c r="NE40" s="134"/>
      <c r="NF40" s="134"/>
      <c r="NG40" s="134"/>
      <c r="NH40" s="134"/>
      <c r="NI40" s="134"/>
      <c r="NJ40" s="134"/>
      <c r="NK40" s="134"/>
      <c r="NL40" s="134"/>
      <c r="NM40" s="134"/>
      <c r="NN40" s="134"/>
      <c r="NO40" s="134"/>
      <c r="NP40" s="134"/>
      <c r="NQ40" s="134"/>
      <c r="NR40" s="134"/>
      <c r="NS40" s="134"/>
      <c r="NT40" s="134"/>
      <c r="NU40" s="134"/>
      <c r="NV40" s="134"/>
      <c r="NW40" s="134"/>
      <c r="NX40" s="134"/>
      <c r="NY40" s="134"/>
      <c r="NZ40" s="134"/>
      <c r="OA40" s="134"/>
      <c r="OB40" s="134"/>
      <c r="OC40" s="134"/>
      <c r="OD40" s="134"/>
      <c r="OE40" s="134"/>
      <c r="OF40" s="134"/>
      <c r="OG40" s="134"/>
      <c r="OH40" s="134"/>
      <c r="OI40" s="134"/>
    </row>
    <row r="41" spans="1:399" s="135" customFormat="1" ht="15.65" thickBot="1" x14ac:dyDescent="0.35">
      <c r="A41" s="126">
        <f>SUM(A42:A44)</f>
        <v>3</v>
      </c>
      <c r="B41" s="127" t="s">
        <v>42</v>
      </c>
      <c r="C41" s="128">
        <f>MIN(C42:C44)</f>
        <v>45076</v>
      </c>
      <c r="D41" s="128">
        <f>MAX(D42:D44)</f>
        <v>45079</v>
      </c>
      <c r="E41" s="128"/>
      <c r="F41" s="126">
        <f>SUM(F42:F44)/A41</f>
        <v>1</v>
      </c>
      <c r="G41" s="129">
        <f ca="1">SUM(G42:G44)/A41</f>
        <v>0</v>
      </c>
      <c r="H41" s="129"/>
      <c r="I41" s="126">
        <f>SUM(I42:I44)</f>
        <v>6</v>
      </c>
      <c r="J41" s="130"/>
      <c r="K41" s="139"/>
      <c r="L41" s="139"/>
      <c r="M41" s="139"/>
      <c r="N41" s="139"/>
      <c r="O41" s="139"/>
      <c r="P41" s="139"/>
      <c r="Q41" s="126"/>
      <c r="R41" s="126"/>
      <c r="S41" s="126"/>
      <c r="T41" s="126"/>
      <c r="U41" s="126"/>
      <c r="V41" s="126"/>
      <c r="W41" s="126">
        <f>SUM(W42:W44)</f>
        <v>6</v>
      </c>
      <c r="X41" s="126"/>
      <c r="Y41" s="126"/>
      <c r="Z41" s="126"/>
      <c r="AA41" s="126"/>
      <c r="AB41" s="126"/>
      <c r="AC41" s="126"/>
      <c r="AD41" s="131">
        <f>SUM(AD42:AD44)</f>
        <v>2617.4400000000005</v>
      </c>
      <c r="AE41" s="132"/>
      <c r="AF41" s="133" t="s">
        <v>43</v>
      </c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  <c r="IW41" s="140"/>
      <c r="IX41" s="140"/>
      <c r="IY41" s="140"/>
      <c r="IZ41" s="140"/>
      <c r="JA41" s="140"/>
      <c r="JB41" s="140"/>
      <c r="JC41" s="140"/>
      <c r="JD41" s="140"/>
      <c r="JE41" s="140"/>
      <c r="JF41" s="140"/>
      <c r="JG41" s="140"/>
      <c r="JH41" s="140"/>
      <c r="JI41" s="140"/>
      <c r="JJ41" s="140"/>
      <c r="JK41" s="140"/>
      <c r="JL41" s="140"/>
      <c r="JM41" s="140"/>
      <c r="JN41" s="140"/>
      <c r="JO41" s="140"/>
      <c r="JP41" s="140"/>
      <c r="JQ41" s="140"/>
      <c r="JR41" s="140"/>
      <c r="JS41" s="140"/>
      <c r="JT41" s="140"/>
      <c r="JU41" s="140"/>
      <c r="JV41" s="140"/>
      <c r="JW41" s="140"/>
      <c r="JX41" s="140"/>
      <c r="JY41" s="140"/>
      <c r="JZ41" s="140"/>
      <c r="KA41" s="140"/>
      <c r="KB41" s="140"/>
      <c r="KC41" s="140"/>
      <c r="KD41" s="140"/>
      <c r="KE41" s="140"/>
      <c r="KF41" s="140"/>
      <c r="KG41" s="140"/>
      <c r="KH41" s="140"/>
      <c r="KI41" s="140"/>
      <c r="KJ41" s="140"/>
      <c r="KK41" s="140"/>
      <c r="KL41" s="140"/>
      <c r="KM41" s="140"/>
      <c r="KN41" s="140"/>
      <c r="KO41" s="140"/>
      <c r="KP41" s="140"/>
      <c r="KQ41" s="140"/>
      <c r="KR41" s="140"/>
      <c r="KS41" s="140"/>
      <c r="KT41" s="140"/>
      <c r="KU41" s="140"/>
      <c r="KV41" s="140"/>
      <c r="KW41" s="140"/>
      <c r="KX41" s="140"/>
      <c r="KY41" s="140"/>
      <c r="KZ41" s="140"/>
      <c r="LA41" s="140"/>
      <c r="LB41" s="140"/>
      <c r="LC41" s="140"/>
      <c r="LD41" s="140"/>
      <c r="LE41" s="140"/>
      <c r="LF41" s="140"/>
      <c r="LG41" s="140"/>
      <c r="LH41" s="140"/>
      <c r="LI41" s="140"/>
      <c r="LJ41" s="140"/>
      <c r="LK41" s="140"/>
      <c r="LL41" s="140"/>
      <c r="LM41" s="140"/>
      <c r="LN41" s="140"/>
      <c r="LO41" s="140"/>
      <c r="LP41" s="140"/>
      <c r="LQ41" s="140"/>
      <c r="LR41" s="140"/>
      <c r="LS41" s="140"/>
      <c r="LT41" s="140"/>
      <c r="LU41" s="140"/>
      <c r="LV41" s="140"/>
      <c r="LW41" s="140"/>
      <c r="LX41" s="140"/>
      <c r="LY41" s="140"/>
      <c r="LZ41" s="140"/>
      <c r="MA41" s="140"/>
      <c r="MB41" s="140"/>
      <c r="MC41" s="140"/>
      <c r="MD41" s="140"/>
      <c r="ME41" s="140"/>
      <c r="MF41" s="140"/>
      <c r="MG41" s="140"/>
      <c r="MH41" s="140"/>
      <c r="MI41" s="140"/>
      <c r="MJ41" s="140"/>
      <c r="MK41" s="140"/>
      <c r="ML41" s="140"/>
      <c r="MM41" s="140"/>
      <c r="MN41" s="140"/>
      <c r="MO41" s="140"/>
      <c r="MP41" s="140"/>
      <c r="MQ41" s="140"/>
      <c r="MR41" s="140"/>
      <c r="MS41" s="140"/>
      <c r="MT41" s="140"/>
      <c r="MU41" s="140"/>
      <c r="MV41" s="140"/>
      <c r="MW41" s="140"/>
      <c r="MX41" s="140"/>
      <c r="MY41" s="140"/>
      <c r="MZ41" s="140"/>
      <c r="NA41" s="140"/>
      <c r="NB41" s="140"/>
      <c r="NC41" s="140"/>
      <c r="ND41" s="140"/>
      <c r="NE41" s="140"/>
      <c r="NF41" s="140"/>
      <c r="NG41" s="140"/>
      <c r="NH41" s="140"/>
      <c r="NI41" s="140"/>
      <c r="NJ41" s="140"/>
      <c r="NK41" s="140"/>
      <c r="NL41" s="140"/>
      <c r="NM41" s="140"/>
      <c r="NN41" s="140"/>
      <c r="NO41" s="140"/>
      <c r="NP41" s="140"/>
      <c r="NQ41" s="140"/>
      <c r="NR41" s="140"/>
      <c r="NS41" s="140"/>
      <c r="NT41" s="140"/>
      <c r="NU41" s="140"/>
      <c r="NV41" s="140"/>
      <c r="NW41" s="140"/>
      <c r="NX41" s="140"/>
      <c r="NY41" s="140"/>
      <c r="NZ41" s="140"/>
      <c r="OA41" s="140"/>
      <c r="OB41" s="140"/>
      <c r="OC41" s="140"/>
      <c r="OD41" s="140"/>
      <c r="OE41" s="140"/>
      <c r="OF41" s="140"/>
      <c r="OG41" s="140"/>
      <c r="OH41" s="140"/>
      <c r="OI41" s="140"/>
    </row>
    <row r="42" spans="1:399" ht="15.65" thickBot="1" x14ac:dyDescent="0.35">
      <c r="A42" s="125">
        <v>1</v>
      </c>
      <c r="B42" s="136" t="s">
        <v>44</v>
      </c>
      <c r="C42" s="111">
        <v>45076</v>
      </c>
      <c r="D42" s="111">
        <v>45076</v>
      </c>
      <c r="E42" s="112">
        <v>1</v>
      </c>
      <c r="F42" s="113">
        <v>1</v>
      </c>
      <c r="G42" s="114">
        <f ca="1">IF(OR(D42="",C42=""),0,IF(TODAY()&lt;C42,0,IF(TODAY()&gt;D42,100%,((NETWORKDAYS(C42,TODAY(),feries2023)*E42)/(NETWORKDAYS(C42,D42,feries2023)*E42)))))</f>
        <v>0</v>
      </c>
      <c r="H42" s="114" t="s">
        <v>162</v>
      </c>
      <c r="I42" s="113">
        <f>NETWORKDAYS(C42,D42,feries2023)*E42</f>
        <v>1</v>
      </c>
      <c r="J42" s="116" t="s">
        <v>179</v>
      </c>
      <c r="K42" s="117"/>
      <c r="L42" s="117"/>
      <c r="M42" s="117"/>
      <c r="N42" s="117"/>
      <c r="O42" s="117"/>
      <c r="P42" s="117"/>
      <c r="Q42" s="117">
        <f t="shared" ref="Q42:V44" si="390">IFERROR(SEARCH(Q$3,$H42),0)</f>
        <v>1</v>
      </c>
      <c r="R42" s="117">
        <f t="shared" si="390"/>
        <v>0</v>
      </c>
      <c r="S42" s="117">
        <f t="shared" si="390"/>
        <v>0</v>
      </c>
      <c r="T42" s="117">
        <f t="shared" si="390"/>
        <v>0</v>
      </c>
      <c r="U42" s="117">
        <f t="shared" si="390"/>
        <v>0</v>
      </c>
      <c r="V42" s="117">
        <f t="shared" si="390"/>
        <v>0</v>
      </c>
      <c r="W42" s="118">
        <f>IF(J42="seul",MAX(X42,Y42,Z42,AA42,AB42,AC42),IF(J42="en parallèle",(SUM(X42,Y42,Z42,AA42,AB42,AC42)/(COUNTIF(Q42:V42,"&gt;0"))),IF(J42="complémentaire",SUM(X42,Y42,Z42,AA42,AB42,AC42),"##Erreur!!!##")))</f>
        <v>1</v>
      </c>
      <c r="X42" s="117">
        <f t="shared" ref="X42:AC44" si="391">IF(AND($J42="seul",$H42=Q$3),$I42,IF(AND($J42="en parallèle",Q42&gt;0),$I42,IF(AND($J42="complémentaire",Q42&gt;0),K42,"")))</f>
        <v>1</v>
      </c>
      <c r="Y42" s="117" t="str">
        <f t="shared" si="391"/>
        <v/>
      </c>
      <c r="Z42" s="117" t="str">
        <f t="shared" si="391"/>
        <v/>
      </c>
      <c r="AA42" s="117" t="str">
        <f t="shared" si="391"/>
        <v/>
      </c>
      <c r="AB42" s="117" t="str">
        <f t="shared" si="391"/>
        <v/>
      </c>
      <c r="AC42" s="117" t="str">
        <f t="shared" si="391"/>
        <v/>
      </c>
      <c r="AD42" s="138">
        <f>IF(X42="",0,X42*$X$4)+IF(Y42="",0,Y42*$Y$4)+IF(Z42="",0,Z42*$Z$4)+IF(AA42="",0,AA42*$AA$4)+IF(AB42="",0,AB42*$AB$4)+IF(AC42="",0,AC42*$AC$4)</f>
        <v>243.91500000000002</v>
      </c>
      <c r="AE42" s="119" t="s">
        <v>51</v>
      </c>
      <c r="AF42" s="120" t="s">
        <v>43</v>
      </c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  <c r="DX42" s="134"/>
      <c r="DY42" s="134"/>
      <c r="DZ42" s="134"/>
      <c r="EA42" s="134"/>
      <c r="EB42" s="134"/>
      <c r="EC42" s="134"/>
      <c r="ED42" s="134"/>
      <c r="EE42" s="134"/>
      <c r="EF42" s="134"/>
      <c r="EG42" s="134"/>
      <c r="EH42" s="134"/>
      <c r="EI42" s="134"/>
      <c r="EJ42" s="134"/>
      <c r="EK42" s="134"/>
      <c r="EL42" s="134"/>
      <c r="EM42" s="134"/>
      <c r="EN42" s="134"/>
      <c r="EO42" s="134"/>
      <c r="EP42" s="134"/>
      <c r="EQ42" s="134"/>
      <c r="ER42" s="134"/>
      <c r="ES42" s="134"/>
      <c r="ET42" s="134"/>
      <c r="EU42" s="134"/>
      <c r="EV42" s="134"/>
      <c r="EW42" s="134"/>
      <c r="EX42" s="134"/>
      <c r="EY42" s="134"/>
      <c r="EZ42" s="134"/>
      <c r="FA42" s="134"/>
      <c r="FB42" s="134"/>
      <c r="FC42" s="134"/>
      <c r="FD42" s="134"/>
      <c r="FE42" s="134"/>
      <c r="FF42" s="134"/>
      <c r="FG42" s="134"/>
      <c r="FH42" s="134"/>
      <c r="FI42" s="134"/>
      <c r="FJ42" s="134"/>
      <c r="FK42" s="134"/>
      <c r="FL42" s="134"/>
      <c r="FM42" s="134"/>
      <c r="FN42" s="134"/>
      <c r="FO42" s="134"/>
      <c r="FP42" s="134"/>
      <c r="FQ42" s="134"/>
      <c r="FR42" s="134"/>
      <c r="FS42" s="134"/>
      <c r="FT42" s="134"/>
      <c r="FU42" s="134"/>
      <c r="FV42" s="134"/>
      <c r="FW42" s="134"/>
      <c r="FX42" s="134"/>
      <c r="FY42" s="134"/>
      <c r="FZ42" s="134"/>
      <c r="GA42" s="134"/>
      <c r="GB42" s="134"/>
      <c r="GC42" s="134"/>
      <c r="GD42" s="134"/>
      <c r="GE42" s="134"/>
      <c r="GF42" s="134"/>
      <c r="GG42" s="134"/>
      <c r="GH42" s="134"/>
      <c r="GI42" s="134"/>
      <c r="GJ42" s="134"/>
      <c r="GK42" s="134"/>
      <c r="GL42" s="134"/>
      <c r="GM42" s="134"/>
      <c r="GN42" s="134"/>
      <c r="GO42" s="134"/>
      <c r="GP42" s="134"/>
      <c r="GQ42" s="134"/>
      <c r="GR42" s="134"/>
      <c r="GS42" s="134"/>
      <c r="GT42" s="134"/>
      <c r="GU42" s="134"/>
      <c r="GV42" s="134"/>
      <c r="GW42" s="134"/>
      <c r="GX42" s="134"/>
      <c r="GY42" s="134"/>
      <c r="GZ42" s="134"/>
      <c r="HA42" s="134"/>
      <c r="HB42" s="134"/>
      <c r="HC42" s="134"/>
      <c r="HD42" s="134"/>
      <c r="HE42" s="134"/>
      <c r="HF42" s="134"/>
      <c r="HG42" s="134"/>
      <c r="HH42" s="134"/>
      <c r="HI42" s="134"/>
      <c r="HJ42" s="134"/>
      <c r="HK42" s="134"/>
      <c r="HL42" s="134"/>
      <c r="HM42" s="134"/>
      <c r="HN42" s="134"/>
      <c r="HO42" s="134"/>
      <c r="HP42" s="134"/>
      <c r="HQ42" s="134"/>
      <c r="HR42" s="134"/>
      <c r="HS42" s="134"/>
      <c r="HT42" s="134"/>
      <c r="HU42" s="134"/>
      <c r="HV42" s="134"/>
      <c r="HW42" s="134"/>
      <c r="HX42" s="134"/>
      <c r="HY42" s="134"/>
      <c r="HZ42" s="134"/>
      <c r="IA42" s="134"/>
      <c r="IB42" s="134"/>
      <c r="IC42" s="134"/>
      <c r="ID42" s="134"/>
      <c r="IE42" s="134"/>
      <c r="IF42" s="134"/>
      <c r="IG42" s="134"/>
      <c r="IH42" s="134"/>
      <c r="II42" s="134"/>
      <c r="IJ42" s="134"/>
      <c r="IK42" s="134"/>
      <c r="IL42" s="134"/>
      <c r="IM42" s="134"/>
      <c r="IN42" s="134"/>
      <c r="IO42" s="134"/>
      <c r="IP42" s="134"/>
      <c r="IQ42" s="134"/>
      <c r="IR42" s="134"/>
      <c r="IS42" s="134"/>
      <c r="IT42" s="134"/>
      <c r="IU42" s="134"/>
      <c r="IV42" s="134"/>
      <c r="IW42" s="134"/>
      <c r="IX42" s="134"/>
      <c r="IY42" s="134"/>
      <c r="IZ42" s="134"/>
      <c r="JA42" s="134"/>
      <c r="JB42" s="134"/>
      <c r="JC42" s="134"/>
      <c r="JD42" s="134"/>
      <c r="JE42" s="134"/>
      <c r="JF42" s="134"/>
      <c r="JG42" s="134"/>
      <c r="JH42" s="134"/>
      <c r="JI42" s="134"/>
      <c r="JJ42" s="134"/>
      <c r="JK42" s="134"/>
      <c r="JL42" s="134"/>
      <c r="JM42" s="134"/>
      <c r="JN42" s="134"/>
      <c r="JO42" s="134"/>
      <c r="JP42" s="134"/>
      <c r="JQ42" s="134"/>
      <c r="JR42" s="134"/>
      <c r="JS42" s="134"/>
      <c r="JT42" s="134"/>
      <c r="JU42" s="134"/>
      <c r="JV42" s="134"/>
      <c r="JW42" s="134"/>
      <c r="JX42" s="134"/>
      <c r="JY42" s="134"/>
      <c r="JZ42" s="134"/>
      <c r="KA42" s="134"/>
      <c r="KB42" s="134"/>
      <c r="KC42" s="134"/>
      <c r="KD42" s="134"/>
      <c r="KE42" s="134"/>
      <c r="KF42" s="134"/>
      <c r="KG42" s="134"/>
      <c r="KH42" s="134"/>
      <c r="KI42" s="134"/>
      <c r="KJ42" s="134"/>
      <c r="KK42" s="134"/>
      <c r="KL42" s="134"/>
      <c r="KM42" s="134"/>
      <c r="KN42" s="134"/>
      <c r="KO42" s="134"/>
      <c r="KP42" s="134"/>
      <c r="KQ42" s="134"/>
      <c r="KR42" s="134"/>
      <c r="KS42" s="134"/>
      <c r="KT42" s="134"/>
      <c r="KU42" s="134"/>
      <c r="KV42" s="134"/>
      <c r="KW42" s="134"/>
      <c r="KX42" s="134"/>
      <c r="KY42" s="134"/>
      <c r="KZ42" s="134"/>
      <c r="LA42" s="134"/>
      <c r="LB42" s="134"/>
      <c r="LC42" s="134"/>
      <c r="LD42" s="134"/>
      <c r="LE42" s="134"/>
      <c r="LF42" s="134"/>
      <c r="LG42" s="134"/>
      <c r="LH42" s="134"/>
      <c r="LI42" s="134"/>
      <c r="LJ42" s="134"/>
      <c r="LK42" s="134"/>
      <c r="LL42" s="134"/>
      <c r="LM42" s="134"/>
      <c r="LN42" s="134"/>
      <c r="LO42" s="134"/>
      <c r="LP42" s="134"/>
      <c r="LQ42" s="134"/>
      <c r="LR42" s="134"/>
      <c r="LS42" s="134"/>
      <c r="LT42" s="134"/>
      <c r="LU42" s="134"/>
      <c r="LV42" s="134"/>
      <c r="LW42" s="134"/>
      <c r="LX42" s="134"/>
      <c r="LY42" s="134"/>
      <c r="LZ42" s="134"/>
      <c r="MA42" s="134"/>
      <c r="MB42" s="134"/>
      <c r="MC42" s="134"/>
      <c r="MD42" s="134"/>
      <c r="ME42" s="134"/>
      <c r="MF42" s="134"/>
      <c r="MG42" s="134"/>
      <c r="MH42" s="134"/>
      <c r="MI42" s="134"/>
      <c r="MJ42" s="134"/>
      <c r="MK42" s="134"/>
      <c r="ML42" s="134"/>
      <c r="MM42" s="134"/>
      <c r="MN42" s="134"/>
      <c r="MO42" s="134"/>
      <c r="MP42" s="134"/>
      <c r="MQ42" s="134"/>
      <c r="MR42" s="134"/>
      <c r="MS42" s="134"/>
      <c r="MT42" s="134"/>
      <c r="MU42" s="134"/>
      <c r="MV42" s="134"/>
      <c r="MW42" s="134"/>
      <c r="MX42" s="134"/>
      <c r="MY42" s="134"/>
      <c r="MZ42" s="134"/>
      <c r="NA42" s="134"/>
      <c r="NB42" s="134"/>
      <c r="NC42" s="134"/>
      <c r="ND42" s="134"/>
      <c r="NE42" s="134"/>
      <c r="NF42" s="134"/>
      <c r="NG42" s="134"/>
      <c r="NH42" s="134"/>
      <c r="NI42" s="134"/>
      <c r="NJ42" s="134"/>
      <c r="NK42" s="134"/>
      <c r="NL42" s="134"/>
      <c r="NM42" s="134"/>
      <c r="NN42" s="134"/>
      <c r="NO42" s="134"/>
      <c r="NP42" s="134"/>
      <c r="NQ42" s="134"/>
      <c r="NR42" s="134"/>
      <c r="NS42" s="134"/>
      <c r="NT42" s="134"/>
      <c r="NU42" s="134"/>
      <c r="NV42" s="134"/>
      <c r="NW42" s="134"/>
      <c r="NX42" s="134"/>
      <c r="NY42" s="134"/>
      <c r="NZ42" s="134"/>
      <c r="OA42" s="134"/>
      <c r="OB42" s="134"/>
      <c r="OC42" s="134"/>
      <c r="OD42" s="134"/>
      <c r="OE42" s="134"/>
      <c r="OF42" s="134"/>
      <c r="OG42" s="134"/>
      <c r="OH42" s="134"/>
      <c r="OI42" s="134"/>
    </row>
    <row r="43" spans="1:399" ht="25.7" thickBot="1" x14ac:dyDescent="0.35">
      <c r="A43" s="125">
        <v>1</v>
      </c>
      <c r="B43" s="136" t="s">
        <v>45</v>
      </c>
      <c r="C43" s="111">
        <v>45077</v>
      </c>
      <c r="D43" s="111">
        <v>45079</v>
      </c>
      <c r="E43" s="112">
        <v>1</v>
      </c>
      <c r="F43" s="113">
        <v>1</v>
      </c>
      <c r="G43" s="114">
        <f ca="1">IF(OR(D43="",C43=""),0,IF(TODAY()&lt;C43,0,IF(TODAY()&gt;D43,100%,((NETWORKDAYS(C43,TODAY(),feries2023)*E43)/(NETWORKDAYS(C43,D43,feries2023)*E43)))))</f>
        <v>0</v>
      </c>
      <c r="H43" s="115" t="s">
        <v>169</v>
      </c>
      <c r="I43" s="113">
        <f>NETWORKDAYS(C43,D43,feries2023)*E43</f>
        <v>3</v>
      </c>
      <c r="J43" s="116" t="s">
        <v>180</v>
      </c>
      <c r="K43" s="117"/>
      <c r="L43" s="117"/>
      <c r="M43" s="117"/>
      <c r="N43" s="117"/>
      <c r="O43" s="117"/>
      <c r="P43" s="117"/>
      <c r="Q43" s="117">
        <f t="shared" si="390"/>
        <v>1</v>
      </c>
      <c r="R43" s="117">
        <f t="shared" si="390"/>
        <v>13</v>
      </c>
      <c r="S43" s="117">
        <f t="shared" si="390"/>
        <v>0</v>
      </c>
      <c r="T43" s="117">
        <f t="shared" si="390"/>
        <v>0</v>
      </c>
      <c r="U43" s="117">
        <f t="shared" si="390"/>
        <v>0</v>
      </c>
      <c r="V43" s="117">
        <f t="shared" si="390"/>
        <v>0</v>
      </c>
      <c r="W43" s="118">
        <f>IF(J43="seul",MAX(X43,Y43,Z43,AA43,AB43,AC43),IF(J43="en parallèle",(SUM(X43,Y43,Z43,AA43,AB43,AC43)/(COUNTIF(Q43:V43,"&gt;0"))),IF(J43="complémentaire",SUM(X43,Y43,Z43,AA43,AB43,AC43),"##Erreur!!!##")))</f>
        <v>3</v>
      </c>
      <c r="X43" s="117">
        <f t="shared" si="391"/>
        <v>3</v>
      </c>
      <c r="Y43" s="117">
        <f t="shared" si="391"/>
        <v>3</v>
      </c>
      <c r="Z43" s="117" t="str">
        <f t="shared" si="391"/>
        <v/>
      </c>
      <c r="AA43" s="117" t="str">
        <f t="shared" si="391"/>
        <v/>
      </c>
      <c r="AB43" s="117" t="str">
        <f t="shared" si="391"/>
        <v/>
      </c>
      <c r="AC43" s="117" t="str">
        <f t="shared" si="391"/>
        <v/>
      </c>
      <c r="AD43" s="138">
        <f>IF(X43="",0,X43*$X$4)+IF(Y43="",0,Y43*$Y$4)+IF(Z43="",0,Z43*$Z$4)+IF(AA43="",0,AA43*$AA$4)+IF(AB43="",0,AB43*$AB$4)+IF(AC43="",0,AC43*$AC$4)</f>
        <v>1424.1150000000002</v>
      </c>
      <c r="AE43" s="119" t="s">
        <v>51</v>
      </c>
      <c r="AF43" s="120" t="s">
        <v>43</v>
      </c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  <c r="EM43" s="134"/>
      <c r="EN43" s="134"/>
      <c r="EO43" s="134"/>
      <c r="EP43" s="134"/>
      <c r="EQ43" s="134"/>
      <c r="ER43" s="134"/>
      <c r="ES43" s="134"/>
      <c r="ET43" s="134"/>
      <c r="EU43" s="134"/>
      <c r="EV43" s="134"/>
      <c r="EW43" s="134"/>
      <c r="EX43" s="134"/>
      <c r="EY43" s="134"/>
      <c r="EZ43" s="134"/>
      <c r="FA43" s="134"/>
      <c r="FB43" s="134"/>
      <c r="FC43" s="134"/>
      <c r="FD43" s="134"/>
      <c r="FE43" s="134"/>
      <c r="FF43" s="134"/>
      <c r="FG43" s="134"/>
      <c r="FH43" s="134"/>
      <c r="FI43" s="134"/>
      <c r="FJ43" s="134"/>
      <c r="FK43" s="134"/>
      <c r="FL43" s="134"/>
      <c r="FM43" s="134"/>
      <c r="FN43" s="134"/>
      <c r="FO43" s="134"/>
      <c r="FP43" s="134"/>
      <c r="FQ43" s="134"/>
      <c r="FR43" s="134"/>
      <c r="FS43" s="134"/>
      <c r="FT43" s="134"/>
      <c r="FU43" s="134"/>
      <c r="FV43" s="134"/>
      <c r="FW43" s="134"/>
      <c r="FX43" s="134"/>
      <c r="FY43" s="134"/>
      <c r="FZ43" s="134"/>
      <c r="GA43" s="134"/>
      <c r="GB43" s="134"/>
      <c r="GC43" s="134"/>
      <c r="GD43" s="134"/>
      <c r="GE43" s="134"/>
      <c r="GF43" s="134"/>
      <c r="GG43" s="134"/>
      <c r="GH43" s="134"/>
      <c r="GI43" s="134"/>
      <c r="GJ43" s="134"/>
      <c r="GK43" s="134"/>
      <c r="GL43" s="134"/>
      <c r="GM43" s="134"/>
      <c r="GN43" s="134"/>
      <c r="GO43" s="134"/>
      <c r="GP43" s="134"/>
      <c r="GQ43" s="134"/>
      <c r="GR43" s="134"/>
      <c r="GS43" s="134"/>
      <c r="GT43" s="134"/>
      <c r="GU43" s="134"/>
      <c r="GV43" s="134"/>
      <c r="GW43" s="134"/>
      <c r="GX43" s="134"/>
      <c r="GY43" s="134"/>
      <c r="GZ43" s="134"/>
      <c r="HA43" s="134"/>
      <c r="HB43" s="134"/>
      <c r="HC43" s="134"/>
      <c r="HD43" s="134"/>
      <c r="HE43" s="134"/>
      <c r="HF43" s="134"/>
      <c r="HG43" s="134"/>
      <c r="HH43" s="134"/>
      <c r="HI43" s="134"/>
      <c r="HJ43" s="134"/>
      <c r="HK43" s="134"/>
      <c r="HL43" s="134"/>
      <c r="HM43" s="134"/>
      <c r="HN43" s="134"/>
      <c r="HO43" s="134"/>
      <c r="HP43" s="134"/>
      <c r="HQ43" s="134"/>
      <c r="HR43" s="134"/>
      <c r="HS43" s="134"/>
      <c r="HT43" s="134"/>
      <c r="HU43" s="134"/>
      <c r="HV43" s="134"/>
      <c r="HW43" s="134"/>
      <c r="HX43" s="134"/>
      <c r="HY43" s="134"/>
      <c r="HZ43" s="134"/>
      <c r="IA43" s="134"/>
      <c r="IB43" s="134"/>
      <c r="IC43" s="134"/>
      <c r="ID43" s="134"/>
      <c r="IE43" s="134"/>
      <c r="IF43" s="134"/>
      <c r="IG43" s="134"/>
      <c r="IH43" s="134"/>
      <c r="II43" s="134"/>
      <c r="IJ43" s="134"/>
      <c r="IK43" s="134"/>
      <c r="IL43" s="134"/>
      <c r="IM43" s="134"/>
      <c r="IN43" s="134"/>
      <c r="IO43" s="134"/>
      <c r="IP43" s="134"/>
      <c r="IQ43" s="134"/>
      <c r="IR43" s="134"/>
      <c r="IS43" s="134"/>
      <c r="IT43" s="134"/>
      <c r="IU43" s="134"/>
      <c r="IV43" s="134"/>
      <c r="IW43" s="134"/>
      <c r="IX43" s="134"/>
      <c r="IY43" s="134"/>
      <c r="IZ43" s="134"/>
      <c r="JA43" s="134"/>
      <c r="JB43" s="134"/>
      <c r="JC43" s="134"/>
      <c r="JD43" s="134"/>
      <c r="JE43" s="134"/>
      <c r="JF43" s="134"/>
      <c r="JG43" s="134"/>
      <c r="JH43" s="134"/>
      <c r="JI43" s="134"/>
      <c r="JJ43" s="134"/>
      <c r="JK43" s="134"/>
      <c r="JL43" s="134"/>
      <c r="JM43" s="134"/>
      <c r="JN43" s="134"/>
      <c r="JO43" s="134"/>
      <c r="JP43" s="134"/>
      <c r="JQ43" s="134"/>
      <c r="JR43" s="134"/>
      <c r="JS43" s="134"/>
      <c r="JT43" s="134"/>
      <c r="JU43" s="134"/>
      <c r="JV43" s="134"/>
      <c r="JW43" s="134"/>
      <c r="JX43" s="134"/>
      <c r="JY43" s="134"/>
      <c r="JZ43" s="134"/>
      <c r="KA43" s="134"/>
      <c r="KB43" s="134"/>
      <c r="KC43" s="134"/>
      <c r="KD43" s="134"/>
      <c r="KE43" s="134"/>
      <c r="KF43" s="134"/>
      <c r="KG43" s="134"/>
      <c r="KH43" s="134"/>
      <c r="KI43" s="134"/>
      <c r="KJ43" s="134"/>
      <c r="KK43" s="134"/>
      <c r="KL43" s="134"/>
      <c r="KM43" s="134"/>
      <c r="KN43" s="134"/>
      <c r="KO43" s="134"/>
      <c r="KP43" s="134"/>
      <c r="KQ43" s="134"/>
      <c r="KR43" s="134"/>
      <c r="KS43" s="134"/>
      <c r="KT43" s="134"/>
      <c r="KU43" s="134"/>
      <c r="KV43" s="134"/>
      <c r="KW43" s="134"/>
      <c r="KX43" s="134"/>
      <c r="KY43" s="134"/>
      <c r="KZ43" s="134"/>
      <c r="LA43" s="134"/>
      <c r="LB43" s="134"/>
      <c r="LC43" s="134"/>
      <c r="LD43" s="134"/>
      <c r="LE43" s="134"/>
      <c r="LF43" s="134"/>
      <c r="LG43" s="134"/>
      <c r="LH43" s="134"/>
      <c r="LI43" s="134"/>
      <c r="LJ43" s="134"/>
      <c r="LK43" s="134"/>
      <c r="LL43" s="134"/>
      <c r="LM43" s="134"/>
      <c r="LN43" s="134"/>
      <c r="LO43" s="134"/>
      <c r="LP43" s="134"/>
      <c r="LQ43" s="134"/>
      <c r="LR43" s="134"/>
      <c r="LS43" s="134"/>
      <c r="LT43" s="134"/>
      <c r="LU43" s="134"/>
      <c r="LV43" s="134"/>
      <c r="LW43" s="134"/>
      <c r="LX43" s="134"/>
      <c r="LY43" s="134"/>
      <c r="LZ43" s="134"/>
      <c r="MA43" s="134"/>
      <c r="MB43" s="134"/>
      <c r="MC43" s="134"/>
      <c r="MD43" s="134"/>
      <c r="ME43" s="134"/>
      <c r="MF43" s="134"/>
      <c r="MG43" s="134"/>
      <c r="MH43" s="134"/>
      <c r="MI43" s="134"/>
      <c r="MJ43" s="134"/>
      <c r="MK43" s="134"/>
      <c r="ML43" s="134"/>
      <c r="MM43" s="134"/>
      <c r="MN43" s="134"/>
      <c r="MO43" s="134"/>
      <c r="MP43" s="134"/>
      <c r="MQ43" s="134"/>
      <c r="MR43" s="134"/>
      <c r="MS43" s="134"/>
      <c r="MT43" s="134"/>
      <c r="MU43" s="134"/>
      <c r="MV43" s="134"/>
      <c r="MW43" s="134"/>
      <c r="MX43" s="134"/>
      <c r="MY43" s="134"/>
      <c r="MZ43" s="134"/>
      <c r="NA43" s="134"/>
      <c r="NB43" s="134"/>
      <c r="NC43" s="134"/>
      <c r="ND43" s="134"/>
      <c r="NE43" s="134"/>
      <c r="NF43" s="134"/>
      <c r="NG43" s="134"/>
      <c r="NH43" s="134"/>
      <c r="NI43" s="134"/>
      <c r="NJ43" s="134"/>
      <c r="NK43" s="134"/>
      <c r="NL43" s="134"/>
      <c r="NM43" s="134"/>
      <c r="NN43" s="134"/>
      <c r="NO43" s="134"/>
      <c r="NP43" s="134"/>
      <c r="NQ43" s="134"/>
      <c r="NR43" s="134"/>
      <c r="NS43" s="134"/>
      <c r="NT43" s="134"/>
      <c r="NU43" s="134"/>
      <c r="NV43" s="134"/>
      <c r="NW43" s="134"/>
      <c r="NX43" s="134"/>
      <c r="NY43" s="134"/>
      <c r="NZ43" s="134"/>
      <c r="OA43" s="134"/>
      <c r="OB43" s="134"/>
      <c r="OC43" s="134"/>
      <c r="OD43" s="134"/>
      <c r="OE43" s="134"/>
      <c r="OF43" s="134"/>
      <c r="OG43" s="134"/>
      <c r="OH43" s="134"/>
      <c r="OI43" s="134"/>
    </row>
    <row r="44" spans="1:399" ht="25.7" thickBot="1" x14ac:dyDescent="0.35">
      <c r="A44" s="125">
        <v>1</v>
      </c>
      <c r="B44" s="136" t="s">
        <v>46</v>
      </c>
      <c r="C44" s="111">
        <v>45078</v>
      </c>
      <c r="D44" s="111">
        <v>45079</v>
      </c>
      <c r="E44" s="112">
        <v>1</v>
      </c>
      <c r="F44" s="113">
        <v>1</v>
      </c>
      <c r="G44" s="114">
        <f ca="1">IF(OR(D44="",C44=""),0,IF(TODAY()&lt;C44,0,IF(TODAY()&gt;D44,100%,((NETWORKDAYS(C44,TODAY(),feries2023)*E44)/(NETWORKDAYS(C44,D44,feries2023)*E44)))))</f>
        <v>0</v>
      </c>
      <c r="H44" s="115" t="s">
        <v>169</v>
      </c>
      <c r="I44" s="113">
        <f>NETWORKDAYS(C44,D44,feries2023)*E44</f>
        <v>2</v>
      </c>
      <c r="J44" s="116" t="s">
        <v>180</v>
      </c>
      <c r="K44" s="117"/>
      <c r="L44" s="117"/>
      <c r="M44" s="117"/>
      <c r="N44" s="117"/>
      <c r="O44" s="117"/>
      <c r="P44" s="117"/>
      <c r="Q44" s="117">
        <f t="shared" si="390"/>
        <v>1</v>
      </c>
      <c r="R44" s="117">
        <f t="shared" si="390"/>
        <v>13</v>
      </c>
      <c r="S44" s="117">
        <f t="shared" si="390"/>
        <v>0</v>
      </c>
      <c r="T44" s="117">
        <f t="shared" si="390"/>
        <v>0</v>
      </c>
      <c r="U44" s="117">
        <f t="shared" si="390"/>
        <v>0</v>
      </c>
      <c r="V44" s="117">
        <f t="shared" si="390"/>
        <v>0</v>
      </c>
      <c r="W44" s="118">
        <f>IF(J44="seul",MAX(X44,Y44,Z44,AA44,AB44,AC44),IF(J44="en parallèle",(SUM(X44,Y44,Z44,AA44,AB44,AC44)/(COUNTIF(Q44:V44,"&gt;0"))),IF(J44="complémentaire",SUM(X44,Y44,Z44,AA44,AB44,AC44),"##Erreur!!!##")))</f>
        <v>2</v>
      </c>
      <c r="X44" s="117">
        <f t="shared" si="391"/>
        <v>2</v>
      </c>
      <c r="Y44" s="117">
        <f t="shared" si="391"/>
        <v>2</v>
      </c>
      <c r="Z44" s="117" t="str">
        <f t="shared" si="391"/>
        <v/>
      </c>
      <c r="AA44" s="117" t="str">
        <f t="shared" si="391"/>
        <v/>
      </c>
      <c r="AB44" s="117" t="str">
        <f t="shared" si="391"/>
        <v/>
      </c>
      <c r="AC44" s="117" t="str">
        <f t="shared" si="391"/>
        <v/>
      </c>
      <c r="AD44" s="138">
        <f>IF(X44="",0,X44*$X$4)+IF(Y44="",0,Y44*$Y$4)+IF(Z44="",0,Z44*$Z$4)+IF(AA44="",0,AA44*$AA$4)+IF(AB44="",0,AB44*$AB$4)+IF(AC44="",0,AC44*$AC$4)</f>
        <v>949.41000000000008</v>
      </c>
      <c r="AE44" s="119" t="s">
        <v>51</v>
      </c>
      <c r="AF44" s="120" t="s">
        <v>43</v>
      </c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  <c r="EK44" s="134"/>
      <c r="EL44" s="134"/>
      <c r="EM44" s="134"/>
      <c r="EN44" s="134"/>
      <c r="EO44" s="134"/>
      <c r="EP44" s="134"/>
      <c r="EQ44" s="134"/>
      <c r="ER44" s="134"/>
      <c r="ES44" s="134"/>
      <c r="ET44" s="134"/>
      <c r="EU44" s="134"/>
      <c r="EV44" s="134"/>
      <c r="EW44" s="134"/>
      <c r="EX44" s="134"/>
      <c r="EY44" s="134"/>
      <c r="EZ44" s="134"/>
      <c r="FA44" s="134"/>
      <c r="FB44" s="134"/>
      <c r="FC44" s="134"/>
      <c r="FD44" s="134"/>
      <c r="FE44" s="134"/>
      <c r="FF44" s="134"/>
      <c r="FG44" s="134"/>
      <c r="FH44" s="134"/>
      <c r="FI44" s="134"/>
      <c r="FJ44" s="134"/>
      <c r="FK44" s="134"/>
      <c r="FL44" s="134"/>
      <c r="FM44" s="134"/>
      <c r="FN44" s="134"/>
      <c r="FO44" s="134"/>
      <c r="FP44" s="134"/>
      <c r="FQ44" s="134"/>
      <c r="FR44" s="134"/>
      <c r="FS44" s="134"/>
      <c r="FT44" s="134"/>
      <c r="FU44" s="134"/>
      <c r="FV44" s="134"/>
      <c r="FW44" s="134"/>
      <c r="FX44" s="134"/>
      <c r="FY44" s="134"/>
      <c r="FZ44" s="134"/>
      <c r="GA44" s="134"/>
      <c r="GB44" s="134"/>
      <c r="GC44" s="134"/>
      <c r="GD44" s="134"/>
      <c r="GE44" s="134"/>
      <c r="GF44" s="134"/>
      <c r="GG44" s="134"/>
      <c r="GH44" s="134"/>
      <c r="GI44" s="134"/>
      <c r="GJ44" s="134"/>
      <c r="GK44" s="134"/>
      <c r="GL44" s="134"/>
      <c r="GM44" s="134"/>
      <c r="GN44" s="134"/>
      <c r="GO44" s="134"/>
      <c r="GP44" s="134"/>
      <c r="GQ44" s="134"/>
      <c r="GR44" s="134"/>
      <c r="GS44" s="134"/>
      <c r="GT44" s="134"/>
      <c r="GU44" s="134"/>
      <c r="GV44" s="134"/>
      <c r="GW44" s="134"/>
      <c r="GX44" s="134"/>
      <c r="GY44" s="134"/>
      <c r="GZ44" s="134"/>
      <c r="HA44" s="134"/>
      <c r="HB44" s="134"/>
      <c r="HC44" s="134"/>
      <c r="HD44" s="134"/>
      <c r="HE44" s="134"/>
      <c r="HF44" s="134"/>
      <c r="HG44" s="134"/>
      <c r="HH44" s="134"/>
      <c r="HI44" s="134"/>
      <c r="HJ44" s="134"/>
      <c r="HK44" s="134"/>
      <c r="HL44" s="134"/>
      <c r="HM44" s="134"/>
      <c r="HN44" s="134"/>
      <c r="HO44" s="134"/>
      <c r="HP44" s="134"/>
      <c r="HQ44" s="134"/>
      <c r="HR44" s="134"/>
      <c r="HS44" s="134"/>
      <c r="HT44" s="134"/>
      <c r="HU44" s="134"/>
      <c r="HV44" s="134"/>
      <c r="HW44" s="134"/>
      <c r="HX44" s="134"/>
      <c r="HY44" s="134"/>
      <c r="HZ44" s="134"/>
      <c r="IA44" s="134"/>
      <c r="IB44" s="134"/>
      <c r="IC44" s="134"/>
      <c r="ID44" s="134"/>
      <c r="IE44" s="134"/>
      <c r="IF44" s="134"/>
      <c r="IG44" s="134"/>
      <c r="IH44" s="134"/>
      <c r="II44" s="134"/>
      <c r="IJ44" s="134"/>
      <c r="IK44" s="134"/>
      <c r="IL44" s="134"/>
      <c r="IM44" s="134"/>
      <c r="IN44" s="134"/>
      <c r="IO44" s="134"/>
      <c r="IP44" s="134"/>
      <c r="IQ44" s="134"/>
      <c r="IR44" s="134"/>
      <c r="IS44" s="134"/>
      <c r="IT44" s="134"/>
      <c r="IU44" s="134"/>
      <c r="IV44" s="134"/>
      <c r="IW44" s="134"/>
      <c r="IX44" s="134"/>
      <c r="IY44" s="134"/>
      <c r="IZ44" s="134"/>
      <c r="JA44" s="134"/>
      <c r="JB44" s="134"/>
      <c r="JC44" s="134"/>
      <c r="JD44" s="134"/>
      <c r="JE44" s="134"/>
      <c r="JF44" s="134"/>
      <c r="JG44" s="134"/>
      <c r="JH44" s="134"/>
      <c r="JI44" s="134"/>
      <c r="JJ44" s="134"/>
      <c r="JK44" s="134"/>
      <c r="JL44" s="134"/>
      <c r="JM44" s="134"/>
      <c r="JN44" s="134"/>
      <c r="JO44" s="134"/>
      <c r="JP44" s="134"/>
      <c r="JQ44" s="134"/>
      <c r="JR44" s="134"/>
      <c r="JS44" s="134"/>
      <c r="JT44" s="134"/>
      <c r="JU44" s="134"/>
      <c r="JV44" s="134"/>
      <c r="JW44" s="134"/>
      <c r="JX44" s="134"/>
      <c r="JY44" s="134"/>
      <c r="JZ44" s="134"/>
      <c r="KA44" s="134"/>
      <c r="KB44" s="134"/>
      <c r="KC44" s="134"/>
      <c r="KD44" s="134"/>
      <c r="KE44" s="134"/>
      <c r="KF44" s="134"/>
      <c r="KG44" s="134"/>
      <c r="KH44" s="134"/>
      <c r="KI44" s="134"/>
      <c r="KJ44" s="134"/>
      <c r="KK44" s="134"/>
      <c r="KL44" s="134"/>
      <c r="KM44" s="134"/>
      <c r="KN44" s="134"/>
      <c r="KO44" s="134"/>
      <c r="KP44" s="134"/>
      <c r="KQ44" s="134"/>
      <c r="KR44" s="134"/>
      <c r="KS44" s="134"/>
      <c r="KT44" s="134"/>
      <c r="KU44" s="134"/>
      <c r="KV44" s="134"/>
      <c r="KW44" s="134"/>
      <c r="KX44" s="134"/>
      <c r="KY44" s="134"/>
      <c r="KZ44" s="134"/>
      <c r="LA44" s="134"/>
      <c r="LB44" s="134"/>
      <c r="LC44" s="134"/>
      <c r="LD44" s="134"/>
      <c r="LE44" s="134"/>
      <c r="LF44" s="134"/>
      <c r="LG44" s="134"/>
      <c r="LH44" s="134"/>
      <c r="LI44" s="134"/>
      <c r="LJ44" s="134"/>
      <c r="LK44" s="134"/>
      <c r="LL44" s="134"/>
      <c r="LM44" s="134"/>
      <c r="LN44" s="134"/>
      <c r="LO44" s="134"/>
      <c r="LP44" s="134"/>
      <c r="LQ44" s="134"/>
      <c r="LR44" s="134"/>
      <c r="LS44" s="134"/>
      <c r="LT44" s="134"/>
      <c r="LU44" s="134"/>
      <c r="LV44" s="134"/>
      <c r="LW44" s="134"/>
      <c r="LX44" s="134"/>
      <c r="LY44" s="134"/>
      <c r="LZ44" s="134"/>
      <c r="MA44" s="134"/>
      <c r="MB44" s="134"/>
      <c r="MC44" s="134"/>
      <c r="MD44" s="134"/>
      <c r="ME44" s="134"/>
      <c r="MF44" s="134"/>
      <c r="MG44" s="134"/>
      <c r="MH44" s="134"/>
      <c r="MI44" s="134"/>
      <c r="MJ44" s="134"/>
      <c r="MK44" s="134"/>
      <c r="ML44" s="134"/>
      <c r="MM44" s="134"/>
      <c r="MN44" s="134"/>
      <c r="MO44" s="134"/>
      <c r="MP44" s="134"/>
      <c r="MQ44" s="134"/>
      <c r="MR44" s="134"/>
      <c r="MS44" s="134"/>
      <c r="MT44" s="134"/>
      <c r="MU44" s="134"/>
      <c r="MV44" s="134"/>
      <c r="MW44" s="134"/>
      <c r="MX44" s="134"/>
      <c r="MY44" s="134"/>
      <c r="MZ44" s="134"/>
      <c r="NA44" s="134"/>
      <c r="NB44" s="134"/>
      <c r="NC44" s="134"/>
      <c r="ND44" s="134"/>
      <c r="NE44" s="134"/>
      <c r="NF44" s="134"/>
      <c r="NG44" s="134"/>
      <c r="NH44" s="134"/>
      <c r="NI44" s="134"/>
      <c r="NJ44" s="134"/>
      <c r="NK44" s="134"/>
      <c r="NL44" s="134"/>
      <c r="NM44" s="134"/>
      <c r="NN44" s="134"/>
      <c r="NO44" s="134"/>
      <c r="NP44" s="134"/>
      <c r="NQ44" s="134"/>
      <c r="NR44" s="134"/>
      <c r="NS44" s="134"/>
      <c r="NT44" s="134"/>
      <c r="NU44" s="134"/>
      <c r="NV44" s="134"/>
      <c r="NW44" s="134"/>
      <c r="NX44" s="134"/>
      <c r="NY44" s="134"/>
      <c r="NZ44" s="134"/>
      <c r="OA44" s="134"/>
      <c r="OB44" s="134"/>
      <c r="OC44" s="134"/>
      <c r="OD44" s="134"/>
      <c r="OE44" s="134"/>
      <c r="OF44" s="134"/>
      <c r="OG44" s="134"/>
      <c r="OH44" s="134"/>
      <c r="OI44" s="134"/>
    </row>
    <row r="45" spans="1:399" s="143" customFormat="1" ht="15.65" thickBot="1" x14ac:dyDescent="0.35">
      <c r="B45" s="144"/>
      <c r="C45" s="145"/>
      <c r="D45" s="145"/>
      <c r="E45" s="145"/>
      <c r="F45" s="144"/>
      <c r="G45" s="144"/>
      <c r="H45" s="144"/>
      <c r="I45" s="144"/>
      <c r="J45" s="14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7"/>
      <c r="AE45" s="144"/>
      <c r="AF45" s="148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  <c r="CT45" s="149"/>
      <c r="CU45" s="149"/>
      <c r="CV45" s="149"/>
      <c r="CW45" s="149"/>
      <c r="CX45" s="149"/>
      <c r="CY45" s="149"/>
      <c r="CZ45" s="149"/>
      <c r="DA45" s="149"/>
      <c r="DB45" s="149"/>
      <c r="DC45" s="149"/>
      <c r="DD45" s="149"/>
      <c r="DE45" s="149"/>
      <c r="DF45" s="149"/>
      <c r="DG45" s="149"/>
      <c r="DH45" s="149"/>
      <c r="DI45" s="149"/>
      <c r="DJ45" s="149"/>
      <c r="DK45" s="149"/>
      <c r="DL45" s="149"/>
      <c r="DM45" s="149"/>
      <c r="DN45" s="149"/>
      <c r="DO45" s="149"/>
      <c r="DP45" s="149"/>
      <c r="DQ45" s="149"/>
      <c r="DR45" s="149"/>
      <c r="DS45" s="149"/>
      <c r="DT45" s="149"/>
      <c r="DU45" s="149"/>
      <c r="DV45" s="149"/>
      <c r="DW45" s="149"/>
      <c r="DX45" s="149"/>
      <c r="DY45" s="149"/>
      <c r="DZ45" s="149"/>
      <c r="EA45" s="149"/>
      <c r="EB45" s="149"/>
      <c r="EC45" s="149"/>
      <c r="ED45" s="149"/>
      <c r="EE45" s="149"/>
      <c r="EF45" s="149"/>
      <c r="EG45" s="149"/>
      <c r="EH45" s="149"/>
      <c r="EI45" s="149"/>
      <c r="EJ45" s="149"/>
      <c r="EK45" s="149"/>
      <c r="EL45" s="149"/>
      <c r="EM45" s="149"/>
      <c r="EN45" s="149"/>
      <c r="EO45" s="149"/>
      <c r="EP45" s="149"/>
      <c r="EQ45" s="149"/>
      <c r="ER45" s="149"/>
      <c r="ES45" s="149"/>
      <c r="ET45" s="149"/>
      <c r="EU45" s="149"/>
      <c r="EV45" s="149"/>
      <c r="EW45" s="149"/>
      <c r="EX45" s="149"/>
      <c r="EY45" s="149"/>
      <c r="EZ45" s="149"/>
      <c r="FA45" s="149"/>
      <c r="FB45" s="149"/>
      <c r="FC45" s="149"/>
      <c r="FD45" s="149"/>
      <c r="FE45" s="149"/>
      <c r="FF45" s="149"/>
      <c r="FG45" s="149"/>
      <c r="FH45" s="149"/>
      <c r="FI45" s="149"/>
      <c r="FJ45" s="149"/>
      <c r="FK45" s="149"/>
      <c r="FL45" s="149"/>
      <c r="FM45" s="149"/>
      <c r="FN45" s="149"/>
      <c r="FO45" s="149"/>
      <c r="FP45" s="149"/>
      <c r="FQ45" s="149"/>
      <c r="FR45" s="149"/>
      <c r="FS45" s="149"/>
      <c r="FT45" s="149"/>
      <c r="FU45" s="149"/>
      <c r="FV45" s="149"/>
      <c r="FW45" s="149"/>
      <c r="FX45" s="149"/>
      <c r="FY45" s="149"/>
      <c r="FZ45" s="149"/>
      <c r="GA45" s="149"/>
      <c r="GB45" s="149"/>
      <c r="GC45" s="149"/>
      <c r="GD45" s="149"/>
      <c r="GE45" s="149"/>
      <c r="GF45" s="149"/>
      <c r="GG45" s="149"/>
      <c r="GH45" s="149"/>
      <c r="GI45" s="149"/>
      <c r="GJ45" s="149"/>
      <c r="GK45" s="149"/>
      <c r="GL45" s="149"/>
      <c r="GM45" s="149"/>
      <c r="GN45" s="149"/>
      <c r="GO45" s="149"/>
      <c r="GP45" s="149"/>
      <c r="GQ45" s="149"/>
      <c r="GR45" s="149"/>
      <c r="GS45" s="149"/>
      <c r="GT45" s="149"/>
      <c r="GU45" s="149"/>
      <c r="GV45" s="149"/>
      <c r="GW45" s="149"/>
      <c r="GX45" s="149"/>
      <c r="GY45" s="149"/>
      <c r="GZ45" s="149"/>
      <c r="HA45" s="149"/>
      <c r="HB45" s="149"/>
      <c r="HC45" s="149"/>
      <c r="HD45" s="149"/>
      <c r="HE45" s="149"/>
      <c r="HF45" s="149"/>
      <c r="HG45" s="149"/>
      <c r="HH45" s="149"/>
      <c r="HI45" s="149"/>
      <c r="HJ45" s="149"/>
      <c r="HK45" s="149"/>
      <c r="HL45" s="149"/>
      <c r="HM45" s="149"/>
      <c r="HN45" s="149"/>
      <c r="HO45" s="149"/>
      <c r="HP45" s="149"/>
      <c r="HQ45" s="149"/>
      <c r="HR45" s="149"/>
      <c r="HS45" s="149"/>
      <c r="HT45" s="149"/>
      <c r="HU45" s="149"/>
      <c r="HV45" s="149"/>
      <c r="HW45" s="149"/>
      <c r="HX45" s="149"/>
      <c r="HY45" s="149"/>
      <c r="HZ45" s="149"/>
      <c r="IA45" s="149"/>
      <c r="IB45" s="149"/>
      <c r="IC45" s="149"/>
      <c r="ID45" s="149"/>
      <c r="IE45" s="149"/>
      <c r="IF45" s="149"/>
      <c r="IG45" s="149"/>
      <c r="IH45" s="149"/>
      <c r="II45" s="149"/>
      <c r="IJ45" s="149"/>
      <c r="IK45" s="149"/>
      <c r="IL45" s="149"/>
      <c r="IM45" s="149"/>
      <c r="IN45" s="149"/>
      <c r="IO45" s="149"/>
      <c r="IP45" s="149"/>
      <c r="IQ45" s="149"/>
      <c r="IR45" s="149"/>
      <c r="IS45" s="149"/>
      <c r="IT45" s="149"/>
      <c r="IU45" s="149"/>
      <c r="IV45" s="149"/>
      <c r="IW45" s="149"/>
      <c r="IX45" s="149"/>
      <c r="IY45" s="149"/>
      <c r="IZ45" s="149"/>
      <c r="JA45" s="149"/>
      <c r="JB45" s="149"/>
      <c r="JC45" s="149"/>
      <c r="JD45" s="149"/>
      <c r="JE45" s="149"/>
      <c r="JF45" s="149"/>
      <c r="JG45" s="149"/>
      <c r="JH45" s="149"/>
      <c r="JI45" s="149"/>
      <c r="JJ45" s="149"/>
      <c r="JK45" s="149"/>
      <c r="JL45" s="149"/>
      <c r="JM45" s="149"/>
      <c r="JN45" s="149"/>
      <c r="JO45" s="149"/>
      <c r="JP45" s="149"/>
      <c r="JQ45" s="149"/>
      <c r="JR45" s="149"/>
      <c r="JS45" s="149"/>
      <c r="JT45" s="149"/>
      <c r="JU45" s="149"/>
      <c r="JV45" s="149"/>
      <c r="JW45" s="149"/>
      <c r="JX45" s="149"/>
      <c r="JY45" s="149"/>
      <c r="JZ45" s="149"/>
      <c r="KA45" s="149"/>
      <c r="KB45" s="149"/>
      <c r="KC45" s="149"/>
      <c r="KD45" s="149"/>
      <c r="KE45" s="149"/>
      <c r="KF45" s="149"/>
      <c r="KG45" s="149"/>
      <c r="KH45" s="149"/>
      <c r="KI45" s="149"/>
      <c r="KJ45" s="149"/>
      <c r="KK45" s="149"/>
      <c r="KL45" s="149"/>
      <c r="KM45" s="149"/>
      <c r="KN45" s="149"/>
      <c r="KO45" s="149"/>
      <c r="KP45" s="149"/>
      <c r="KQ45" s="149"/>
      <c r="KR45" s="149"/>
      <c r="KS45" s="149"/>
      <c r="KT45" s="149"/>
      <c r="KU45" s="149"/>
      <c r="KV45" s="149"/>
      <c r="KW45" s="149"/>
      <c r="KX45" s="149"/>
      <c r="KY45" s="149"/>
      <c r="KZ45" s="149"/>
      <c r="LA45" s="149"/>
      <c r="LB45" s="149"/>
      <c r="LC45" s="149"/>
      <c r="LD45" s="149"/>
      <c r="LE45" s="149"/>
      <c r="LF45" s="149"/>
      <c r="LG45" s="149"/>
      <c r="LH45" s="149"/>
      <c r="LI45" s="149"/>
      <c r="LJ45" s="149"/>
      <c r="LK45" s="149"/>
      <c r="LL45" s="149"/>
      <c r="LM45" s="149"/>
      <c r="LN45" s="149"/>
      <c r="LO45" s="149"/>
      <c r="LP45" s="149"/>
      <c r="LQ45" s="149"/>
      <c r="LR45" s="149"/>
      <c r="LS45" s="149"/>
      <c r="LT45" s="149"/>
      <c r="LU45" s="149"/>
      <c r="LV45" s="149"/>
      <c r="LW45" s="149"/>
      <c r="LX45" s="149"/>
      <c r="LY45" s="149"/>
      <c r="LZ45" s="149"/>
      <c r="MA45" s="149"/>
      <c r="MB45" s="149"/>
      <c r="MC45" s="149"/>
      <c r="MD45" s="149"/>
      <c r="ME45" s="149"/>
      <c r="MF45" s="149"/>
      <c r="MG45" s="149"/>
      <c r="MH45" s="149"/>
      <c r="MI45" s="149"/>
      <c r="MJ45" s="149"/>
      <c r="MK45" s="149"/>
      <c r="ML45" s="149"/>
      <c r="MM45" s="149"/>
      <c r="MN45" s="149"/>
      <c r="MO45" s="149"/>
      <c r="MP45" s="149"/>
      <c r="MQ45" s="149"/>
      <c r="MR45" s="149"/>
      <c r="MS45" s="149"/>
      <c r="MT45" s="149"/>
      <c r="MU45" s="149"/>
      <c r="MV45" s="149"/>
      <c r="MW45" s="149"/>
      <c r="MX45" s="149"/>
      <c r="MY45" s="149"/>
      <c r="MZ45" s="149"/>
      <c r="NA45" s="149"/>
      <c r="NB45" s="149"/>
      <c r="NC45" s="149"/>
      <c r="ND45" s="149"/>
      <c r="NE45" s="149"/>
      <c r="NF45" s="149"/>
      <c r="NG45" s="149"/>
      <c r="NH45" s="149"/>
      <c r="NI45" s="149"/>
      <c r="NJ45" s="149"/>
      <c r="NK45" s="149"/>
      <c r="NL45" s="149"/>
      <c r="NM45" s="149"/>
      <c r="NN45" s="149"/>
      <c r="NO45" s="149"/>
      <c r="NP45" s="149"/>
      <c r="NQ45" s="149"/>
      <c r="NR45" s="149"/>
      <c r="NS45" s="149"/>
      <c r="NT45" s="149"/>
      <c r="NU45" s="149"/>
      <c r="NV45" s="149"/>
      <c r="NW45" s="149"/>
      <c r="NX45" s="149"/>
      <c r="NY45" s="149"/>
      <c r="NZ45" s="149"/>
      <c r="OA45" s="149"/>
      <c r="OB45" s="149"/>
      <c r="OC45" s="149"/>
      <c r="OD45" s="149"/>
      <c r="OE45" s="149"/>
      <c r="OF45" s="149"/>
      <c r="OG45" s="149"/>
      <c r="OH45" s="149"/>
      <c r="OI45" s="149"/>
    </row>
    <row r="46" spans="1:399" ht="15.65" thickBot="1" x14ac:dyDescent="0.35">
      <c r="B46" s="150"/>
      <c r="C46" s="151"/>
      <c r="D46" s="151"/>
      <c r="E46" s="151"/>
      <c r="F46" s="150"/>
      <c r="G46" s="150"/>
      <c r="H46" s="150"/>
      <c r="I46" s="150"/>
      <c r="J46" s="152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3"/>
      <c r="AE46" s="150"/>
      <c r="AF46" s="15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  <c r="EK46" s="134"/>
      <c r="EL46" s="134"/>
      <c r="EM46" s="134"/>
      <c r="EN46" s="134"/>
      <c r="EO46" s="134"/>
      <c r="EP46" s="134"/>
      <c r="EQ46" s="134"/>
      <c r="ER46" s="134"/>
      <c r="ES46" s="134"/>
      <c r="ET46" s="134"/>
      <c r="EU46" s="134"/>
      <c r="EV46" s="134"/>
      <c r="EW46" s="134"/>
      <c r="EX46" s="134"/>
      <c r="EY46" s="134"/>
      <c r="EZ46" s="134"/>
      <c r="FA46" s="134"/>
      <c r="FB46" s="134"/>
      <c r="FC46" s="134"/>
      <c r="FD46" s="134"/>
      <c r="FE46" s="134"/>
      <c r="FF46" s="134"/>
      <c r="FG46" s="134"/>
      <c r="FH46" s="134"/>
      <c r="FI46" s="134"/>
      <c r="FJ46" s="134"/>
      <c r="FK46" s="134"/>
      <c r="FL46" s="134"/>
      <c r="FM46" s="134"/>
      <c r="FN46" s="134"/>
      <c r="FO46" s="134"/>
      <c r="FP46" s="134"/>
      <c r="FQ46" s="134"/>
      <c r="FR46" s="134"/>
      <c r="FS46" s="134"/>
      <c r="FT46" s="134"/>
      <c r="FU46" s="134"/>
      <c r="FV46" s="134"/>
      <c r="FW46" s="134"/>
      <c r="FX46" s="134"/>
      <c r="FY46" s="134"/>
      <c r="FZ46" s="134"/>
      <c r="GA46" s="134"/>
      <c r="GB46" s="134"/>
      <c r="GC46" s="134"/>
      <c r="GD46" s="134"/>
      <c r="GE46" s="134"/>
      <c r="GF46" s="134"/>
      <c r="GG46" s="134"/>
      <c r="GH46" s="134"/>
      <c r="GI46" s="134"/>
      <c r="GJ46" s="134"/>
      <c r="GK46" s="134"/>
      <c r="GL46" s="134"/>
      <c r="GM46" s="134"/>
      <c r="GN46" s="134"/>
      <c r="GO46" s="134"/>
      <c r="GP46" s="134"/>
      <c r="GQ46" s="134"/>
      <c r="GR46" s="134"/>
      <c r="GS46" s="134"/>
      <c r="GT46" s="134"/>
      <c r="GU46" s="134"/>
      <c r="GV46" s="134"/>
      <c r="GW46" s="134"/>
      <c r="GX46" s="134"/>
      <c r="GY46" s="134"/>
      <c r="GZ46" s="134"/>
      <c r="HA46" s="134"/>
      <c r="HB46" s="134"/>
      <c r="HC46" s="134"/>
      <c r="HD46" s="134"/>
      <c r="HE46" s="134"/>
      <c r="HF46" s="134"/>
      <c r="HG46" s="134"/>
      <c r="HH46" s="134"/>
      <c r="HI46" s="134"/>
      <c r="HJ46" s="134"/>
      <c r="HK46" s="134"/>
      <c r="HL46" s="134"/>
      <c r="HM46" s="134"/>
      <c r="HN46" s="134"/>
      <c r="HO46" s="134"/>
      <c r="HP46" s="134"/>
      <c r="HQ46" s="134"/>
      <c r="HR46" s="134"/>
      <c r="HS46" s="134"/>
      <c r="HT46" s="134"/>
      <c r="HU46" s="134"/>
      <c r="HV46" s="134"/>
      <c r="HW46" s="134"/>
      <c r="HX46" s="134"/>
      <c r="HY46" s="134"/>
      <c r="HZ46" s="134"/>
      <c r="IA46" s="134"/>
      <c r="IB46" s="134"/>
      <c r="IC46" s="134"/>
      <c r="ID46" s="134"/>
      <c r="IE46" s="134"/>
      <c r="IF46" s="134"/>
      <c r="IG46" s="134"/>
      <c r="IH46" s="134"/>
      <c r="II46" s="134"/>
      <c r="IJ46" s="134"/>
      <c r="IK46" s="134"/>
      <c r="IL46" s="134"/>
      <c r="IM46" s="134"/>
      <c r="IN46" s="134"/>
      <c r="IO46" s="134"/>
      <c r="IP46" s="134"/>
      <c r="IQ46" s="134"/>
      <c r="IR46" s="134"/>
      <c r="IS46" s="134"/>
      <c r="IT46" s="134"/>
      <c r="IU46" s="134"/>
      <c r="IV46" s="134"/>
      <c r="IW46" s="134"/>
      <c r="IX46" s="134"/>
      <c r="IY46" s="134"/>
      <c r="IZ46" s="134"/>
      <c r="JA46" s="134"/>
      <c r="JB46" s="134"/>
      <c r="JC46" s="134"/>
      <c r="JD46" s="134"/>
      <c r="JE46" s="134"/>
      <c r="JF46" s="134"/>
      <c r="JG46" s="134"/>
      <c r="JH46" s="134"/>
      <c r="JI46" s="134"/>
      <c r="JJ46" s="134"/>
      <c r="JK46" s="134"/>
      <c r="JL46" s="134"/>
      <c r="JM46" s="134"/>
      <c r="JN46" s="134"/>
      <c r="JO46" s="134"/>
      <c r="JP46" s="134"/>
      <c r="JQ46" s="134"/>
      <c r="JR46" s="134"/>
      <c r="JS46" s="134"/>
      <c r="JT46" s="134"/>
      <c r="JU46" s="134"/>
      <c r="JV46" s="134"/>
      <c r="JW46" s="134"/>
      <c r="JX46" s="134"/>
      <c r="JY46" s="134"/>
      <c r="JZ46" s="134"/>
      <c r="KA46" s="134"/>
      <c r="KB46" s="134"/>
      <c r="KC46" s="134"/>
      <c r="KD46" s="134"/>
      <c r="KE46" s="134"/>
      <c r="KF46" s="134"/>
      <c r="KG46" s="134"/>
      <c r="KH46" s="134"/>
      <c r="KI46" s="134"/>
      <c r="KJ46" s="134"/>
      <c r="KK46" s="134"/>
      <c r="KL46" s="134"/>
      <c r="KM46" s="134"/>
      <c r="KN46" s="134"/>
      <c r="KO46" s="134"/>
      <c r="KP46" s="134"/>
      <c r="KQ46" s="134"/>
      <c r="KR46" s="134"/>
      <c r="KS46" s="134"/>
      <c r="KT46" s="134"/>
      <c r="KU46" s="134"/>
      <c r="KV46" s="134"/>
      <c r="KW46" s="134"/>
      <c r="KX46" s="134"/>
      <c r="KY46" s="134"/>
      <c r="KZ46" s="134"/>
      <c r="LA46" s="134"/>
      <c r="LB46" s="134"/>
      <c r="LC46" s="134"/>
      <c r="LD46" s="134"/>
      <c r="LE46" s="134"/>
      <c r="LF46" s="134"/>
      <c r="LG46" s="134"/>
      <c r="LH46" s="134"/>
      <c r="LI46" s="134"/>
      <c r="LJ46" s="134"/>
      <c r="LK46" s="134"/>
      <c r="LL46" s="134"/>
      <c r="LM46" s="134"/>
      <c r="LN46" s="134"/>
      <c r="LO46" s="134"/>
      <c r="LP46" s="134"/>
      <c r="LQ46" s="134"/>
      <c r="LR46" s="134"/>
      <c r="LS46" s="134"/>
      <c r="LT46" s="134"/>
      <c r="LU46" s="134"/>
      <c r="LV46" s="134"/>
      <c r="LW46" s="134"/>
      <c r="LX46" s="134"/>
      <c r="LY46" s="134"/>
      <c r="LZ46" s="134"/>
      <c r="MA46" s="134"/>
      <c r="MB46" s="134"/>
      <c r="MC46" s="134"/>
      <c r="MD46" s="134"/>
      <c r="ME46" s="134"/>
      <c r="MF46" s="134"/>
      <c r="MG46" s="134"/>
      <c r="MH46" s="134"/>
      <c r="MI46" s="134"/>
      <c r="MJ46" s="134"/>
      <c r="MK46" s="134"/>
      <c r="ML46" s="134"/>
      <c r="MM46" s="134"/>
      <c r="MN46" s="134"/>
      <c r="MO46" s="134"/>
      <c r="MP46" s="134"/>
      <c r="MQ46" s="134"/>
      <c r="MR46" s="134"/>
      <c r="MS46" s="134"/>
      <c r="MT46" s="134"/>
      <c r="MU46" s="134"/>
      <c r="MV46" s="134"/>
      <c r="MW46" s="134"/>
      <c r="MX46" s="134"/>
      <c r="MY46" s="134"/>
      <c r="MZ46" s="134"/>
      <c r="NA46" s="134"/>
      <c r="NB46" s="134"/>
      <c r="NC46" s="134"/>
      <c r="ND46" s="134"/>
      <c r="NE46" s="134"/>
      <c r="NF46" s="134"/>
      <c r="NG46" s="134"/>
      <c r="NH46" s="134"/>
      <c r="NI46" s="134"/>
      <c r="NJ46" s="134"/>
      <c r="NK46" s="134"/>
      <c r="NL46" s="134"/>
      <c r="NM46" s="134"/>
      <c r="NN46" s="134"/>
      <c r="NO46" s="134"/>
      <c r="NP46" s="134"/>
      <c r="NQ46" s="134"/>
      <c r="NR46" s="134"/>
      <c r="NS46" s="134"/>
      <c r="NT46" s="134"/>
      <c r="NU46" s="134"/>
      <c r="NV46" s="134"/>
      <c r="NW46" s="134"/>
      <c r="NX46" s="134"/>
      <c r="NY46" s="134"/>
      <c r="NZ46" s="134"/>
      <c r="OA46" s="134"/>
      <c r="OB46" s="134"/>
      <c r="OC46" s="134"/>
      <c r="OD46" s="134"/>
      <c r="OE46" s="134"/>
      <c r="OF46" s="134"/>
      <c r="OG46" s="134"/>
      <c r="OH46" s="134"/>
      <c r="OI46" s="134"/>
    </row>
    <row r="47" spans="1:399" ht="15.65" thickBot="1" x14ac:dyDescent="0.35">
      <c r="B47" s="150"/>
      <c r="C47" s="151"/>
      <c r="D47" s="151"/>
      <c r="E47" s="151"/>
      <c r="F47" s="150"/>
      <c r="G47" s="150"/>
      <c r="H47" s="150"/>
      <c r="I47" s="150"/>
      <c r="J47" s="152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3"/>
      <c r="AE47" s="150"/>
      <c r="AF47" s="15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  <c r="EK47" s="134"/>
      <c r="EL47" s="134"/>
      <c r="EM47" s="134"/>
      <c r="EN47" s="134"/>
      <c r="EO47" s="134"/>
      <c r="EP47" s="134"/>
      <c r="EQ47" s="134"/>
      <c r="ER47" s="134"/>
      <c r="ES47" s="134"/>
      <c r="ET47" s="134"/>
      <c r="EU47" s="134"/>
      <c r="EV47" s="134"/>
      <c r="EW47" s="134"/>
      <c r="EX47" s="134"/>
      <c r="EY47" s="134"/>
      <c r="EZ47" s="134"/>
      <c r="FA47" s="134"/>
      <c r="FB47" s="134"/>
      <c r="FC47" s="134"/>
      <c r="FD47" s="134"/>
      <c r="FE47" s="134"/>
      <c r="FF47" s="134"/>
      <c r="FG47" s="134"/>
      <c r="FH47" s="134"/>
      <c r="FI47" s="134"/>
      <c r="FJ47" s="134"/>
      <c r="FK47" s="134"/>
      <c r="FL47" s="134"/>
      <c r="FM47" s="134"/>
      <c r="FN47" s="134"/>
      <c r="FO47" s="134"/>
      <c r="FP47" s="134"/>
      <c r="FQ47" s="134"/>
      <c r="FR47" s="134"/>
      <c r="FS47" s="134"/>
      <c r="FT47" s="134"/>
      <c r="FU47" s="134"/>
      <c r="FV47" s="134"/>
      <c r="FW47" s="134"/>
      <c r="FX47" s="134"/>
      <c r="FY47" s="134"/>
      <c r="FZ47" s="134"/>
      <c r="GA47" s="134"/>
      <c r="GB47" s="134"/>
      <c r="GC47" s="134"/>
      <c r="GD47" s="134"/>
      <c r="GE47" s="134"/>
      <c r="GF47" s="134"/>
      <c r="GG47" s="134"/>
      <c r="GH47" s="134"/>
      <c r="GI47" s="134"/>
      <c r="GJ47" s="134"/>
      <c r="GK47" s="134"/>
      <c r="GL47" s="134"/>
      <c r="GM47" s="134"/>
      <c r="GN47" s="134"/>
      <c r="GO47" s="134"/>
      <c r="GP47" s="134"/>
      <c r="GQ47" s="134"/>
      <c r="GR47" s="134"/>
      <c r="GS47" s="134"/>
      <c r="GT47" s="134"/>
      <c r="GU47" s="134"/>
      <c r="GV47" s="134"/>
      <c r="GW47" s="134"/>
      <c r="GX47" s="134"/>
      <c r="GY47" s="134"/>
      <c r="GZ47" s="134"/>
      <c r="HA47" s="134"/>
      <c r="HB47" s="134"/>
      <c r="HC47" s="134"/>
      <c r="HD47" s="134"/>
      <c r="HE47" s="134"/>
      <c r="HF47" s="134"/>
      <c r="HG47" s="134"/>
      <c r="HH47" s="134"/>
      <c r="HI47" s="134"/>
      <c r="HJ47" s="134"/>
      <c r="HK47" s="134"/>
      <c r="HL47" s="134"/>
      <c r="HM47" s="134"/>
      <c r="HN47" s="134"/>
      <c r="HO47" s="134"/>
      <c r="HP47" s="134"/>
      <c r="HQ47" s="134"/>
      <c r="HR47" s="134"/>
      <c r="HS47" s="134"/>
      <c r="HT47" s="134"/>
      <c r="HU47" s="134"/>
      <c r="HV47" s="134"/>
      <c r="HW47" s="134"/>
      <c r="HX47" s="134"/>
      <c r="HY47" s="134"/>
      <c r="HZ47" s="134"/>
      <c r="IA47" s="134"/>
      <c r="IB47" s="134"/>
      <c r="IC47" s="134"/>
      <c r="ID47" s="134"/>
      <c r="IE47" s="134"/>
      <c r="IF47" s="134"/>
      <c r="IG47" s="134"/>
      <c r="IH47" s="134"/>
      <c r="II47" s="134"/>
      <c r="IJ47" s="134"/>
      <c r="IK47" s="134"/>
      <c r="IL47" s="134"/>
      <c r="IM47" s="134"/>
      <c r="IN47" s="134"/>
      <c r="IO47" s="134"/>
      <c r="IP47" s="134"/>
      <c r="IQ47" s="134"/>
      <c r="IR47" s="134"/>
      <c r="IS47" s="134"/>
      <c r="IT47" s="134"/>
      <c r="IU47" s="134"/>
      <c r="IV47" s="134"/>
      <c r="IW47" s="134"/>
      <c r="IX47" s="134"/>
      <c r="IY47" s="134"/>
      <c r="IZ47" s="134"/>
      <c r="JA47" s="134"/>
      <c r="JB47" s="134"/>
      <c r="JC47" s="134"/>
      <c r="JD47" s="134"/>
      <c r="JE47" s="134"/>
      <c r="JF47" s="134"/>
      <c r="JG47" s="134"/>
      <c r="JH47" s="134"/>
      <c r="JI47" s="134"/>
      <c r="JJ47" s="134"/>
      <c r="JK47" s="134"/>
      <c r="JL47" s="134"/>
      <c r="JM47" s="134"/>
      <c r="JN47" s="134"/>
      <c r="JO47" s="134"/>
      <c r="JP47" s="134"/>
      <c r="JQ47" s="134"/>
      <c r="JR47" s="134"/>
      <c r="JS47" s="134"/>
      <c r="JT47" s="134"/>
      <c r="JU47" s="134"/>
      <c r="JV47" s="134"/>
      <c r="JW47" s="134"/>
      <c r="JX47" s="134"/>
      <c r="JY47" s="134"/>
      <c r="JZ47" s="134"/>
      <c r="KA47" s="134"/>
      <c r="KB47" s="134"/>
      <c r="KC47" s="134"/>
      <c r="KD47" s="134"/>
      <c r="KE47" s="134"/>
      <c r="KF47" s="134"/>
      <c r="KG47" s="134"/>
      <c r="KH47" s="134"/>
      <c r="KI47" s="134"/>
      <c r="KJ47" s="134"/>
      <c r="KK47" s="134"/>
      <c r="KL47" s="134"/>
      <c r="KM47" s="134"/>
      <c r="KN47" s="134"/>
      <c r="KO47" s="134"/>
      <c r="KP47" s="134"/>
      <c r="KQ47" s="134"/>
      <c r="KR47" s="134"/>
      <c r="KS47" s="134"/>
      <c r="KT47" s="134"/>
      <c r="KU47" s="134"/>
      <c r="KV47" s="134"/>
      <c r="KW47" s="134"/>
      <c r="KX47" s="134"/>
      <c r="KY47" s="134"/>
      <c r="KZ47" s="134"/>
      <c r="LA47" s="134"/>
      <c r="LB47" s="134"/>
      <c r="LC47" s="134"/>
      <c r="LD47" s="134"/>
      <c r="LE47" s="134"/>
      <c r="LF47" s="134"/>
      <c r="LG47" s="134"/>
      <c r="LH47" s="134"/>
      <c r="LI47" s="134"/>
      <c r="LJ47" s="134"/>
      <c r="LK47" s="134"/>
      <c r="LL47" s="134"/>
      <c r="LM47" s="134"/>
      <c r="LN47" s="134"/>
      <c r="LO47" s="134"/>
      <c r="LP47" s="134"/>
      <c r="LQ47" s="134"/>
      <c r="LR47" s="134"/>
      <c r="LS47" s="134"/>
      <c r="LT47" s="134"/>
      <c r="LU47" s="134"/>
      <c r="LV47" s="134"/>
      <c r="LW47" s="134"/>
      <c r="LX47" s="134"/>
      <c r="LY47" s="134"/>
      <c r="LZ47" s="134"/>
      <c r="MA47" s="134"/>
      <c r="MB47" s="134"/>
      <c r="MC47" s="134"/>
      <c r="MD47" s="134"/>
      <c r="ME47" s="134"/>
      <c r="MF47" s="134"/>
      <c r="MG47" s="134"/>
      <c r="MH47" s="134"/>
      <c r="MI47" s="134"/>
      <c r="MJ47" s="134"/>
      <c r="MK47" s="134"/>
      <c r="ML47" s="134"/>
      <c r="MM47" s="134"/>
      <c r="MN47" s="134"/>
      <c r="MO47" s="134"/>
      <c r="MP47" s="134"/>
      <c r="MQ47" s="134"/>
      <c r="MR47" s="134"/>
      <c r="MS47" s="134"/>
      <c r="MT47" s="134"/>
      <c r="MU47" s="134"/>
      <c r="MV47" s="134"/>
      <c r="MW47" s="134"/>
      <c r="MX47" s="134"/>
      <c r="MY47" s="134"/>
      <c r="MZ47" s="134"/>
      <c r="NA47" s="134"/>
      <c r="NB47" s="134"/>
      <c r="NC47" s="134"/>
      <c r="ND47" s="134"/>
      <c r="NE47" s="134"/>
      <c r="NF47" s="134"/>
      <c r="NG47" s="134"/>
      <c r="NH47" s="134"/>
      <c r="NI47" s="134"/>
      <c r="NJ47" s="134"/>
      <c r="NK47" s="134"/>
      <c r="NL47" s="134"/>
      <c r="NM47" s="134"/>
      <c r="NN47" s="134"/>
      <c r="NO47" s="134"/>
      <c r="NP47" s="134"/>
      <c r="NQ47" s="134"/>
      <c r="NR47" s="134"/>
      <c r="NS47" s="134"/>
      <c r="NT47" s="134"/>
      <c r="NU47" s="134"/>
      <c r="NV47" s="134"/>
      <c r="NW47" s="134"/>
      <c r="NX47" s="134"/>
      <c r="NY47" s="134"/>
      <c r="NZ47" s="134"/>
      <c r="OA47" s="134"/>
      <c r="OB47" s="134"/>
      <c r="OC47" s="134"/>
      <c r="OD47" s="134"/>
      <c r="OE47" s="134"/>
      <c r="OF47" s="134"/>
      <c r="OG47" s="134"/>
      <c r="OH47" s="134"/>
      <c r="OI47" s="134"/>
    </row>
    <row r="48" spans="1:399" ht="15.65" thickBot="1" x14ac:dyDescent="0.35">
      <c r="B48" s="150"/>
      <c r="C48" s="151"/>
      <c r="D48" s="151"/>
      <c r="E48" s="151"/>
      <c r="F48" s="150"/>
      <c r="G48" s="150"/>
      <c r="H48" s="150"/>
      <c r="I48" s="150"/>
      <c r="J48" s="152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3"/>
      <c r="AE48" s="150"/>
      <c r="AF48" s="15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  <c r="EK48" s="134"/>
      <c r="EL48" s="134"/>
      <c r="EM48" s="134"/>
      <c r="EN48" s="134"/>
      <c r="EO48" s="134"/>
      <c r="EP48" s="134"/>
      <c r="EQ48" s="134"/>
      <c r="ER48" s="134"/>
      <c r="ES48" s="134"/>
      <c r="ET48" s="134"/>
      <c r="EU48" s="134"/>
      <c r="EV48" s="134"/>
      <c r="EW48" s="134"/>
      <c r="EX48" s="134"/>
      <c r="EY48" s="134"/>
      <c r="EZ48" s="134"/>
      <c r="FA48" s="134"/>
      <c r="FB48" s="134"/>
      <c r="FC48" s="134"/>
      <c r="FD48" s="134"/>
      <c r="FE48" s="134"/>
      <c r="FF48" s="134"/>
      <c r="FG48" s="134"/>
      <c r="FH48" s="134"/>
      <c r="FI48" s="134"/>
      <c r="FJ48" s="134"/>
      <c r="FK48" s="134"/>
      <c r="FL48" s="134"/>
      <c r="FM48" s="134"/>
      <c r="FN48" s="134"/>
      <c r="FO48" s="134"/>
      <c r="FP48" s="134"/>
      <c r="FQ48" s="134"/>
      <c r="FR48" s="134"/>
      <c r="FS48" s="134"/>
      <c r="FT48" s="134"/>
      <c r="FU48" s="134"/>
      <c r="FV48" s="134"/>
      <c r="FW48" s="134"/>
      <c r="FX48" s="134"/>
      <c r="FY48" s="134"/>
      <c r="FZ48" s="134"/>
      <c r="GA48" s="134"/>
      <c r="GB48" s="134"/>
      <c r="GC48" s="134"/>
      <c r="GD48" s="134"/>
      <c r="GE48" s="134"/>
      <c r="GF48" s="134"/>
      <c r="GG48" s="134"/>
      <c r="GH48" s="134"/>
      <c r="GI48" s="134"/>
      <c r="GJ48" s="134"/>
      <c r="GK48" s="134"/>
      <c r="GL48" s="134"/>
      <c r="GM48" s="134"/>
      <c r="GN48" s="134"/>
      <c r="GO48" s="134"/>
      <c r="GP48" s="134"/>
      <c r="GQ48" s="134"/>
      <c r="GR48" s="134"/>
      <c r="GS48" s="134"/>
      <c r="GT48" s="134"/>
      <c r="GU48" s="134"/>
      <c r="GV48" s="134"/>
      <c r="GW48" s="134"/>
      <c r="GX48" s="134"/>
      <c r="GY48" s="134"/>
      <c r="GZ48" s="134"/>
      <c r="HA48" s="134"/>
      <c r="HB48" s="134"/>
      <c r="HC48" s="134"/>
      <c r="HD48" s="134"/>
      <c r="HE48" s="134"/>
      <c r="HF48" s="134"/>
      <c r="HG48" s="134"/>
      <c r="HH48" s="134"/>
      <c r="HI48" s="134"/>
      <c r="HJ48" s="134"/>
      <c r="HK48" s="134"/>
      <c r="HL48" s="134"/>
      <c r="HM48" s="134"/>
      <c r="HN48" s="134"/>
      <c r="HO48" s="134"/>
      <c r="HP48" s="134"/>
      <c r="HQ48" s="134"/>
      <c r="HR48" s="134"/>
      <c r="HS48" s="134"/>
      <c r="HT48" s="134"/>
      <c r="HU48" s="134"/>
      <c r="HV48" s="134"/>
      <c r="HW48" s="134"/>
      <c r="HX48" s="134"/>
      <c r="HY48" s="134"/>
      <c r="HZ48" s="134"/>
      <c r="IA48" s="134"/>
      <c r="IB48" s="134"/>
      <c r="IC48" s="134"/>
      <c r="ID48" s="134"/>
      <c r="IE48" s="134"/>
      <c r="IF48" s="134"/>
      <c r="IG48" s="134"/>
      <c r="IH48" s="134"/>
      <c r="II48" s="134"/>
      <c r="IJ48" s="134"/>
      <c r="IK48" s="134"/>
      <c r="IL48" s="134"/>
      <c r="IM48" s="134"/>
      <c r="IN48" s="134"/>
      <c r="IO48" s="134"/>
      <c r="IP48" s="134"/>
      <c r="IQ48" s="134"/>
      <c r="IR48" s="134"/>
      <c r="IS48" s="134"/>
      <c r="IT48" s="134"/>
      <c r="IU48" s="134"/>
      <c r="IV48" s="134"/>
      <c r="IW48" s="134"/>
      <c r="IX48" s="134"/>
      <c r="IY48" s="134"/>
      <c r="IZ48" s="134"/>
      <c r="JA48" s="134"/>
      <c r="JB48" s="134"/>
      <c r="JC48" s="134"/>
      <c r="JD48" s="134"/>
      <c r="JE48" s="134"/>
      <c r="JF48" s="134"/>
      <c r="JG48" s="134"/>
      <c r="JH48" s="134"/>
      <c r="JI48" s="134"/>
      <c r="JJ48" s="134"/>
      <c r="JK48" s="134"/>
      <c r="JL48" s="134"/>
      <c r="JM48" s="134"/>
      <c r="JN48" s="134"/>
      <c r="JO48" s="134"/>
      <c r="JP48" s="134"/>
      <c r="JQ48" s="134"/>
      <c r="JR48" s="134"/>
      <c r="JS48" s="134"/>
      <c r="JT48" s="134"/>
      <c r="JU48" s="134"/>
      <c r="JV48" s="134"/>
      <c r="JW48" s="134"/>
      <c r="JX48" s="134"/>
      <c r="JY48" s="134"/>
      <c r="JZ48" s="134"/>
      <c r="KA48" s="134"/>
      <c r="KB48" s="134"/>
      <c r="KC48" s="134"/>
      <c r="KD48" s="134"/>
      <c r="KE48" s="134"/>
      <c r="KF48" s="134"/>
      <c r="KG48" s="134"/>
      <c r="KH48" s="134"/>
      <c r="KI48" s="134"/>
      <c r="KJ48" s="134"/>
      <c r="KK48" s="134"/>
      <c r="KL48" s="134"/>
      <c r="KM48" s="134"/>
      <c r="KN48" s="134"/>
      <c r="KO48" s="134"/>
      <c r="KP48" s="134"/>
      <c r="KQ48" s="134"/>
      <c r="KR48" s="134"/>
      <c r="KS48" s="134"/>
      <c r="KT48" s="134"/>
      <c r="KU48" s="134"/>
      <c r="KV48" s="134"/>
      <c r="KW48" s="134"/>
      <c r="KX48" s="134"/>
      <c r="KY48" s="134"/>
      <c r="KZ48" s="134"/>
      <c r="LA48" s="134"/>
      <c r="LB48" s="134"/>
      <c r="LC48" s="134"/>
      <c r="LD48" s="134"/>
      <c r="LE48" s="134"/>
      <c r="LF48" s="134"/>
      <c r="LG48" s="134"/>
      <c r="LH48" s="134"/>
      <c r="LI48" s="134"/>
      <c r="LJ48" s="134"/>
      <c r="LK48" s="134"/>
      <c r="LL48" s="134"/>
      <c r="LM48" s="134"/>
      <c r="LN48" s="134"/>
      <c r="LO48" s="134"/>
      <c r="LP48" s="134"/>
      <c r="LQ48" s="134"/>
      <c r="LR48" s="134"/>
      <c r="LS48" s="134"/>
      <c r="LT48" s="134"/>
      <c r="LU48" s="134"/>
      <c r="LV48" s="134"/>
      <c r="LW48" s="134"/>
      <c r="LX48" s="134"/>
      <c r="LY48" s="134"/>
      <c r="LZ48" s="134"/>
      <c r="MA48" s="134"/>
      <c r="MB48" s="134"/>
      <c r="MC48" s="134"/>
      <c r="MD48" s="134"/>
      <c r="ME48" s="134"/>
      <c r="MF48" s="134"/>
      <c r="MG48" s="134"/>
      <c r="MH48" s="134"/>
      <c r="MI48" s="134"/>
      <c r="MJ48" s="134"/>
      <c r="MK48" s="134"/>
      <c r="ML48" s="134"/>
      <c r="MM48" s="134"/>
      <c r="MN48" s="134"/>
      <c r="MO48" s="134"/>
      <c r="MP48" s="134"/>
      <c r="MQ48" s="134"/>
      <c r="MR48" s="134"/>
      <c r="MS48" s="134"/>
      <c r="MT48" s="134"/>
      <c r="MU48" s="134"/>
      <c r="MV48" s="134"/>
      <c r="MW48" s="134"/>
      <c r="MX48" s="134"/>
      <c r="MY48" s="134"/>
      <c r="MZ48" s="134"/>
      <c r="NA48" s="134"/>
      <c r="NB48" s="134"/>
      <c r="NC48" s="134"/>
      <c r="ND48" s="134"/>
      <c r="NE48" s="134"/>
      <c r="NF48" s="134"/>
      <c r="NG48" s="134"/>
      <c r="NH48" s="134"/>
      <c r="NI48" s="134"/>
      <c r="NJ48" s="134"/>
      <c r="NK48" s="134"/>
      <c r="NL48" s="134"/>
      <c r="NM48" s="134"/>
      <c r="NN48" s="134"/>
      <c r="NO48" s="134"/>
      <c r="NP48" s="134"/>
      <c r="NQ48" s="134"/>
      <c r="NR48" s="134"/>
      <c r="NS48" s="134"/>
      <c r="NT48" s="134"/>
      <c r="NU48" s="134"/>
      <c r="NV48" s="134"/>
      <c r="NW48" s="134"/>
      <c r="NX48" s="134"/>
      <c r="NY48" s="134"/>
      <c r="NZ48" s="134"/>
      <c r="OA48" s="134"/>
      <c r="OB48" s="134"/>
      <c r="OC48" s="134"/>
      <c r="OD48" s="134"/>
      <c r="OE48" s="134"/>
      <c r="OF48" s="134"/>
      <c r="OG48" s="134"/>
      <c r="OH48" s="134"/>
      <c r="OI48" s="134"/>
    </row>
    <row r="49" spans="33:399" x14ac:dyDescent="0.3"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  <c r="EK49" s="134"/>
      <c r="EL49" s="134"/>
      <c r="EM49" s="134"/>
      <c r="EN49" s="134"/>
      <c r="EO49" s="134"/>
      <c r="EP49" s="134"/>
      <c r="EQ49" s="134"/>
      <c r="ER49" s="134"/>
      <c r="ES49" s="134"/>
      <c r="ET49" s="134"/>
      <c r="EU49" s="134"/>
      <c r="EV49" s="134"/>
      <c r="EW49" s="134"/>
      <c r="EX49" s="134"/>
      <c r="EY49" s="134"/>
      <c r="EZ49" s="134"/>
      <c r="FA49" s="134"/>
      <c r="FB49" s="134"/>
      <c r="FC49" s="134"/>
      <c r="FD49" s="134"/>
      <c r="FE49" s="134"/>
      <c r="FF49" s="134"/>
      <c r="FG49" s="134"/>
      <c r="FH49" s="134"/>
      <c r="FI49" s="134"/>
      <c r="FJ49" s="134"/>
      <c r="FK49" s="134"/>
      <c r="FL49" s="134"/>
      <c r="FM49" s="134"/>
      <c r="FN49" s="134"/>
      <c r="FO49" s="134"/>
      <c r="FP49" s="134"/>
      <c r="FQ49" s="134"/>
      <c r="FR49" s="134"/>
      <c r="FS49" s="134"/>
      <c r="FT49" s="134"/>
      <c r="FU49" s="134"/>
      <c r="FV49" s="134"/>
      <c r="FW49" s="134"/>
      <c r="FX49" s="134"/>
      <c r="FY49" s="134"/>
      <c r="FZ49" s="134"/>
      <c r="GA49" s="134"/>
      <c r="GB49" s="134"/>
      <c r="GC49" s="134"/>
      <c r="GD49" s="134"/>
      <c r="GE49" s="134"/>
      <c r="GF49" s="134"/>
      <c r="GG49" s="134"/>
      <c r="GH49" s="134"/>
      <c r="GI49" s="134"/>
      <c r="GJ49" s="134"/>
      <c r="GK49" s="134"/>
      <c r="GL49" s="134"/>
      <c r="GM49" s="134"/>
      <c r="GN49" s="134"/>
      <c r="GO49" s="134"/>
      <c r="GP49" s="134"/>
      <c r="GQ49" s="134"/>
      <c r="GR49" s="134"/>
      <c r="GS49" s="134"/>
      <c r="GT49" s="134"/>
      <c r="GU49" s="134"/>
      <c r="GV49" s="134"/>
      <c r="GW49" s="134"/>
      <c r="GX49" s="134"/>
      <c r="GY49" s="134"/>
      <c r="GZ49" s="134"/>
      <c r="HA49" s="134"/>
      <c r="HB49" s="134"/>
      <c r="HC49" s="134"/>
      <c r="HD49" s="134"/>
      <c r="HE49" s="134"/>
      <c r="HF49" s="134"/>
      <c r="HG49" s="134"/>
      <c r="HH49" s="134"/>
      <c r="HI49" s="134"/>
      <c r="HJ49" s="134"/>
      <c r="HK49" s="134"/>
      <c r="HL49" s="134"/>
      <c r="HM49" s="134"/>
      <c r="HN49" s="134"/>
      <c r="HO49" s="134"/>
      <c r="HP49" s="134"/>
      <c r="HQ49" s="134"/>
      <c r="HR49" s="134"/>
      <c r="HS49" s="134"/>
      <c r="HT49" s="134"/>
      <c r="HU49" s="134"/>
      <c r="HV49" s="134"/>
      <c r="HW49" s="134"/>
      <c r="HX49" s="134"/>
      <c r="HY49" s="134"/>
      <c r="HZ49" s="134"/>
      <c r="IA49" s="134"/>
      <c r="IB49" s="134"/>
      <c r="IC49" s="134"/>
      <c r="ID49" s="134"/>
      <c r="IE49" s="134"/>
      <c r="IF49" s="134"/>
      <c r="IG49" s="134"/>
      <c r="IH49" s="134"/>
      <c r="II49" s="134"/>
      <c r="IJ49" s="134"/>
      <c r="IK49" s="134"/>
      <c r="IL49" s="134"/>
      <c r="IM49" s="134"/>
      <c r="IN49" s="134"/>
      <c r="IO49" s="134"/>
      <c r="IP49" s="134"/>
      <c r="IQ49" s="134"/>
      <c r="IR49" s="134"/>
      <c r="IS49" s="134"/>
      <c r="IT49" s="134"/>
      <c r="IU49" s="134"/>
      <c r="IV49" s="134"/>
      <c r="IW49" s="134"/>
      <c r="IX49" s="134"/>
      <c r="IY49" s="134"/>
      <c r="IZ49" s="134"/>
      <c r="JA49" s="134"/>
      <c r="JB49" s="134"/>
      <c r="JC49" s="134"/>
      <c r="JD49" s="134"/>
      <c r="JE49" s="134"/>
      <c r="JF49" s="134"/>
      <c r="JG49" s="134"/>
      <c r="JH49" s="134"/>
      <c r="JI49" s="134"/>
      <c r="JJ49" s="134"/>
      <c r="JK49" s="134"/>
      <c r="JL49" s="134"/>
      <c r="JM49" s="134"/>
      <c r="JN49" s="134"/>
      <c r="JO49" s="134"/>
      <c r="JP49" s="134"/>
      <c r="JQ49" s="134"/>
      <c r="JR49" s="134"/>
      <c r="JS49" s="134"/>
      <c r="JT49" s="134"/>
      <c r="JU49" s="134"/>
      <c r="JV49" s="134"/>
      <c r="JW49" s="134"/>
      <c r="JX49" s="134"/>
      <c r="JY49" s="134"/>
      <c r="JZ49" s="134"/>
      <c r="KA49" s="134"/>
      <c r="KB49" s="134"/>
      <c r="KC49" s="134"/>
      <c r="KD49" s="134"/>
      <c r="KE49" s="134"/>
      <c r="KF49" s="134"/>
      <c r="KG49" s="134"/>
      <c r="KH49" s="134"/>
      <c r="KI49" s="134"/>
      <c r="KJ49" s="134"/>
      <c r="KK49" s="134"/>
      <c r="KL49" s="134"/>
      <c r="KM49" s="134"/>
      <c r="KN49" s="134"/>
      <c r="KO49" s="134"/>
      <c r="KP49" s="134"/>
      <c r="KQ49" s="134"/>
      <c r="KR49" s="134"/>
      <c r="KS49" s="134"/>
      <c r="KT49" s="134"/>
      <c r="KU49" s="134"/>
      <c r="KV49" s="134"/>
      <c r="KW49" s="134"/>
      <c r="KX49" s="134"/>
      <c r="KY49" s="134"/>
      <c r="KZ49" s="134"/>
      <c r="LA49" s="134"/>
      <c r="LB49" s="134"/>
      <c r="LC49" s="134"/>
      <c r="LD49" s="134"/>
      <c r="LE49" s="134"/>
      <c r="LF49" s="134"/>
      <c r="LG49" s="134"/>
      <c r="LH49" s="134"/>
      <c r="LI49" s="134"/>
      <c r="LJ49" s="134"/>
      <c r="LK49" s="134"/>
      <c r="LL49" s="134"/>
      <c r="LM49" s="134"/>
      <c r="LN49" s="134"/>
      <c r="LO49" s="134"/>
      <c r="LP49" s="134"/>
      <c r="LQ49" s="134"/>
      <c r="LR49" s="134"/>
      <c r="LS49" s="134"/>
      <c r="LT49" s="134"/>
      <c r="LU49" s="134"/>
      <c r="LV49" s="134"/>
      <c r="LW49" s="134"/>
      <c r="LX49" s="134"/>
      <c r="LY49" s="134"/>
      <c r="LZ49" s="134"/>
      <c r="MA49" s="134"/>
      <c r="MB49" s="134"/>
      <c r="MC49" s="134"/>
      <c r="MD49" s="134"/>
      <c r="ME49" s="134"/>
      <c r="MF49" s="134"/>
      <c r="MG49" s="134"/>
      <c r="MH49" s="134"/>
      <c r="MI49" s="134"/>
      <c r="MJ49" s="134"/>
      <c r="MK49" s="134"/>
      <c r="ML49" s="134"/>
      <c r="MM49" s="134"/>
      <c r="MN49" s="134"/>
      <c r="MO49" s="134"/>
      <c r="MP49" s="134"/>
      <c r="MQ49" s="134"/>
      <c r="MR49" s="134"/>
      <c r="MS49" s="134"/>
      <c r="MT49" s="134"/>
      <c r="MU49" s="134"/>
      <c r="MV49" s="134"/>
      <c r="MW49" s="134"/>
      <c r="MX49" s="134"/>
      <c r="MY49" s="134"/>
      <c r="MZ49" s="134"/>
      <c r="NA49" s="134"/>
      <c r="NB49" s="134"/>
      <c r="NC49" s="134"/>
      <c r="ND49" s="134"/>
      <c r="NE49" s="134"/>
      <c r="NF49" s="134"/>
      <c r="NG49" s="134"/>
      <c r="NH49" s="134"/>
      <c r="NI49" s="134"/>
      <c r="NJ49" s="134"/>
      <c r="NK49" s="134"/>
      <c r="NL49" s="134"/>
      <c r="NM49" s="134"/>
      <c r="NN49" s="134"/>
      <c r="NO49" s="134"/>
      <c r="NP49" s="134"/>
      <c r="NQ49" s="134"/>
      <c r="NR49" s="134"/>
      <c r="NS49" s="134"/>
      <c r="NT49" s="134"/>
      <c r="NU49" s="134"/>
      <c r="NV49" s="134"/>
      <c r="NW49" s="134"/>
      <c r="NX49" s="134"/>
      <c r="NY49" s="134"/>
      <c r="NZ49" s="134"/>
      <c r="OA49" s="134"/>
      <c r="OB49" s="134"/>
      <c r="OC49" s="134"/>
      <c r="OD49" s="134"/>
      <c r="OE49" s="134"/>
      <c r="OF49" s="134"/>
      <c r="OG49" s="134"/>
      <c r="OH49" s="134"/>
      <c r="OI49" s="134"/>
    </row>
    <row r="50" spans="33:399" x14ac:dyDescent="0.3"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  <c r="EK50" s="134"/>
      <c r="EL50" s="134"/>
      <c r="EM50" s="134"/>
      <c r="EN50" s="134"/>
      <c r="EO50" s="134"/>
      <c r="EP50" s="134"/>
      <c r="EQ50" s="134"/>
      <c r="ER50" s="134"/>
      <c r="ES50" s="134"/>
      <c r="ET50" s="134"/>
      <c r="EU50" s="134"/>
      <c r="EV50" s="134"/>
      <c r="EW50" s="134"/>
      <c r="EX50" s="134"/>
      <c r="EY50" s="134"/>
      <c r="EZ50" s="134"/>
      <c r="FA50" s="134"/>
      <c r="FB50" s="134"/>
      <c r="FC50" s="134"/>
      <c r="FD50" s="134"/>
      <c r="FE50" s="134"/>
      <c r="FF50" s="134"/>
      <c r="FG50" s="134"/>
      <c r="FH50" s="134"/>
      <c r="FI50" s="134"/>
      <c r="FJ50" s="134"/>
      <c r="FK50" s="134"/>
      <c r="FL50" s="134"/>
      <c r="FM50" s="134"/>
      <c r="FN50" s="134"/>
      <c r="FO50" s="134"/>
      <c r="FP50" s="134"/>
      <c r="FQ50" s="134"/>
      <c r="FR50" s="134"/>
      <c r="FS50" s="134"/>
      <c r="FT50" s="134"/>
      <c r="FU50" s="134"/>
      <c r="FV50" s="134"/>
      <c r="FW50" s="134"/>
      <c r="FX50" s="134"/>
      <c r="FY50" s="134"/>
      <c r="FZ50" s="134"/>
      <c r="GA50" s="134"/>
      <c r="GB50" s="134"/>
      <c r="GC50" s="134"/>
      <c r="GD50" s="134"/>
      <c r="GE50" s="134"/>
      <c r="GF50" s="134"/>
      <c r="GG50" s="134"/>
      <c r="GH50" s="134"/>
      <c r="GI50" s="134"/>
      <c r="GJ50" s="134"/>
      <c r="GK50" s="134"/>
      <c r="GL50" s="134"/>
      <c r="GM50" s="134"/>
      <c r="GN50" s="134"/>
      <c r="GO50" s="134"/>
      <c r="GP50" s="134"/>
      <c r="GQ50" s="134"/>
      <c r="GR50" s="134"/>
      <c r="GS50" s="134"/>
      <c r="GT50" s="134"/>
      <c r="GU50" s="134"/>
      <c r="GV50" s="134"/>
      <c r="GW50" s="134"/>
      <c r="GX50" s="134"/>
      <c r="GY50" s="134"/>
      <c r="GZ50" s="134"/>
      <c r="HA50" s="134"/>
      <c r="HB50" s="134"/>
      <c r="HC50" s="134"/>
      <c r="HD50" s="134"/>
      <c r="HE50" s="134"/>
      <c r="HF50" s="134"/>
      <c r="HG50" s="134"/>
      <c r="HH50" s="134"/>
      <c r="HI50" s="134"/>
      <c r="HJ50" s="134"/>
      <c r="HK50" s="134"/>
      <c r="HL50" s="134"/>
      <c r="HM50" s="134"/>
      <c r="HN50" s="134"/>
      <c r="HO50" s="134"/>
      <c r="HP50" s="134"/>
      <c r="HQ50" s="134"/>
      <c r="HR50" s="134"/>
      <c r="HS50" s="134"/>
      <c r="HT50" s="134"/>
      <c r="HU50" s="134"/>
      <c r="HV50" s="134"/>
      <c r="HW50" s="134"/>
      <c r="HX50" s="134"/>
      <c r="HY50" s="134"/>
      <c r="HZ50" s="134"/>
      <c r="IA50" s="134"/>
      <c r="IB50" s="134"/>
      <c r="IC50" s="134"/>
      <c r="ID50" s="134"/>
      <c r="IE50" s="134"/>
      <c r="IF50" s="134"/>
      <c r="IG50" s="134"/>
      <c r="IH50" s="134"/>
      <c r="II50" s="134"/>
      <c r="IJ50" s="134"/>
      <c r="IK50" s="134"/>
      <c r="IL50" s="134"/>
      <c r="IM50" s="134"/>
      <c r="IN50" s="134"/>
      <c r="IO50" s="134"/>
      <c r="IP50" s="134"/>
      <c r="IQ50" s="134"/>
      <c r="IR50" s="134"/>
      <c r="IS50" s="134"/>
      <c r="IT50" s="134"/>
      <c r="IU50" s="134"/>
      <c r="IV50" s="134"/>
      <c r="IW50" s="134"/>
      <c r="IX50" s="134"/>
      <c r="IY50" s="134"/>
      <c r="IZ50" s="134"/>
      <c r="JA50" s="134"/>
      <c r="JB50" s="134"/>
      <c r="JC50" s="134"/>
      <c r="JD50" s="134"/>
      <c r="JE50" s="134"/>
      <c r="JF50" s="134"/>
      <c r="JG50" s="134"/>
      <c r="JH50" s="134"/>
      <c r="JI50" s="134"/>
      <c r="JJ50" s="134"/>
      <c r="JK50" s="134"/>
      <c r="JL50" s="134"/>
      <c r="JM50" s="134"/>
      <c r="JN50" s="134"/>
      <c r="JO50" s="134"/>
      <c r="JP50" s="134"/>
      <c r="JQ50" s="134"/>
      <c r="JR50" s="134"/>
      <c r="JS50" s="134"/>
      <c r="JT50" s="134"/>
      <c r="JU50" s="134"/>
      <c r="JV50" s="134"/>
      <c r="JW50" s="134"/>
      <c r="JX50" s="134"/>
      <c r="JY50" s="134"/>
      <c r="JZ50" s="134"/>
      <c r="KA50" s="134"/>
      <c r="KB50" s="134"/>
      <c r="KC50" s="134"/>
      <c r="KD50" s="134"/>
      <c r="KE50" s="134"/>
      <c r="KF50" s="134"/>
      <c r="KG50" s="134"/>
      <c r="KH50" s="134"/>
      <c r="KI50" s="134"/>
      <c r="KJ50" s="134"/>
      <c r="KK50" s="134"/>
      <c r="KL50" s="134"/>
      <c r="KM50" s="134"/>
      <c r="KN50" s="134"/>
      <c r="KO50" s="134"/>
      <c r="KP50" s="134"/>
      <c r="KQ50" s="134"/>
      <c r="KR50" s="134"/>
      <c r="KS50" s="134"/>
      <c r="KT50" s="134"/>
      <c r="KU50" s="134"/>
      <c r="KV50" s="134"/>
      <c r="KW50" s="134"/>
      <c r="KX50" s="134"/>
      <c r="KY50" s="134"/>
      <c r="KZ50" s="134"/>
      <c r="LA50" s="134"/>
      <c r="LB50" s="134"/>
      <c r="LC50" s="134"/>
      <c r="LD50" s="134"/>
      <c r="LE50" s="134"/>
      <c r="LF50" s="134"/>
      <c r="LG50" s="134"/>
      <c r="LH50" s="134"/>
      <c r="LI50" s="134"/>
      <c r="LJ50" s="134"/>
      <c r="LK50" s="134"/>
      <c r="LL50" s="134"/>
      <c r="LM50" s="134"/>
      <c r="LN50" s="134"/>
      <c r="LO50" s="134"/>
      <c r="LP50" s="134"/>
      <c r="LQ50" s="134"/>
      <c r="LR50" s="134"/>
      <c r="LS50" s="134"/>
      <c r="LT50" s="134"/>
      <c r="LU50" s="134"/>
      <c r="LV50" s="134"/>
      <c r="LW50" s="134"/>
      <c r="LX50" s="134"/>
      <c r="LY50" s="134"/>
      <c r="LZ50" s="134"/>
      <c r="MA50" s="134"/>
      <c r="MB50" s="134"/>
      <c r="MC50" s="134"/>
      <c r="MD50" s="134"/>
      <c r="ME50" s="134"/>
      <c r="MF50" s="134"/>
      <c r="MG50" s="134"/>
      <c r="MH50" s="134"/>
      <c r="MI50" s="134"/>
      <c r="MJ50" s="134"/>
      <c r="MK50" s="134"/>
      <c r="ML50" s="134"/>
      <c r="MM50" s="134"/>
      <c r="MN50" s="134"/>
      <c r="MO50" s="134"/>
      <c r="MP50" s="134"/>
      <c r="MQ50" s="134"/>
      <c r="MR50" s="134"/>
      <c r="MS50" s="134"/>
      <c r="MT50" s="134"/>
      <c r="MU50" s="134"/>
      <c r="MV50" s="134"/>
      <c r="MW50" s="134"/>
      <c r="MX50" s="134"/>
      <c r="MY50" s="134"/>
      <c r="MZ50" s="134"/>
      <c r="NA50" s="134"/>
      <c r="NB50" s="134"/>
      <c r="NC50" s="134"/>
      <c r="ND50" s="134"/>
      <c r="NE50" s="134"/>
      <c r="NF50" s="134"/>
      <c r="NG50" s="134"/>
      <c r="NH50" s="134"/>
      <c r="NI50" s="134"/>
      <c r="NJ50" s="134"/>
      <c r="NK50" s="134"/>
      <c r="NL50" s="134"/>
      <c r="NM50" s="134"/>
      <c r="NN50" s="134"/>
      <c r="NO50" s="134"/>
      <c r="NP50" s="134"/>
      <c r="NQ50" s="134"/>
      <c r="NR50" s="134"/>
      <c r="NS50" s="134"/>
      <c r="NT50" s="134"/>
      <c r="NU50" s="134"/>
      <c r="NV50" s="134"/>
      <c r="NW50" s="134"/>
      <c r="NX50" s="134"/>
      <c r="NY50" s="134"/>
      <c r="NZ50" s="134"/>
      <c r="OA50" s="134"/>
      <c r="OB50" s="134"/>
      <c r="OC50" s="134"/>
      <c r="OD50" s="134"/>
      <c r="OE50" s="134"/>
      <c r="OF50" s="134"/>
      <c r="OG50" s="134"/>
      <c r="OH50" s="134"/>
      <c r="OI50" s="134"/>
    </row>
    <row r="51" spans="33:399" x14ac:dyDescent="0.3"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  <c r="EK51" s="134"/>
      <c r="EL51" s="134"/>
      <c r="EM51" s="134"/>
      <c r="EN51" s="134"/>
      <c r="EO51" s="134"/>
      <c r="EP51" s="134"/>
      <c r="EQ51" s="134"/>
      <c r="ER51" s="134"/>
      <c r="ES51" s="134"/>
      <c r="ET51" s="134"/>
      <c r="EU51" s="134"/>
      <c r="EV51" s="134"/>
      <c r="EW51" s="134"/>
      <c r="EX51" s="134"/>
      <c r="EY51" s="134"/>
      <c r="EZ51" s="134"/>
      <c r="FA51" s="134"/>
      <c r="FB51" s="134"/>
      <c r="FC51" s="134"/>
      <c r="FD51" s="134"/>
      <c r="FE51" s="134"/>
      <c r="FF51" s="134"/>
      <c r="FG51" s="134"/>
      <c r="FH51" s="134"/>
      <c r="FI51" s="134"/>
      <c r="FJ51" s="134"/>
      <c r="FK51" s="134"/>
      <c r="FL51" s="134"/>
      <c r="FM51" s="134"/>
      <c r="FN51" s="134"/>
      <c r="FO51" s="134"/>
      <c r="FP51" s="134"/>
      <c r="FQ51" s="134"/>
      <c r="FR51" s="134"/>
      <c r="FS51" s="134"/>
      <c r="FT51" s="134"/>
      <c r="FU51" s="134"/>
      <c r="FV51" s="134"/>
      <c r="FW51" s="134"/>
      <c r="FX51" s="134"/>
      <c r="FY51" s="134"/>
      <c r="FZ51" s="134"/>
      <c r="GA51" s="134"/>
      <c r="GB51" s="134"/>
      <c r="GC51" s="134"/>
      <c r="GD51" s="134"/>
      <c r="GE51" s="134"/>
      <c r="GF51" s="134"/>
      <c r="GG51" s="134"/>
      <c r="GH51" s="134"/>
      <c r="GI51" s="134"/>
      <c r="GJ51" s="134"/>
      <c r="GK51" s="134"/>
      <c r="GL51" s="134"/>
      <c r="GM51" s="134"/>
      <c r="GN51" s="134"/>
      <c r="GO51" s="134"/>
      <c r="GP51" s="134"/>
      <c r="GQ51" s="134"/>
      <c r="GR51" s="134"/>
      <c r="GS51" s="134"/>
      <c r="GT51" s="134"/>
      <c r="GU51" s="134"/>
      <c r="GV51" s="134"/>
      <c r="GW51" s="134"/>
      <c r="GX51" s="134"/>
      <c r="GY51" s="134"/>
      <c r="GZ51" s="134"/>
      <c r="HA51" s="134"/>
      <c r="HB51" s="134"/>
      <c r="HC51" s="134"/>
      <c r="HD51" s="134"/>
      <c r="HE51" s="134"/>
      <c r="HF51" s="134"/>
      <c r="HG51" s="134"/>
      <c r="HH51" s="134"/>
      <c r="HI51" s="134"/>
      <c r="HJ51" s="134"/>
      <c r="HK51" s="134"/>
      <c r="HL51" s="134"/>
      <c r="HM51" s="134"/>
      <c r="HN51" s="134"/>
      <c r="HO51" s="134"/>
      <c r="HP51" s="134"/>
      <c r="HQ51" s="134"/>
      <c r="HR51" s="134"/>
      <c r="HS51" s="134"/>
      <c r="HT51" s="134"/>
      <c r="HU51" s="134"/>
      <c r="HV51" s="134"/>
      <c r="HW51" s="134"/>
      <c r="HX51" s="134"/>
      <c r="HY51" s="134"/>
      <c r="HZ51" s="134"/>
      <c r="IA51" s="134"/>
      <c r="IB51" s="134"/>
      <c r="IC51" s="134"/>
      <c r="ID51" s="134"/>
      <c r="IE51" s="134"/>
      <c r="IF51" s="134"/>
      <c r="IG51" s="134"/>
      <c r="IH51" s="134"/>
      <c r="II51" s="134"/>
      <c r="IJ51" s="134"/>
      <c r="IK51" s="134"/>
      <c r="IL51" s="134"/>
      <c r="IM51" s="134"/>
      <c r="IN51" s="134"/>
      <c r="IO51" s="134"/>
      <c r="IP51" s="134"/>
      <c r="IQ51" s="134"/>
      <c r="IR51" s="134"/>
      <c r="IS51" s="134"/>
      <c r="IT51" s="134"/>
      <c r="IU51" s="134"/>
      <c r="IV51" s="134"/>
      <c r="IW51" s="134"/>
      <c r="IX51" s="134"/>
      <c r="IY51" s="134"/>
      <c r="IZ51" s="134"/>
      <c r="JA51" s="134"/>
      <c r="JB51" s="134"/>
      <c r="JC51" s="134"/>
      <c r="JD51" s="134"/>
      <c r="JE51" s="134"/>
      <c r="JF51" s="134"/>
      <c r="JG51" s="134"/>
      <c r="JH51" s="134"/>
      <c r="JI51" s="134"/>
      <c r="JJ51" s="134"/>
      <c r="JK51" s="134"/>
      <c r="JL51" s="134"/>
      <c r="JM51" s="134"/>
      <c r="JN51" s="134"/>
      <c r="JO51" s="134"/>
      <c r="JP51" s="134"/>
      <c r="JQ51" s="134"/>
      <c r="JR51" s="134"/>
      <c r="JS51" s="134"/>
      <c r="JT51" s="134"/>
      <c r="JU51" s="134"/>
      <c r="JV51" s="134"/>
      <c r="JW51" s="134"/>
      <c r="JX51" s="134"/>
      <c r="JY51" s="134"/>
      <c r="JZ51" s="134"/>
      <c r="KA51" s="134"/>
      <c r="KB51" s="134"/>
      <c r="KC51" s="134"/>
      <c r="KD51" s="134"/>
      <c r="KE51" s="134"/>
      <c r="KF51" s="134"/>
      <c r="KG51" s="134"/>
      <c r="KH51" s="134"/>
      <c r="KI51" s="134"/>
      <c r="KJ51" s="134"/>
      <c r="KK51" s="134"/>
      <c r="KL51" s="134"/>
      <c r="KM51" s="134"/>
      <c r="KN51" s="134"/>
      <c r="KO51" s="134"/>
      <c r="KP51" s="134"/>
      <c r="KQ51" s="134"/>
      <c r="KR51" s="134"/>
      <c r="KS51" s="134"/>
      <c r="KT51" s="134"/>
      <c r="KU51" s="134"/>
      <c r="KV51" s="134"/>
      <c r="KW51" s="134"/>
      <c r="KX51" s="134"/>
      <c r="KY51" s="134"/>
      <c r="KZ51" s="134"/>
      <c r="LA51" s="134"/>
      <c r="LB51" s="134"/>
      <c r="LC51" s="134"/>
      <c r="LD51" s="134"/>
      <c r="LE51" s="134"/>
      <c r="LF51" s="134"/>
      <c r="LG51" s="134"/>
      <c r="LH51" s="134"/>
      <c r="LI51" s="134"/>
      <c r="LJ51" s="134"/>
      <c r="LK51" s="134"/>
      <c r="LL51" s="134"/>
      <c r="LM51" s="134"/>
      <c r="LN51" s="134"/>
      <c r="LO51" s="134"/>
      <c r="LP51" s="134"/>
      <c r="LQ51" s="134"/>
      <c r="LR51" s="134"/>
      <c r="LS51" s="134"/>
      <c r="LT51" s="134"/>
      <c r="LU51" s="134"/>
      <c r="LV51" s="134"/>
      <c r="LW51" s="134"/>
      <c r="LX51" s="134"/>
      <c r="LY51" s="134"/>
      <c r="LZ51" s="134"/>
      <c r="MA51" s="134"/>
      <c r="MB51" s="134"/>
      <c r="MC51" s="134"/>
      <c r="MD51" s="134"/>
      <c r="ME51" s="134"/>
      <c r="MF51" s="134"/>
      <c r="MG51" s="134"/>
      <c r="MH51" s="134"/>
      <c r="MI51" s="134"/>
      <c r="MJ51" s="134"/>
      <c r="MK51" s="134"/>
      <c r="ML51" s="134"/>
      <c r="MM51" s="134"/>
      <c r="MN51" s="134"/>
      <c r="MO51" s="134"/>
      <c r="MP51" s="134"/>
      <c r="MQ51" s="134"/>
      <c r="MR51" s="134"/>
      <c r="MS51" s="134"/>
      <c r="MT51" s="134"/>
      <c r="MU51" s="134"/>
      <c r="MV51" s="134"/>
      <c r="MW51" s="134"/>
      <c r="MX51" s="134"/>
      <c r="MY51" s="134"/>
      <c r="MZ51" s="134"/>
      <c r="NA51" s="134"/>
      <c r="NB51" s="134"/>
      <c r="NC51" s="134"/>
      <c r="ND51" s="134"/>
      <c r="NE51" s="134"/>
      <c r="NF51" s="134"/>
      <c r="NG51" s="134"/>
      <c r="NH51" s="134"/>
      <c r="NI51" s="134"/>
      <c r="NJ51" s="134"/>
      <c r="NK51" s="134"/>
      <c r="NL51" s="134"/>
      <c r="NM51" s="134"/>
      <c r="NN51" s="134"/>
      <c r="NO51" s="134"/>
      <c r="NP51" s="134"/>
      <c r="NQ51" s="134"/>
      <c r="NR51" s="134"/>
      <c r="NS51" s="134"/>
      <c r="NT51" s="134"/>
      <c r="NU51" s="134"/>
      <c r="NV51" s="134"/>
      <c r="NW51" s="134"/>
      <c r="NX51" s="134"/>
      <c r="NY51" s="134"/>
      <c r="NZ51" s="134"/>
      <c r="OA51" s="134"/>
      <c r="OB51" s="134"/>
      <c r="OC51" s="134"/>
      <c r="OD51" s="134"/>
      <c r="OE51" s="134"/>
      <c r="OF51" s="134"/>
      <c r="OG51" s="134"/>
      <c r="OH51" s="134"/>
      <c r="OI51" s="134"/>
    </row>
    <row r="52" spans="33:399" x14ac:dyDescent="0.3"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  <c r="EK52" s="134"/>
      <c r="EL52" s="134"/>
      <c r="EM52" s="134"/>
      <c r="EN52" s="134"/>
      <c r="EO52" s="134"/>
      <c r="EP52" s="134"/>
      <c r="EQ52" s="134"/>
      <c r="ER52" s="134"/>
      <c r="ES52" s="134"/>
      <c r="ET52" s="134"/>
      <c r="EU52" s="134"/>
      <c r="EV52" s="134"/>
      <c r="EW52" s="134"/>
      <c r="EX52" s="134"/>
      <c r="EY52" s="134"/>
      <c r="EZ52" s="134"/>
      <c r="FA52" s="134"/>
      <c r="FB52" s="134"/>
      <c r="FC52" s="134"/>
      <c r="FD52" s="134"/>
      <c r="FE52" s="134"/>
      <c r="FF52" s="134"/>
      <c r="FG52" s="134"/>
      <c r="FH52" s="134"/>
      <c r="FI52" s="134"/>
      <c r="FJ52" s="134"/>
      <c r="FK52" s="134"/>
      <c r="FL52" s="134"/>
      <c r="FM52" s="134"/>
      <c r="FN52" s="134"/>
      <c r="FO52" s="134"/>
      <c r="FP52" s="134"/>
      <c r="FQ52" s="134"/>
      <c r="FR52" s="134"/>
      <c r="FS52" s="134"/>
      <c r="FT52" s="134"/>
      <c r="FU52" s="134"/>
      <c r="FV52" s="134"/>
      <c r="FW52" s="134"/>
      <c r="FX52" s="134"/>
      <c r="FY52" s="134"/>
      <c r="FZ52" s="134"/>
      <c r="GA52" s="134"/>
      <c r="GB52" s="134"/>
      <c r="GC52" s="134"/>
      <c r="GD52" s="134"/>
      <c r="GE52" s="134"/>
      <c r="GF52" s="134"/>
      <c r="GG52" s="134"/>
      <c r="GH52" s="134"/>
      <c r="GI52" s="134"/>
      <c r="GJ52" s="134"/>
      <c r="GK52" s="134"/>
      <c r="GL52" s="134"/>
      <c r="GM52" s="134"/>
      <c r="GN52" s="134"/>
      <c r="GO52" s="134"/>
      <c r="GP52" s="134"/>
      <c r="GQ52" s="134"/>
      <c r="GR52" s="134"/>
      <c r="GS52" s="134"/>
      <c r="GT52" s="134"/>
      <c r="GU52" s="134"/>
      <c r="GV52" s="134"/>
      <c r="GW52" s="134"/>
      <c r="GX52" s="134"/>
      <c r="GY52" s="134"/>
      <c r="GZ52" s="134"/>
      <c r="HA52" s="134"/>
      <c r="HB52" s="134"/>
      <c r="HC52" s="134"/>
      <c r="HD52" s="134"/>
      <c r="HE52" s="134"/>
      <c r="HF52" s="134"/>
      <c r="HG52" s="134"/>
      <c r="HH52" s="134"/>
      <c r="HI52" s="134"/>
      <c r="HJ52" s="134"/>
      <c r="HK52" s="134"/>
      <c r="HL52" s="134"/>
      <c r="HM52" s="134"/>
      <c r="HN52" s="134"/>
      <c r="HO52" s="134"/>
      <c r="HP52" s="134"/>
      <c r="HQ52" s="134"/>
      <c r="HR52" s="134"/>
      <c r="HS52" s="134"/>
      <c r="HT52" s="134"/>
      <c r="HU52" s="134"/>
      <c r="HV52" s="134"/>
      <c r="HW52" s="134"/>
      <c r="HX52" s="134"/>
      <c r="HY52" s="134"/>
      <c r="HZ52" s="134"/>
      <c r="IA52" s="134"/>
      <c r="IB52" s="134"/>
      <c r="IC52" s="134"/>
      <c r="ID52" s="134"/>
      <c r="IE52" s="134"/>
      <c r="IF52" s="134"/>
      <c r="IG52" s="134"/>
      <c r="IH52" s="134"/>
      <c r="II52" s="134"/>
      <c r="IJ52" s="134"/>
      <c r="IK52" s="134"/>
      <c r="IL52" s="134"/>
      <c r="IM52" s="134"/>
      <c r="IN52" s="134"/>
      <c r="IO52" s="134"/>
      <c r="IP52" s="134"/>
      <c r="IQ52" s="134"/>
      <c r="IR52" s="134"/>
      <c r="IS52" s="134"/>
      <c r="IT52" s="134"/>
      <c r="IU52" s="134"/>
      <c r="IV52" s="134"/>
      <c r="IW52" s="134"/>
      <c r="IX52" s="134"/>
      <c r="IY52" s="134"/>
      <c r="IZ52" s="134"/>
      <c r="JA52" s="134"/>
      <c r="JB52" s="134"/>
      <c r="JC52" s="134"/>
      <c r="JD52" s="134"/>
      <c r="JE52" s="134"/>
      <c r="JF52" s="134"/>
      <c r="JG52" s="134"/>
      <c r="JH52" s="134"/>
      <c r="JI52" s="134"/>
      <c r="JJ52" s="134"/>
      <c r="JK52" s="134"/>
      <c r="JL52" s="134"/>
      <c r="JM52" s="134"/>
      <c r="JN52" s="134"/>
      <c r="JO52" s="134"/>
      <c r="JP52" s="134"/>
      <c r="JQ52" s="134"/>
      <c r="JR52" s="134"/>
      <c r="JS52" s="134"/>
      <c r="JT52" s="134"/>
      <c r="JU52" s="134"/>
      <c r="JV52" s="134"/>
      <c r="JW52" s="134"/>
      <c r="JX52" s="134"/>
      <c r="JY52" s="134"/>
      <c r="JZ52" s="134"/>
      <c r="KA52" s="134"/>
      <c r="KB52" s="134"/>
      <c r="KC52" s="134"/>
      <c r="KD52" s="134"/>
      <c r="KE52" s="134"/>
      <c r="KF52" s="134"/>
      <c r="KG52" s="134"/>
      <c r="KH52" s="134"/>
      <c r="KI52" s="134"/>
      <c r="KJ52" s="134"/>
      <c r="KK52" s="134"/>
      <c r="KL52" s="134"/>
      <c r="KM52" s="134"/>
      <c r="KN52" s="134"/>
      <c r="KO52" s="134"/>
      <c r="KP52" s="134"/>
      <c r="KQ52" s="134"/>
      <c r="KR52" s="134"/>
      <c r="KS52" s="134"/>
      <c r="KT52" s="134"/>
      <c r="KU52" s="134"/>
      <c r="KV52" s="134"/>
      <c r="KW52" s="134"/>
      <c r="KX52" s="134"/>
      <c r="KY52" s="134"/>
      <c r="KZ52" s="134"/>
      <c r="LA52" s="134"/>
      <c r="LB52" s="134"/>
      <c r="LC52" s="134"/>
      <c r="LD52" s="134"/>
      <c r="LE52" s="134"/>
      <c r="LF52" s="134"/>
      <c r="LG52" s="134"/>
      <c r="LH52" s="134"/>
      <c r="LI52" s="134"/>
      <c r="LJ52" s="134"/>
      <c r="LK52" s="134"/>
      <c r="LL52" s="134"/>
      <c r="LM52" s="134"/>
      <c r="LN52" s="134"/>
      <c r="LO52" s="134"/>
      <c r="LP52" s="134"/>
      <c r="LQ52" s="134"/>
      <c r="LR52" s="134"/>
      <c r="LS52" s="134"/>
      <c r="LT52" s="134"/>
      <c r="LU52" s="134"/>
      <c r="LV52" s="134"/>
      <c r="LW52" s="134"/>
      <c r="LX52" s="134"/>
      <c r="LY52" s="134"/>
      <c r="LZ52" s="134"/>
      <c r="MA52" s="134"/>
      <c r="MB52" s="134"/>
      <c r="MC52" s="134"/>
      <c r="MD52" s="134"/>
      <c r="ME52" s="134"/>
      <c r="MF52" s="134"/>
      <c r="MG52" s="134"/>
      <c r="MH52" s="134"/>
      <c r="MI52" s="134"/>
      <c r="MJ52" s="134"/>
      <c r="MK52" s="134"/>
      <c r="ML52" s="134"/>
      <c r="MM52" s="134"/>
      <c r="MN52" s="134"/>
      <c r="MO52" s="134"/>
      <c r="MP52" s="134"/>
      <c r="MQ52" s="134"/>
      <c r="MR52" s="134"/>
      <c r="MS52" s="134"/>
      <c r="MT52" s="134"/>
      <c r="MU52" s="134"/>
      <c r="MV52" s="134"/>
      <c r="MW52" s="134"/>
      <c r="MX52" s="134"/>
      <c r="MY52" s="134"/>
      <c r="MZ52" s="134"/>
      <c r="NA52" s="134"/>
      <c r="NB52" s="134"/>
      <c r="NC52" s="134"/>
      <c r="ND52" s="134"/>
      <c r="NE52" s="134"/>
      <c r="NF52" s="134"/>
      <c r="NG52" s="134"/>
      <c r="NH52" s="134"/>
      <c r="NI52" s="134"/>
      <c r="NJ52" s="134"/>
      <c r="NK52" s="134"/>
      <c r="NL52" s="134"/>
      <c r="NM52" s="134"/>
      <c r="NN52" s="134"/>
      <c r="NO52" s="134"/>
      <c r="NP52" s="134"/>
      <c r="NQ52" s="134"/>
      <c r="NR52" s="134"/>
      <c r="NS52" s="134"/>
      <c r="NT52" s="134"/>
      <c r="NU52" s="134"/>
      <c r="NV52" s="134"/>
      <c r="NW52" s="134"/>
      <c r="NX52" s="134"/>
      <c r="NY52" s="134"/>
      <c r="NZ52" s="134"/>
      <c r="OA52" s="134"/>
      <c r="OB52" s="134"/>
      <c r="OC52" s="134"/>
      <c r="OD52" s="134"/>
      <c r="OE52" s="134"/>
      <c r="OF52" s="134"/>
      <c r="OG52" s="134"/>
      <c r="OH52" s="134"/>
      <c r="OI52" s="134"/>
    </row>
    <row r="53" spans="33:399" x14ac:dyDescent="0.3"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  <c r="EK53" s="134"/>
      <c r="EL53" s="134"/>
      <c r="EM53" s="134"/>
      <c r="EN53" s="134"/>
      <c r="EO53" s="134"/>
      <c r="EP53" s="134"/>
      <c r="EQ53" s="134"/>
      <c r="ER53" s="134"/>
      <c r="ES53" s="134"/>
      <c r="ET53" s="134"/>
      <c r="EU53" s="134"/>
      <c r="EV53" s="134"/>
      <c r="EW53" s="134"/>
      <c r="EX53" s="134"/>
      <c r="EY53" s="134"/>
      <c r="EZ53" s="134"/>
      <c r="FA53" s="134"/>
      <c r="FB53" s="134"/>
      <c r="FC53" s="134"/>
      <c r="FD53" s="134"/>
      <c r="FE53" s="134"/>
      <c r="FF53" s="134"/>
      <c r="FG53" s="134"/>
      <c r="FH53" s="134"/>
      <c r="FI53" s="134"/>
      <c r="FJ53" s="134"/>
      <c r="FK53" s="134"/>
      <c r="FL53" s="134"/>
      <c r="FM53" s="134"/>
      <c r="FN53" s="134"/>
      <c r="FO53" s="134"/>
      <c r="FP53" s="134"/>
      <c r="FQ53" s="134"/>
      <c r="FR53" s="134"/>
      <c r="FS53" s="134"/>
      <c r="FT53" s="134"/>
      <c r="FU53" s="134"/>
      <c r="FV53" s="134"/>
      <c r="FW53" s="134"/>
      <c r="FX53" s="134"/>
      <c r="FY53" s="134"/>
      <c r="FZ53" s="134"/>
      <c r="GA53" s="134"/>
      <c r="GB53" s="134"/>
      <c r="GC53" s="134"/>
      <c r="GD53" s="134"/>
      <c r="GE53" s="134"/>
      <c r="GF53" s="134"/>
      <c r="GG53" s="134"/>
      <c r="GH53" s="134"/>
      <c r="GI53" s="134"/>
      <c r="GJ53" s="134"/>
      <c r="GK53" s="134"/>
      <c r="GL53" s="134"/>
      <c r="GM53" s="134"/>
      <c r="GN53" s="134"/>
      <c r="GO53" s="134"/>
      <c r="GP53" s="134"/>
      <c r="GQ53" s="134"/>
      <c r="GR53" s="134"/>
      <c r="GS53" s="134"/>
      <c r="GT53" s="134"/>
      <c r="GU53" s="134"/>
      <c r="GV53" s="134"/>
      <c r="GW53" s="134"/>
      <c r="GX53" s="134"/>
      <c r="GY53" s="134"/>
      <c r="GZ53" s="134"/>
      <c r="HA53" s="134"/>
      <c r="HB53" s="134"/>
      <c r="HC53" s="134"/>
      <c r="HD53" s="134"/>
      <c r="HE53" s="134"/>
      <c r="HF53" s="134"/>
      <c r="HG53" s="134"/>
      <c r="HH53" s="134"/>
      <c r="HI53" s="134"/>
      <c r="HJ53" s="134"/>
      <c r="HK53" s="134"/>
      <c r="HL53" s="134"/>
      <c r="HM53" s="134"/>
      <c r="HN53" s="134"/>
      <c r="HO53" s="134"/>
      <c r="HP53" s="134"/>
      <c r="HQ53" s="134"/>
      <c r="HR53" s="134"/>
      <c r="HS53" s="134"/>
      <c r="HT53" s="134"/>
      <c r="HU53" s="134"/>
      <c r="HV53" s="134"/>
      <c r="HW53" s="134"/>
      <c r="HX53" s="134"/>
      <c r="HY53" s="134"/>
      <c r="HZ53" s="134"/>
      <c r="IA53" s="134"/>
      <c r="IB53" s="134"/>
      <c r="IC53" s="134"/>
      <c r="ID53" s="134"/>
      <c r="IE53" s="134"/>
      <c r="IF53" s="134"/>
      <c r="IG53" s="134"/>
      <c r="IH53" s="134"/>
      <c r="II53" s="134"/>
      <c r="IJ53" s="134"/>
      <c r="IK53" s="134"/>
      <c r="IL53" s="134"/>
      <c r="IM53" s="134"/>
      <c r="IN53" s="134"/>
      <c r="IO53" s="134"/>
      <c r="IP53" s="134"/>
      <c r="IQ53" s="134"/>
      <c r="IR53" s="134"/>
      <c r="IS53" s="134"/>
      <c r="IT53" s="134"/>
      <c r="IU53" s="134"/>
      <c r="IV53" s="134"/>
      <c r="IW53" s="134"/>
      <c r="IX53" s="134"/>
      <c r="IY53" s="134"/>
      <c r="IZ53" s="134"/>
      <c r="JA53" s="134"/>
      <c r="JB53" s="134"/>
      <c r="JC53" s="134"/>
      <c r="JD53" s="134"/>
      <c r="JE53" s="134"/>
      <c r="JF53" s="134"/>
      <c r="JG53" s="134"/>
      <c r="JH53" s="134"/>
      <c r="JI53" s="134"/>
      <c r="JJ53" s="134"/>
      <c r="JK53" s="134"/>
      <c r="JL53" s="134"/>
      <c r="JM53" s="134"/>
      <c r="JN53" s="134"/>
      <c r="JO53" s="134"/>
      <c r="JP53" s="134"/>
      <c r="JQ53" s="134"/>
      <c r="JR53" s="134"/>
      <c r="JS53" s="134"/>
      <c r="JT53" s="134"/>
      <c r="JU53" s="134"/>
      <c r="JV53" s="134"/>
      <c r="JW53" s="134"/>
      <c r="JX53" s="134"/>
      <c r="JY53" s="134"/>
      <c r="JZ53" s="134"/>
      <c r="KA53" s="134"/>
      <c r="KB53" s="134"/>
      <c r="KC53" s="134"/>
      <c r="KD53" s="134"/>
      <c r="KE53" s="134"/>
      <c r="KF53" s="134"/>
      <c r="KG53" s="134"/>
      <c r="KH53" s="134"/>
      <c r="KI53" s="134"/>
      <c r="KJ53" s="134"/>
      <c r="KK53" s="134"/>
      <c r="KL53" s="134"/>
      <c r="KM53" s="134"/>
      <c r="KN53" s="134"/>
      <c r="KO53" s="134"/>
      <c r="KP53" s="134"/>
      <c r="KQ53" s="134"/>
      <c r="KR53" s="134"/>
      <c r="KS53" s="134"/>
      <c r="KT53" s="134"/>
      <c r="KU53" s="134"/>
      <c r="KV53" s="134"/>
      <c r="KW53" s="134"/>
      <c r="KX53" s="134"/>
      <c r="KY53" s="134"/>
      <c r="KZ53" s="134"/>
      <c r="LA53" s="134"/>
      <c r="LB53" s="134"/>
      <c r="LC53" s="134"/>
      <c r="LD53" s="134"/>
      <c r="LE53" s="134"/>
      <c r="LF53" s="134"/>
      <c r="LG53" s="134"/>
      <c r="LH53" s="134"/>
      <c r="LI53" s="134"/>
      <c r="LJ53" s="134"/>
      <c r="LK53" s="134"/>
      <c r="LL53" s="134"/>
      <c r="LM53" s="134"/>
      <c r="LN53" s="134"/>
      <c r="LO53" s="134"/>
      <c r="LP53" s="134"/>
      <c r="LQ53" s="134"/>
      <c r="LR53" s="134"/>
      <c r="LS53" s="134"/>
      <c r="LT53" s="134"/>
      <c r="LU53" s="134"/>
      <c r="LV53" s="134"/>
      <c r="LW53" s="134"/>
      <c r="LX53" s="134"/>
      <c r="LY53" s="134"/>
      <c r="LZ53" s="134"/>
      <c r="MA53" s="134"/>
      <c r="MB53" s="134"/>
      <c r="MC53" s="134"/>
      <c r="MD53" s="134"/>
      <c r="ME53" s="134"/>
      <c r="MF53" s="134"/>
      <c r="MG53" s="134"/>
      <c r="MH53" s="134"/>
      <c r="MI53" s="134"/>
      <c r="MJ53" s="134"/>
      <c r="MK53" s="134"/>
      <c r="ML53" s="134"/>
      <c r="MM53" s="134"/>
      <c r="MN53" s="134"/>
      <c r="MO53" s="134"/>
      <c r="MP53" s="134"/>
      <c r="MQ53" s="134"/>
      <c r="MR53" s="134"/>
      <c r="MS53" s="134"/>
      <c r="MT53" s="134"/>
      <c r="MU53" s="134"/>
      <c r="MV53" s="134"/>
      <c r="MW53" s="134"/>
      <c r="MX53" s="134"/>
      <c r="MY53" s="134"/>
      <c r="MZ53" s="134"/>
      <c r="NA53" s="134"/>
      <c r="NB53" s="134"/>
      <c r="NC53" s="134"/>
      <c r="ND53" s="134"/>
      <c r="NE53" s="134"/>
      <c r="NF53" s="134"/>
      <c r="NG53" s="134"/>
      <c r="NH53" s="134"/>
      <c r="NI53" s="134"/>
      <c r="NJ53" s="134"/>
      <c r="NK53" s="134"/>
      <c r="NL53" s="134"/>
      <c r="NM53" s="134"/>
      <c r="NN53" s="134"/>
      <c r="NO53" s="134"/>
      <c r="NP53" s="134"/>
      <c r="NQ53" s="134"/>
      <c r="NR53" s="134"/>
      <c r="NS53" s="134"/>
      <c r="NT53" s="134"/>
      <c r="NU53" s="134"/>
      <c r="NV53" s="134"/>
      <c r="NW53" s="134"/>
      <c r="NX53" s="134"/>
      <c r="NY53" s="134"/>
      <c r="NZ53" s="134"/>
      <c r="OA53" s="134"/>
      <c r="OB53" s="134"/>
      <c r="OC53" s="134"/>
      <c r="OD53" s="134"/>
      <c r="OE53" s="134"/>
      <c r="OF53" s="134"/>
      <c r="OG53" s="134"/>
      <c r="OH53" s="134"/>
      <c r="OI53" s="134"/>
    </row>
    <row r="54" spans="33:399" x14ac:dyDescent="0.3"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  <c r="EK54" s="134"/>
      <c r="EL54" s="134"/>
      <c r="EM54" s="134"/>
      <c r="EN54" s="134"/>
      <c r="EO54" s="134"/>
      <c r="EP54" s="134"/>
      <c r="EQ54" s="134"/>
      <c r="ER54" s="134"/>
      <c r="ES54" s="134"/>
      <c r="ET54" s="134"/>
      <c r="EU54" s="134"/>
      <c r="EV54" s="134"/>
      <c r="EW54" s="134"/>
      <c r="EX54" s="134"/>
      <c r="EY54" s="134"/>
      <c r="EZ54" s="134"/>
      <c r="FA54" s="134"/>
      <c r="FB54" s="134"/>
      <c r="FC54" s="134"/>
      <c r="FD54" s="134"/>
      <c r="FE54" s="134"/>
      <c r="FF54" s="134"/>
      <c r="FG54" s="134"/>
      <c r="FH54" s="134"/>
      <c r="FI54" s="134"/>
      <c r="FJ54" s="134"/>
      <c r="FK54" s="134"/>
      <c r="FL54" s="134"/>
      <c r="FM54" s="134"/>
      <c r="FN54" s="134"/>
      <c r="FO54" s="134"/>
      <c r="FP54" s="134"/>
      <c r="FQ54" s="134"/>
      <c r="FR54" s="134"/>
      <c r="FS54" s="134"/>
      <c r="FT54" s="134"/>
      <c r="FU54" s="134"/>
      <c r="FV54" s="134"/>
      <c r="FW54" s="134"/>
      <c r="FX54" s="134"/>
      <c r="FY54" s="134"/>
      <c r="FZ54" s="134"/>
      <c r="GA54" s="134"/>
      <c r="GB54" s="134"/>
      <c r="GC54" s="134"/>
      <c r="GD54" s="134"/>
      <c r="GE54" s="134"/>
      <c r="GF54" s="134"/>
      <c r="GG54" s="134"/>
      <c r="GH54" s="134"/>
      <c r="GI54" s="134"/>
      <c r="GJ54" s="134"/>
      <c r="GK54" s="134"/>
      <c r="GL54" s="134"/>
      <c r="GM54" s="134"/>
      <c r="GN54" s="134"/>
      <c r="GO54" s="134"/>
      <c r="GP54" s="134"/>
      <c r="GQ54" s="134"/>
      <c r="GR54" s="134"/>
      <c r="GS54" s="134"/>
      <c r="GT54" s="134"/>
      <c r="GU54" s="134"/>
      <c r="GV54" s="134"/>
      <c r="GW54" s="134"/>
      <c r="GX54" s="134"/>
      <c r="GY54" s="134"/>
      <c r="GZ54" s="134"/>
      <c r="HA54" s="134"/>
      <c r="HB54" s="134"/>
      <c r="HC54" s="134"/>
      <c r="HD54" s="134"/>
      <c r="HE54" s="134"/>
      <c r="HF54" s="134"/>
      <c r="HG54" s="134"/>
      <c r="HH54" s="134"/>
      <c r="HI54" s="134"/>
      <c r="HJ54" s="134"/>
      <c r="HK54" s="134"/>
      <c r="HL54" s="134"/>
      <c r="HM54" s="134"/>
      <c r="HN54" s="134"/>
      <c r="HO54" s="134"/>
      <c r="HP54" s="134"/>
      <c r="HQ54" s="134"/>
      <c r="HR54" s="134"/>
      <c r="HS54" s="134"/>
      <c r="HT54" s="134"/>
      <c r="HU54" s="134"/>
      <c r="HV54" s="134"/>
      <c r="HW54" s="134"/>
      <c r="HX54" s="134"/>
      <c r="HY54" s="134"/>
      <c r="HZ54" s="134"/>
      <c r="IA54" s="134"/>
      <c r="IB54" s="134"/>
      <c r="IC54" s="134"/>
      <c r="ID54" s="134"/>
      <c r="IE54" s="134"/>
      <c r="IF54" s="134"/>
      <c r="IG54" s="134"/>
      <c r="IH54" s="134"/>
      <c r="II54" s="134"/>
      <c r="IJ54" s="134"/>
      <c r="IK54" s="134"/>
      <c r="IL54" s="134"/>
      <c r="IM54" s="134"/>
      <c r="IN54" s="134"/>
      <c r="IO54" s="134"/>
      <c r="IP54" s="134"/>
      <c r="IQ54" s="134"/>
      <c r="IR54" s="134"/>
      <c r="IS54" s="134"/>
      <c r="IT54" s="134"/>
      <c r="IU54" s="134"/>
      <c r="IV54" s="134"/>
      <c r="IW54" s="134"/>
      <c r="IX54" s="134"/>
      <c r="IY54" s="134"/>
      <c r="IZ54" s="134"/>
      <c r="JA54" s="134"/>
      <c r="JB54" s="134"/>
      <c r="JC54" s="134"/>
      <c r="JD54" s="134"/>
      <c r="JE54" s="134"/>
      <c r="JF54" s="134"/>
      <c r="JG54" s="134"/>
      <c r="JH54" s="134"/>
      <c r="JI54" s="134"/>
      <c r="JJ54" s="134"/>
      <c r="JK54" s="134"/>
      <c r="JL54" s="134"/>
      <c r="JM54" s="134"/>
      <c r="JN54" s="134"/>
      <c r="JO54" s="134"/>
      <c r="JP54" s="134"/>
      <c r="JQ54" s="134"/>
      <c r="JR54" s="134"/>
      <c r="JS54" s="134"/>
      <c r="JT54" s="134"/>
      <c r="JU54" s="134"/>
      <c r="JV54" s="134"/>
      <c r="JW54" s="134"/>
      <c r="JX54" s="134"/>
      <c r="JY54" s="134"/>
      <c r="JZ54" s="134"/>
      <c r="KA54" s="134"/>
      <c r="KB54" s="134"/>
      <c r="KC54" s="134"/>
      <c r="KD54" s="134"/>
      <c r="KE54" s="134"/>
      <c r="KF54" s="134"/>
      <c r="KG54" s="134"/>
      <c r="KH54" s="134"/>
      <c r="KI54" s="134"/>
      <c r="KJ54" s="134"/>
      <c r="KK54" s="134"/>
      <c r="KL54" s="134"/>
      <c r="KM54" s="134"/>
      <c r="KN54" s="134"/>
      <c r="KO54" s="134"/>
      <c r="KP54" s="134"/>
      <c r="KQ54" s="134"/>
      <c r="KR54" s="134"/>
      <c r="KS54" s="134"/>
      <c r="KT54" s="134"/>
      <c r="KU54" s="134"/>
      <c r="KV54" s="134"/>
      <c r="KW54" s="134"/>
      <c r="KX54" s="134"/>
      <c r="KY54" s="134"/>
      <c r="KZ54" s="134"/>
      <c r="LA54" s="134"/>
      <c r="LB54" s="134"/>
      <c r="LC54" s="134"/>
      <c r="LD54" s="134"/>
      <c r="LE54" s="134"/>
      <c r="LF54" s="134"/>
      <c r="LG54" s="134"/>
      <c r="LH54" s="134"/>
      <c r="LI54" s="134"/>
      <c r="LJ54" s="134"/>
      <c r="LK54" s="134"/>
      <c r="LL54" s="134"/>
      <c r="LM54" s="134"/>
      <c r="LN54" s="134"/>
      <c r="LO54" s="134"/>
      <c r="LP54" s="134"/>
      <c r="LQ54" s="134"/>
      <c r="LR54" s="134"/>
      <c r="LS54" s="134"/>
      <c r="LT54" s="134"/>
      <c r="LU54" s="134"/>
      <c r="LV54" s="134"/>
      <c r="LW54" s="134"/>
      <c r="LX54" s="134"/>
      <c r="LY54" s="134"/>
      <c r="LZ54" s="134"/>
      <c r="MA54" s="134"/>
      <c r="MB54" s="134"/>
      <c r="MC54" s="134"/>
      <c r="MD54" s="134"/>
      <c r="ME54" s="134"/>
      <c r="MF54" s="134"/>
      <c r="MG54" s="134"/>
      <c r="MH54" s="134"/>
      <c r="MI54" s="134"/>
      <c r="MJ54" s="134"/>
      <c r="MK54" s="134"/>
      <c r="ML54" s="134"/>
      <c r="MM54" s="134"/>
      <c r="MN54" s="134"/>
      <c r="MO54" s="134"/>
      <c r="MP54" s="134"/>
      <c r="MQ54" s="134"/>
      <c r="MR54" s="134"/>
      <c r="MS54" s="134"/>
      <c r="MT54" s="134"/>
      <c r="MU54" s="134"/>
      <c r="MV54" s="134"/>
      <c r="MW54" s="134"/>
      <c r="MX54" s="134"/>
      <c r="MY54" s="134"/>
      <c r="MZ54" s="134"/>
      <c r="NA54" s="134"/>
      <c r="NB54" s="134"/>
      <c r="NC54" s="134"/>
      <c r="ND54" s="134"/>
      <c r="NE54" s="134"/>
      <c r="NF54" s="134"/>
      <c r="NG54" s="134"/>
      <c r="NH54" s="134"/>
      <c r="NI54" s="134"/>
      <c r="NJ54" s="134"/>
      <c r="NK54" s="134"/>
      <c r="NL54" s="134"/>
      <c r="NM54" s="134"/>
      <c r="NN54" s="134"/>
      <c r="NO54" s="134"/>
      <c r="NP54" s="134"/>
      <c r="NQ54" s="134"/>
      <c r="NR54" s="134"/>
      <c r="NS54" s="134"/>
      <c r="NT54" s="134"/>
      <c r="NU54" s="134"/>
      <c r="NV54" s="134"/>
      <c r="NW54" s="134"/>
      <c r="NX54" s="134"/>
      <c r="NY54" s="134"/>
      <c r="NZ54" s="134"/>
      <c r="OA54" s="134"/>
      <c r="OB54" s="134"/>
      <c r="OC54" s="134"/>
      <c r="OD54" s="134"/>
      <c r="OE54" s="134"/>
      <c r="OF54" s="134"/>
      <c r="OG54" s="134"/>
      <c r="OH54" s="134"/>
      <c r="OI54" s="134"/>
    </row>
    <row r="55" spans="33:399" x14ac:dyDescent="0.3"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  <c r="EK55" s="134"/>
      <c r="EL55" s="134"/>
      <c r="EM55" s="134"/>
      <c r="EN55" s="134"/>
      <c r="EO55" s="134"/>
      <c r="EP55" s="134"/>
      <c r="EQ55" s="134"/>
      <c r="ER55" s="134"/>
      <c r="ES55" s="134"/>
      <c r="ET55" s="134"/>
      <c r="EU55" s="134"/>
      <c r="EV55" s="134"/>
      <c r="EW55" s="134"/>
      <c r="EX55" s="134"/>
      <c r="EY55" s="134"/>
      <c r="EZ55" s="134"/>
      <c r="FA55" s="134"/>
      <c r="FB55" s="134"/>
      <c r="FC55" s="134"/>
      <c r="FD55" s="134"/>
      <c r="FE55" s="134"/>
      <c r="FF55" s="134"/>
      <c r="FG55" s="134"/>
      <c r="FH55" s="134"/>
      <c r="FI55" s="134"/>
      <c r="FJ55" s="134"/>
      <c r="FK55" s="134"/>
      <c r="FL55" s="134"/>
      <c r="FM55" s="134"/>
      <c r="FN55" s="134"/>
      <c r="FO55" s="134"/>
      <c r="FP55" s="134"/>
      <c r="FQ55" s="134"/>
      <c r="FR55" s="134"/>
      <c r="FS55" s="134"/>
      <c r="FT55" s="134"/>
      <c r="FU55" s="134"/>
      <c r="FV55" s="134"/>
      <c r="FW55" s="134"/>
      <c r="FX55" s="134"/>
      <c r="FY55" s="134"/>
      <c r="FZ55" s="134"/>
      <c r="GA55" s="134"/>
      <c r="GB55" s="134"/>
      <c r="GC55" s="134"/>
      <c r="GD55" s="134"/>
      <c r="GE55" s="134"/>
      <c r="GF55" s="134"/>
      <c r="GG55" s="134"/>
      <c r="GH55" s="134"/>
      <c r="GI55" s="134"/>
      <c r="GJ55" s="134"/>
      <c r="GK55" s="134"/>
      <c r="GL55" s="134"/>
      <c r="GM55" s="134"/>
      <c r="GN55" s="134"/>
      <c r="GO55" s="134"/>
      <c r="GP55" s="134"/>
      <c r="GQ55" s="134"/>
      <c r="GR55" s="134"/>
      <c r="GS55" s="134"/>
      <c r="GT55" s="134"/>
      <c r="GU55" s="134"/>
      <c r="GV55" s="134"/>
      <c r="GW55" s="134"/>
      <c r="GX55" s="134"/>
      <c r="GY55" s="134"/>
      <c r="GZ55" s="134"/>
      <c r="HA55" s="134"/>
      <c r="HB55" s="134"/>
      <c r="HC55" s="134"/>
      <c r="HD55" s="134"/>
      <c r="HE55" s="134"/>
      <c r="HF55" s="134"/>
      <c r="HG55" s="134"/>
      <c r="HH55" s="134"/>
      <c r="HI55" s="134"/>
      <c r="HJ55" s="134"/>
      <c r="HK55" s="134"/>
      <c r="HL55" s="134"/>
      <c r="HM55" s="134"/>
      <c r="HN55" s="134"/>
      <c r="HO55" s="134"/>
      <c r="HP55" s="134"/>
      <c r="HQ55" s="134"/>
      <c r="HR55" s="134"/>
      <c r="HS55" s="134"/>
      <c r="HT55" s="134"/>
      <c r="HU55" s="134"/>
      <c r="HV55" s="134"/>
      <c r="HW55" s="134"/>
      <c r="HX55" s="134"/>
      <c r="HY55" s="134"/>
      <c r="HZ55" s="134"/>
      <c r="IA55" s="134"/>
      <c r="IB55" s="134"/>
      <c r="IC55" s="134"/>
      <c r="ID55" s="134"/>
      <c r="IE55" s="134"/>
      <c r="IF55" s="134"/>
      <c r="IG55" s="134"/>
      <c r="IH55" s="134"/>
      <c r="II55" s="134"/>
      <c r="IJ55" s="134"/>
      <c r="IK55" s="134"/>
      <c r="IL55" s="134"/>
      <c r="IM55" s="134"/>
      <c r="IN55" s="134"/>
      <c r="IO55" s="134"/>
      <c r="IP55" s="134"/>
      <c r="IQ55" s="134"/>
      <c r="IR55" s="134"/>
      <c r="IS55" s="134"/>
      <c r="IT55" s="134"/>
      <c r="IU55" s="134"/>
      <c r="IV55" s="134"/>
      <c r="IW55" s="134"/>
      <c r="IX55" s="134"/>
      <c r="IY55" s="134"/>
      <c r="IZ55" s="134"/>
      <c r="JA55" s="134"/>
      <c r="JB55" s="134"/>
      <c r="JC55" s="134"/>
      <c r="JD55" s="134"/>
      <c r="JE55" s="134"/>
      <c r="JF55" s="134"/>
      <c r="JG55" s="134"/>
      <c r="JH55" s="134"/>
      <c r="JI55" s="134"/>
      <c r="JJ55" s="134"/>
      <c r="JK55" s="134"/>
      <c r="JL55" s="134"/>
      <c r="JM55" s="134"/>
      <c r="JN55" s="134"/>
      <c r="JO55" s="134"/>
      <c r="JP55" s="134"/>
      <c r="JQ55" s="134"/>
      <c r="JR55" s="134"/>
      <c r="JS55" s="134"/>
      <c r="JT55" s="134"/>
      <c r="JU55" s="134"/>
      <c r="JV55" s="134"/>
      <c r="JW55" s="134"/>
      <c r="JX55" s="134"/>
      <c r="JY55" s="134"/>
      <c r="JZ55" s="134"/>
      <c r="KA55" s="134"/>
      <c r="KB55" s="134"/>
      <c r="KC55" s="134"/>
      <c r="KD55" s="134"/>
      <c r="KE55" s="134"/>
      <c r="KF55" s="134"/>
      <c r="KG55" s="134"/>
      <c r="KH55" s="134"/>
      <c r="KI55" s="134"/>
      <c r="KJ55" s="134"/>
      <c r="KK55" s="134"/>
      <c r="KL55" s="134"/>
      <c r="KM55" s="134"/>
      <c r="KN55" s="134"/>
      <c r="KO55" s="134"/>
      <c r="KP55" s="134"/>
      <c r="KQ55" s="134"/>
      <c r="KR55" s="134"/>
      <c r="KS55" s="134"/>
      <c r="KT55" s="134"/>
      <c r="KU55" s="134"/>
      <c r="KV55" s="134"/>
      <c r="KW55" s="134"/>
      <c r="KX55" s="134"/>
      <c r="KY55" s="134"/>
      <c r="KZ55" s="134"/>
      <c r="LA55" s="134"/>
      <c r="LB55" s="134"/>
      <c r="LC55" s="134"/>
      <c r="LD55" s="134"/>
      <c r="LE55" s="134"/>
      <c r="LF55" s="134"/>
      <c r="LG55" s="134"/>
      <c r="LH55" s="134"/>
      <c r="LI55" s="134"/>
      <c r="LJ55" s="134"/>
      <c r="LK55" s="134"/>
      <c r="LL55" s="134"/>
      <c r="LM55" s="134"/>
      <c r="LN55" s="134"/>
      <c r="LO55" s="134"/>
      <c r="LP55" s="134"/>
      <c r="LQ55" s="134"/>
      <c r="LR55" s="134"/>
      <c r="LS55" s="134"/>
      <c r="LT55" s="134"/>
      <c r="LU55" s="134"/>
      <c r="LV55" s="134"/>
      <c r="LW55" s="134"/>
      <c r="LX55" s="134"/>
      <c r="LY55" s="134"/>
      <c r="LZ55" s="134"/>
      <c r="MA55" s="134"/>
      <c r="MB55" s="134"/>
      <c r="MC55" s="134"/>
      <c r="MD55" s="134"/>
      <c r="ME55" s="134"/>
      <c r="MF55" s="134"/>
      <c r="MG55" s="134"/>
      <c r="MH55" s="134"/>
      <c r="MI55" s="134"/>
      <c r="MJ55" s="134"/>
      <c r="MK55" s="134"/>
      <c r="ML55" s="134"/>
      <c r="MM55" s="134"/>
      <c r="MN55" s="134"/>
      <c r="MO55" s="134"/>
      <c r="MP55" s="134"/>
      <c r="MQ55" s="134"/>
      <c r="MR55" s="134"/>
      <c r="MS55" s="134"/>
      <c r="MT55" s="134"/>
      <c r="MU55" s="134"/>
      <c r="MV55" s="134"/>
      <c r="MW55" s="134"/>
      <c r="MX55" s="134"/>
      <c r="MY55" s="134"/>
      <c r="MZ55" s="134"/>
      <c r="NA55" s="134"/>
      <c r="NB55" s="134"/>
      <c r="NC55" s="134"/>
      <c r="ND55" s="134"/>
      <c r="NE55" s="134"/>
      <c r="NF55" s="134"/>
      <c r="NG55" s="134"/>
      <c r="NH55" s="134"/>
      <c r="NI55" s="134"/>
      <c r="NJ55" s="134"/>
      <c r="NK55" s="134"/>
      <c r="NL55" s="134"/>
      <c r="NM55" s="134"/>
      <c r="NN55" s="134"/>
      <c r="NO55" s="134"/>
      <c r="NP55" s="134"/>
      <c r="NQ55" s="134"/>
      <c r="NR55" s="134"/>
      <c r="NS55" s="134"/>
      <c r="NT55" s="134"/>
      <c r="NU55" s="134"/>
      <c r="NV55" s="134"/>
      <c r="NW55" s="134"/>
      <c r="NX55" s="134"/>
      <c r="NY55" s="134"/>
      <c r="NZ55" s="134"/>
      <c r="OA55" s="134"/>
      <c r="OB55" s="134"/>
      <c r="OC55" s="134"/>
      <c r="OD55" s="134"/>
      <c r="OE55" s="134"/>
      <c r="OF55" s="134"/>
      <c r="OG55" s="134"/>
      <c r="OH55" s="134"/>
      <c r="OI55" s="134"/>
    </row>
    <row r="56" spans="33:399" x14ac:dyDescent="0.3"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  <c r="EK56" s="134"/>
      <c r="EL56" s="134"/>
      <c r="EM56" s="134"/>
      <c r="EN56" s="134"/>
      <c r="EO56" s="134"/>
      <c r="EP56" s="134"/>
      <c r="EQ56" s="134"/>
      <c r="ER56" s="134"/>
      <c r="ES56" s="134"/>
      <c r="ET56" s="134"/>
      <c r="EU56" s="134"/>
      <c r="EV56" s="134"/>
      <c r="EW56" s="134"/>
      <c r="EX56" s="134"/>
      <c r="EY56" s="134"/>
      <c r="EZ56" s="134"/>
      <c r="FA56" s="134"/>
      <c r="FB56" s="134"/>
      <c r="FC56" s="134"/>
      <c r="FD56" s="134"/>
      <c r="FE56" s="134"/>
      <c r="FF56" s="134"/>
      <c r="FG56" s="134"/>
      <c r="FH56" s="134"/>
      <c r="FI56" s="134"/>
      <c r="FJ56" s="134"/>
      <c r="FK56" s="134"/>
      <c r="FL56" s="134"/>
      <c r="FM56" s="134"/>
      <c r="FN56" s="134"/>
      <c r="FO56" s="134"/>
      <c r="FP56" s="134"/>
      <c r="FQ56" s="134"/>
      <c r="FR56" s="134"/>
      <c r="FS56" s="134"/>
      <c r="FT56" s="134"/>
      <c r="FU56" s="134"/>
      <c r="FV56" s="134"/>
      <c r="FW56" s="134"/>
      <c r="FX56" s="134"/>
      <c r="FY56" s="134"/>
      <c r="FZ56" s="134"/>
      <c r="GA56" s="134"/>
      <c r="GB56" s="134"/>
      <c r="GC56" s="134"/>
      <c r="GD56" s="134"/>
      <c r="GE56" s="134"/>
      <c r="GF56" s="134"/>
      <c r="GG56" s="134"/>
      <c r="GH56" s="134"/>
      <c r="GI56" s="134"/>
      <c r="GJ56" s="134"/>
      <c r="GK56" s="134"/>
      <c r="GL56" s="134"/>
      <c r="GM56" s="134"/>
      <c r="GN56" s="134"/>
      <c r="GO56" s="134"/>
      <c r="GP56" s="134"/>
      <c r="GQ56" s="134"/>
      <c r="GR56" s="134"/>
      <c r="GS56" s="134"/>
      <c r="GT56" s="134"/>
      <c r="GU56" s="134"/>
      <c r="GV56" s="134"/>
      <c r="GW56" s="134"/>
      <c r="GX56" s="134"/>
      <c r="GY56" s="134"/>
      <c r="GZ56" s="134"/>
      <c r="HA56" s="134"/>
      <c r="HB56" s="134"/>
      <c r="HC56" s="134"/>
      <c r="HD56" s="134"/>
      <c r="HE56" s="134"/>
      <c r="HF56" s="134"/>
      <c r="HG56" s="134"/>
      <c r="HH56" s="134"/>
      <c r="HI56" s="134"/>
      <c r="HJ56" s="134"/>
      <c r="HK56" s="134"/>
      <c r="HL56" s="134"/>
      <c r="HM56" s="134"/>
      <c r="HN56" s="134"/>
      <c r="HO56" s="134"/>
      <c r="HP56" s="134"/>
      <c r="HQ56" s="134"/>
      <c r="HR56" s="134"/>
      <c r="HS56" s="134"/>
      <c r="HT56" s="134"/>
      <c r="HU56" s="134"/>
      <c r="HV56" s="134"/>
      <c r="HW56" s="134"/>
      <c r="HX56" s="134"/>
      <c r="HY56" s="134"/>
      <c r="HZ56" s="134"/>
      <c r="IA56" s="134"/>
      <c r="IB56" s="134"/>
      <c r="IC56" s="134"/>
      <c r="ID56" s="134"/>
      <c r="IE56" s="134"/>
      <c r="IF56" s="134"/>
      <c r="IG56" s="134"/>
      <c r="IH56" s="134"/>
      <c r="II56" s="134"/>
      <c r="IJ56" s="134"/>
      <c r="IK56" s="134"/>
      <c r="IL56" s="134"/>
      <c r="IM56" s="134"/>
      <c r="IN56" s="134"/>
      <c r="IO56" s="134"/>
      <c r="IP56" s="134"/>
      <c r="IQ56" s="134"/>
      <c r="IR56" s="134"/>
      <c r="IS56" s="134"/>
      <c r="IT56" s="134"/>
      <c r="IU56" s="134"/>
      <c r="IV56" s="134"/>
      <c r="IW56" s="134"/>
      <c r="IX56" s="134"/>
      <c r="IY56" s="134"/>
      <c r="IZ56" s="134"/>
      <c r="JA56" s="134"/>
      <c r="JB56" s="134"/>
      <c r="JC56" s="134"/>
      <c r="JD56" s="134"/>
      <c r="JE56" s="134"/>
      <c r="JF56" s="134"/>
      <c r="JG56" s="134"/>
      <c r="JH56" s="134"/>
      <c r="JI56" s="134"/>
      <c r="JJ56" s="134"/>
      <c r="JK56" s="134"/>
      <c r="JL56" s="134"/>
      <c r="JM56" s="134"/>
      <c r="JN56" s="134"/>
      <c r="JO56" s="134"/>
      <c r="JP56" s="134"/>
      <c r="JQ56" s="134"/>
      <c r="JR56" s="134"/>
      <c r="JS56" s="134"/>
      <c r="JT56" s="134"/>
      <c r="JU56" s="134"/>
      <c r="JV56" s="134"/>
      <c r="JW56" s="134"/>
      <c r="JX56" s="134"/>
      <c r="JY56" s="134"/>
      <c r="JZ56" s="134"/>
      <c r="KA56" s="134"/>
      <c r="KB56" s="134"/>
      <c r="KC56" s="134"/>
      <c r="KD56" s="134"/>
      <c r="KE56" s="134"/>
      <c r="KF56" s="134"/>
      <c r="KG56" s="134"/>
      <c r="KH56" s="134"/>
      <c r="KI56" s="134"/>
      <c r="KJ56" s="134"/>
      <c r="KK56" s="134"/>
      <c r="KL56" s="134"/>
      <c r="KM56" s="134"/>
      <c r="KN56" s="134"/>
      <c r="KO56" s="134"/>
      <c r="KP56" s="134"/>
      <c r="KQ56" s="134"/>
      <c r="KR56" s="134"/>
      <c r="KS56" s="134"/>
      <c r="KT56" s="134"/>
      <c r="KU56" s="134"/>
      <c r="KV56" s="134"/>
      <c r="KW56" s="134"/>
      <c r="KX56" s="134"/>
      <c r="KY56" s="134"/>
      <c r="KZ56" s="134"/>
      <c r="LA56" s="134"/>
      <c r="LB56" s="134"/>
      <c r="LC56" s="134"/>
      <c r="LD56" s="134"/>
      <c r="LE56" s="134"/>
      <c r="LF56" s="134"/>
      <c r="LG56" s="134"/>
      <c r="LH56" s="134"/>
      <c r="LI56" s="134"/>
      <c r="LJ56" s="134"/>
      <c r="LK56" s="134"/>
      <c r="LL56" s="134"/>
      <c r="LM56" s="134"/>
      <c r="LN56" s="134"/>
      <c r="LO56" s="134"/>
      <c r="LP56" s="134"/>
      <c r="LQ56" s="134"/>
      <c r="LR56" s="134"/>
      <c r="LS56" s="134"/>
      <c r="LT56" s="134"/>
      <c r="LU56" s="134"/>
      <c r="LV56" s="134"/>
      <c r="LW56" s="134"/>
      <c r="LX56" s="134"/>
      <c r="LY56" s="134"/>
      <c r="LZ56" s="134"/>
      <c r="MA56" s="134"/>
      <c r="MB56" s="134"/>
      <c r="MC56" s="134"/>
      <c r="MD56" s="134"/>
      <c r="ME56" s="134"/>
      <c r="MF56" s="134"/>
      <c r="MG56" s="134"/>
      <c r="MH56" s="134"/>
      <c r="MI56" s="134"/>
      <c r="MJ56" s="134"/>
      <c r="MK56" s="134"/>
      <c r="ML56" s="134"/>
      <c r="MM56" s="134"/>
      <c r="MN56" s="134"/>
      <c r="MO56" s="134"/>
      <c r="MP56" s="134"/>
      <c r="MQ56" s="134"/>
      <c r="MR56" s="134"/>
      <c r="MS56" s="134"/>
      <c r="MT56" s="134"/>
      <c r="MU56" s="134"/>
      <c r="MV56" s="134"/>
      <c r="MW56" s="134"/>
      <c r="MX56" s="134"/>
      <c r="MY56" s="134"/>
      <c r="MZ56" s="134"/>
      <c r="NA56" s="134"/>
      <c r="NB56" s="134"/>
      <c r="NC56" s="134"/>
      <c r="ND56" s="134"/>
      <c r="NE56" s="134"/>
      <c r="NF56" s="134"/>
      <c r="NG56" s="134"/>
      <c r="NH56" s="134"/>
      <c r="NI56" s="134"/>
      <c r="NJ56" s="134"/>
      <c r="NK56" s="134"/>
      <c r="NL56" s="134"/>
      <c r="NM56" s="134"/>
      <c r="NN56" s="134"/>
      <c r="NO56" s="134"/>
      <c r="NP56" s="134"/>
      <c r="NQ56" s="134"/>
      <c r="NR56" s="134"/>
      <c r="NS56" s="134"/>
      <c r="NT56" s="134"/>
      <c r="NU56" s="134"/>
      <c r="NV56" s="134"/>
      <c r="NW56" s="134"/>
      <c r="NX56" s="134"/>
      <c r="NY56" s="134"/>
      <c r="NZ56" s="134"/>
      <c r="OA56" s="134"/>
      <c r="OB56" s="134"/>
      <c r="OC56" s="134"/>
      <c r="OD56" s="134"/>
      <c r="OE56" s="134"/>
      <c r="OF56" s="134"/>
      <c r="OG56" s="134"/>
      <c r="OH56" s="134"/>
      <c r="OI56" s="134"/>
    </row>
    <row r="57" spans="33:399" x14ac:dyDescent="0.3"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  <c r="EK57" s="134"/>
      <c r="EL57" s="134"/>
      <c r="EM57" s="134"/>
      <c r="EN57" s="134"/>
      <c r="EO57" s="134"/>
      <c r="EP57" s="134"/>
      <c r="EQ57" s="134"/>
      <c r="ER57" s="134"/>
      <c r="ES57" s="134"/>
      <c r="ET57" s="134"/>
      <c r="EU57" s="134"/>
      <c r="EV57" s="134"/>
      <c r="EW57" s="134"/>
      <c r="EX57" s="134"/>
      <c r="EY57" s="134"/>
      <c r="EZ57" s="134"/>
      <c r="FA57" s="134"/>
      <c r="FB57" s="134"/>
      <c r="FC57" s="134"/>
      <c r="FD57" s="134"/>
      <c r="FE57" s="134"/>
      <c r="FF57" s="134"/>
      <c r="FG57" s="134"/>
      <c r="FH57" s="134"/>
      <c r="FI57" s="134"/>
      <c r="FJ57" s="134"/>
      <c r="FK57" s="134"/>
      <c r="FL57" s="134"/>
      <c r="FM57" s="134"/>
      <c r="FN57" s="134"/>
      <c r="FO57" s="134"/>
      <c r="FP57" s="134"/>
      <c r="FQ57" s="134"/>
      <c r="FR57" s="134"/>
      <c r="FS57" s="134"/>
      <c r="FT57" s="134"/>
      <c r="FU57" s="134"/>
      <c r="FV57" s="134"/>
      <c r="FW57" s="134"/>
      <c r="FX57" s="134"/>
      <c r="FY57" s="134"/>
      <c r="FZ57" s="134"/>
      <c r="GA57" s="134"/>
      <c r="GB57" s="134"/>
      <c r="GC57" s="134"/>
      <c r="GD57" s="134"/>
      <c r="GE57" s="134"/>
      <c r="GF57" s="134"/>
      <c r="GG57" s="134"/>
      <c r="GH57" s="134"/>
      <c r="GI57" s="134"/>
      <c r="GJ57" s="134"/>
      <c r="GK57" s="134"/>
      <c r="GL57" s="134"/>
      <c r="GM57" s="134"/>
      <c r="GN57" s="134"/>
      <c r="GO57" s="134"/>
      <c r="GP57" s="134"/>
      <c r="GQ57" s="134"/>
      <c r="GR57" s="134"/>
      <c r="GS57" s="134"/>
      <c r="GT57" s="134"/>
      <c r="GU57" s="134"/>
      <c r="GV57" s="134"/>
      <c r="GW57" s="134"/>
      <c r="GX57" s="134"/>
      <c r="GY57" s="134"/>
      <c r="GZ57" s="134"/>
      <c r="HA57" s="134"/>
      <c r="HB57" s="134"/>
      <c r="HC57" s="134"/>
      <c r="HD57" s="134"/>
      <c r="HE57" s="134"/>
      <c r="HF57" s="134"/>
      <c r="HG57" s="134"/>
      <c r="HH57" s="134"/>
      <c r="HI57" s="134"/>
      <c r="HJ57" s="134"/>
      <c r="HK57" s="134"/>
      <c r="HL57" s="134"/>
      <c r="HM57" s="134"/>
      <c r="HN57" s="134"/>
      <c r="HO57" s="134"/>
      <c r="HP57" s="134"/>
      <c r="HQ57" s="134"/>
      <c r="HR57" s="134"/>
      <c r="HS57" s="134"/>
      <c r="HT57" s="134"/>
      <c r="HU57" s="134"/>
      <c r="HV57" s="134"/>
      <c r="HW57" s="134"/>
      <c r="HX57" s="134"/>
      <c r="HY57" s="134"/>
      <c r="HZ57" s="134"/>
      <c r="IA57" s="134"/>
      <c r="IB57" s="134"/>
      <c r="IC57" s="134"/>
      <c r="ID57" s="134"/>
      <c r="IE57" s="134"/>
      <c r="IF57" s="134"/>
      <c r="IG57" s="134"/>
      <c r="IH57" s="134"/>
      <c r="II57" s="134"/>
      <c r="IJ57" s="134"/>
      <c r="IK57" s="134"/>
      <c r="IL57" s="134"/>
      <c r="IM57" s="134"/>
      <c r="IN57" s="134"/>
      <c r="IO57" s="134"/>
      <c r="IP57" s="134"/>
      <c r="IQ57" s="134"/>
      <c r="IR57" s="134"/>
      <c r="IS57" s="134"/>
      <c r="IT57" s="134"/>
      <c r="IU57" s="134"/>
      <c r="IV57" s="134"/>
      <c r="IW57" s="134"/>
      <c r="IX57" s="134"/>
      <c r="IY57" s="134"/>
      <c r="IZ57" s="134"/>
      <c r="JA57" s="134"/>
      <c r="JB57" s="134"/>
      <c r="JC57" s="134"/>
      <c r="JD57" s="134"/>
      <c r="JE57" s="134"/>
      <c r="JF57" s="134"/>
      <c r="JG57" s="134"/>
      <c r="JH57" s="134"/>
      <c r="JI57" s="134"/>
      <c r="JJ57" s="134"/>
      <c r="JK57" s="134"/>
      <c r="JL57" s="134"/>
      <c r="JM57" s="134"/>
      <c r="JN57" s="134"/>
      <c r="JO57" s="134"/>
      <c r="JP57" s="134"/>
      <c r="JQ57" s="134"/>
      <c r="JR57" s="134"/>
      <c r="JS57" s="134"/>
      <c r="JT57" s="134"/>
      <c r="JU57" s="134"/>
      <c r="JV57" s="134"/>
      <c r="JW57" s="134"/>
      <c r="JX57" s="134"/>
      <c r="JY57" s="134"/>
      <c r="JZ57" s="134"/>
      <c r="KA57" s="134"/>
      <c r="KB57" s="134"/>
      <c r="KC57" s="134"/>
      <c r="KD57" s="134"/>
      <c r="KE57" s="134"/>
      <c r="KF57" s="134"/>
      <c r="KG57" s="134"/>
      <c r="KH57" s="134"/>
      <c r="KI57" s="134"/>
      <c r="KJ57" s="134"/>
      <c r="KK57" s="134"/>
      <c r="KL57" s="134"/>
      <c r="KM57" s="134"/>
      <c r="KN57" s="134"/>
      <c r="KO57" s="134"/>
      <c r="KP57" s="134"/>
      <c r="KQ57" s="134"/>
      <c r="KR57" s="134"/>
      <c r="KS57" s="134"/>
      <c r="KT57" s="134"/>
      <c r="KU57" s="134"/>
      <c r="KV57" s="134"/>
      <c r="KW57" s="134"/>
      <c r="KX57" s="134"/>
      <c r="KY57" s="134"/>
      <c r="KZ57" s="134"/>
      <c r="LA57" s="134"/>
      <c r="LB57" s="134"/>
      <c r="LC57" s="134"/>
      <c r="LD57" s="134"/>
      <c r="LE57" s="134"/>
      <c r="LF57" s="134"/>
      <c r="LG57" s="134"/>
      <c r="LH57" s="134"/>
      <c r="LI57" s="134"/>
      <c r="LJ57" s="134"/>
      <c r="LK57" s="134"/>
      <c r="LL57" s="134"/>
      <c r="LM57" s="134"/>
      <c r="LN57" s="134"/>
      <c r="LO57" s="134"/>
      <c r="LP57" s="134"/>
      <c r="LQ57" s="134"/>
      <c r="LR57" s="134"/>
      <c r="LS57" s="134"/>
      <c r="LT57" s="134"/>
      <c r="LU57" s="134"/>
      <c r="LV57" s="134"/>
      <c r="LW57" s="134"/>
      <c r="LX57" s="134"/>
      <c r="LY57" s="134"/>
      <c r="LZ57" s="134"/>
      <c r="MA57" s="134"/>
      <c r="MB57" s="134"/>
      <c r="MC57" s="134"/>
      <c r="MD57" s="134"/>
      <c r="ME57" s="134"/>
      <c r="MF57" s="134"/>
      <c r="MG57" s="134"/>
      <c r="MH57" s="134"/>
      <c r="MI57" s="134"/>
      <c r="MJ57" s="134"/>
      <c r="MK57" s="134"/>
      <c r="ML57" s="134"/>
      <c r="MM57" s="134"/>
      <c r="MN57" s="134"/>
      <c r="MO57" s="134"/>
      <c r="MP57" s="134"/>
      <c r="MQ57" s="134"/>
      <c r="MR57" s="134"/>
      <c r="MS57" s="134"/>
      <c r="MT57" s="134"/>
      <c r="MU57" s="134"/>
      <c r="MV57" s="134"/>
      <c r="MW57" s="134"/>
      <c r="MX57" s="134"/>
      <c r="MY57" s="134"/>
      <c r="MZ57" s="134"/>
      <c r="NA57" s="134"/>
      <c r="NB57" s="134"/>
      <c r="NC57" s="134"/>
      <c r="ND57" s="134"/>
      <c r="NE57" s="134"/>
      <c r="NF57" s="134"/>
      <c r="NG57" s="134"/>
      <c r="NH57" s="134"/>
      <c r="NI57" s="134"/>
      <c r="NJ57" s="134"/>
      <c r="NK57" s="134"/>
      <c r="NL57" s="134"/>
      <c r="NM57" s="134"/>
      <c r="NN57" s="134"/>
      <c r="NO57" s="134"/>
      <c r="NP57" s="134"/>
      <c r="NQ57" s="134"/>
      <c r="NR57" s="134"/>
      <c r="NS57" s="134"/>
      <c r="NT57" s="134"/>
      <c r="NU57" s="134"/>
      <c r="NV57" s="134"/>
      <c r="NW57" s="134"/>
      <c r="NX57" s="134"/>
      <c r="NY57" s="134"/>
      <c r="NZ57" s="134"/>
      <c r="OA57" s="134"/>
      <c r="OB57" s="134"/>
      <c r="OC57" s="134"/>
      <c r="OD57" s="134"/>
      <c r="OE57" s="134"/>
      <c r="OF57" s="134"/>
      <c r="OG57" s="134"/>
      <c r="OH57" s="134"/>
      <c r="OI57" s="134"/>
    </row>
    <row r="58" spans="33:399" x14ac:dyDescent="0.3"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  <c r="EK58" s="134"/>
      <c r="EL58" s="134"/>
      <c r="EM58" s="134"/>
      <c r="EN58" s="134"/>
      <c r="EO58" s="134"/>
      <c r="EP58" s="134"/>
      <c r="EQ58" s="134"/>
      <c r="ER58" s="134"/>
      <c r="ES58" s="134"/>
      <c r="ET58" s="134"/>
      <c r="EU58" s="134"/>
      <c r="EV58" s="134"/>
      <c r="EW58" s="134"/>
      <c r="EX58" s="134"/>
      <c r="EY58" s="134"/>
      <c r="EZ58" s="134"/>
      <c r="FA58" s="134"/>
      <c r="FB58" s="134"/>
      <c r="FC58" s="134"/>
      <c r="FD58" s="134"/>
      <c r="FE58" s="134"/>
      <c r="FF58" s="134"/>
      <c r="FG58" s="134"/>
      <c r="FH58" s="134"/>
      <c r="FI58" s="134"/>
      <c r="FJ58" s="134"/>
      <c r="FK58" s="134"/>
      <c r="FL58" s="134"/>
      <c r="FM58" s="134"/>
      <c r="FN58" s="134"/>
      <c r="FO58" s="134"/>
      <c r="FP58" s="134"/>
      <c r="FQ58" s="134"/>
      <c r="FR58" s="134"/>
      <c r="FS58" s="134"/>
      <c r="FT58" s="134"/>
      <c r="FU58" s="134"/>
      <c r="FV58" s="134"/>
      <c r="FW58" s="134"/>
      <c r="FX58" s="134"/>
      <c r="FY58" s="134"/>
      <c r="FZ58" s="134"/>
      <c r="GA58" s="134"/>
      <c r="GB58" s="134"/>
      <c r="GC58" s="134"/>
      <c r="GD58" s="134"/>
      <c r="GE58" s="134"/>
      <c r="GF58" s="134"/>
      <c r="GG58" s="134"/>
      <c r="GH58" s="134"/>
      <c r="GI58" s="134"/>
      <c r="GJ58" s="134"/>
      <c r="GK58" s="134"/>
      <c r="GL58" s="134"/>
      <c r="GM58" s="134"/>
      <c r="GN58" s="134"/>
      <c r="GO58" s="134"/>
      <c r="GP58" s="134"/>
      <c r="GQ58" s="134"/>
      <c r="GR58" s="134"/>
      <c r="GS58" s="134"/>
      <c r="GT58" s="134"/>
      <c r="GU58" s="134"/>
      <c r="GV58" s="134"/>
      <c r="GW58" s="134"/>
      <c r="GX58" s="134"/>
      <c r="GY58" s="134"/>
      <c r="GZ58" s="134"/>
      <c r="HA58" s="134"/>
      <c r="HB58" s="134"/>
      <c r="HC58" s="134"/>
      <c r="HD58" s="134"/>
      <c r="HE58" s="134"/>
      <c r="HF58" s="134"/>
      <c r="HG58" s="134"/>
      <c r="HH58" s="134"/>
      <c r="HI58" s="134"/>
      <c r="HJ58" s="134"/>
      <c r="HK58" s="134"/>
      <c r="HL58" s="134"/>
      <c r="HM58" s="134"/>
      <c r="HN58" s="134"/>
      <c r="HO58" s="134"/>
      <c r="HP58" s="134"/>
      <c r="HQ58" s="134"/>
      <c r="HR58" s="134"/>
      <c r="HS58" s="134"/>
      <c r="HT58" s="134"/>
      <c r="HU58" s="134"/>
      <c r="HV58" s="134"/>
      <c r="HW58" s="134"/>
      <c r="HX58" s="134"/>
      <c r="HY58" s="134"/>
      <c r="HZ58" s="134"/>
      <c r="IA58" s="134"/>
      <c r="IB58" s="134"/>
      <c r="IC58" s="134"/>
      <c r="ID58" s="134"/>
      <c r="IE58" s="134"/>
      <c r="IF58" s="134"/>
      <c r="IG58" s="134"/>
      <c r="IH58" s="134"/>
      <c r="II58" s="134"/>
      <c r="IJ58" s="134"/>
      <c r="IK58" s="134"/>
      <c r="IL58" s="134"/>
      <c r="IM58" s="134"/>
      <c r="IN58" s="134"/>
      <c r="IO58" s="134"/>
      <c r="IP58" s="134"/>
      <c r="IQ58" s="134"/>
      <c r="IR58" s="134"/>
      <c r="IS58" s="134"/>
      <c r="IT58" s="134"/>
      <c r="IU58" s="134"/>
      <c r="IV58" s="134"/>
      <c r="IW58" s="134"/>
      <c r="IX58" s="134"/>
      <c r="IY58" s="134"/>
      <c r="IZ58" s="134"/>
      <c r="JA58" s="134"/>
      <c r="JB58" s="134"/>
      <c r="JC58" s="134"/>
      <c r="JD58" s="134"/>
      <c r="JE58" s="134"/>
      <c r="JF58" s="134"/>
      <c r="JG58" s="134"/>
      <c r="JH58" s="134"/>
      <c r="JI58" s="134"/>
      <c r="JJ58" s="134"/>
      <c r="JK58" s="134"/>
      <c r="JL58" s="134"/>
      <c r="JM58" s="134"/>
      <c r="JN58" s="134"/>
      <c r="JO58" s="134"/>
      <c r="JP58" s="134"/>
      <c r="JQ58" s="134"/>
      <c r="JR58" s="134"/>
      <c r="JS58" s="134"/>
      <c r="JT58" s="134"/>
      <c r="JU58" s="134"/>
      <c r="JV58" s="134"/>
      <c r="JW58" s="134"/>
      <c r="JX58" s="134"/>
      <c r="JY58" s="134"/>
      <c r="JZ58" s="134"/>
      <c r="KA58" s="134"/>
      <c r="KB58" s="134"/>
      <c r="KC58" s="134"/>
      <c r="KD58" s="134"/>
      <c r="KE58" s="134"/>
      <c r="KF58" s="134"/>
      <c r="KG58" s="134"/>
      <c r="KH58" s="134"/>
      <c r="KI58" s="134"/>
      <c r="KJ58" s="134"/>
      <c r="KK58" s="134"/>
      <c r="KL58" s="134"/>
      <c r="KM58" s="134"/>
      <c r="KN58" s="134"/>
      <c r="KO58" s="134"/>
      <c r="KP58" s="134"/>
      <c r="KQ58" s="134"/>
      <c r="KR58" s="134"/>
      <c r="KS58" s="134"/>
      <c r="KT58" s="134"/>
      <c r="KU58" s="134"/>
      <c r="KV58" s="134"/>
      <c r="KW58" s="134"/>
      <c r="KX58" s="134"/>
      <c r="KY58" s="134"/>
      <c r="KZ58" s="134"/>
      <c r="LA58" s="134"/>
      <c r="LB58" s="134"/>
      <c r="LC58" s="134"/>
      <c r="LD58" s="134"/>
      <c r="LE58" s="134"/>
      <c r="LF58" s="134"/>
      <c r="LG58" s="134"/>
      <c r="LH58" s="134"/>
      <c r="LI58" s="134"/>
      <c r="LJ58" s="134"/>
      <c r="LK58" s="134"/>
      <c r="LL58" s="134"/>
      <c r="LM58" s="134"/>
      <c r="LN58" s="134"/>
      <c r="LO58" s="134"/>
      <c r="LP58" s="134"/>
      <c r="LQ58" s="134"/>
      <c r="LR58" s="134"/>
      <c r="LS58" s="134"/>
      <c r="LT58" s="134"/>
      <c r="LU58" s="134"/>
      <c r="LV58" s="134"/>
      <c r="LW58" s="134"/>
      <c r="LX58" s="134"/>
      <c r="LY58" s="134"/>
      <c r="LZ58" s="134"/>
      <c r="MA58" s="134"/>
      <c r="MB58" s="134"/>
      <c r="MC58" s="134"/>
      <c r="MD58" s="134"/>
      <c r="ME58" s="134"/>
      <c r="MF58" s="134"/>
      <c r="MG58" s="134"/>
      <c r="MH58" s="134"/>
      <c r="MI58" s="134"/>
      <c r="MJ58" s="134"/>
      <c r="MK58" s="134"/>
      <c r="ML58" s="134"/>
      <c r="MM58" s="134"/>
      <c r="MN58" s="134"/>
      <c r="MO58" s="134"/>
      <c r="MP58" s="134"/>
      <c r="MQ58" s="134"/>
      <c r="MR58" s="134"/>
      <c r="MS58" s="134"/>
      <c r="MT58" s="134"/>
      <c r="MU58" s="134"/>
      <c r="MV58" s="134"/>
      <c r="MW58" s="134"/>
      <c r="MX58" s="134"/>
      <c r="MY58" s="134"/>
      <c r="MZ58" s="134"/>
      <c r="NA58" s="134"/>
      <c r="NB58" s="134"/>
      <c r="NC58" s="134"/>
      <c r="ND58" s="134"/>
      <c r="NE58" s="134"/>
      <c r="NF58" s="134"/>
      <c r="NG58" s="134"/>
      <c r="NH58" s="134"/>
      <c r="NI58" s="134"/>
      <c r="NJ58" s="134"/>
      <c r="NK58" s="134"/>
      <c r="NL58" s="134"/>
      <c r="NM58" s="134"/>
      <c r="NN58" s="134"/>
      <c r="NO58" s="134"/>
      <c r="NP58" s="134"/>
      <c r="NQ58" s="134"/>
      <c r="NR58" s="134"/>
      <c r="NS58" s="134"/>
      <c r="NT58" s="134"/>
      <c r="NU58" s="134"/>
      <c r="NV58" s="134"/>
      <c r="NW58" s="134"/>
      <c r="NX58" s="134"/>
      <c r="NY58" s="134"/>
      <c r="NZ58" s="134"/>
      <c r="OA58" s="134"/>
      <c r="OB58" s="134"/>
      <c r="OC58" s="134"/>
      <c r="OD58" s="134"/>
      <c r="OE58" s="134"/>
      <c r="OF58" s="134"/>
      <c r="OG58" s="134"/>
      <c r="OH58" s="134"/>
      <c r="OI58" s="134"/>
    </row>
    <row r="59" spans="33:399" x14ac:dyDescent="0.3"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  <c r="EK59" s="134"/>
      <c r="EL59" s="134"/>
      <c r="EM59" s="134"/>
      <c r="EN59" s="134"/>
      <c r="EO59" s="134"/>
      <c r="EP59" s="134"/>
      <c r="EQ59" s="134"/>
      <c r="ER59" s="134"/>
      <c r="ES59" s="134"/>
      <c r="ET59" s="134"/>
      <c r="EU59" s="134"/>
      <c r="EV59" s="134"/>
      <c r="EW59" s="134"/>
      <c r="EX59" s="134"/>
      <c r="EY59" s="134"/>
      <c r="EZ59" s="134"/>
      <c r="FA59" s="134"/>
      <c r="FB59" s="134"/>
      <c r="FC59" s="134"/>
      <c r="FD59" s="134"/>
      <c r="FE59" s="134"/>
      <c r="FF59" s="134"/>
      <c r="FG59" s="134"/>
      <c r="FH59" s="134"/>
      <c r="FI59" s="134"/>
      <c r="FJ59" s="134"/>
      <c r="FK59" s="134"/>
      <c r="FL59" s="134"/>
      <c r="FM59" s="134"/>
      <c r="FN59" s="134"/>
      <c r="FO59" s="134"/>
      <c r="FP59" s="134"/>
      <c r="FQ59" s="134"/>
      <c r="FR59" s="134"/>
      <c r="FS59" s="134"/>
      <c r="FT59" s="134"/>
      <c r="FU59" s="134"/>
      <c r="FV59" s="134"/>
      <c r="FW59" s="134"/>
      <c r="FX59" s="134"/>
      <c r="FY59" s="134"/>
      <c r="FZ59" s="134"/>
      <c r="GA59" s="134"/>
      <c r="GB59" s="134"/>
      <c r="GC59" s="134"/>
      <c r="GD59" s="134"/>
      <c r="GE59" s="134"/>
      <c r="GF59" s="134"/>
      <c r="GG59" s="134"/>
      <c r="GH59" s="134"/>
      <c r="GI59" s="134"/>
      <c r="GJ59" s="134"/>
      <c r="GK59" s="134"/>
      <c r="GL59" s="134"/>
      <c r="GM59" s="134"/>
      <c r="GN59" s="134"/>
      <c r="GO59" s="134"/>
      <c r="GP59" s="134"/>
      <c r="GQ59" s="134"/>
      <c r="GR59" s="134"/>
      <c r="GS59" s="134"/>
      <c r="GT59" s="134"/>
      <c r="GU59" s="134"/>
      <c r="GV59" s="134"/>
      <c r="GW59" s="134"/>
      <c r="GX59" s="134"/>
      <c r="GY59" s="134"/>
      <c r="GZ59" s="134"/>
      <c r="HA59" s="134"/>
      <c r="HB59" s="134"/>
      <c r="HC59" s="134"/>
      <c r="HD59" s="134"/>
      <c r="HE59" s="134"/>
      <c r="HF59" s="134"/>
      <c r="HG59" s="134"/>
      <c r="HH59" s="134"/>
      <c r="HI59" s="134"/>
      <c r="HJ59" s="134"/>
      <c r="HK59" s="134"/>
      <c r="HL59" s="134"/>
      <c r="HM59" s="134"/>
      <c r="HN59" s="134"/>
      <c r="HO59" s="134"/>
      <c r="HP59" s="134"/>
      <c r="HQ59" s="134"/>
      <c r="HR59" s="134"/>
      <c r="HS59" s="134"/>
      <c r="HT59" s="134"/>
      <c r="HU59" s="134"/>
      <c r="HV59" s="134"/>
      <c r="HW59" s="134"/>
      <c r="HX59" s="134"/>
      <c r="HY59" s="134"/>
      <c r="HZ59" s="134"/>
      <c r="IA59" s="134"/>
      <c r="IB59" s="134"/>
      <c r="IC59" s="134"/>
      <c r="ID59" s="134"/>
      <c r="IE59" s="134"/>
      <c r="IF59" s="134"/>
      <c r="IG59" s="134"/>
      <c r="IH59" s="134"/>
      <c r="II59" s="134"/>
      <c r="IJ59" s="134"/>
      <c r="IK59" s="134"/>
      <c r="IL59" s="134"/>
      <c r="IM59" s="134"/>
      <c r="IN59" s="134"/>
      <c r="IO59" s="134"/>
      <c r="IP59" s="134"/>
      <c r="IQ59" s="134"/>
      <c r="IR59" s="134"/>
      <c r="IS59" s="134"/>
      <c r="IT59" s="134"/>
      <c r="IU59" s="134"/>
      <c r="IV59" s="134"/>
      <c r="IW59" s="134"/>
      <c r="IX59" s="134"/>
      <c r="IY59" s="134"/>
      <c r="IZ59" s="134"/>
      <c r="JA59" s="134"/>
      <c r="JB59" s="134"/>
      <c r="JC59" s="134"/>
      <c r="JD59" s="134"/>
      <c r="JE59" s="134"/>
      <c r="JF59" s="134"/>
      <c r="JG59" s="134"/>
      <c r="JH59" s="134"/>
      <c r="JI59" s="134"/>
      <c r="JJ59" s="134"/>
      <c r="JK59" s="134"/>
      <c r="JL59" s="134"/>
      <c r="JM59" s="134"/>
      <c r="JN59" s="134"/>
      <c r="JO59" s="134"/>
      <c r="JP59" s="134"/>
      <c r="JQ59" s="134"/>
      <c r="JR59" s="134"/>
      <c r="JS59" s="134"/>
      <c r="JT59" s="134"/>
      <c r="JU59" s="134"/>
      <c r="JV59" s="134"/>
      <c r="JW59" s="134"/>
      <c r="JX59" s="134"/>
      <c r="JY59" s="134"/>
      <c r="JZ59" s="134"/>
      <c r="KA59" s="134"/>
      <c r="KB59" s="134"/>
      <c r="KC59" s="134"/>
      <c r="KD59" s="134"/>
      <c r="KE59" s="134"/>
      <c r="KF59" s="134"/>
      <c r="KG59" s="134"/>
      <c r="KH59" s="134"/>
      <c r="KI59" s="134"/>
      <c r="KJ59" s="134"/>
      <c r="KK59" s="134"/>
      <c r="KL59" s="134"/>
      <c r="KM59" s="134"/>
      <c r="KN59" s="134"/>
      <c r="KO59" s="134"/>
      <c r="KP59" s="134"/>
      <c r="KQ59" s="134"/>
      <c r="KR59" s="134"/>
      <c r="KS59" s="134"/>
      <c r="KT59" s="134"/>
      <c r="KU59" s="134"/>
      <c r="KV59" s="134"/>
      <c r="KW59" s="134"/>
      <c r="KX59" s="134"/>
      <c r="KY59" s="134"/>
      <c r="KZ59" s="134"/>
      <c r="LA59" s="134"/>
      <c r="LB59" s="134"/>
      <c r="LC59" s="134"/>
      <c r="LD59" s="134"/>
      <c r="LE59" s="134"/>
      <c r="LF59" s="134"/>
      <c r="LG59" s="134"/>
      <c r="LH59" s="134"/>
      <c r="LI59" s="134"/>
      <c r="LJ59" s="134"/>
      <c r="LK59" s="134"/>
      <c r="LL59" s="134"/>
      <c r="LM59" s="134"/>
      <c r="LN59" s="134"/>
      <c r="LO59" s="134"/>
      <c r="LP59" s="134"/>
      <c r="LQ59" s="134"/>
      <c r="LR59" s="134"/>
      <c r="LS59" s="134"/>
      <c r="LT59" s="134"/>
      <c r="LU59" s="134"/>
      <c r="LV59" s="134"/>
      <c r="LW59" s="134"/>
      <c r="LX59" s="134"/>
      <c r="LY59" s="134"/>
      <c r="LZ59" s="134"/>
      <c r="MA59" s="134"/>
      <c r="MB59" s="134"/>
      <c r="MC59" s="134"/>
      <c r="MD59" s="134"/>
      <c r="ME59" s="134"/>
      <c r="MF59" s="134"/>
      <c r="MG59" s="134"/>
      <c r="MH59" s="134"/>
      <c r="MI59" s="134"/>
      <c r="MJ59" s="134"/>
      <c r="MK59" s="134"/>
      <c r="ML59" s="134"/>
      <c r="MM59" s="134"/>
      <c r="MN59" s="134"/>
      <c r="MO59" s="134"/>
      <c r="MP59" s="134"/>
      <c r="MQ59" s="134"/>
      <c r="MR59" s="134"/>
      <c r="MS59" s="134"/>
      <c r="MT59" s="134"/>
      <c r="MU59" s="134"/>
      <c r="MV59" s="134"/>
      <c r="MW59" s="134"/>
      <c r="MX59" s="134"/>
      <c r="MY59" s="134"/>
      <c r="MZ59" s="134"/>
      <c r="NA59" s="134"/>
      <c r="NB59" s="134"/>
      <c r="NC59" s="134"/>
      <c r="ND59" s="134"/>
      <c r="NE59" s="134"/>
      <c r="NF59" s="134"/>
      <c r="NG59" s="134"/>
      <c r="NH59" s="134"/>
      <c r="NI59" s="134"/>
      <c r="NJ59" s="134"/>
      <c r="NK59" s="134"/>
      <c r="NL59" s="134"/>
      <c r="NM59" s="134"/>
      <c r="NN59" s="134"/>
      <c r="NO59" s="134"/>
      <c r="NP59" s="134"/>
      <c r="NQ59" s="134"/>
      <c r="NR59" s="134"/>
      <c r="NS59" s="134"/>
      <c r="NT59" s="134"/>
      <c r="NU59" s="134"/>
      <c r="NV59" s="134"/>
      <c r="NW59" s="134"/>
      <c r="NX59" s="134"/>
      <c r="NY59" s="134"/>
      <c r="NZ59" s="134"/>
      <c r="OA59" s="134"/>
      <c r="OB59" s="134"/>
      <c r="OC59" s="134"/>
      <c r="OD59" s="134"/>
      <c r="OE59" s="134"/>
      <c r="OF59" s="134"/>
      <c r="OG59" s="134"/>
      <c r="OH59" s="134"/>
      <c r="OI59" s="134"/>
    </row>
    <row r="60" spans="33:399" x14ac:dyDescent="0.3"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  <c r="EK60" s="134"/>
      <c r="EL60" s="134"/>
      <c r="EM60" s="134"/>
      <c r="EN60" s="134"/>
      <c r="EO60" s="134"/>
      <c r="EP60" s="134"/>
      <c r="EQ60" s="134"/>
      <c r="ER60" s="134"/>
      <c r="ES60" s="134"/>
      <c r="ET60" s="134"/>
      <c r="EU60" s="134"/>
      <c r="EV60" s="134"/>
      <c r="EW60" s="134"/>
      <c r="EX60" s="134"/>
      <c r="EY60" s="134"/>
      <c r="EZ60" s="134"/>
      <c r="FA60" s="134"/>
      <c r="FB60" s="134"/>
      <c r="FC60" s="134"/>
      <c r="FD60" s="134"/>
      <c r="FE60" s="134"/>
      <c r="FF60" s="134"/>
      <c r="FG60" s="134"/>
      <c r="FH60" s="134"/>
      <c r="FI60" s="134"/>
      <c r="FJ60" s="134"/>
      <c r="FK60" s="134"/>
      <c r="FL60" s="134"/>
      <c r="FM60" s="134"/>
      <c r="FN60" s="134"/>
      <c r="FO60" s="134"/>
      <c r="FP60" s="134"/>
      <c r="FQ60" s="134"/>
      <c r="FR60" s="134"/>
      <c r="FS60" s="134"/>
      <c r="FT60" s="134"/>
      <c r="FU60" s="134"/>
      <c r="FV60" s="134"/>
      <c r="FW60" s="134"/>
      <c r="FX60" s="134"/>
      <c r="FY60" s="134"/>
      <c r="FZ60" s="134"/>
      <c r="GA60" s="134"/>
      <c r="GB60" s="134"/>
      <c r="GC60" s="134"/>
      <c r="GD60" s="134"/>
      <c r="GE60" s="134"/>
      <c r="GF60" s="134"/>
      <c r="GG60" s="134"/>
      <c r="GH60" s="134"/>
      <c r="GI60" s="134"/>
      <c r="GJ60" s="134"/>
      <c r="GK60" s="134"/>
      <c r="GL60" s="134"/>
      <c r="GM60" s="134"/>
      <c r="GN60" s="134"/>
      <c r="GO60" s="134"/>
      <c r="GP60" s="134"/>
      <c r="GQ60" s="134"/>
      <c r="GR60" s="134"/>
      <c r="GS60" s="134"/>
      <c r="GT60" s="134"/>
      <c r="GU60" s="134"/>
      <c r="GV60" s="134"/>
      <c r="GW60" s="134"/>
      <c r="GX60" s="134"/>
      <c r="GY60" s="134"/>
      <c r="GZ60" s="134"/>
      <c r="HA60" s="134"/>
      <c r="HB60" s="134"/>
      <c r="HC60" s="134"/>
      <c r="HD60" s="134"/>
      <c r="HE60" s="134"/>
      <c r="HF60" s="134"/>
      <c r="HG60" s="134"/>
      <c r="HH60" s="134"/>
      <c r="HI60" s="134"/>
      <c r="HJ60" s="134"/>
      <c r="HK60" s="134"/>
      <c r="HL60" s="134"/>
      <c r="HM60" s="134"/>
      <c r="HN60" s="134"/>
      <c r="HO60" s="134"/>
      <c r="HP60" s="134"/>
      <c r="HQ60" s="134"/>
      <c r="HR60" s="134"/>
      <c r="HS60" s="134"/>
      <c r="HT60" s="134"/>
      <c r="HU60" s="134"/>
      <c r="HV60" s="134"/>
      <c r="HW60" s="134"/>
      <c r="HX60" s="134"/>
      <c r="HY60" s="134"/>
      <c r="HZ60" s="134"/>
      <c r="IA60" s="134"/>
      <c r="IB60" s="134"/>
      <c r="IC60" s="134"/>
      <c r="ID60" s="134"/>
      <c r="IE60" s="134"/>
      <c r="IF60" s="134"/>
      <c r="IG60" s="134"/>
      <c r="IH60" s="134"/>
      <c r="II60" s="134"/>
      <c r="IJ60" s="134"/>
      <c r="IK60" s="134"/>
      <c r="IL60" s="134"/>
      <c r="IM60" s="134"/>
      <c r="IN60" s="134"/>
      <c r="IO60" s="134"/>
      <c r="IP60" s="134"/>
      <c r="IQ60" s="134"/>
      <c r="IR60" s="134"/>
      <c r="IS60" s="134"/>
      <c r="IT60" s="134"/>
      <c r="IU60" s="134"/>
      <c r="IV60" s="134"/>
      <c r="IW60" s="134"/>
      <c r="IX60" s="134"/>
      <c r="IY60" s="134"/>
      <c r="IZ60" s="134"/>
      <c r="JA60" s="134"/>
      <c r="JB60" s="134"/>
      <c r="JC60" s="134"/>
      <c r="JD60" s="134"/>
      <c r="JE60" s="134"/>
      <c r="JF60" s="134"/>
      <c r="JG60" s="134"/>
      <c r="JH60" s="134"/>
      <c r="JI60" s="134"/>
      <c r="JJ60" s="134"/>
      <c r="JK60" s="134"/>
      <c r="JL60" s="134"/>
      <c r="JM60" s="134"/>
      <c r="JN60" s="134"/>
      <c r="JO60" s="134"/>
      <c r="JP60" s="134"/>
      <c r="JQ60" s="134"/>
      <c r="JR60" s="134"/>
      <c r="JS60" s="134"/>
      <c r="JT60" s="134"/>
      <c r="JU60" s="134"/>
      <c r="JV60" s="134"/>
      <c r="JW60" s="134"/>
      <c r="JX60" s="134"/>
      <c r="JY60" s="134"/>
      <c r="JZ60" s="134"/>
      <c r="KA60" s="134"/>
      <c r="KB60" s="134"/>
      <c r="KC60" s="134"/>
      <c r="KD60" s="134"/>
      <c r="KE60" s="134"/>
      <c r="KF60" s="134"/>
      <c r="KG60" s="134"/>
      <c r="KH60" s="134"/>
      <c r="KI60" s="134"/>
      <c r="KJ60" s="134"/>
      <c r="KK60" s="134"/>
      <c r="KL60" s="134"/>
      <c r="KM60" s="134"/>
      <c r="KN60" s="134"/>
      <c r="KO60" s="134"/>
      <c r="KP60" s="134"/>
      <c r="KQ60" s="134"/>
      <c r="KR60" s="134"/>
      <c r="KS60" s="134"/>
      <c r="KT60" s="134"/>
      <c r="KU60" s="134"/>
      <c r="KV60" s="134"/>
      <c r="KW60" s="134"/>
      <c r="KX60" s="134"/>
      <c r="KY60" s="134"/>
      <c r="KZ60" s="134"/>
      <c r="LA60" s="134"/>
      <c r="LB60" s="134"/>
      <c r="LC60" s="134"/>
      <c r="LD60" s="134"/>
      <c r="LE60" s="134"/>
      <c r="LF60" s="134"/>
      <c r="LG60" s="134"/>
      <c r="LH60" s="134"/>
      <c r="LI60" s="134"/>
      <c r="LJ60" s="134"/>
      <c r="LK60" s="134"/>
      <c r="LL60" s="134"/>
      <c r="LM60" s="134"/>
      <c r="LN60" s="134"/>
      <c r="LO60" s="134"/>
      <c r="LP60" s="134"/>
      <c r="LQ60" s="134"/>
      <c r="LR60" s="134"/>
      <c r="LS60" s="134"/>
      <c r="LT60" s="134"/>
      <c r="LU60" s="134"/>
      <c r="LV60" s="134"/>
      <c r="LW60" s="134"/>
      <c r="LX60" s="134"/>
      <c r="LY60" s="134"/>
      <c r="LZ60" s="134"/>
      <c r="MA60" s="134"/>
      <c r="MB60" s="134"/>
      <c r="MC60" s="134"/>
      <c r="MD60" s="134"/>
      <c r="ME60" s="134"/>
      <c r="MF60" s="134"/>
      <c r="MG60" s="134"/>
      <c r="MH60" s="134"/>
      <c r="MI60" s="134"/>
      <c r="MJ60" s="134"/>
      <c r="MK60" s="134"/>
      <c r="ML60" s="134"/>
      <c r="MM60" s="134"/>
      <c r="MN60" s="134"/>
      <c r="MO60" s="134"/>
      <c r="MP60" s="134"/>
      <c r="MQ60" s="134"/>
      <c r="MR60" s="134"/>
      <c r="MS60" s="134"/>
      <c r="MT60" s="134"/>
      <c r="MU60" s="134"/>
      <c r="MV60" s="134"/>
      <c r="MW60" s="134"/>
      <c r="MX60" s="134"/>
      <c r="MY60" s="134"/>
      <c r="MZ60" s="134"/>
      <c r="NA60" s="134"/>
      <c r="NB60" s="134"/>
      <c r="NC60" s="134"/>
      <c r="ND60" s="134"/>
      <c r="NE60" s="134"/>
      <c r="NF60" s="134"/>
      <c r="NG60" s="134"/>
      <c r="NH60" s="134"/>
      <c r="NI60" s="134"/>
      <c r="NJ60" s="134"/>
      <c r="NK60" s="134"/>
      <c r="NL60" s="134"/>
      <c r="NM60" s="134"/>
      <c r="NN60" s="134"/>
      <c r="NO60" s="134"/>
      <c r="NP60" s="134"/>
      <c r="NQ60" s="134"/>
      <c r="NR60" s="134"/>
      <c r="NS60" s="134"/>
      <c r="NT60" s="134"/>
      <c r="NU60" s="134"/>
      <c r="NV60" s="134"/>
      <c r="NW60" s="134"/>
      <c r="NX60" s="134"/>
      <c r="NY60" s="134"/>
      <c r="NZ60" s="134"/>
      <c r="OA60" s="134"/>
      <c r="OB60" s="134"/>
      <c r="OC60" s="134"/>
      <c r="OD60" s="134"/>
      <c r="OE60" s="134"/>
      <c r="OF60" s="134"/>
      <c r="OG60" s="134"/>
      <c r="OH60" s="134"/>
      <c r="OI60" s="134"/>
    </row>
    <row r="61" spans="33:399" x14ac:dyDescent="0.3"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  <c r="EK61" s="134"/>
      <c r="EL61" s="134"/>
      <c r="EM61" s="134"/>
      <c r="EN61" s="134"/>
      <c r="EO61" s="134"/>
      <c r="EP61" s="134"/>
      <c r="EQ61" s="134"/>
      <c r="ER61" s="134"/>
      <c r="ES61" s="134"/>
      <c r="ET61" s="134"/>
      <c r="EU61" s="134"/>
      <c r="EV61" s="134"/>
      <c r="EW61" s="134"/>
      <c r="EX61" s="134"/>
      <c r="EY61" s="134"/>
      <c r="EZ61" s="134"/>
      <c r="FA61" s="134"/>
      <c r="FB61" s="134"/>
      <c r="FC61" s="134"/>
      <c r="FD61" s="134"/>
      <c r="FE61" s="134"/>
      <c r="FF61" s="134"/>
      <c r="FG61" s="134"/>
      <c r="FH61" s="134"/>
      <c r="FI61" s="134"/>
      <c r="FJ61" s="134"/>
      <c r="FK61" s="134"/>
      <c r="FL61" s="134"/>
      <c r="FM61" s="134"/>
      <c r="FN61" s="134"/>
      <c r="FO61" s="134"/>
      <c r="FP61" s="134"/>
      <c r="FQ61" s="134"/>
      <c r="FR61" s="134"/>
      <c r="FS61" s="134"/>
      <c r="FT61" s="134"/>
      <c r="FU61" s="134"/>
      <c r="FV61" s="134"/>
      <c r="FW61" s="134"/>
      <c r="FX61" s="134"/>
      <c r="FY61" s="134"/>
      <c r="FZ61" s="134"/>
      <c r="GA61" s="134"/>
      <c r="GB61" s="134"/>
      <c r="GC61" s="134"/>
      <c r="GD61" s="134"/>
      <c r="GE61" s="134"/>
      <c r="GF61" s="134"/>
      <c r="GG61" s="134"/>
      <c r="GH61" s="134"/>
      <c r="GI61" s="134"/>
      <c r="GJ61" s="134"/>
      <c r="GK61" s="134"/>
      <c r="GL61" s="134"/>
      <c r="GM61" s="134"/>
      <c r="GN61" s="134"/>
      <c r="GO61" s="134"/>
      <c r="GP61" s="134"/>
      <c r="GQ61" s="134"/>
      <c r="GR61" s="134"/>
      <c r="GS61" s="134"/>
      <c r="GT61" s="134"/>
      <c r="GU61" s="134"/>
      <c r="GV61" s="134"/>
      <c r="GW61" s="134"/>
      <c r="GX61" s="134"/>
      <c r="GY61" s="134"/>
      <c r="GZ61" s="134"/>
      <c r="HA61" s="134"/>
      <c r="HB61" s="134"/>
      <c r="HC61" s="134"/>
      <c r="HD61" s="134"/>
      <c r="HE61" s="134"/>
      <c r="HF61" s="134"/>
      <c r="HG61" s="134"/>
      <c r="HH61" s="134"/>
      <c r="HI61" s="134"/>
      <c r="HJ61" s="134"/>
      <c r="HK61" s="134"/>
      <c r="HL61" s="134"/>
      <c r="HM61" s="134"/>
      <c r="HN61" s="134"/>
      <c r="HO61" s="134"/>
      <c r="HP61" s="134"/>
      <c r="HQ61" s="134"/>
      <c r="HR61" s="134"/>
      <c r="HS61" s="134"/>
      <c r="HT61" s="134"/>
      <c r="HU61" s="134"/>
      <c r="HV61" s="134"/>
      <c r="HW61" s="134"/>
      <c r="HX61" s="134"/>
      <c r="HY61" s="134"/>
      <c r="HZ61" s="134"/>
      <c r="IA61" s="134"/>
      <c r="IB61" s="134"/>
      <c r="IC61" s="134"/>
      <c r="ID61" s="134"/>
      <c r="IE61" s="134"/>
      <c r="IF61" s="134"/>
      <c r="IG61" s="134"/>
      <c r="IH61" s="134"/>
      <c r="II61" s="134"/>
      <c r="IJ61" s="134"/>
      <c r="IK61" s="134"/>
      <c r="IL61" s="134"/>
      <c r="IM61" s="134"/>
      <c r="IN61" s="134"/>
      <c r="IO61" s="134"/>
      <c r="IP61" s="134"/>
      <c r="IQ61" s="134"/>
      <c r="IR61" s="134"/>
      <c r="IS61" s="134"/>
      <c r="IT61" s="134"/>
      <c r="IU61" s="134"/>
      <c r="IV61" s="134"/>
      <c r="IW61" s="134"/>
      <c r="IX61" s="134"/>
      <c r="IY61" s="134"/>
      <c r="IZ61" s="134"/>
      <c r="JA61" s="134"/>
      <c r="JB61" s="134"/>
      <c r="JC61" s="134"/>
      <c r="JD61" s="134"/>
      <c r="JE61" s="134"/>
      <c r="JF61" s="134"/>
      <c r="JG61" s="134"/>
      <c r="JH61" s="134"/>
      <c r="JI61" s="134"/>
      <c r="JJ61" s="134"/>
      <c r="JK61" s="134"/>
      <c r="JL61" s="134"/>
      <c r="JM61" s="134"/>
      <c r="JN61" s="134"/>
      <c r="JO61" s="134"/>
      <c r="JP61" s="134"/>
      <c r="JQ61" s="134"/>
      <c r="JR61" s="134"/>
      <c r="JS61" s="134"/>
      <c r="JT61" s="134"/>
      <c r="JU61" s="134"/>
      <c r="JV61" s="134"/>
      <c r="JW61" s="134"/>
      <c r="JX61" s="134"/>
      <c r="JY61" s="134"/>
      <c r="JZ61" s="134"/>
      <c r="KA61" s="134"/>
      <c r="KB61" s="134"/>
      <c r="KC61" s="134"/>
      <c r="KD61" s="134"/>
      <c r="KE61" s="134"/>
      <c r="KF61" s="134"/>
      <c r="KG61" s="134"/>
      <c r="KH61" s="134"/>
      <c r="KI61" s="134"/>
      <c r="KJ61" s="134"/>
      <c r="KK61" s="134"/>
      <c r="KL61" s="134"/>
      <c r="KM61" s="134"/>
      <c r="KN61" s="134"/>
      <c r="KO61" s="134"/>
      <c r="KP61" s="134"/>
      <c r="KQ61" s="134"/>
      <c r="KR61" s="134"/>
      <c r="KS61" s="134"/>
      <c r="KT61" s="134"/>
      <c r="KU61" s="134"/>
      <c r="KV61" s="134"/>
      <c r="KW61" s="134"/>
      <c r="KX61" s="134"/>
      <c r="KY61" s="134"/>
      <c r="KZ61" s="134"/>
      <c r="LA61" s="134"/>
      <c r="LB61" s="134"/>
      <c r="LC61" s="134"/>
      <c r="LD61" s="134"/>
      <c r="LE61" s="134"/>
      <c r="LF61" s="134"/>
      <c r="LG61" s="134"/>
      <c r="LH61" s="134"/>
      <c r="LI61" s="134"/>
      <c r="LJ61" s="134"/>
      <c r="LK61" s="134"/>
      <c r="LL61" s="134"/>
      <c r="LM61" s="134"/>
      <c r="LN61" s="134"/>
      <c r="LO61" s="134"/>
      <c r="LP61" s="134"/>
      <c r="LQ61" s="134"/>
      <c r="LR61" s="134"/>
      <c r="LS61" s="134"/>
      <c r="LT61" s="134"/>
      <c r="LU61" s="134"/>
      <c r="LV61" s="134"/>
      <c r="LW61" s="134"/>
      <c r="LX61" s="134"/>
      <c r="LY61" s="134"/>
      <c r="LZ61" s="134"/>
      <c r="MA61" s="134"/>
      <c r="MB61" s="134"/>
      <c r="MC61" s="134"/>
      <c r="MD61" s="134"/>
      <c r="ME61" s="134"/>
      <c r="MF61" s="134"/>
      <c r="MG61" s="134"/>
      <c r="MH61" s="134"/>
      <c r="MI61" s="134"/>
      <c r="MJ61" s="134"/>
      <c r="MK61" s="134"/>
      <c r="ML61" s="134"/>
      <c r="MM61" s="134"/>
      <c r="MN61" s="134"/>
      <c r="MO61" s="134"/>
      <c r="MP61" s="134"/>
      <c r="MQ61" s="134"/>
      <c r="MR61" s="134"/>
      <c r="MS61" s="134"/>
      <c r="MT61" s="134"/>
      <c r="MU61" s="134"/>
      <c r="MV61" s="134"/>
      <c r="MW61" s="134"/>
      <c r="MX61" s="134"/>
      <c r="MY61" s="134"/>
      <c r="MZ61" s="134"/>
      <c r="NA61" s="134"/>
      <c r="NB61" s="134"/>
      <c r="NC61" s="134"/>
      <c r="ND61" s="134"/>
      <c r="NE61" s="134"/>
      <c r="NF61" s="134"/>
      <c r="NG61" s="134"/>
      <c r="NH61" s="134"/>
      <c r="NI61" s="134"/>
      <c r="NJ61" s="134"/>
      <c r="NK61" s="134"/>
      <c r="NL61" s="134"/>
      <c r="NM61" s="134"/>
      <c r="NN61" s="134"/>
      <c r="NO61" s="134"/>
      <c r="NP61" s="134"/>
      <c r="NQ61" s="134"/>
      <c r="NR61" s="134"/>
      <c r="NS61" s="134"/>
      <c r="NT61" s="134"/>
      <c r="NU61" s="134"/>
      <c r="NV61" s="134"/>
      <c r="NW61" s="134"/>
      <c r="NX61" s="134"/>
      <c r="NY61" s="134"/>
      <c r="NZ61" s="134"/>
      <c r="OA61" s="134"/>
      <c r="OB61" s="134"/>
      <c r="OC61" s="134"/>
      <c r="OD61" s="134"/>
      <c r="OE61" s="134"/>
      <c r="OF61" s="134"/>
      <c r="OG61" s="134"/>
      <c r="OH61" s="134"/>
      <c r="OI61" s="134"/>
    </row>
    <row r="62" spans="33:399" x14ac:dyDescent="0.3"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  <c r="EK62" s="134"/>
      <c r="EL62" s="134"/>
      <c r="EM62" s="134"/>
      <c r="EN62" s="134"/>
      <c r="EO62" s="134"/>
      <c r="EP62" s="134"/>
      <c r="EQ62" s="134"/>
      <c r="ER62" s="134"/>
      <c r="ES62" s="134"/>
      <c r="ET62" s="134"/>
      <c r="EU62" s="134"/>
      <c r="EV62" s="134"/>
      <c r="EW62" s="134"/>
      <c r="EX62" s="134"/>
      <c r="EY62" s="134"/>
      <c r="EZ62" s="134"/>
      <c r="FA62" s="134"/>
      <c r="FB62" s="134"/>
      <c r="FC62" s="134"/>
      <c r="FD62" s="134"/>
      <c r="FE62" s="134"/>
      <c r="FF62" s="134"/>
      <c r="FG62" s="134"/>
      <c r="FH62" s="134"/>
      <c r="FI62" s="134"/>
      <c r="FJ62" s="134"/>
      <c r="FK62" s="134"/>
      <c r="FL62" s="134"/>
      <c r="FM62" s="134"/>
      <c r="FN62" s="134"/>
      <c r="FO62" s="134"/>
      <c r="FP62" s="134"/>
      <c r="FQ62" s="134"/>
      <c r="FR62" s="134"/>
      <c r="FS62" s="134"/>
      <c r="FT62" s="134"/>
      <c r="FU62" s="134"/>
      <c r="FV62" s="134"/>
      <c r="FW62" s="134"/>
      <c r="FX62" s="134"/>
      <c r="FY62" s="134"/>
      <c r="FZ62" s="134"/>
      <c r="GA62" s="134"/>
      <c r="GB62" s="134"/>
      <c r="GC62" s="134"/>
      <c r="GD62" s="134"/>
      <c r="GE62" s="134"/>
      <c r="GF62" s="134"/>
      <c r="GG62" s="134"/>
      <c r="GH62" s="134"/>
      <c r="GI62" s="134"/>
      <c r="GJ62" s="134"/>
      <c r="GK62" s="134"/>
      <c r="GL62" s="134"/>
      <c r="GM62" s="134"/>
      <c r="GN62" s="134"/>
      <c r="GO62" s="134"/>
      <c r="GP62" s="134"/>
      <c r="GQ62" s="134"/>
      <c r="GR62" s="134"/>
      <c r="GS62" s="134"/>
      <c r="GT62" s="134"/>
      <c r="GU62" s="134"/>
      <c r="GV62" s="134"/>
      <c r="GW62" s="134"/>
      <c r="GX62" s="134"/>
      <c r="GY62" s="134"/>
      <c r="GZ62" s="134"/>
      <c r="HA62" s="134"/>
      <c r="HB62" s="134"/>
      <c r="HC62" s="134"/>
      <c r="HD62" s="134"/>
      <c r="HE62" s="134"/>
      <c r="HF62" s="134"/>
      <c r="HG62" s="134"/>
      <c r="HH62" s="134"/>
      <c r="HI62" s="134"/>
      <c r="HJ62" s="134"/>
      <c r="HK62" s="134"/>
      <c r="HL62" s="134"/>
      <c r="HM62" s="134"/>
      <c r="HN62" s="134"/>
      <c r="HO62" s="134"/>
      <c r="HP62" s="134"/>
      <c r="HQ62" s="134"/>
      <c r="HR62" s="134"/>
      <c r="HS62" s="134"/>
      <c r="HT62" s="134"/>
      <c r="HU62" s="134"/>
      <c r="HV62" s="134"/>
      <c r="HW62" s="134"/>
      <c r="HX62" s="134"/>
      <c r="HY62" s="134"/>
      <c r="HZ62" s="134"/>
      <c r="IA62" s="134"/>
      <c r="IB62" s="134"/>
      <c r="IC62" s="134"/>
      <c r="ID62" s="134"/>
      <c r="IE62" s="134"/>
      <c r="IF62" s="134"/>
      <c r="IG62" s="134"/>
      <c r="IH62" s="134"/>
      <c r="II62" s="134"/>
      <c r="IJ62" s="134"/>
      <c r="IK62" s="134"/>
      <c r="IL62" s="134"/>
      <c r="IM62" s="134"/>
      <c r="IN62" s="134"/>
      <c r="IO62" s="134"/>
      <c r="IP62" s="134"/>
      <c r="IQ62" s="134"/>
      <c r="IR62" s="134"/>
      <c r="IS62" s="134"/>
      <c r="IT62" s="134"/>
      <c r="IU62" s="134"/>
      <c r="IV62" s="134"/>
      <c r="IW62" s="134"/>
      <c r="IX62" s="134"/>
      <c r="IY62" s="134"/>
      <c r="IZ62" s="134"/>
      <c r="JA62" s="134"/>
      <c r="JB62" s="134"/>
      <c r="JC62" s="134"/>
      <c r="JD62" s="134"/>
      <c r="JE62" s="134"/>
      <c r="JF62" s="134"/>
      <c r="JG62" s="134"/>
      <c r="JH62" s="134"/>
      <c r="JI62" s="134"/>
      <c r="JJ62" s="134"/>
      <c r="JK62" s="134"/>
      <c r="JL62" s="134"/>
      <c r="JM62" s="134"/>
      <c r="JN62" s="134"/>
      <c r="JO62" s="134"/>
      <c r="JP62" s="134"/>
      <c r="JQ62" s="134"/>
      <c r="JR62" s="134"/>
      <c r="JS62" s="134"/>
      <c r="JT62" s="134"/>
      <c r="JU62" s="134"/>
      <c r="JV62" s="134"/>
      <c r="JW62" s="134"/>
      <c r="JX62" s="134"/>
      <c r="JY62" s="134"/>
      <c r="JZ62" s="134"/>
      <c r="KA62" s="134"/>
      <c r="KB62" s="134"/>
      <c r="KC62" s="134"/>
      <c r="KD62" s="134"/>
      <c r="KE62" s="134"/>
      <c r="KF62" s="134"/>
      <c r="KG62" s="134"/>
      <c r="KH62" s="134"/>
      <c r="KI62" s="134"/>
      <c r="KJ62" s="134"/>
      <c r="KK62" s="134"/>
      <c r="KL62" s="134"/>
      <c r="KM62" s="134"/>
      <c r="KN62" s="134"/>
      <c r="KO62" s="134"/>
      <c r="KP62" s="134"/>
      <c r="KQ62" s="134"/>
      <c r="KR62" s="134"/>
      <c r="KS62" s="134"/>
      <c r="KT62" s="134"/>
      <c r="KU62" s="134"/>
      <c r="KV62" s="134"/>
      <c r="KW62" s="134"/>
      <c r="KX62" s="134"/>
      <c r="KY62" s="134"/>
      <c r="KZ62" s="134"/>
      <c r="LA62" s="134"/>
      <c r="LB62" s="134"/>
      <c r="LC62" s="134"/>
      <c r="LD62" s="134"/>
      <c r="LE62" s="134"/>
      <c r="LF62" s="134"/>
      <c r="LG62" s="134"/>
      <c r="LH62" s="134"/>
      <c r="LI62" s="134"/>
      <c r="LJ62" s="134"/>
      <c r="LK62" s="134"/>
      <c r="LL62" s="134"/>
      <c r="LM62" s="134"/>
      <c r="LN62" s="134"/>
      <c r="LO62" s="134"/>
      <c r="LP62" s="134"/>
      <c r="LQ62" s="134"/>
      <c r="LR62" s="134"/>
      <c r="LS62" s="134"/>
      <c r="LT62" s="134"/>
      <c r="LU62" s="134"/>
      <c r="LV62" s="134"/>
      <c r="LW62" s="134"/>
      <c r="LX62" s="134"/>
      <c r="LY62" s="134"/>
      <c r="LZ62" s="134"/>
      <c r="MA62" s="134"/>
      <c r="MB62" s="134"/>
      <c r="MC62" s="134"/>
      <c r="MD62" s="134"/>
      <c r="ME62" s="134"/>
      <c r="MF62" s="134"/>
      <c r="MG62" s="134"/>
      <c r="MH62" s="134"/>
      <c r="MI62" s="134"/>
      <c r="MJ62" s="134"/>
      <c r="MK62" s="134"/>
      <c r="ML62" s="134"/>
      <c r="MM62" s="134"/>
      <c r="MN62" s="134"/>
      <c r="MO62" s="134"/>
      <c r="MP62" s="134"/>
      <c r="MQ62" s="134"/>
      <c r="MR62" s="134"/>
      <c r="MS62" s="134"/>
      <c r="MT62" s="134"/>
      <c r="MU62" s="134"/>
      <c r="MV62" s="134"/>
      <c r="MW62" s="134"/>
      <c r="MX62" s="134"/>
      <c r="MY62" s="134"/>
      <c r="MZ62" s="134"/>
      <c r="NA62" s="134"/>
      <c r="NB62" s="134"/>
      <c r="NC62" s="134"/>
      <c r="ND62" s="134"/>
      <c r="NE62" s="134"/>
      <c r="NF62" s="134"/>
      <c r="NG62" s="134"/>
      <c r="NH62" s="134"/>
      <c r="NI62" s="134"/>
      <c r="NJ62" s="134"/>
      <c r="NK62" s="134"/>
      <c r="NL62" s="134"/>
      <c r="NM62" s="134"/>
      <c r="NN62" s="134"/>
      <c r="NO62" s="134"/>
      <c r="NP62" s="134"/>
      <c r="NQ62" s="134"/>
      <c r="NR62" s="134"/>
      <c r="NS62" s="134"/>
      <c r="NT62" s="134"/>
      <c r="NU62" s="134"/>
      <c r="NV62" s="134"/>
      <c r="NW62" s="134"/>
      <c r="NX62" s="134"/>
      <c r="NY62" s="134"/>
      <c r="NZ62" s="134"/>
      <c r="OA62" s="134"/>
      <c r="OB62" s="134"/>
      <c r="OC62" s="134"/>
      <c r="OD62" s="134"/>
      <c r="OE62" s="134"/>
      <c r="OF62" s="134"/>
      <c r="OG62" s="134"/>
      <c r="OH62" s="134"/>
      <c r="OI62" s="134"/>
    </row>
    <row r="63" spans="33:399" x14ac:dyDescent="0.3"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  <c r="EK63" s="134"/>
      <c r="EL63" s="134"/>
      <c r="EM63" s="134"/>
      <c r="EN63" s="134"/>
      <c r="EO63" s="134"/>
      <c r="EP63" s="134"/>
      <c r="EQ63" s="134"/>
      <c r="ER63" s="134"/>
      <c r="ES63" s="134"/>
      <c r="ET63" s="134"/>
      <c r="EU63" s="134"/>
      <c r="EV63" s="134"/>
      <c r="EW63" s="134"/>
      <c r="EX63" s="134"/>
      <c r="EY63" s="134"/>
      <c r="EZ63" s="134"/>
      <c r="FA63" s="134"/>
      <c r="FB63" s="134"/>
      <c r="FC63" s="134"/>
      <c r="FD63" s="134"/>
      <c r="FE63" s="134"/>
      <c r="FF63" s="134"/>
      <c r="FG63" s="134"/>
      <c r="FH63" s="134"/>
      <c r="FI63" s="134"/>
      <c r="FJ63" s="134"/>
      <c r="FK63" s="134"/>
      <c r="FL63" s="134"/>
      <c r="FM63" s="134"/>
      <c r="FN63" s="134"/>
      <c r="FO63" s="134"/>
      <c r="FP63" s="134"/>
      <c r="FQ63" s="134"/>
      <c r="FR63" s="134"/>
      <c r="FS63" s="134"/>
      <c r="FT63" s="134"/>
      <c r="FU63" s="134"/>
      <c r="FV63" s="134"/>
      <c r="FW63" s="134"/>
      <c r="FX63" s="134"/>
      <c r="FY63" s="134"/>
      <c r="FZ63" s="134"/>
      <c r="GA63" s="134"/>
      <c r="GB63" s="134"/>
      <c r="GC63" s="134"/>
      <c r="GD63" s="134"/>
      <c r="GE63" s="134"/>
      <c r="GF63" s="134"/>
      <c r="GG63" s="134"/>
      <c r="GH63" s="134"/>
      <c r="GI63" s="134"/>
      <c r="GJ63" s="134"/>
      <c r="GK63" s="134"/>
      <c r="GL63" s="134"/>
      <c r="GM63" s="134"/>
      <c r="GN63" s="134"/>
      <c r="GO63" s="134"/>
      <c r="GP63" s="134"/>
      <c r="GQ63" s="134"/>
      <c r="GR63" s="134"/>
      <c r="GS63" s="134"/>
      <c r="GT63" s="134"/>
      <c r="GU63" s="134"/>
      <c r="GV63" s="134"/>
      <c r="GW63" s="134"/>
      <c r="GX63" s="134"/>
      <c r="GY63" s="134"/>
      <c r="GZ63" s="134"/>
      <c r="HA63" s="134"/>
      <c r="HB63" s="134"/>
      <c r="HC63" s="134"/>
      <c r="HD63" s="134"/>
      <c r="HE63" s="134"/>
      <c r="HF63" s="134"/>
      <c r="HG63" s="134"/>
      <c r="HH63" s="134"/>
      <c r="HI63" s="134"/>
      <c r="HJ63" s="134"/>
      <c r="HK63" s="134"/>
      <c r="HL63" s="134"/>
      <c r="HM63" s="134"/>
      <c r="HN63" s="134"/>
      <c r="HO63" s="134"/>
      <c r="HP63" s="134"/>
      <c r="HQ63" s="134"/>
      <c r="HR63" s="134"/>
      <c r="HS63" s="134"/>
      <c r="HT63" s="134"/>
      <c r="HU63" s="134"/>
      <c r="HV63" s="134"/>
      <c r="HW63" s="134"/>
      <c r="HX63" s="134"/>
      <c r="HY63" s="134"/>
      <c r="HZ63" s="134"/>
      <c r="IA63" s="134"/>
      <c r="IB63" s="134"/>
      <c r="IC63" s="134"/>
      <c r="ID63" s="134"/>
      <c r="IE63" s="134"/>
      <c r="IF63" s="134"/>
      <c r="IG63" s="134"/>
      <c r="IH63" s="134"/>
      <c r="II63" s="134"/>
      <c r="IJ63" s="134"/>
      <c r="IK63" s="134"/>
      <c r="IL63" s="134"/>
      <c r="IM63" s="134"/>
      <c r="IN63" s="134"/>
      <c r="IO63" s="134"/>
      <c r="IP63" s="134"/>
      <c r="IQ63" s="134"/>
      <c r="IR63" s="134"/>
      <c r="IS63" s="134"/>
      <c r="IT63" s="134"/>
      <c r="IU63" s="134"/>
      <c r="IV63" s="134"/>
      <c r="IW63" s="134"/>
      <c r="IX63" s="134"/>
      <c r="IY63" s="134"/>
      <c r="IZ63" s="134"/>
      <c r="JA63" s="134"/>
      <c r="JB63" s="134"/>
      <c r="JC63" s="134"/>
      <c r="JD63" s="134"/>
      <c r="JE63" s="134"/>
      <c r="JF63" s="134"/>
      <c r="JG63" s="134"/>
      <c r="JH63" s="134"/>
      <c r="JI63" s="134"/>
      <c r="JJ63" s="134"/>
      <c r="JK63" s="134"/>
      <c r="JL63" s="134"/>
      <c r="JM63" s="134"/>
      <c r="JN63" s="134"/>
      <c r="JO63" s="134"/>
      <c r="JP63" s="134"/>
      <c r="JQ63" s="134"/>
      <c r="JR63" s="134"/>
      <c r="JS63" s="134"/>
      <c r="JT63" s="134"/>
      <c r="JU63" s="134"/>
      <c r="JV63" s="134"/>
      <c r="JW63" s="134"/>
      <c r="JX63" s="134"/>
      <c r="JY63" s="134"/>
      <c r="JZ63" s="134"/>
      <c r="KA63" s="134"/>
      <c r="KB63" s="134"/>
      <c r="KC63" s="134"/>
      <c r="KD63" s="134"/>
      <c r="KE63" s="134"/>
      <c r="KF63" s="134"/>
      <c r="KG63" s="134"/>
      <c r="KH63" s="134"/>
      <c r="KI63" s="134"/>
      <c r="KJ63" s="134"/>
      <c r="KK63" s="134"/>
      <c r="KL63" s="134"/>
      <c r="KM63" s="134"/>
      <c r="KN63" s="134"/>
      <c r="KO63" s="134"/>
      <c r="KP63" s="134"/>
      <c r="KQ63" s="134"/>
      <c r="KR63" s="134"/>
      <c r="KS63" s="134"/>
      <c r="KT63" s="134"/>
      <c r="KU63" s="134"/>
      <c r="KV63" s="134"/>
      <c r="KW63" s="134"/>
      <c r="KX63" s="134"/>
      <c r="KY63" s="134"/>
      <c r="KZ63" s="134"/>
      <c r="LA63" s="134"/>
      <c r="LB63" s="134"/>
      <c r="LC63" s="134"/>
      <c r="LD63" s="134"/>
      <c r="LE63" s="134"/>
      <c r="LF63" s="134"/>
      <c r="LG63" s="134"/>
      <c r="LH63" s="134"/>
      <c r="LI63" s="134"/>
      <c r="LJ63" s="134"/>
      <c r="LK63" s="134"/>
      <c r="LL63" s="134"/>
      <c r="LM63" s="134"/>
      <c r="LN63" s="134"/>
      <c r="LO63" s="134"/>
      <c r="LP63" s="134"/>
      <c r="LQ63" s="134"/>
      <c r="LR63" s="134"/>
      <c r="LS63" s="134"/>
      <c r="LT63" s="134"/>
      <c r="LU63" s="134"/>
      <c r="LV63" s="134"/>
      <c r="LW63" s="134"/>
      <c r="LX63" s="134"/>
      <c r="LY63" s="134"/>
      <c r="LZ63" s="134"/>
      <c r="MA63" s="134"/>
      <c r="MB63" s="134"/>
      <c r="MC63" s="134"/>
      <c r="MD63" s="134"/>
      <c r="ME63" s="134"/>
      <c r="MF63" s="134"/>
      <c r="MG63" s="134"/>
      <c r="MH63" s="134"/>
      <c r="MI63" s="134"/>
      <c r="MJ63" s="134"/>
      <c r="MK63" s="134"/>
      <c r="ML63" s="134"/>
      <c r="MM63" s="134"/>
      <c r="MN63" s="134"/>
      <c r="MO63" s="134"/>
      <c r="MP63" s="134"/>
      <c r="MQ63" s="134"/>
      <c r="MR63" s="134"/>
      <c r="MS63" s="134"/>
      <c r="MT63" s="134"/>
      <c r="MU63" s="134"/>
      <c r="MV63" s="134"/>
      <c r="MW63" s="134"/>
      <c r="MX63" s="134"/>
      <c r="MY63" s="134"/>
      <c r="MZ63" s="134"/>
      <c r="NA63" s="134"/>
      <c r="NB63" s="134"/>
      <c r="NC63" s="134"/>
      <c r="ND63" s="134"/>
      <c r="NE63" s="134"/>
      <c r="NF63" s="134"/>
      <c r="NG63" s="134"/>
      <c r="NH63" s="134"/>
      <c r="NI63" s="134"/>
      <c r="NJ63" s="134"/>
      <c r="NK63" s="134"/>
      <c r="NL63" s="134"/>
      <c r="NM63" s="134"/>
      <c r="NN63" s="134"/>
      <c r="NO63" s="134"/>
      <c r="NP63" s="134"/>
      <c r="NQ63" s="134"/>
      <c r="NR63" s="134"/>
      <c r="NS63" s="134"/>
      <c r="NT63" s="134"/>
      <c r="NU63" s="134"/>
      <c r="NV63" s="134"/>
      <c r="NW63" s="134"/>
      <c r="NX63" s="134"/>
      <c r="NY63" s="134"/>
      <c r="NZ63" s="134"/>
      <c r="OA63" s="134"/>
      <c r="OB63" s="134"/>
      <c r="OC63" s="134"/>
      <c r="OD63" s="134"/>
      <c r="OE63" s="134"/>
      <c r="OF63" s="134"/>
      <c r="OG63" s="134"/>
      <c r="OH63" s="134"/>
      <c r="OI63" s="134"/>
    </row>
    <row r="64" spans="33:399" x14ac:dyDescent="0.3"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  <c r="EK64" s="134"/>
      <c r="EL64" s="134"/>
      <c r="EM64" s="134"/>
      <c r="EN64" s="134"/>
      <c r="EO64" s="134"/>
      <c r="EP64" s="134"/>
      <c r="EQ64" s="134"/>
      <c r="ER64" s="134"/>
      <c r="ES64" s="134"/>
      <c r="ET64" s="134"/>
      <c r="EU64" s="134"/>
      <c r="EV64" s="134"/>
      <c r="EW64" s="134"/>
      <c r="EX64" s="134"/>
      <c r="EY64" s="134"/>
      <c r="EZ64" s="134"/>
      <c r="FA64" s="134"/>
      <c r="FB64" s="134"/>
      <c r="FC64" s="134"/>
      <c r="FD64" s="134"/>
      <c r="FE64" s="134"/>
      <c r="FF64" s="134"/>
      <c r="FG64" s="134"/>
      <c r="FH64" s="134"/>
      <c r="FI64" s="134"/>
      <c r="FJ64" s="134"/>
      <c r="FK64" s="134"/>
      <c r="FL64" s="134"/>
      <c r="FM64" s="134"/>
      <c r="FN64" s="134"/>
      <c r="FO64" s="134"/>
      <c r="FP64" s="134"/>
      <c r="FQ64" s="134"/>
      <c r="FR64" s="134"/>
      <c r="FS64" s="134"/>
      <c r="FT64" s="134"/>
      <c r="FU64" s="134"/>
      <c r="FV64" s="134"/>
      <c r="FW64" s="134"/>
      <c r="FX64" s="134"/>
      <c r="FY64" s="134"/>
      <c r="FZ64" s="134"/>
      <c r="GA64" s="134"/>
      <c r="GB64" s="134"/>
      <c r="GC64" s="134"/>
      <c r="GD64" s="134"/>
      <c r="GE64" s="134"/>
      <c r="GF64" s="134"/>
      <c r="GG64" s="134"/>
      <c r="GH64" s="134"/>
      <c r="GI64" s="134"/>
      <c r="GJ64" s="134"/>
      <c r="GK64" s="134"/>
      <c r="GL64" s="134"/>
      <c r="GM64" s="134"/>
      <c r="GN64" s="134"/>
      <c r="GO64" s="134"/>
      <c r="GP64" s="134"/>
      <c r="GQ64" s="134"/>
      <c r="GR64" s="134"/>
      <c r="GS64" s="134"/>
      <c r="GT64" s="134"/>
      <c r="GU64" s="134"/>
      <c r="GV64" s="134"/>
      <c r="GW64" s="134"/>
      <c r="GX64" s="134"/>
      <c r="GY64" s="134"/>
      <c r="GZ64" s="134"/>
      <c r="HA64" s="134"/>
      <c r="HB64" s="134"/>
      <c r="HC64" s="134"/>
      <c r="HD64" s="134"/>
      <c r="HE64" s="134"/>
      <c r="HF64" s="134"/>
      <c r="HG64" s="134"/>
      <c r="HH64" s="134"/>
      <c r="HI64" s="134"/>
      <c r="HJ64" s="134"/>
      <c r="HK64" s="134"/>
      <c r="HL64" s="134"/>
      <c r="HM64" s="134"/>
      <c r="HN64" s="134"/>
      <c r="HO64" s="134"/>
      <c r="HP64" s="134"/>
      <c r="HQ64" s="134"/>
      <c r="HR64" s="134"/>
      <c r="HS64" s="134"/>
      <c r="HT64" s="134"/>
      <c r="HU64" s="134"/>
      <c r="HV64" s="134"/>
      <c r="HW64" s="134"/>
      <c r="HX64" s="134"/>
      <c r="HY64" s="134"/>
      <c r="HZ64" s="134"/>
      <c r="IA64" s="134"/>
      <c r="IB64" s="134"/>
      <c r="IC64" s="134"/>
      <c r="ID64" s="134"/>
      <c r="IE64" s="134"/>
      <c r="IF64" s="134"/>
      <c r="IG64" s="134"/>
      <c r="IH64" s="134"/>
      <c r="II64" s="134"/>
      <c r="IJ64" s="134"/>
      <c r="IK64" s="134"/>
      <c r="IL64" s="134"/>
      <c r="IM64" s="134"/>
      <c r="IN64" s="134"/>
      <c r="IO64" s="134"/>
      <c r="IP64" s="134"/>
      <c r="IQ64" s="134"/>
      <c r="IR64" s="134"/>
      <c r="IS64" s="134"/>
      <c r="IT64" s="134"/>
      <c r="IU64" s="134"/>
      <c r="IV64" s="134"/>
      <c r="IW64" s="134"/>
      <c r="IX64" s="134"/>
      <c r="IY64" s="134"/>
      <c r="IZ64" s="134"/>
      <c r="JA64" s="134"/>
      <c r="JB64" s="134"/>
      <c r="JC64" s="134"/>
      <c r="JD64" s="134"/>
      <c r="JE64" s="134"/>
      <c r="JF64" s="134"/>
      <c r="JG64" s="134"/>
      <c r="JH64" s="134"/>
      <c r="JI64" s="134"/>
      <c r="JJ64" s="134"/>
      <c r="JK64" s="134"/>
      <c r="JL64" s="134"/>
      <c r="JM64" s="134"/>
      <c r="JN64" s="134"/>
      <c r="JO64" s="134"/>
      <c r="JP64" s="134"/>
      <c r="JQ64" s="134"/>
      <c r="JR64" s="134"/>
      <c r="JS64" s="134"/>
      <c r="JT64" s="134"/>
      <c r="JU64" s="134"/>
      <c r="JV64" s="134"/>
      <c r="JW64" s="134"/>
      <c r="JX64" s="134"/>
      <c r="JY64" s="134"/>
      <c r="JZ64" s="134"/>
      <c r="KA64" s="134"/>
      <c r="KB64" s="134"/>
      <c r="KC64" s="134"/>
      <c r="KD64" s="134"/>
      <c r="KE64" s="134"/>
      <c r="KF64" s="134"/>
      <c r="KG64" s="134"/>
      <c r="KH64" s="134"/>
      <c r="KI64" s="134"/>
      <c r="KJ64" s="134"/>
      <c r="KK64" s="134"/>
      <c r="KL64" s="134"/>
      <c r="KM64" s="134"/>
      <c r="KN64" s="134"/>
      <c r="KO64" s="134"/>
      <c r="KP64" s="134"/>
      <c r="KQ64" s="134"/>
      <c r="KR64" s="134"/>
      <c r="KS64" s="134"/>
      <c r="KT64" s="134"/>
      <c r="KU64" s="134"/>
      <c r="KV64" s="134"/>
      <c r="KW64" s="134"/>
      <c r="KX64" s="134"/>
      <c r="KY64" s="134"/>
      <c r="KZ64" s="134"/>
      <c r="LA64" s="134"/>
      <c r="LB64" s="134"/>
      <c r="LC64" s="134"/>
      <c r="LD64" s="134"/>
      <c r="LE64" s="134"/>
      <c r="LF64" s="134"/>
      <c r="LG64" s="134"/>
      <c r="LH64" s="134"/>
      <c r="LI64" s="134"/>
      <c r="LJ64" s="134"/>
      <c r="LK64" s="134"/>
      <c r="LL64" s="134"/>
      <c r="LM64" s="134"/>
      <c r="LN64" s="134"/>
      <c r="LO64" s="134"/>
      <c r="LP64" s="134"/>
      <c r="LQ64" s="134"/>
      <c r="LR64" s="134"/>
      <c r="LS64" s="134"/>
      <c r="LT64" s="134"/>
      <c r="LU64" s="134"/>
      <c r="LV64" s="134"/>
      <c r="LW64" s="134"/>
      <c r="LX64" s="134"/>
      <c r="LY64" s="134"/>
      <c r="LZ64" s="134"/>
      <c r="MA64" s="134"/>
      <c r="MB64" s="134"/>
      <c r="MC64" s="134"/>
      <c r="MD64" s="134"/>
      <c r="ME64" s="134"/>
      <c r="MF64" s="134"/>
      <c r="MG64" s="134"/>
      <c r="MH64" s="134"/>
      <c r="MI64" s="134"/>
      <c r="MJ64" s="134"/>
      <c r="MK64" s="134"/>
      <c r="ML64" s="134"/>
      <c r="MM64" s="134"/>
      <c r="MN64" s="134"/>
      <c r="MO64" s="134"/>
      <c r="MP64" s="134"/>
      <c r="MQ64" s="134"/>
      <c r="MR64" s="134"/>
      <c r="MS64" s="134"/>
      <c r="MT64" s="134"/>
      <c r="MU64" s="134"/>
      <c r="MV64" s="134"/>
      <c r="MW64" s="134"/>
      <c r="MX64" s="134"/>
      <c r="MY64" s="134"/>
      <c r="MZ64" s="134"/>
      <c r="NA64" s="134"/>
      <c r="NB64" s="134"/>
      <c r="NC64" s="134"/>
      <c r="ND64" s="134"/>
      <c r="NE64" s="134"/>
      <c r="NF64" s="134"/>
      <c r="NG64" s="134"/>
      <c r="NH64" s="134"/>
      <c r="NI64" s="134"/>
      <c r="NJ64" s="134"/>
      <c r="NK64" s="134"/>
      <c r="NL64" s="134"/>
      <c r="NM64" s="134"/>
      <c r="NN64" s="134"/>
      <c r="NO64" s="134"/>
      <c r="NP64" s="134"/>
      <c r="NQ64" s="134"/>
      <c r="NR64" s="134"/>
      <c r="NS64" s="134"/>
      <c r="NT64" s="134"/>
      <c r="NU64" s="134"/>
      <c r="NV64" s="134"/>
      <c r="NW64" s="134"/>
      <c r="NX64" s="134"/>
      <c r="NY64" s="134"/>
      <c r="NZ64" s="134"/>
      <c r="OA64" s="134"/>
      <c r="OB64" s="134"/>
      <c r="OC64" s="134"/>
      <c r="OD64" s="134"/>
      <c r="OE64" s="134"/>
      <c r="OF64" s="134"/>
      <c r="OG64" s="134"/>
      <c r="OH64" s="134"/>
      <c r="OI64" s="134"/>
    </row>
    <row r="65" spans="33:399" x14ac:dyDescent="0.3"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  <c r="EK65" s="134"/>
      <c r="EL65" s="134"/>
      <c r="EM65" s="134"/>
      <c r="EN65" s="134"/>
      <c r="EO65" s="134"/>
      <c r="EP65" s="134"/>
      <c r="EQ65" s="134"/>
      <c r="ER65" s="134"/>
      <c r="ES65" s="134"/>
      <c r="ET65" s="134"/>
      <c r="EU65" s="134"/>
      <c r="EV65" s="134"/>
      <c r="EW65" s="134"/>
      <c r="EX65" s="134"/>
      <c r="EY65" s="134"/>
      <c r="EZ65" s="134"/>
      <c r="FA65" s="134"/>
      <c r="FB65" s="134"/>
      <c r="FC65" s="134"/>
      <c r="FD65" s="134"/>
      <c r="FE65" s="134"/>
      <c r="FF65" s="134"/>
      <c r="FG65" s="134"/>
      <c r="FH65" s="134"/>
      <c r="FI65" s="134"/>
      <c r="FJ65" s="134"/>
      <c r="FK65" s="134"/>
      <c r="FL65" s="134"/>
      <c r="FM65" s="134"/>
      <c r="FN65" s="134"/>
      <c r="FO65" s="134"/>
      <c r="FP65" s="134"/>
      <c r="FQ65" s="134"/>
      <c r="FR65" s="134"/>
      <c r="FS65" s="134"/>
      <c r="FT65" s="134"/>
      <c r="FU65" s="134"/>
      <c r="FV65" s="134"/>
      <c r="FW65" s="134"/>
      <c r="FX65" s="134"/>
      <c r="FY65" s="134"/>
      <c r="FZ65" s="134"/>
      <c r="GA65" s="134"/>
      <c r="GB65" s="134"/>
      <c r="GC65" s="134"/>
      <c r="GD65" s="134"/>
      <c r="GE65" s="134"/>
      <c r="GF65" s="134"/>
      <c r="GG65" s="134"/>
      <c r="GH65" s="134"/>
      <c r="GI65" s="134"/>
      <c r="GJ65" s="134"/>
      <c r="GK65" s="134"/>
      <c r="GL65" s="134"/>
      <c r="GM65" s="134"/>
      <c r="GN65" s="134"/>
      <c r="GO65" s="134"/>
      <c r="GP65" s="134"/>
      <c r="GQ65" s="134"/>
      <c r="GR65" s="134"/>
      <c r="GS65" s="134"/>
      <c r="GT65" s="134"/>
      <c r="GU65" s="134"/>
      <c r="GV65" s="134"/>
      <c r="GW65" s="134"/>
      <c r="GX65" s="134"/>
      <c r="GY65" s="134"/>
      <c r="GZ65" s="134"/>
      <c r="HA65" s="134"/>
      <c r="HB65" s="134"/>
      <c r="HC65" s="134"/>
      <c r="HD65" s="134"/>
      <c r="HE65" s="134"/>
      <c r="HF65" s="134"/>
      <c r="HG65" s="134"/>
      <c r="HH65" s="134"/>
      <c r="HI65" s="134"/>
      <c r="HJ65" s="134"/>
      <c r="HK65" s="134"/>
      <c r="HL65" s="134"/>
      <c r="HM65" s="134"/>
      <c r="HN65" s="134"/>
      <c r="HO65" s="134"/>
      <c r="HP65" s="134"/>
      <c r="HQ65" s="134"/>
      <c r="HR65" s="134"/>
      <c r="HS65" s="134"/>
      <c r="HT65" s="134"/>
      <c r="HU65" s="134"/>
      <c r="HV65" s="134"/>
      <c r="HW65" s="134"/>
      <c r="HX65" s="134"/>
      <c r="HY65" s="134"/>
      <c r="HZ65" s="134"/>
      <c r="IA65" s="134"/>
      <c r="IB65" s="134"/>
      <c r="IC65" s="134"/>
      <c r="ID65" s="134"/>
      <c r="IE65" s="134"/>
      <c r="IF65" s="134"/>
      <c r="IG65" s="134"/>
      <c r="IH65" s="134"/>
      <c r="II65" s="134"/>
      <c r="IJ65" s="134"/>
      <c r="IK65" s="134"/>
      <c r="IL65" s="134"/>
      <c r="IM65" s="134"/>
      <c r="IN65" s="134"/>
      <c r="IO65" s="134"/>
      <c r="IP65" s="134"/>
      <c r="IQ65" s="134"/>
      <c r="IR65" s="134"/>
      <c r="IS65" s="134"/>
      <c r="IT65" s="134"/>
      <c r="IU65" s="134"/>
      <c r="IV65" s="134"/>
      <c r="IW65" s="134"/>
      <c r="IX65" s="134"/>
      <c r="IY65" s="134"/>
      <c r="IZ65" s="134"/>
      <c r="JA65" s="134"/>
      <c r="JB65" s="134"/>
      <c r="JC65" s="134"/>
      <c r="JD65" s="134"/>
      <c r="JE65" s="134"/>
      <c r="JF65" s="134"/>
      <c r="JG65" s="134"/>
      <c r="JH65" s="134"/>
      <c r="JI65" s="134"/>
      <c r="JJ65" s="134"/>
      <c r="JK65" s="134"/>
      <c r="JL65" s="134"/>
      <c r="JM65" s="134"/>
      <c r="JN65" s="134"/>
      <c r="JO65" s="134"/>
      <c r="JP65" s="134"/>
      <c r="JQ65" s="134"/>
      <c r="JR65" s="134"/>
      <c r="JS65" s="134"/>
      <c r="JT65" s="134"/>
      <c r="JU65" s="134"/>
      <c r="JV65" s="134"/>
      <c r="JW65" s="134"/>
      <c r="JX65" s="134"/>
      <c r="JY65" s="134"/>
      <c r="JZ65" s="134"/>
      <c r="KA65" s="134"/>
      <c r="KB65" s="134"/>
      <c r="KC65" s="134"/>
      <c r="KD65" s="134"/>
      <c r="KE65" s="134"/>
      <c r="KF65" s="134"/>
      <c r="KG65" s="134"/>
      <c r="KH65" s="134"/>
      <c r="KI65" s="134"/>
      <c r="KJ65" s="134"/>
      <c r="KK65" s="134"/>
      <c r="KL65" s="134"/>
      <c r="KM65" s="134"/>
      <c r="KN65" s="134"/>
      <c r="KO65" s="134"/>
      <c r="KP65" s="134"/>
      <c r="KQ65" s="134"/>
      <c r="KR65" s="134"/>
      <c r="KS65" s="134"/>
      <c r="KT65" s="134"/>
      <c r="KU65" s="134"/>
      <c r="KV65" s="134"/>
      <c r="KW65" s="134"/>
      <c r="KX65" s="134"/>
      <c r="KY65" s="134"/>
      <c r="KZ65" s="134"/>
      <c r="LA65" s="134"/>
      <c r="LB65" s="134"/>
      <c r="LC65" s="134"/>
      <c r="LD65" s="134"/>
      <c r="LE65" s="134"/>
      <c r="LF65" s="134"/>
      <c r="LG65" s="134"/>
      <c r="LH65" s="134"/>
      <c r="LI65" s="134"/>
      <c r="LJ65" s="134"/>
      <c r="LK65" s="134"/>
      <c r="LL65" s="134"/>
      <c r="LM65" s="134"/>
      <c r="LN65" s="134"/>
      <c r="LO65" s="134"/>
      <c r="LP65" s="134"/>
      <c r="LQ65" s="134"/>
      <c r="LR65" s="134"/>
      <c r="LS65" s="134"/>
      <c r="LT65" s="134"/>
      <c r="LU65" s="134"/>
      <c r="LV65" s="134"/>
      <c r="LW65" s="134"/>
      <c r="LX65" s="134"/>
      <c r="LY65" s="134"/>
      <c r="LZ65" s="134"/>
      <c r="MA65" s="134"/>
      <c r="MB65" s="134"/>
      <c r="MC65" s="134"/>
      <c r="MD65" s="134"/>
      <c r="ME65" s="134"/>
      <c r="MF65" s="134"/>
      <c r="MG65" s="134"/>
      <c r="MH65" s="134"/>
      <c r="MI65" s="134"/>
      <c r="MJ65" s="134"/>
      <c r="MK65" s="134"/>
      <c r="ML65" s="134"/>
      <c r="MM65" s="134"/>
      <c r="MN65" s="134"/>
      <c r="MO65" s="134"/>
      <c r="MP65" s="134"/>
      <c r="MQ65" s="134"/>
      <c r="MR65" s="134"/>
      <c r="MS65" s="134"/>
      <c r="MT65" s="134"/>
      <c r="MU65" s="134"/>
      <c r="MV65" s="134"/>
      <c r="MW65" s="134"/>
      <c r="MX65" s="134"/>
      <c r="MY65" s="134"/>
      <c r="MZ65" s="134"/>
      <c r="NA65" s="134"/>
      <c r="NB65" s="134"/>
      <c r="NC65" s="134"/>
      <c r="ND65" s="134"/>
      <c r="NE65" s="134"/>
      <c r="NF65" s="134"/>
      <c r="NG65" s="134"/>
      <c r="NH65" s="134"/>
      <c r="NI65" s="134"/>
      <c r="NJ65" s="134"/>
      <c r="NK65" s="134"/>
      <c r="NL65" s="134"/>
      <c r="NM65" s="134"/>
      <c r="NN65" s="134"/>
      <c r="NO65" s="134"/>
      <c r="NP65" s="134"/>
      <c r="NQ65" s="134"/>
      <c r="NR65" s="134"/>
      <c r="NS65" s="134"/>
      <c r="NT65" s="134"/>
      <c r="NU65" s="134"/>
      <c r="NV65" s="134"/>
      <c r="NW65" s="134"/>
      <c r="NX65" s="134"/>
      <c r="NY65" s="134"/>
      <c r="NZ65" s="134"/>
      <c r="OA65" s="134"/>
      <c r="OB65" s="134"/>
      <c r="OC65" s="134"/>
      <c r="OD65" s="134"/>
      <c r="OE65" s="134"/>
      <c r="OF65" s="134"/>
      <c r="OG65" s="134"/>
      <c r="OH65" s="134"/>
      <c r="OI65" s="134"/>
    </row>
    <row r="66" spans="33:399" x14ac:dyDescent="0.3"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  <c r="EK66" s="134"/>
      <c r="EL66" s="134"/>
      <c r="EM66" s="134"/>
      <c r="EN66" s="134"/>
      <c r="EO66" s="134"/>
      <c r="EP66" s="134"/>
      <c r="EQ66" s="134"/>
      <c r="ER66" s="134"/>
      <c r="ES66" s="134"/>
      <c r="ET66" s="134"/>
      <c r="EU66" s="134"/>
      <c r="EV66" s="134"/>
      <c r="EW66" s="134"/>
      <c r="EX66" s="134"/>
      <c r="EY66" s="134"/>
      <c r="EZ66" s="134"/>
      <c r="FA66" s="134"/>
      <c r="FB66" s="134"/>
      <c r="FC66" s="134"/>
      <c r="FD66" s="134"/>
      <c r="FE66" s="134"/>
      <c r="FF66" s="134"/>
      <c r="FG66" s="134"/>
      <c r="FH66" s="134"/>
      <c r="FI66" s="134"/>
      <c r="FJ66" s="134"/>
      <c r="FK66" s="134"/>
      <c r="FL66" s="134"/>
      <c r="FM66" s="134"/>
      <c r="FN66" s="134"/>
      <c r="FO66" s="134"/>
      <c r="FP66" s="134"/>
      <c r="FQ66" s="134"/>
      <c r="FR66" s="134"/>
      <c r="FS66" s="134"/>
      <c r="FT66" s="134"/>
      <c r="FU66" s="134"/>
      <c r="FV66" s="134"/>
      <c r="FW66" s="134"/>
      <c r="FX66" s="134"/>
      <c r="FY66" s="134"/>
      <c r="FZ66" s="134"/>
      <c r="GA66" s="134"/>
      <c r="GB66" s="134"/>
      <c r="GC66" s="134"/>
      <c r="GD66" s="134"/>
      <c r="GE66" s="134"/>
      <c r="GF66" s="134"/>
      <c r="GG66" s="134"/>
      <c r="GH66" s="134"/>
      <c r="GI66" s="134"/>
      <c r="GJ66" s="134"/>
      <c r="GK66" s="134"/>
      <c r="GL66" s="134"/>
      <c r="GM66" s="134"/>
      <c r="GN66" s="134"/>
      <c r="GO66" s="134"/>
      <c r="GP66" s="134"/>
      <c r="GQ66" s="134"/>
      <c r="GR66" s="134"/>
      <c r="GS66" s="134"/>
      <c r="GT66" s="134"/>
      <c r="GU66" s="134"/>
      <c r="GV66" s="134"/>
      <c r="GW66" s="134"/>
      <c r="GX66" s="134"/>
      <c r="GY66" s="134"/>
      <c r="GZ66" s="134"/>
      <c r="HA66" s="134"/>
      <c r="HB66" s="134"/>
      <c r="HC66" s="134"/>
      <c r="HD66" s="134"/>
      <c r="HE66" s="134"/>
      <c r="HF66" s="134"/>
      <c r="HG66" s="134"/>
      <c r="HH66" s="134"/>
      <c r="HI66" s="134"/>
      <c r="HJ66" s="134"/>
      <c r="HK66" s="134"/>
      <c r="HL66" s="134"/>
      <c r="HM66" s="134"/>
      <c r="HN66" s="134"/>
      <c r="HO66" s="134"/>
      <c r="HP66" s="134"/>
      <c r="HQ66" s="134"/>
      <c r="HR66" s="134"/>
      <c r="HS66" s="134"/>
      <c r="HT66" s="134"/>
      <c r="HU66" s="134"/>
      <c r="HV66" s="134"/>
      <c r="HW66" s="134"/>
      <c r="HX66" s="134"/>
      <c r="HY66" s="134"/>
      <c r="HZ66" s="134"/>
      <c r="IA66" s="134"/>
      <c r="IB66" s="134"/>
      <c r="IC66" s="134"/>
      <c r="ID66" s="134"/>
      <c r="IE66" s="134"/>
      <c r="IF66" s="134"/>
      <c r="IG66" s="134"/>
      <c r="IH66" s="134"/>
      <c r="II66" s="134"/>
      <c r="IJ66" s="134"/>
      <c r="IK66" s="134"/>
      <c r="IL66" s="134"/>
      <c r="IM66" s="134"/>
      <c r="IN66" s="134"/>
      <c r="IO66" s="134"/>
      <c r="IP66" s="134"/>
      <c r="IQ66" s="134"/>
      <c r="IR66" s="134"/>
      <c r="IS66" s="134"/>
      <c r="IT66" s="134"/>
      <c r="IU66" s="134"/>
      <c r="IV66" s="134"/>
      <c r="IW66" s="134"/>
      <c r="IX66" s="134"/>
      <c r="IY66" s="134"/>
      <c r="IZ66" s="134"/>
      <c r="JA66" s="134"/>
      <c r="JB66" s="134"/>
      <c r="JC66" s="134"/>
      <c r="JD66" s="134"/>
      <c r="JE66" s="134"/>
      <c r="JF66" s="134"/>
      <c r="JG66" s="134"/>
      <c r="JH66" s="134"/>
      <c r="JI66" s="134"/>
      <c r="JJ66" s="134"/>
      <c r="JK66" s="134"/>
      <c r="JL66" s="134"/>
      <c r="JM66" s="134"/>
      <c r="JN66" s="134"/>
      <c r="JO66" s="134"/>
      <c r="JP66" s="134"/>
      <c r="JQ66" s="134"/>
      <c r="JR66" s="134"/>
      <c r="JS66" s="134"/>
      <c r="JT66" s="134"/>
      <c r="JU66" s="134"/>
      <c r="JV66" s="134"/>
      <c r="JW66" s="134"/>
      <c r="JX66" s="134"/>
      <c r="JY66" s="134"/>
      <c r="JZ66" s="134"/>
      <c r="KA66" s="134"/>
      <c r="KB66" s="134"/>
      <c r="KC66" s="134"/>
      <c r="KD66" s="134"/>
      <c r="KE66" s="134"/>
      <c r="KF66" s="134"/>
      <c r="KG66" s="134"/>
      <c r="KH66" s="134"/>
      <c r="KI66" s="134"/>
      <c r="KJ66" s="134"/>
      <c r="KK66" s="134"/>
      <c r="KL66" s="134"/>
      <c r="KM66" s="134"/>
      <c r="KN66" s="134"/>
      <c r="KO66" s="134"/>
      <c r="KP66" s="134"/>
      <c r="KQ66" s="134"/>
      <c r="KR66" s="134"/>
      <c r="KS66" s="134"/>
      <c r="KT66" s="134"/>
      <c r="KU66" s="134"/>
      <c r="KV66" s="134"/>
      <c r="KW66" s="134"/>
      <c r="KX66" s="134"/>
      <c r="KY66" s="134"/>
      <c r="KZ66" s="134"/>
      <c r="LA66" s="134"/>
      <c r="LB66" s="134"/>
      <c r="LC66" s="134"/>
      <c r="LD66" s="134"/>
      <c r="LE66" s="134"/>
      <c r="LF66" s="134"/>
      <c r="LG66" s="134"/>
      <c r="LH66" s="134"/>
      <c r="LI66" s="134"/>
      <c r="LJ66" s="134"/>
      <c r="LK66" s="134"/>
      <c r="LL66" s="134"/>
      <c r="LM66" s="134"/>
      <c r="LN66" s="134"/>
      <c r="LO66" s="134"/>
      <c r="LP66" s="134"/>
      <c r="LQ66" s="134"/>
      <c r="LR66" s="134"/>
      <c r="LS66" s="134"/>
      <c r="LT66" s="134"/>
      <c r="LU66" s="134"/>
      <c r="LV66" s="134"/>
      <c r="LW66" s="134"/>
      <c r="LX66" s="134"/>
      <c r="LY66" s="134"/>
      <c r="LZ66" s="134"/>
      <c r="MA66" s="134"/>
      <c r="MB66" s="134"/>
      <c r="MC66" s="134"/>
      <c r="MD66" s="134"/>
      <c r="ME66" s="134"/>
      <c r="MF66" s="134"/>
      <c r="MG66" s="134"/>
      <c r="MH66" s="134"/>
      <c r="MI66" s="134"/>
      <c r="MJ66" s="134"/>
      <c r="MK66" s="134"/>
      <c r="ML66" s="134"/>
      <c r="MM66" s="134"/>
      <c r="MN66" s="134"/>
      <c r="MO66" s="134"/>
      <c r="MP66" s="134"/>
      <c r="MQ66" s="134"/>
      <c r="MR66" s="134"/>
      <c r="MS66" s="134"/>
      <c r="MT66" s="134"/>
      <c r="MU66" s="134"/>
      <c r="MV66" s="134"/>
      <c r="MW66" s="134"/>
      <c r="MX66" s="134"/>
      <c r="MY66" s="134"/>
      <c r="MZ66" s="134"/>
      <c r="NA66" s="134"/>
      <c r="NB66" s="134"/>
      <c r="NC66" s="134"/>
      <c r="ND66" s="134"/>
      <c r="NE66" s="134"/>
      <c r="NF66" s="134"/>
      <c r="NG66" s="134"/>
      <c r="NH66" s="134"/>
      <c r="NI66" s="134"/>
      <c r="NJ66" s="134"/>
      <c r="NK66" s="134"/>
      <c r="NL66" s="134"/>
      <c r="NM66" s="134"/>
      <c r="NN66" s="134"/>
      <c r="NO66" s="134"/>
      <c r="NP66" s="134"/>
      <c r="NQ66" s="134"/>
      <c r="NR66" s="134"/>
      <c r="NS66" s="134"/>
      <c r="NT66" s="134"/>
      <c r="NU66" s="134"/>
      <c r="NV66" s="134"/>
      <c r="NW66" s="134"/>
      <c r="NX66" s="134"/>
      <c r="NY66" s="134"/>
      <c r="NZ66" s="134"/>
      <c r="OA66" s="134"/>
      <c r="OB66" s="134"/>
      <c r="OC66" s="134"/>
      <c r="OD66" s="134"/>
      <c r="OE66" s="134"/>
      <c r="OF66" s="134"/>
      <c r="OG66" s="134"/>
      <c r="OH66" s="134"/>
      <c r="OI66" s="134"/>
    </row>
    <row r="67" spans="33:399" x14ac:dyDescent="0.3"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  <c r="EK67" s="134"/>
      <c r="EL67" s="134"/>
      <c r="EM67" s="134"/>
      <c r="EN67" s="134"/>
      <c r="EO67" s="134"/>
      <c r="EP67" s="134"/>
      <c r="EQ67" s="134"/>
      <c r="ER67" s="134"/>
      <c r="ES67" s="134"/>
      <c r="ET67" s="134"/>
      <c r="EU67" s="134"/>
      <c r="EV67" s="134"/>
      <c r="EW67" s="134"/>
      <c r="EX67" s="134"/>
      <c r="EY67" s="134"/>
      <c r="EZ67" s="134"/>
      <c r="FA67" s="134"/>
      <c r="FB67" s="134"/>
      <c r="FC67" s="134"/>
      <c r="FD67" s="134"/>
      <c r="FE67" s="134"/>
      <c r="FF67" s="134"/>
      <c r="FG67" s="134"/>
      <c r="FH67" s="134"/>
      <c r="FI67" s="134"/>
      <c r="FJ67" s="134"/>
      <c r="FK67" s="134"/>
      <c r="FL67" s="134"/>
      <c r="FM67" s="134"/>
      <c r="FN67" s="134"/>
      <c r="FO67" s="134"/>
      <c r="FP67" s="134"/>
      <c r="FQ67" s="134"/>
      <c r="FR67" s="134"/>
      <c r="FS67" s="134"/>
      <c r="FT67" s="134"/>
      <c r="FU67" s="134"/>
      <c r="FV67" s="134"/>
      <c r="FW67" s="134"/>
      <c r="FX67" s="134"/>
      <c r="FY67" s="134"/>
      <c r="FZ67" s="134"/>
      <c r="GA67" s="134"/>
      <c r="GB67" s="134"/>
      <c r="GC67" s="134"/>
      <c r="GD67" s="134"/>
      <c r="GE67" s="134"/>
      <c r="GF67" s="134"/>
      <c r="GG67" s="134"/>
      <c r="GH67" s="134"/>
      <c r="GI67" s="134"/>
      <c r="GJ67" s="134"/>
      <c r="GK67" s="134"/>
      <c r="GL67" s="134"/>
      <c r="GM67" s="134"/>
      <c r="GN67" s="134"/>
      <c r="GO67" s="134"/>
      <c r="GP67" s="134"/>
      <c r="GQ67" s="134"/>
      <c r="GR67" s="134"/>
      <c r="GS67" s="134"/>
      <c r="GT67" s="134"/>
      <c r="GU67" s="134"/>
      <c r="GV67" s="134"/>
      <c r="GW67" s="134"/>
      <c r="GX67" s="134"/>
      <c r="GY67" s="134"/>
      <c r="GZ67" s="134"/>
      <c r="HA67" s="134"/>
      <c r="HB67" s="134"/>
      <c r="HC67" s="134"/>
      <c r="HD67" s="134"/>
      <c r="HE67" s="134"/>
      <c r="HF67" s="134"/>
      <c r="HG67" s="134"/>
      <c r="HH67" s="134"/>
      <c r="HI67" s="134"/>
      <c r="HJ67" s="134"/>
      <c r="HK67" s="134"/>
      <c r="HL67" s="134"/>
      <c r="HM67" s="134"/>
      <c r="HN67" s="134"/>
      <c r="HO67" s="134"/>
      <c r="HP67" s="134"/>
      <c r="HQ67" s="134"/>
      <c r="HR67" s="134"/>
      <c r="HS67" s="134"/>
      <c r="HT67" s="134"/>
      <c r="HU67" s="134"/>
      <c r="HV67" s="134"/>
      <c r="HW67" s="134"/>
      <c r="HX67" s="134"/>
      <c r="HY67" s="134"/>
      <c r="HZ67" s="134"/>
      <c r="IA67" s="134"/>
      <c r="IB67" s="134"/>
      <c r="IC67" s="134"/>
      <c r="ID67" s="134"/>
      <c r="IE67" s="134"/>
      <c r="IF67" s="134"/>
      <c r="IG67" s="134"/>
      <c r="IH67" s="134"/>
      <c r="II67" s="134"/>
      <c r="IJ67" s="134"/>
      <c r="IK67" s="134"/>
      <c r="IL67" s="134"/>
      <c r="IM67" s="134"/>
      <c r="IN67" s="134"/>
      <c r="IO67" s="134"/>
      <c r="IP67" s="134"/>
      <c r="IQ67" s="134"/>
      <c r="IR67" s="134"/>
      <c r="IS67" s="134"/>
      <c r="IT67" s="134"/>
      <c r="IU67" s="134"/>
      <c r="IV67" s="134"/>
      <c r="IW67" s="134"/>
      <c r="IX67" s="134"/>
      <c r="IY67" s="134"/>
      <c r="IZ67" s="134"/>
      <c r="JA67" s="134"/>
      <c r="JB67" s="134"/>
      <c r="JC67" s="134"/>
      <c r="JD67" s="134"/>
      <c r="JE67" s="134"/>
      <c r="JF67" s="134"/>
      <c r="JG67" s="134"/>
      <c r="JH67" s="134"/>
      <c r="JI67" s="134"/>
      <c r="JJ67" s="134"/>
      <c r="JK67" s="134"/>
      <c r="JL67" s="134"/>
      <c r="JM67" s="134"/>
      <c r="JN67" s="134"/>
      <c r="JO67" s="134"/>
      <c r="JP67" s="134"/>
      <c r="JQ67" s="134"/>
      <c r="JR67" s="134"/>
      <c r="JS67" s="134"/>
      <c r="JT67" s="134"/>
      <c r="JU67" s="134"/>
      <c r="JV67" s="134"/>
      <c r="JW67" s="134"/>
      <c r="JX67" s="134"/>
      <c r="JY67" s="134"/>
      <c r="JZ67" s="134"/>
      <c r="KA67" s="134"/>
      <c r="KB67" s="134"/>
      <c r="KC67" s="134"/>
      <c r="KD67" s="134"/>
      <c r="KE67" s="134"/>
      <c r="KF67" s="134"/>
      <c r="KG67" s="134"/>
      <c r="KH67" s="134"/>
      <c r="KI67" s="134"/>
      <c r="KJ67" s="134"/>
      <c r="KK67" s="134"/>
      <c r="KL67" s="134"/>
      <c r="KM67" s="134"/>
      <c r="KN67" s="134"/>
      <c r="KO67" s="134"/>
      <c r="KP67" s="134"/>
      <c r="KQ67" s="134"/>
      <c r="KR67" s="134"/>
      <c r="KS67" s="134"/>
      <c r="KT67" s="134"/>
      <c r="KU67" s="134"/>
      <c r="KV67" s="134"/>
      <c r="KW67" s="134"/>
      <c r="KX67" s="134"/>
      <c r="KY67" s="134"/>
      <c r="KZ67" s="134"/>
      <c r="LA67" s="134"/>
      <c r="LB67" s="134"/>
      <c r="LC67" s="134"/>
      <c r="LD67" s="134"/>
      <c r="LE67" s="134"/>
      <c r="LF67" s="134"/>
      <c r="LG67" s="134"/>
      <c r="LH67" s="134"/>
      <c r="LI67" s="134"/>
      <c r="LJ67" s="134"/>
      <c r="LK67" s="134"/>
      <c r="LL67" s="134"/>
      <c r="LM67" s="134"/>
      <c r="LN67" s="134"/>
      <c r="LO67" s="134"/>
      <c r="LP67" s="134"/>
      <c r="LQ67" s="134"/>
      <c r="LR67" s="134"/>
      <c r="LS67" s="134"/>
      <c r="LT67" s="134"/>
      <c r="LU67" s="134"/>
      <c r="LV67" s="134"/>
      <c r="LW67" s="134"/>
      <c r="LX67" s="134"/>
      <c r="LY67" s="134"/>
      <c r="LZ67" s="134"/>
      <c r="MA67" s="134"/>
      <c r="MB67" s="134"/>
      <c r="MC67" s="134"/>
      <c r="MD67" s="134"/>
      <c r="ME67" s="134"/>
      <c r="MF67" s="134"/>
      <c r="MG67" s="134"/>
      <c r="MH67" s="134"/>
      <c r="MI67" s="134"/>
      <c r="MJ67" s="134"/>
      <c r="MK67" s="134"/>
      <c r="ML67" s="134"/>
      <c r="MM67" s="134"/>
      <c r="MN67" s="134"/>
      <c r="MO67" s="134"/>
      <c r="MP67" s="134"/>
      <c r="MQ67" s="134"/>
      <c r="MR67" s="134"/>
      <c r="MS67" s="134"/>
      <c r="MT67" s="134"/>
      <c r="MU67" s="134"/>
      <c r="MV67" s="134"/>
      <c r="MW67" s="134"/>
      <c r="MX67" s="134"/>
      <c r="MY67" s="134"/>
      <c r="MZ67" s="134"/>
      <c r="NA67" s="134"/>
      <c r="NB67" s="134"/>
      <c r="NC67" s="134"/>
      <c r="ND67" s="134"/>
      <c r="NE67" s="134"/>
      <c r="NF67" s="134"/>
      <c r="NG67" s="134"/>
      <c r="NH67" s="134"/>
      <c r="NI67" s="134"/>
      <c r="NJ67" s="134"/>
      <c r="NK67" s="134"/>
      <c r="NL67" s="134"/>
      <c r="NM67" s="134"/>
      <c r="NN67" s="134"/>
      <c r="NO67" s="134"/>
      <c r="NP67" s="134"/>
      <c r="NQ67" s="134"/>
      <c r="NR67" s="134"/>
      <c r="NS67" s="134"/>
      <c r="NT67" s="134"/>
      <c r="NU67" s="134"/>
      <c r="NV67" s="134"/>
      <c r="NW67" s="134"/>
      <c r="NX67" s="134"/>
      <c r="NY67" s="134"/>
      <c r="NZ67" s="134"/>
      <c r="OA67" s="134"/>
      <c r="OB67" s="134"/>
      <c r="OC67" s="134"/>
      <c r="OD67" s="134"/>
      <c r="OE67" s="134"/>
      <c r="OF67" s="134"/>
      <c r="OG67" s="134"/>
      <c r="OH67" s="134"/>
      <c r="OI67" s="134"/>
    </row>
    <row r="68" spans="33:399" x14ac:dyDescent="0.3"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  <c r="EK68" s="134"/>
      <c r="EL68" s="134"/>
      <c r="EM68" s="134"/>
      <c r="EN68" s="134"/>
      <c r="EO68" s="134"/>
      <c r="EP68" s="134"/>
      <c r="EQ68" s="134"/>
      <c r="ER68" s="134"/>
      <c r="ES68" s="134"/>
      <c r="ET68" s="134"/>
      <c r="EU68" s="134"/>
      <c r="EV68" s="134"/>
      <c r="EW68" s="134"/>
      <c r="EX68" s="134"/>
      <c r="EY68" s="134"/>
      <c r="EZ68" s="134"/>
      <c r="FA68" s="134"/>
      <c r="FB68" s="134"/>
      <c r="FC68" s="134"/>
      <c r="FD68" s="134"/>
      <c r="FE68" s="134"/>
      <c r="FF68" s="134"/>
      <c r="FG68" s="134"/>
      <c r="FH68" s="134"/>
      <c r="FI68" s="134"/>
      <c r="FJ68" s="134"/>
      <c r="FK68" s="134"/>
      <c r="FL68" s="134"/>
      <c r="FM68" s="134"/>
      <c r="FN68" s="134"/>
      <c r="FO68" s="134"/>
      <c r="FP68" s="134"/>
      <c r="FQ68" s="134"/>
      <c r="FR68" s="134"/>
      <c r="FS68" s="134"/>
      <c r="FT68" s="134"/>
      <c r="FU68" s="134"/>
      <c r="FV68" s="134"/>
      <c r="FW68" s="134"/>
      <c r="FX68" s="134"/>
      <c r="FY68" s="134"/>
      <c r="FZ68" s="134"/>
      <c r="GA68" s="134"/>
      <c r="GB68" s="134"/>
      <c r="GC68" s="134"/>
      <c r="GD68" s="134"/>
      <c r="GE68" s="134"/>
      <c r="GF68" s="134"/>
      <c r="GG68" s="134"/>
      <c r="GH68" s="134"/>
      <c r="GI68" s="134"/>
      <c r="GJ68" s="134"/>
      <c r="GK68" s="134"/>
      <c r="GL68" s="134"/>
      <c r="GM68" s="134"/>
      <c r="GN68" s="134"/>
      <c r="GO68" s="134"/>
      <c r="GP68" s="134"/>
      <c r="GQ68" s="134"/>
      <c r="GR68" s="134"/>
      <c r="GS68" s="134"/>
      <c r="GT68" s="134"/>
      <c r="GU68" s="134"/>
      <c r="GV68" s="134"/>
      <c r="GW68" s="134"/>
      <c r="GX68" s="134"/>
      <c r="GY68" s="134"/>
      <c r="GZ68" s="134"/>
      <c r="HA68" s="134"/>
      <c r="HB68" s="134"/>
      <c r="HC68" s="134"/>
      <c r="HD68" s="134"/>
      <c r="HE68" s="134"/>
      <c r="HF68" s="134"/>
      <c r="HG68" s="134"/>
      <c r="HH68" s="134"/>
      <c r="HI68" s="134"/>
      <c r="HJ68" s="134"/>
      <c r="HK68" s="134"/>
      <c r="HL68" s="134"/>
      <c r="HM68" s="134"/>
      <c r="HN68" s="134"/>
      <c r="HO68" s="134"/>
      <c r="HP68" s="134"/>
      <c r="HQ68" s="134"/>
      <c r="HR68" s="134"/>
      <c r="HS68" s="134"/>
      <c r="HT68" s="134"/>
      <c r="HU68" s="134"/>
      <c r="HV68" s="134"/>
      <c r="HW68" s="134"/>
      <c r="HX68" s="134"/>
      <c r="HY68" s="134"/>
      <c r="HZ68" s="134"/>
      <c r="IA68" s="134"/>
      <c r="IB68" s="134"/>
      <c r="IC68" s="134"/>
      <c r="ID68" s="134"/>
      <c r="IE68" s="134"/>
      <c r="IF68" s="134"/>
      <c r="IG68" s="134"/>
      <c r="IH68" s="134"/>
      <c r="II68" s="134"/>
      <c r="IJ68" s="134"/>
      <c r="IK68" s="134"/>
      <c r="IL68" s="134"/>
      <c r="IM68" s="134"/>
      <c r="IN68" s="134"/>
      <c r="IO68" s="134"/>
      <c r="IP68" s="134"/>
      <c r="IQ68" s="134"/>
      <c r="IR68" s="134"/>
      <c r="IS68" s="134"/>
      <c r="IT68" s="134"/>
      <c r="IU68" s="134"/>
      <c r="IV68" s="134"/>
      <c r="IW68" s="134"/>
      <c r="IX68" s="134"/>
      <c r="IY68" s="134"/>
      <c r="IZ68" s="134"/>
      <c r="JA68" s="134"/>
      <c r="JB68" s="134"/>
      <c r="JC68" s="134"/>
      <c r="JD68" s="134"/>
      <c r="JE68" s="134"/>
      <c r="JF68" s="134"/>
      <c r="JG68" s="134"/>
      <c r="JH68" s="134"/>
      <c r="JI68" s="134"/>
      <c r="JJ68" s="134"/>
      <c r="JK68" s="134"/>
      <c r="JL68" s="134"/>
      <c r="JM68" s="134"/>
      <c r="JN68" s="134"/>
      <c r="JO68" s="134"/>
      <c r="JP68" s="134"/>
      <c r="JQ68" s="134"/>
      <c r="JR68" s="134"/>
      <c r="JS68" s="134"/>
      <c r="JT68" s="134"/>
      <c r="JU68" s="134"/>
      <c r="JV68" s="134"/>
      <c r="JW68" s="134"/>
      <c r="JX68" s="134"/>
      <c r="JY68" s="134"/>
      <c r="JZ68" s="134"/>
      <c r="KA68" s="134"/>
      <c r="KB68" s="134"/>
      <c r="KC68" s="134"/>
      <c r="KD68" s="134"/>
      <c r="KE68" s="134"/>
      <c r="KF68" s="134"/>
      <c r="KG68" s="134"/>
      <c r="KH68" s="134"/>
      <c r="KI68" s="134"/>
      <c r="KJ68" s="134"/>
      <c r="KK68" s="134"/>
      <c r="KL68" s="134"/>
      <c r="KM68" s="134"/>
      <c r="KN68" s="134"/>
      <c r="KO68" s="134"/>
      <c r="KP68" s="134"/>
      <c r="KQ68" s="134"/>
      <c r="KR68" s="134"/>
      <c r="KS68" s="134"/>
      <c r="KT68" s="134"/>
      <c r="KU68" s="134"/>
      <c r="KV68" s="134"/>
      <c r="KW68" s="134"/>
      <c r="KX68" s="134"/>
      <c r="KY68" s="134"/>
      <c r="KZ68" s="134"/>
      <c r="LA68" s="134"/>
      <c r="LB68" s="134"/>
      <c r="LC68" s="134"/>
      <c r="LD68" s="134"/>
      <c r="LE68" s="134"/>
      <c r="LF68" s="134"/>
      <c r="LG68" s="134"/>
      <c r="LH68" s="134"/>
      <c r="LI68" s="134"/>
      <c r="LJ68" s="134"/>
      <c r="LK68" s="134"/>
      <c r="LL68" s="134"/>
      <c r="LM68" s="134"/>
      <c r="LN68" s="134"/>
      <c r="LO68" s="134"/>
      <c r="LP68" s="134"/>
      <c r="LQ68" s="134"/>
      <c r="LR68" s="134"/>
      <c r="LS68" s="134"/>
      <c r="LT68" s="134"/>
      <c r="LU68" s="134"/>
      <c r="LV68" s="134"/>
      <c r="LW68" s="134"/>
      <c r="LX68" s="134"/>
      <c r="LY68" s="134"/>
      <c r="LZ68" s="134"/>
      <c r="MA68" s="134"/>
      <c r="MB68" s="134"/>
      <c r="MC68" s="134"/>
      <c r="MD68" s="134"/>
      <c r="ME68" s="134"/>
      <c r="MF68" s="134"/>
      <c r="MG68" s="134"/>
      <c r="MH68" s="134"/>
      <c r="MI68" s="134"/>
      <c r="MJ68" s="134"/>
      <c r="MK68" s="134"/>
      <c r="ML68" s="134"/>
      <c r="MM68" s="134"/>
      <c r="MN68" s="134"/>
      <c r="MO68" s="134"/>
      <c r="MP68" s="134"/>
      <c r="MQ68" s="134"/>
      <c r="MR68" s="134"/>
      <c r="MS68" s="134"/>
      <c r="MT68" s="134"/>
      <c r="MU68" s="134"/>
      <c r="MV68" s="134"/>
      <c r="MW68" s="134"/>
      <c r="MX68" s="134"/>
      <c r="MY68" s="134"/>
      <c r="MZ68" s="134"/>
      <c r="NA68" s="134"/>
      <c r="NB68" s="134"/>
      <c r="NC68" s="134"/>
      <c r="ND68" s="134"/>
      <c r="NE68" s="134"/>
      <c r="NF68" s="134"/>
      <c r="NG68" s="134"/>
      <c r="NH68" s="134"/>
      <c r="NI68" s="134"/>
      <c r="NJ68" s="134"/>
      <c r="NK68" s="134"/>
      <c r="NL68" s="134"/>
      <c r="NM68" s="134"/>
      <c r="NN68" s="134"/>
      <c r="NO68" s="134"/>
      <c r="NP68" s="134"/>
      <c r="NQ68" s="134"/>
      <c r="NR68" s="134"/>
      <c r="NS68" s="134"/>
      <c r="NT68" s="134"/>
      <c r="NU68" s="134"/>
      <c r="NV68" s="134"/>
      <c r="NW68" s="134"/>
      <c r="NX68" s="134"/>
      <c r="NY68" s="134"/>
      <c r="NZ68" s="134"/>
      <c r="OA68" s="134"/>
      <c r="OB68" s="134"/>
      <c r="OC68" s="134"/>
      <c r="OD68" s="134"/>
      <c r="OE68" s="134"/>
      <c r="OF68" s="134"/>
      <c r="OG68" s="134"/>
      <c r="OH68" s="134"/>
      <c r="OI68" s="134"/>
    </row>
    <row r="69" spans="33:399" x14ac:dyDescent="0.3"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  <c r="EK69" s="134"/>
      <c r="EL69" s="134"/>
      <c r="EM69" s="134"/>
      <c r="EN69" s="134"/>
      <c r="EO69" s="134"/>
      <c r="EP69" s="134"/>
      <c r="EQ69" s="134"/>
      <c r="ER69" s="134"/>
      <c r="ES69" s="134"/>
      <c r="ET69" s="134"/>
      <c r="EU69" s="134"/>
      <c r="EV69" s="134"/>
      <c r="EW69" s="134"/>
      <c r="EX69" s="134"/>
      <c r="EY69" s="134"/>
      <c r="EZ69" s="134"/>
      <c r="FA69" s="134"/>
      <c r="FB69" s="134"/>
      <c r="FC69" s="134"/>
      <c r="FD69" s="134"/>
      <c r="FE69" s="134"/>
      <c r="FF69" s="134"/>
      <c r="FG69" s="134"/>
      <c r="FH69" s="134"/>
      <c r="FI69" s="134"/>
      <c r="FJ69" s="134"/>
      <c r="FK69" s="134"/>
      <c r="FL69" s="134"/>
      <c r="FM69" s="134"/>
      <c r="FN69" s="134"/>
      <c r="FO69" s="134"/>
      <c r="FP69" s="134"/>
      <c r="FQ69" s="134"/>
      <c r="FR69" s="134"/>
      <c r="FS69" s="134"/>
      <c r="FT69" s="134"/>
      <c r="FU69" s="134"/>
      <c r="FV69" s="134"/>
      <c r="FW69" s="134"/>
      <c r="FX69" s="134"/>
      <c r="FY69" s="134"/>
      <c r="FZ69" s="134"/>
      <c r="GA69" s="134"/>
      <c r="GB69" s="134"/>
      <c r="GC69" s="134"/>
      <c r="GD69" s="134"/>
      <c r="GE69" s="134"/>
      <c r="GF69" s="134"/>
      <c r="GG69" s="134"/>
      <c r="GH69" s="134"/>
      <c r="GI69" s="134"/>
      <c r="GJ69" s="134"/>
      <c r="GK69" s="134"/>
      <c r="GL69" s="134"/>
      <c r="GM69" s="134"/>
      <c r="GN69" s="134"/>
      <c r="GO69" s="134"/>
      <c r="GP69" s="134"/>
      <c r="GQ69" s="134"/>
      <c r="GR69" s="134"/>
      <c r="GS69" s="134"/>
      <c r="GT69" s="134"/>
      <c r="GU69" s="134"/>
      <c r="GV69" s="134"/>
      <c r="GW69" s="134"/>
      <c r="GX69" s="134"/>
      <c r="GY69" s="134"/>
      <c r="GZ69" s="134"/>
      <c r="HA69" s="134"/>
      <c r="HB69" s="134"/>
      <c r="HC69" s="134"/>
      <c r="HD69" s="134"/>
      <c r="HE69" s="134"/>
      <c r="HF69" s="134"/>
      <c r="HG69" s="134"/>
      <c r="HH69" s="134"/>
      <c r="HI69" s="134"/>
      <c r="HJ69" s="134"/>
      <c r="HK69" s="134"/>
      <c r="HL69" s="134"/>
      <c r="HM69" s="134"/>
      <c r="HN69" s="134"/>
      <c r="HO69" s="134"/>
      <c r="HP69" s="134"/>
      <c r="HQ69" s="134"/>
      <c r="HR69" s="134"/>
      <c r="HS69" s="134"/>
      <c r="HT69" s="134"/>
      <c r="HU69" s="134"/>
      <c r="HV69" s="134"/>
      <c r="HW69" s="134"/>
      <c r="HX69" s="134"/>
      <c r="HY69" s="134"/>
      <c r="HZ69" s="134"/>
      <c r="IA69" s="134"/>
      <c r="IB69" s="134"/>
      <c r="IC69" s="134"/>
      <c r="ID69" s="134"/>
      <c r="IE69" s="134"/>
      <c r="IF69" s="134"/>
      <c r="IG69" s="134"/>
      <c r="IH69" s="134"/>
      <c r="II69" s="134"/>
      <c r="IJ69" s="134"/>
      <c r="IK69" s="134"/>
      <c r="IL69" s="134"/>
      <c r="IM69" s="134"/>
      <c r="IN69" s="134"/>
      <c r="IO69" s="134"/>
      <c r="IP69" s="134"/>
      <c r="IQ69" s="134"/>
      <c r="IR69" s="134"/>
      <c r="IS69" s="134"/>
      <c r="IT69" s="134"/>
      <c r="IU69" s="134"/>
      <c r="IV69" s="134"/>
      <c r="IW69" s="134"/>
      <c r="IX69" s="134"/>
      <c r="IY69" s="134"/>
      <c r="IZ69" s="134"/>
      <c r="JA69" s="134"/>
      <c r="JB69" s="134"/>
      <c r="JC69" s="134"/>
      <c r="JD69" s="134"/>
      <c r="JE69" s="134"/>
      <c r="JF69" s="134"/>
      <c r="JG69" s="134"/>
      <c r="JH69" s="134"/>
      <c r="JI69" s="134"/>
      <c r="JJ69" s="134"/>
      <c r="JK69" s="134"/>
      <c r="JL69" s="134"/>
      <c r="JM69" s="134"/>
      <c r="JN69" s="134"/>
      <c r="JO69" s="134"/>
      <c r="JP69" s="134"/>
      <c r="JQ69" s="134"/>
      <c r="JR69" s="134"/>
      <c r="JS69" s="134"/>
      <c r="JT69" s="134"/>
      <c r="JU69" s="134"/>
      <c r="JV69" s="134"/>
      <c r="JW69" s="134"/>
      <c r="JX69" s="134"/>
      <c r="JY69" s="134"/>
      <c r="JZ69" s="134"/>
      <c r="KA69" s="134"/>
      <c r="KB69" s="134"/>
      <c r="KC69" s="134"/>
      <c r="KD69" s="134"/>
      <c r="KE69" s="134"/>
      <c r="KF69" s="134"/>
      <c r="KG69" s="134"/>
      <c r="KH69" s="134"/>
      <c r="KI69" s="134"/>
      <c r="KJ69" s="134"/>
      <c r="KK69" s="134"/>
      <c r="KL69" s="134"/>
      <c r="KM69" s="134"/>
      <c r="KN69" s="134"/>
      <c r="KO69" s="134"/>
      <c r="KP69" s="134"/>
      <c r="KQ69" s="134"/>
      <c r="KR69" s="134"/>
      <c r="KS69" s="134"/>
      <c r="KT69" s="134"/>
      <c r="KU69" s="134"/>
      <c r="KV69" s="134"/>
      <c r="KW69" s="134"/>
      <c r="KX69" s="134"/>
      <c r="KY69" s="134"/>
      <c r="KZ69" s="134"/>
      <c r="LA69" s="134"/>
      <c r="LB69" s="134"/>
      <c r="LC69" s="134"/>
      <c r="LD69" s="134"/>
      <c r="LE69" s="134"/>
      <c r="LF69" s="134"/>
      <c r="LG69" s="134"/>
      <c r="LH69" s="134"/>
      <c r="LI69" s="134"/>
      <c r="LJ69" s="134"/>
      <c r="LK69" s="134"/>
      <c r="LL69" s="134"/>
      <c r="LM69" s="134"/>
      <c r="LN69" s="134"/>
      <c r="LO69" s="134"/>
      <c r="LP69" s="134"/>
      <c r="LQ69" s="134"/>
      <c r="LR69" s="134"/>
      <c r="LS69" s="134"/>
      <c r="LT69" s="134"/>
      <c r="LU69" s="134"/>
      <c r="LV69" s="134"/>
      <c r="LW69" s="134"/>
      <c r="LX69" s="134"/>
      <c r="LY69" s="134"/>
      <c r="LZ69" s="134"/>
      <c r="MA69" s="134"/>
      <c r="MB69" s="134"/>
      <c r="MC69" s="134"/>
      <c r="MD69" s="134"/>
      <c r="ME69" s="134"/>
      <c r="MF69" s="134"/>
      <c r="MG69" s="134"/>
      <c r="MH69" s="134"/>
      <c r="MI69" s="134"/>
      <c r="MJ69" s="134"/>
      <c r="MK69" s="134"/>
      <c r="ML69" s="134"/>
      <c r="MM69" s="134"/>
      <c r="MN69" s="134"/>
      <c r="MO69" s="134"/>
      <c r="MP69" s="134"/>
      <c r="MQ69" s="134"/>
      <c r="MR69" s="134"/>
      <c r="MS69" s="134"/>
      <c r="MT69" s="134"/>
      <c r="MU69" s="134"/>
      <c r="MV69" s="134"/>
      <c r="MW69" s="134"/>
      <c r="MX69" s="134"/>
      <c r="MY69" s="134"/>
      <c r="MZ69" s="134"/>
      <c r="NA69" s="134"/>
      <c r="NB69" s="134"/>
      <c r="NC69" s="134"/>
      <c r="ND69" s="134"/>
      <c r="NE69" s="134"/>
      <c r="NF69" s="134"/>
      <c r="NG69" s="134"/>
      <c r="NH69" s="134"/>
      <c r="NI69" s="134"/>
      <c r="NJ69" s="134"/>
      <c r="NK69" s="134"/>
      <c r="NL69" s="134"/>
      <c r="NM69" s="134"/>
      <c r="NN69" s="134"/>
      <c r="NO69" s="134"/>
      <c r="NP69" s="134"/>
      <c r="NQ69" s="134"/>
      <c r="NR69" s="134"/>
      <c r="NS69" s="134"/>
      <c r="NT69" s="134"/>
      <c r="NU69" s="134"/>
      <c r="NV69" s="134"/>
      <c r="NW69" s="134"/>
      <c r="NX69" s="134"/>
      <c r="NY69" s="134"/>
      <c r="NZ69" s="134"/>
      <c r="OA69" s="134"/>
      <c r="OB69" s="134"/>
      <c r="OC69" s="134"/>
      <c r="OD69" s="134"/>
      <c r="OE69" s="134"/>
      <c r="OF69" s="134"/>
      <c r="OG69" s="134"/>
      <c r="OH69" s="134"/>
      <c r="OI69" s="134"/>
    </row>
    <row r="70" spans="33:399" x14ac:dyDescent="0.3"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  <c r="EK70" s="134"/>
      <c r="EL70" s="134"/>
      <c r="EM70" s="134"/>
      <c r="EN70" s="134"/>
      <c r="EO70" s="134"/>
      <c r="EP70" s="134"/>
      <c r="EQ70" s="134"/>
      <c r="ER70" s="134"/>
      <c r="ES70" s="134"/>
      <c r="ET70" s="134"/>
      <c r="EU70" s="134"/>
      <c r="EV70" s="134"/>
      <c r="EW70" s="134"/>
      <c r="EX70" s="134"/>
      <c r="EY70" s="134"/>
      <c r="EZ70" s="134"/>
      <c r="FA70" s="134"/>
      <c r="FB70" s="134"/>
      <c r="FC70" s="134"/>
      <c r="FD70" s="134"/>
      <c r="FE70" s="134"/>
      <c r="FF70" s="134"/>
      <c r="FG70" s="134"/>
      <c r="FH70" s="134"/>
      <c r="FI70" s="134"/>
      <c r="FJ70" s="134"/>
      <c r="FK70" s="134"/>
      <c r="FL70" s="134"/>
      <c r="FM70" s="134"/>
      <c r="FN70" s="134"/>
      <c r="FO70" s="134"/>
      <c r="FP70" s="134"/>
      <c r="FQ70" s="134"/>
      <c r="FR70" s="134"/>
      <c r="FS70" s="134"/>
      <c r="FT70" s="134"/>
      <c r="FU70" s="134"/>
      <c r="FV70" s="134"/>
      <c r="FW70" s="134"/>
      <c r="FX70" s="134"/>
      <c r="FY70" s="134"/>
      <c r="FZ70" s="134"/>
      <c r="GA70" s="134"/>
      <c r="GB70" s="134"/>
      <c r="GC70" s="134"/>
      <c r="GD70" s="134"/>
      <c r="GE70" s="134"/>
      <c r="GF70" s="134"/>
      <c r="GG70" s="134"/>
      <c r="GH70" s="134"/>
      <c r="GI70" s="134"/>
      <c r="GJ70" s="134"/>
      <c r="GK70" s="134"/>
      <c r="GL70" s="134"/>
      <c r="GM70" s="134"/>
      <c r="GN70" s="134"/>
      <c r="GO70" s="134"/>
      <c r="GP70" s="134"/>
      <c r="GQ70" s="134"/>
      <c r="GR70" s="134"/>
      <c r="GS70" s="134"/>
      <c r="GT70" s="134"/>
      <c r="GU70" s="134"/>
      <c r="GV70" s="134"/>
      <c r="GW70" s="134"/>
      <c r="GX70" s="134"/>
      <c r="GY70" s="134"/>
      <c r="GZ70" s="134"/>
      <c r="HA70" s="134"/>
      <c r="HB70" s="134"/>
      <c r="HC70" s="134"/>
      <c r="HD70" s="134"/>
      <c r="HE70" s="134"/>
      <c r="HF70" s="134"/>
      <c r="HG70" s="134"/>
      <c r="HH70" s="134"/>
      <c r="HI70" s="134"/>
      <c r="HJ70" s="134"/>
      <c r="HK70" s="134"/>
      <c r="HL70" s="134"/>
      <c r="HM70" s="134"/>
      <c r="HN70" s="134"/>
      <c r="HO70" s="134"/>
      <c r="HP70" s="134"/>
      <c r="HQ70" s="134"/>
      <c r="HR70" s="134"/>
      <c r="HS70" s="134"/>
      <c r="HT70" s="134"/>
      <c r="HU70" s="134"/>
      <c r="HV70" s="134"/>
      <c r="HW70" s="134"/>
      <c r="HX70" s="134"/>
      <c r="HY70" s="134"/>
      <c r="HZ70" s="134"/>
      <c r="IA70" s="134"/>
      <c r="IB70" s="134"/>
      <c r="IC70" s="134"/>
      <c r="ID70" s="134"/>
      <c r="IE70" s="134"/>
      <c r="IF70" s="134"/>
      <c r="IG70" s="134"/>
      <c r="IH70" s="134"/>
      <c r="II70" s="134"/>
      <c r="IJ70" s="134"/>
      <c r="IK70" s="134"/>
      <c r="IL70" s="134"/>
      <c r="IM70" s="134"/>
      <c r="IN70" s="134"/>
      <c r="IO70" s="134"/>
      <c r="IP70" s="134"/>
      <c r="IQ70" s="134"/>
      <c r="IR70" s="134"/>
      <c r="IS70" s="134"/>
      <c r="IT70" s="134"/>
      <c r="IU70" s="134"/>
      <c r="IV70" s="134"/>
      <c r="IW70" s="134"/>
      <c r="IX70" s="134"/>
      <c r="IY70" s="134"/>
      <c r="IZ70" s="134"/>
      <c r="JA70" s="134"/>
      <c r="JB70" s="134"/>
      <c r="JC70" s="134"/>
      <c r="JD70" s="134"/>
      <c r="JE70" s="134"/>
      <c r="JF70" s="134"/>
      <c r="JG70" s="134"/>
      <c r="JH70" s="134"/>
      <c r="JI70" s="134"/>
      <c r="JJ70" s="134"/>
      <c r="JK70" s="134"/>
      <c r="JL70" s="134"/>
      <c r="JM70" s="134"/>
      <c r="JN70" s="134"/>
      <c r="JO70" s="134"/>
      <c r="JP70" s="134"/>
      <c r="JQ70" s="134"/>
      <c r="JR70" s="134"/>
      <c r="JS70" s="134"/>
      <c r="JT70" s="134"/>
      <c r="JU70" s="134"/>
      <c r="JV70" s="134"/>
      <c r="JW70" s="134"/>
      <c r="JX70" s="134"/>
      <c r="JY70" s="134"/>
      <c r="JZ70" s="134"/>
      <c r="KA70" s="134"/>
      <c r="KB70" s="134"/>
      <c r="KC70" s="134"/>
      <c r="KD70" s="134"/>
      <c r="KE70" s="134"/>
      <c r="KF70" s="134"/>
      <c r="KG70" s="134"/>
      <c r="KH70" s="134"/>
      <c r="KI70" s="134"/>
      <c r="KJ70" s="134"/>
      <c r="KK70" s="134"/>
      <c r="KL70" s="134"/>
      <c r="KM70" s="134"/>
      <c r="KN70" s="134"/>
      <c r="KO70" s="134"/>
      <c r="KP70" s="134"/>
      <c r="KQ70" s="134"/>
      <c r="KR70" s="134"/>
      <c r="KS70" s="134"/>
      <c r="KT70" s="134"/>
      <c r="KU70" s="134"/>
      <c r="KV70" s="134"/>
      <c r="KW70" s="134"/>
      <c r="KX70" s="134"/>
      <c r="KY70" s="134"/>
      <c r="KZ70" s="134"/>
      <c r="LA70" s="134"/>
      <c r="LB70" s="134"/>
      <c r="LC70" s="134"/>
      <c r="LD70" s="134"/>
      <c r="LE70" s="134"/>
      <c r="LF70" s="134"/>
      <c r="LG70" s="134"/>
      <c r="LH70" s="134"/>
      <c r="LI70" s="134"/>
      <c r="LJ70" s="134"/>
      <c r="LK70" s="134"/>
      <c r="LL70" s="134"/>
      <c r="LM70" s="134"/>
      <c r="LN70" s="134"/>
      <c r="LO70" s="134"/>
      <c r="LP70" s="134"/>
      <c r="LQ70" s="134"/>
      <c r="LR70" s="134"/>
      <c r="LS70" s="134"/>
      <c r="LT70" s="134"/>
      <c r="LU70" s="134"/>
      <c r="LV70" s="134"/>
      <c r="LW70" s="134"/>
      <c r="LX70" s="134"/>
      <c r="LY70" s="134"/>
      <c r="LZ70" s="134"/>
      <c r="MA70" s="134"/>
      <c r="MB70" s="134"/>
      <c r="MC70" s="134"/>
      <c r="MD70" s="134"/>
      <c r="ME70" s="134"/>
      <c r="MF70" s="134"/>
      <c r="MG70" s="134"/>
      <c r="MH70" s="134"/>
      <c r="MI70" s="134"/>
      <c r="MJ70" s="134"/>
      <c r="MK70" s="134"/>
      <c r="ML70" s="134"/>
      <c r="MM70" s="134"/>
      <c r="MN70" s="134"/>
      <c r="MO70" s="134"/>
      <c r="MP70" s="134"/>
      <c r="MQ70" s="134"/>
      <c r="MR70" s="134"/>
      <c r="MS70" s="134"/>
      <c r="MT70" s="134"/>
      <c r="MU70" s="134"/>
      <c r="MV70" s="134"/>
      <c r="MW70" s="134"/>
      <c r="MX70" s="134"/>
      <c r="MY70" s="134"/>
      <c r="MZ70" s="134"/>
      <c r="NA70" s="134"/>
      <c r="NB70" s="134"/>
      <c r="NC70" s="134"/>
      <c r="ND70" s="134"/>
      <c r="NE70" s="134"/>
      <c r="NF70" s="134"/>
      <c r="NG70" s="134"/>
      <c r="NH70" s="134"/>
      <c r="NI70" s="134"/>
      <c r="NJ70" s="134"/>
      <c r="NK70" s="134"/>
      <c r="NL70" s="134"/>
      <c r="NM70" s="134"/>
      <c r="NN70" s="134"/>
      <c r="NO70" s="134"/>
      <c r="NP70" s="134"/>
      <c r="NQ70" s="134"/>
      <c r="NR70" s="134"/>
      <c r="NS70" s="134"/>
      <c r="NT70" s="134"/>
      <c r="NU70" s="134"/>
      <c r="NV70" s="134"/>
      <c r="NW70" s="134"/>
      <c r="NX70" s="134"/>
      <c r="NY70" s="134"/>
      <c r="NZ70" s="134"/>
      <c r="OA70" s="134"/>
      <c r="OB70" s="134"/>
      <c r="OC70" s="134"/>
      <c r="OD70" s="134"/>
      <c r="OE70" s="134"/>
      <c r="OF70" s="134"/>
      <c r="OG70" s="134"/>
      <c r="OH70" s="134"/>
      <c r="OI70" s="134"/>
    </row>
    <row r="71" spans="33:399" x14ac:dyDescent="0.3"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  <c r="EK71" s="134"/>
      <c r="EL71" s="134"/>
      <c r="EM71" s="134"/>
      <c r="EN71" s="134"/>
      <c r="EO71" s="134"/>
      <c r="EP71" s="134"/>
      <c r="EQ71" s="134"/>
      <c r="ER71" s="134"/>
      <c r="ES71" s="134"/>
      <c r="ET71" s="134"/>
      <c r="EU71" s="134"/>
      <c r="EV71" s="134"/>
      <c r="EW71" s="134"/>
      <c r="EX71" s="134"/>
      <c r="EY71" s="134"/>
      <c r="EZ71" s="134"/>
      <c r="FA71" s="134"/>
      <c r="FB71" s="134"/>
      <c r="FC71" s="134"/>
      <c r="FD71" s="134"/>
      <c r="FE71" s="134"/>
      <c r="FF71" s="134"/>
      <c r="FG71" s="134"/>
      <c r="FH71" s="134"/>
      <c r="FI71" s="134"/>
      <c r="FJ71" s="134"/>
      <c r="FK71" s="134"/>
      <c r="FL71" s="134"/>
      <c r="FM71" s="134"/>
      <c r="FN71" s="134"/>
      <c r="FO71" s="134"/>
      <c r="FP71" s="134"/>
      <c r="FQ71" s="134"/>
      <c r="FR71" s="134"/>
      <c r="FS71" s="134"/>
      <c r="FT71" s="134"/>
      <c r="FU71" s="134"/>
      <c r="FV71" s="134"/>
      <c r="FW71" s="134"/>
      <c r="FX71" s="134"/>
      <c r="FY71" s="134"/>
      <c r="FZ71" s="134"/>
      <c r="GA71" s="134"/>
      <c r="GB71" s="134"/>
      <c r="GC71" s="134"/>
      <c r="GD71" s="134"/>
      <c r="GE71" s="134"/>
      <c r="GF71" s="134"/>
      <c r="GG71" s="134"/>
      <c r="GH71" s="134"/>
      <c r="GI71" s="134"/>
      <c r="GJ71" s="134"/>
      <c r="GK71" s="134"/>
      <c r="GL71" s="134"/>
      <c r="GM71" s="134"/>
      <c r="GN71" s="134"/>
      <c r="GO71" s="134"/>
      <c r="GP71" s="134"/>
      <c r="GQ71" s="134"/>
      <c r="GR71" s="134"/>
      <c r="GS71" s="134"/>
      <c r="GT71" s="134"/>
      <c r="GU71" s="134"/>
      <c r="GV71" s="134"/>
      <c r="GW71" s="134"/>
      <c r="GX71" s="134"/>
      <c r="GY71" s="134"/>
      <c r="GZ71" s="134"/>
      <c r="HA71" s="134"/>
      <c r="HB71" s="134"/>
      <c r="HC71" s="134"/>
      <c r="HD71" s="134"/>
      <c r="HE71" s="134"/>
      <c r="HF71" s="134"/>
      <c r="HG71" s="134"/>
      <c r="HH71" s="134"/>
      <c r="HI71" s="134"/>
      <c r="HJ71" s="134"/>
      <c r="HK71" s="134"/>
      <c r="HL71" s="134"/>
      <c r="HM71" s="134"/>
      <c r="HN71" s="134"/>
      <c r="HO71" s="134"/>
      <c r="HP71" s="134"/>
      <c r="HQ71" s="134"/>
      <c r="HR71" s="134"/>
      <c r="HS71" s="134"/>
      <c r="HT71" s="134"/>
      <c r="HU71" s="134"/>
      <c r="HV71" s="134"/>
      <c r="HW71" s="134"/>
      <c r="HX71" s="134"/>
      <c r="HY71" s="134"/>
      <c r="HZ71" s="134"/>
      <c r="IA71" s="134"/>
      <c r="IB71" s="134"/>
      <c r="IC71" s="134"/>
      <c r="ID71" s="134"/>
      <c r="IE71" s="134"/>
      <c r="IF71" s="134"/>
      <c r="IG71" s="134"/>
      <c r="IH71" s="134"/>
      <c r="II71" s="134"/>
      <c r="IJ71" s="134"/>
      <c r="IK71" s="134"/>
      <c r="IL71" s="134"/>
      <c r="IM71" s="134"/>
      <c r="IN71" s="134"/>
      <c r="IO71" s="134"/>
      <c r="IP71" s="134"/>
      <c r="IQ71" s="134"/>
      <c r="IR71" s="134"/>
      <c r="IS71" s="134"/>
      <c r="IT71" s="134"/>
      <c r="IU71" s="134"/>
      <c r="IV71" s="134"/>
      <c r="IW71" s="134"/>
      <c r="IX71" s="134"/>
      <c r="IY71" s="134"/>
      <c r="IZ71" s="134"/>
      <c r="JA71" s="134"/>
      <c r="JB71" s="134"/>
      <c r="JC71" s="134"/>
      <c r="JD71" s="134"/>
      <c r="JE71" s="134"/>
      <c r="JF71" s="134"/>
      <c r="JG71" s="134"/>
      <c r="JH71" s="134"/>
      <c r="JI71" s="134"/>
      <c r="JJ71" s="134"/>
      <c r="JK71" s="134"/>
      <c r="JL71" s="134"/>
      <c r="JM71" s="134"/>
      <c r="JN71" s="134"/>
      <c r="JO71" s="134"/>
      <c r="JP71" s="134"/>
      <c r="JQ71" s="134"/>
      <c r="JR71" s="134"/>
      <c r="JS71" s="134"/>
      <c r="JT71" s="134"/>
      <c r="JU71" s="134"/>
      <c r="JV71" s="134"/>
      <c r="JW71" s="134"/>
      <c r="JX71" s="134"/>
      <c r="JY71" s="134"/>
      <c r="JZ71" s="134"/>
      <c r="KA71" s="134"/>
      <c r="KB71" s="134"/>
      <c r="KC71" s="134"/>
      <c r="KD71" s="134"/>
      <c r="KE71" s="134"/>
      <c r="KF71" s="134"/>
      <c r="KG71" s="134"/>
      <c r="KH71" s="134"/>
      <c r="KI71" s="134"/>
      <c r="KJ71" s="134"/>
      <c r="KK71" s="134"/>
      <c r="KL71" s="134"/>
      <c r="KM71" s="134"/>
      <c r="KN71" s="134"/>
      <c r="KO71" s="134"/>
      <c r="KP71" s="134"/>
      <c r="KQ71" s="134"/>
      <c r="KR71" s="134"/>
      <c r="KS71" s="134"/>
      <c r="KT71" s="134"/>
      <c r="KU71" s="134"/>
      <c r="KV71" s="134"/>
      <c r="KW71" s="134"/>
      <c r="KX71" s="134"/>
      <c r="KY71" s="134"/>
      <c r="KZ71" s="134"/>
      <c r="LA71" s="134"/>
      <c r="LB71" s="134"/>
      <c r="LC71" s="134"/>
      <c r="LD71" s="134"/>
      <c r="LE71" s="134"/>
      <c r="LF71" s="134"/>
      <c r="LG71" s="134"/>
      <c r="LH71" s="134"/>
      <c r="LI71" s="134"/>
      <c r="LJ71" s="134"/>
      <c r="LK71" s="134"/>
      <c r="LL71" s="134"/>
      <c r="LM71" s="134"/>
      <c r="LN71" s="134"/>
      <c r="LO71" s="134"/>
      <c r="LP71" s="134"/>
      <c r="LQ71" s="134"/>
      <c r="LR71" s="134"/>
      <c r="LS71" s="134"/>
      <c r="LT71" s="134"/>
      <c r="LU71" s="134"/>
      <c r="LV71" s="134"/>
      <c r="LW71" s="134"/>
      <c r="LX71" s="134"/>
      <c r="LY71" s="134"/>
      <c r="LZ71" s="134"/>
      <c r="MA71" s="134"/>
      <c r="MB71" s="134"/>
      <c r="MC71" s="134"/>
      <c r="MD71" s="134"/>
      <c r="ME71" s="134"/>
      <c r="MF71" s="134"/>
      <c r="MG71" s="134"/>
      <c r="MH71" s="134"/>
      <c r="MI71" s="134"/>
      <c r="MJ71" s="134"/>
      <c r="MK71" s="134"/>
      <c r="ML71" s="134"/>
      <c r="MM71" s="134"/>
      <c r="MN71" s="134"/>
      <c r="MO71" s="134"/>
      <c r="MP71" s="134"/>
      <c r="MQ71" s="134"/>
      <c r="MR71" s="134"/>
      <c r="MS71" s="134"/>
      <c r="MT71" s="134"/>
      <c r="MU71" s="134"/>
      <c r="MV71" s="134"/>
      <c r="MW71" s="134"/>
      <c r="MX71" s="134"/>
      <c r="MY71" s="134"/>
      <c r="MZ71" s="134"/>
      <c r="NA71" s="134"/>
      <c r="NB71" s="134"/>
      <c r="NC71" s="134"/>
      <c r="ND71" s="134"/>
      <c r="NE71" s="134"/>
      <c r="NF71" s="134"/>
      <c r="NG71" s="134"/>
      <c r="NH71" s="134"/>
      <c r="NI71" s="134"/>
      <c r="NJ71" s="134"/>
      <c r="NK71" s="134"/>
      <c r="NL71" s="134"/>
      <c r="NM71" s="134"/>
      <c r="NN71" s="134"/>
      <c r="NO71" s="134"/>
      <c r="NP71" s="134"/>
      <c r="NQ71" s="134"/>
      <c r="NR71" s="134"/>
      <c r="NS71" s="134"/>
      <c r="NT71" s="134"/>
      <c r="NU71" s="134"/>
      <c r="NV71" s="134"/>
      <c r="NW71" s="134"/>
      <c r="NX71" s="134"/>
      <c r="NY71" s="134"/>
      <c r="NZ71" s="134"/>
      <c r="OA71" s="134"/>
      <c r="OB71" s="134"/>
      <c r="OC71" s="134"/>
      <c r="OD71" s="134"/>
      <c r="OE71" s="134"/>
      <c r="OF71" s="134"/>
      <c r="OG71" s="134"/>
      <c r="OH71" s="134"/>
      <c r="OI71" s="134"/>
    </row>
    <row r="72" spans="33:399" x14ac:dyDescent="0.3"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  <c r="EK72" s="134"/>
      <c r="EL72" s="134"/>
      <c r="EM72" s="134"/>
      <c r="EN72" s="134"/>
      <c r="EO72" s="134"/>
      <c r="EP72" s="134"/>
      <c r="EQ72" s="134"/>
      <c r="ER72" s="134"/>
      <c r="ES72" s="134"/>
      <c r="ET72" s="134"/>
      <c r="EU72" s="134"/>
      <c r="EV72" s="134"/>
      <c r="EW72" s="134"/>
      <c r="EX72" s="134"/>
      <c r="EY72" s="134"/>
      <c r="EZ72" s="134"/>
      <c r="FA72" s="134"/>
      <c r="FB72" s="134"/>
      <c r="FC72" s="134"/>
      <c r="FD72" s="134"/>
      <c r="FE72" s="134"/>
      <c r="FF72" s="134"/>
      <c r="FG72" s="134"/>
      <c r="FH72" s="134"/>
      <c r="FI72" s="134"/>
      <c r="FJ72" s="134"/>
      <c r="FK72" s="134"/>
      <c r="FL72" s="134"/>
      <c r="FM72" s="134"/>
      <c r="FN72" s="134"/>
      <c r="FO72" s="134"/>
      <c r="FP72" s="134"/>
      <c r="FQ72" s="134"/>
      <c r="FR72" s="134"/>
      <c r="FS72" s="134"/>
      <c r="FT72" s="134"/>
      <c r="FU72" s="134"/>
      <c r="FV72" s="134"/>
      <c r="FW72" s="134"/>
      <c r="FX72" s="134"/>
      <c r="FY72" s="134"/>
      <c r="FZ72" s="134"/>
      <c r="GA72" s="134"/>
      <c r="GB72" s="134"/>
      <c r="GC72" s="134"/>
      <c r="GD72" s="134"/>
      <c r="GE72" s="134"/>
      <c r="GF72" s="134"/>
      <c r="GG72" s="134"/>
      <c r="GH72" s="134"/>
      <c r="GI72" s="134"/>
      <c r="GJ72" s="134"/>
      <c r="GK72" s="134"/>
      <c r="GL72" s="134"/>
      <c r="GM72" s="134"/>
      <c r="GN72" s="134"/>
      <c r="GO72" s="134"/>
      <c r="GP72" s="134"/>
      <c r="GQ72" s="134"/>
      <c r="GR72" s="134"/>
      <c r="GS72" s="134"/>
      <c r="GT72" s="134"/>
      <c r="GU72" s="134"/>
      <c r="GV72" s="134"/>
      <c r="GW72" s="134"/>
      <c r="GX72" s="134"/>
      <c r="GY72" s="134"/>
      <c r="GZ72" s="134"/>
      <c r="HA72" s="134"/>
      <c r="HB72" s="134"/>
      <c r="HC72" s="134"/>
      <c r="HD72" s="134"/>
      <c r="HE72" s="134"/>
      <c r="HF72" s="134"/>
      <c r="HG72" s="134"/>
      <c r="HH72" s="134"/>
      <c r="HI72" s="134"/>
      <c r="HJ72" s="134"/>
      <c r="HK72" s="134"/>
      <c r="HL72" s="134"/>
      <c r="HM72" s="134"/>
      <c r="HN72" s="134"/>
      <c r="HO72" s="134"/>
      <c r="HP72" s="134"/>
      <c r="HQ72" s="134"/>
      <c r="HR72" s="134"/>
      <c r="HS72" s="134"/>
      <c r="HT72" s="134"/>
      <c r="HU72" s="134"/>
      <c r="HV72" s="134"/>
      <c r="HW72" s="134"/>
      <c r="HX72" s="134"/>
      <c r="HY72" s="134"/>
      <c r="HZ72" s="134"/>
      <c r="IA72" s="134"/>
      <c r="IB72" s="134"/>
      <c r="IC72" s="134"/>
      <c r="ID72" s="134"/>
      <c r="IE72" s="134"/>
      <c r="IF72" s="134"/>
      <c r="IG72" s="134"/>
      <c r="IH72" s="134"/>
      <c r="II72" s="134"/>
      <c r="IJ72" s="134"/>
      <c r="IK72" s="134"/>
      <c r="IL72" s="134"/>
      <c r="IM72" s="134"/>
      <c r="IN72" s="134"/>
      <c r="IO72" s="134"/>
      <c r="IP72" s="134"/>
      <c r="IQ72" s="134"/>
      <c r="IR72" s="134"/>
      <c r="IS72" s="134"/>
      <c r="IT72" s="134"/>
      <c r="IU72" s="134"/>
      <c r="IV72" s="134"/>
      <c r="IW72" s="134"/>
      <c r="IX72" s="134"/>
      <c r="IY72" s="134"/>
      <c r="IZ72" s="134"/>
      <c r="JA72" s="134"/>
      <c r="JB72" s="134"/>
      <c r="JC72" s="134"/>
      <c r="JD72" s="134"/>
      <c r="JE72" s="134"/>
      <c r="JF72" s="134"/>
      <c r="JG72" s="134"/>
      <c r="JH72" s="134"/>
      <c r="JI72" s="134"/>
      <c r="JJ72" s="134"/>
      <c r="JK72" s="134"/>
      <c r="JL72" s="134"/>
      <c r="JM72" s="134"/>
      <c r="JN72" s="134"/>
      <c r="JO72" s="134"/>
      <c r="JP72" s="134"/>
      <c r="JQ72" s="134"/>
      <c r="JR72" s="134"/>
      <c r="JS72" s="134"/>
      <c r="JT72" s="134"/>
      <c r="JU72" s="134"/>
      <c r="JV72" s="134"/>
      <c r="JW72" s="134"/>
      <c r="JX72" s="134"/>
      <c r="JY72" s="134"/>
      <c r="JZ72" s="134"/>
      <c r="KA72" s="134"/>
      <c r="KB72" s="134"/>
      <c r="KC72" s="134"/>
      <c r="KD72" s="134"/>
      <c r="KE72" s="134"/>
      <c r="KF72" s="134"/>
      <c r="KG72" s="134"/>
      <c r="KH72" s="134"/>
      <c r="KI72" s="134"/>
      <c r="KJ72" s="134"/>
      <c r="KK72" s="134"/>
      <c r="KL72" s="134"/>
      <c r="KM72" s="134"/>
      <c r="KN72" s="134"/>
      <c r="KO72" s="134"/>
      <c r="KP72" s="134"/>
      <c r="KQ72" s="134"/>
      <c r="KR72" s="134"/>
      <c r="KS72" s="134"/>
      <c r="KT72" s="134"/>
      <c r="KU72" s="134"/>
      <c r="KV72" s="134"/>
      <c r="KW72" s="134"/>
      <c r="KX72" s="134"/>
      <c r="KY72" s="134"/>
      <c r="KZ72" s="134"/>
      <c r="LA72" s="134"/>
      <c r="LB72" s="134"/>
      <c r="LC72" s="134"/>
      <c r="LD72" s="134"/>
      <c r="LE72" s="134"/>
      <c r="LF72" s="134"/>
      <c r="LG72" s="134"/>
      <c r="LH72" s="134"/>
      <c r="LI72" s="134"/>
      <c r="LJ72" s="134"/>
      <c r="LK72" s="134"/>
      <c r="LL72" s="134"/>
      <c r="LM72" s="134"/>
      <c r="LN72" s="134"/>
      <c r="LO72" s="134"/>
      <c r="LP72" s="134"/>
      <c r="LQ72" s="134"/>
      <c r="LR72" s="134"/>
      <c r="LS72" s="134"/>
      <c r="LT72" s="134"/>
      <c r="LU72" s="134"/>
      <c r="LV72" s="134"/>
      <c r="LW72" s="134"/>
      <c r="LX72" s="134"/>
      <c r="LY72" s="134"/>
      <c r="LZ72" s="134"/>
      <c r="MA72" s="134"/>
      <c r="MB72" s="134"/>
      <c r="MC72" s="134"/>
      <c r="MD72" s="134"/>
      <c r="ME72" s="134"/>
      <c r="MF72" s="134"/>
      <c r="MG72" s="134"/>
      <c r="MH72" s="134"/>
      <c r="MI72" s="134"/>
      <c r="MJ72" s="134"/>
      <c r="MK72" s="134"/>
      <c r="ML72" s="134"/>
      <c r="MM72" s="134"/>
      <c r="MN72" s="134"/>
      <c r="MO72" s="134"/>
      <c r="MP72" s="134"/>
      <c r="MQ72" s="134"/>
      <c r="MR72" s="134"/>
      <c r="MS72" s="134"/>
      <c r="MT72" s="134"/>
      <c r="MU72" s="134"/>
      <c r="MV72" s="134"/>
      <c r="MW72" s="134"/>
      <c r="MX72" s="134"/>
      <c r="MY72" s="134"/>
      <c r="MZ72" s="134"/>
      <c r="NA72" s="134"/>
      <c r="NB72" s="134"/>
      <c r="NC72" s="134"/>
      <c r="ND72" s="134"/>
      <c r="NE72" s="134"/>
      <c r="NF72" s="134"/>
      <c r="NG72" s="134"/>
      <c r="NH72" s="134"/>
      <c r="NI72" s="134"/>
      <c r="NJ72" s="134"/>
      <c r="NK72" s="134"/>
      <c r="NL72" s="134"/>
      <c r="NM72" s="134"/>
      <c r="NN72" s="134"/>
      <c r="NO72" s="134"/>
      <c r="NP72" s="134"/>
      <c r="NQ72" s="134"/>
      <c r="NR72" s="134"/>
      <c r="NS72" s="134"/>
      <c r="NT72" s="134"/>
      <c r="NU72" s="134"/>
      <c r="NV72" s="134"/>
      <c r="NW72" s="134"/>
      <c r="NX72" s="134"/>
      <c r="NY72" s="134"/>
      <c r="NZ72" s="134"/>
      <c r="OA72" s="134"/>
      <c r="OB72" s="134"/>
      <c r="OC72" s="134"/>
      <c r="OD72" s="134"/>
      <c r="OE72" s="134"/>
      <c r="OF72" s="134"/>
      <c r="OG72" s="134"/>
      <c r="OH72" s="134"/>
      <c r="OI72" s="134"/>
    </row>
    <row r="73" spans="33:399" ht="15.65" thickBot="1" x14ac:dyDescent="0.35">
      <c r="AH73" s="157"/>
    </row>
    <row r="74" spans="33:399" ht="15.65" thickBot="1" x14ac:dyDescent="0.35">
      <c r="AH74" s="150"/>
    </row>
  </sheetData>
  <mergeCells count="3">
    <mergeCell ref="E1:G1"/>
    <mergeCell ref="K1:P1"/>
    <mergeCell ref="I1:J1"/>
  </mergeCells>
  <conditionalFormatting sqref="I5:J5">
    <cfRule type="expression" dxfId="93" priority="58">
      <formula>#REF!&gt;=#REF!</formula>
    </cfRule>
  </conditionalFormatting>
  <conditionalFormatting sqref="F11 A11 A17">
    <cfRule type="expression" dxfId="92" priority="57">
      <formula>#REF!&gt;=#REF!</formula>
    </cfRule>
  </conditionalFormatting>
  <conditionalFormatting sqref="I17:J17">
    <cfRule type="expression" dxfId="91" priority="56">
      <formula>#REF!&gt;=#REF!</formula>
    </cfRule>
  </conditionalFormatting>
  <conditionalFormatting sqref="I29:J29 I41:J41">
    <cfRule type="expression" dxfId="90" priority="55">
      <formula>#REF!&gt;=#REF!</formula>
    </cfRule>
  </conditionalFormatting>
  <conditionalFormatting sqref="C1:D51 C54:D1048576 D52:D53 B52:B53">
    <cfRule type="expression" dxfId="89" priority="53">
      <formula>OR("sam","dim")</formula>
    </cfRule>
  </conditionalFormatting>
  <conditionalFormatting sqref="AJ5">
    <cfRule type="expression" dxfId="88" priority="52">
      <formula>"$O$2=""sam"""</formula>
    </cfRule>
  </conditionalFormatting>
  <conditionalFormatting sqref="AG5:OI51 AG54:OI72">
    <cfRule type="expression" dxfId="87" priority="48">
      <formula>AND(AG$3&gt;=$C5,AG$3&lt;=$D5)</formula>
    </cfRule>
  </conditionalFormatting>
  <conditionalFormatting sqref="AG11:OI16">
    <cfRule type="expression" dxfId="86" priority="46">
      <formula>AND(AG$3&gt;=$C11,AG$3&lt;=$D11)</formula>
    </cfRule>
  </conditionalFormatting>
  <conditionalFormatting sqref="AG17:OI28">
    <cfRule type="expression" dxfId="85" priority="45">
      <formula>AND(AG$3&gt;=$C17,AG$3&lt;=$D17)</formula>
    </cfRule>
  </conditionalFormatting>
  <conditionalFormatting sqref="AG29:OI40">
    <cfRule type="expression" dxfId="84" priority="44">
      <formula>AND(AG$3&gt;=$C29,AG$3&lt;=$D29)</formula>
    </cfRule>
  </conditionalFormatting>
  <conditionalFormatting sqref="AG41:OI44">
    <cfRule type="expression" dxfId="83" priority="43">
      <formula>AND(AG$3&gt;=$C41,AG$3&lt;=$D41)</formula>
    </cfRule>
  </conditionalFormatting>
  <conditionalFormatting sqref="AG5:OI72">
    <cfRule type="expression" dxfId="82" priority="42">
      <formula>OR(AG$2=6,AG$2=7)</formula>
    </cfRule>
  </conditionalFormatting>
  <conditionalFormatting sqref="I11:J11">
    <cfRule type="expression" dxfId="81" priority="39">
      <formula>#REF!&gt;=#REF!</formula>
    </cfRule>
  </conditionalFormatting>
  <conditionalFormatting sqref="F41 F29 F17">
    <cfRule type="expression" dxfId="80" priority="38">
      <formula>#REF!&gt;=#REF!</formula>
    </cfRule>
  </conditionalFormatting>
  <conditionalFormatting sqref="A29">
    <cfRule type="expression" dxfId="79" priority="37">
      <formula>#REF!&gt;=#REF!</formula>
    </cfRule>
  </conditionalFormatting>
  <conditionalFormatting sqref="A41">
    <cfRule type="expression" dxfId="78" priority="36">
      <formula>#REF!&gt;=#REF!</formula>
    </cfRule>
  </conditionalFormatting>
  <conditionalFormatting sqref="G11:AD11 G17:AD17 G29:AD29 G41:AD41 G5:AD5">
    <cfRule type="cellIs" dxfId="77" priority="35" operator="equal">
      <formula>1</formula>
    </cfRule>
  </conditionalFormatting>
  <conditionalFormatting sqref="K6:P18 G6:AD10 I12:J16 I18:J18 I21:J28 K21:P32 I19:P20 K34:P44 I30:J32 I33:P33 I34:J40 I42:J44">
    <cfRule type="cellIs" dxfId="76" priority="34" operator="equal">
      <formula>1</formula>
    </cfRule>
  </conditionalFormatting>
  <conditionalFormatting sqref="G28 G21:J27 G12:J16 G18:G20 G30:J40 G42:J44">
    <cfRule type="cellIs" dxfId="75" priority="32" operator="equal">
      <formula>1</formula>
    </cfRule>
  </conditionalFormatting>
  <conditionalFormatting sqref="H28:J28">
    <cfRule type="cellIs" dxfId="74" priority="31" operator="equal">
      <formula>1</formula>
    </cfRule>
  </conditionalFormatting>
  <conditionalFormatting sqref="H18:J20">
    <cfRule type="cellIs" dxfId="73" priority="30" operator="equal">
      <formula>1</formula>
    </cfRule>
  </conditionalFormatting>
  <conditionalFormatting sqref="Q12:V16">
    <cfRule type="cellIs" dxfId="72" priority="26" operator="equal">
      <formula>1</formula>
    </cfRule>
  </conditionalFormatting>
  <conditionalFormatting sqref="Q42:V44 Q18:V28 Q30:V40">
    <cfRule type="cellIs" dxfId="71" priority="25" operator="equal">
      <formula>1</formula>
    </cfRule>
  </conditionalFormatting>
  <conditionalFormatting sqref="K12:P16">
    <cfRule type="cellIs" dxfId="70" priority="22" operator="equal">
      <formula>1</formula>
    </cfRule>
  </conditionalFormatting>
  <conditionalFormatting sqref="K42:P44 K18:P28 K30:P40">
    <cfRule type="cellIs" dxfId="69" priority="21" operator="equal">
      <formula>1</formula>
    </cfRule>
  </conditionalFormatting>
  <conditionalFormatting sqref="X12:AD16">
    <cfRule type="cellIs" dxfId="68" priority="18" operator="equal">
      <formula>1</formula>
    </cfRule>
  </conditionalFormatting>
  <conditionalFormatting sqref="X18:AD28">
    <cfRule type="cellIs" dxfId="67" priority="17" operator="equal">
      <formula>1</formula>
    </cfRule>
  </conditionalFormatting>
  <conditionalFormatting sqref="X30:AD40">
    <cfRule type="cellIs" dxfId="66" priority="16" operator="equal">
      <formula>1</formula>
    </cfRule>
  </conditionalFormatting>
  <conditionalFormatting sqref="X42:AD44">
    <cfRule type="cellIs" dxfId="65" priority="15" operator="equal">
      <formula>1</formula>
    </cfRule>
  </conditionalFormatting>
  <conditionalFormatting sqref="W12:W16">
    <cfRule type="cellIs" dxfId="64" priority="14" operator="equal">
      <formula>1</formula>
    </cfRule>
  </conditionalFormatting>
  <conditionalFormatting sqref="W18:W28">
    <cfRule type="cellIs" dxfId="63" priority="13" operator="equal">
      <formula>1</formula>
    </cfRule>
  </conditionalFormatting>
  <conditionalFormatting sqref="W30:W40">
    <cfRule type="cellIs" dxfId="62" priority="12" operator="equal">
      <formula>1</formula>
    </cfRule>
  </conditionalFormatting>
  <conditionalFormatting sqref="W42:W44">
    <cfRule type="cellIs" dxfId="61" priority="11" operator="equal">
      <formula>1</formula>
    </cfRule>
  </conditionalFormatting>
  <conditionalFormatting sqref="AD5">
    <cfRule type="expression" dxfId="60" priority="10">
      <formula>#REF!&gt;=#REF!</formula>
    </cfRule>
  </conditionalFormatting>
  <conditionalFormatting sqref="AD5">
    <cfRule type="cellIs" dxfId="59" priority="9" operator="equal">
      <formula>1</formula>
    </cfRule>
  </conditionalFormatting>
  <conditionalFormatting sqref="AD11">
    <cfRule type="expression" dxfId="58" priority="8">
      <formula>#REF!&gt;=#REF!</formula>
    </cfRule>
  </conditionalFormatting>
  <conditionalFormatting sqref="AD11">
    <cfRule type="cellIs" dxfId="57" priority="7" operator="equal">
      <formula>1</formula>
    </cfRule>
  </conditionalFormatting>
  <conditionalFormatting sqref="AD41">
    <cfRule type="expression" dxfId="56" priority="6">
      <formula>#REF!&gt;=#REF!</formula>
    </cfRule>
  </conditionalFormatting>
  <conditionalFormatting sqref="AD41">
    <cfRule type="cellIs" dxfId="55" priority="5" operator="equal">
      <formula>1</formula>
    </cfRule>
  </conditionalFormatting>
  <conditionalFormatting sqref="AD29">
    <cfRule type="expression" dxfId="54" priority="4">
      <formula>#REF!&gt;=#REF!</formula>
    </cfRule>
  </conditionalFormatting>
  <conditionalFormatting sqref="AD29">
    <cfRule type="cellIs" dxfId="53" priority="3" operator="equal">
      <formula>1</formula>
    </cfRule>
  </conditionalFormatting>
  <conditionalFormatting sqref="AD17">
    <cfRule type="expression" dxfId="52" priority="2">
      <formula>#REF!&gt;=#REF!</formula>
    </cfRule>
  </conditionalFormatting>
  <conditionalFormatting sqref="AD17">
    <cfRule type="cellIs" dxfId="51" priority="1" operator="equal">
      <formula>1</formula>
    </cfRule>
  </conditionalFormatting>
  <conditionalFormatting sqref="K6:P44">
    <cfRule type="expression" dxfId="50" priority="90">
      <formula>AND(Q6&gt;0,$J6="complémentaire")</formula>
    </cfRule>
  </conditionalFormatting>
  <conditionalFormatting sqref="AG52:OI53">
    <cfRule type="expression" dxfId="49" priority="94">
      <formula>AND(AG$3&gt;=$B52,AG$3&lt;=$D52)</formula>
    </cfRule>
  </conditionalFormatting>
  <dataValidations count="1">
    <dataValidation type="list" allowBlank="1" showInputMessage="1" showErrorMessage="1" sqref="J6:J10 J12:J16 J30:J40 J18:J28 J42:J44" xr:uid="{05728C73-BA09-4FA7-A63F-7D32C58B117D}">
      <formula1>org_tr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1414-FC11-4444-98E3-8F69DD88BB1D}">
  <dimension ref="B4:F49"/>
  <sheetViews>
    <sheetView topLeftCell="A28" workbookViewId="0">
      <selection activeCell="E31" sqref="E31"/>
    </sheetView>
  </sheetViews>
  <sheetFormatPr baseColWidth="10" defaultRowHeight="15.05" x14ac:dyDescent="0.3"/>
  <cols>
    <col min="3" max="3" width="40.44140625" customWidth="1"/>
    <col min="4" max="4" width="15.44140625" customWidth="1"/>
    <col min="5" max="5" width="12.6640625" style="185" customWidth="1"/>
  </cols>
  <sheetData>
    <row r="4" spans="2:5" x14ac:dyDescent="0.3">
      <c r="D4" s="207"/>
    </row>
    <row r="8" spans="2:5" x14ac:dyDescent="0.3">
      <c r="B8" s="207"/>
      <c r="C8" s="205" t="s">
        <v>228</v>
      </c>
      <c r="D8" s="205"/>
      <c r="E8" s="205"/>
    </row>
    <row r="9" spans="2:5" x14ac:dyDescent="0.3">
      <c r="B9" t="s">
        <v>225</v>
      </c>
      <c r="C9" t="s">
        <v>215</v>
      </c>
      <c r="E9" s="185">
        <v>65</v>
      </c>
    </row>
    <row r="10" spans="2:5" x14ac:dyDescent="0.3">
      <c r="B10" t="s">
        <v>225</v>
      </c>
      <c r="C10" t="s">
        <v>216</v>
      </c>
      <c r="E10" s="185">
        <v>5</v>
      </c>
    </row>
    <row r="11" spans="2:5" x14ac:dyDescent="0.3">
      <c r="B11" t="s">
        <v>225</v>
      </c>
      <c r="C11" t="s">
        <v>217</v>
      </c>
      <c r="E11" s="185">
        <v>60</v>
      </c>
    </row>
    <row r="12" spans="2:5" x14ac:dyDescent="0.3">
      <c r="C12" t="s">
        <v>213</v>
      </c>
    </row>
    <row r="13" spans="2:5" x14ac:dyDescent="0.3">
      <c r="C13" t="s">
        <v>213</v>
      </c>
    </row>
    <row r="14" spans="2:5" x14ac:dyDescent="0.3">
      <c r="C14" t="s">
        <v>213</v>
      </c>
    </row>
    <row r="15" spans="2:5" x14ac:dyDescent="0.3">
      <c r="C15" t="s">
        <v>213</v>
      </c>
    </row>
    <row r="16" spans="2:5" x14ac:dyDescent="0.3">
      <c r="C16" t="s">
        <v>213</v>
      </c>
    </row>
    <row r="17" spans="2:5" x14ac:dyDescent="0.3">
      <c r="C17" t="s">
        <v>213</v>
      </c>
    </row>
    <row r="18" spans="2:5" x14ac:dyDescent="0.3">
      <c r="B18" s="207"/>
      <c r="C18" s="207"/>
      <c r="D18" s="203" t="s">
        <v>228</v>
      </c>
      <c r="E18" s="185">
        <f>SUM(E9:E17)</f>
        <v>130</v>
      </c>
    </row>
    <row r="19" spans="2:5" x14ac:dyDescent="0.3">
      <c r="B19" s="207"/>
      <c r="D19" s="203"/>
    </row>
    <row r="20" spans="2:5" x14ac:dyDescent="0.3">
      <c r="C20" s="205" t="s">
        <v>231</v>
      </c>
      <c r="D20" s="205"/>
      <c r="E20" s="205"/>
    </row>
    <row r="21" spans="2:5" x14ac:dyDescent="0.3">
      <c r="B21" t="s">
        <v>226</v>
      </c>
      <c r="C21" s="206" t="s">
        <v>239</v>
      </c>
      <c r="D21" s="204"/>
      <c r="E21" s="208">
        <f>((('Planning Classiq RH projet'!H1*100)/67)*33)/100</f>
        <v>6855.373208955225</v>
      </c>
    </row>
    <row r="22" spans="2:5" x14ac:dyDescent="0.3">
      <c r="B22" t="s">
        <v>226</v>
      </c>
      <c r="C22" t="s">
        <v>223</v>
      </c>
      <c r="E22" s="185">
        <v>150</v>
      </c>
    </row>
    <row r="23" spans="2:5" x14ac:dyDescent="0.3">
      <c r="C23" t="s">
        <v>214</v>
      </c>
    </row>
    <row r="24" spans="2:5" x14ac:dyDescent="0.3">
      <c r="C24" t="s">
        <v>214</v>
      </c>
    </row>
    <row r="25" spans="2:5" x14ac:dyDescent="0.3">
      <c r="C25" t="s">
        <v>214</v>
      </c>
    </row>
    <row r="26" spans="2:5" x14ac:dyDescent="0.3">
      <c r="C26" t="s">
        <v>214</v>
      </c>
    </row>
    <row r="27" spans="2:5" x14ac:dyDescent="0.3">
      <c r="C27" t="s">
        <v>214</v>
      </c>
    </row>
    <row r="28" spans="2:5" x14ac:dyDescent="0.3">
      <c r="C28" t="s">
        <v>214</v>
      </c>
    </row>
    <row r="29" spans="2:5" x14ac:dyDescent="0.3">
      <c r="C29" t="s">
        <v>214</v>
      </c>
    </row>
    <row r="30" spans="2:5" x14ac:dyDescent="0.3">
      <c r="D30" t="s">
        <v>231</v>
      </c>
      <c r="E30" s="185">
        <f>SUM(E21:E29)</f>
        <v>7005.373208955225</v>
      </c>
    </row>
    <row r="32" spans="2:5" x14ac:dyDescent="0.3">
      <c r="C32" s="205" t="s">
        <v>232</v>
      </c>
      <c r="D32" s="205"/>
      <c r="E32" s="205"/>
    </row>
    <row r="33" spans="2:6" x14ac:dyDescent="0.3">
      <c r="D33" t="s">
        <v>219</v>
      </c>
      <c r="F33" s="185" t="s">
        <v>218</v>
      </c>
    </row>
    <row r="34" spans="2:6" x14ac:dyDescent="0.3">
      <c r="B34" t="s">
        <v>227</v>
      </c>
      <c r="C34" t="s">
        <v>221</v>
      </c>
      <c r="D34" s="186">
        <v>44995</v>
      </c>
      <c r="E34" s="185">
        <f>((7.2/100)*2)*184</f>
        <v>26.496000000000002</v>
      </c>
    </row>
    <row r="35" spans="2:6" x14ac:dyDescent="0.3">
      <c r="B35" t="s">
        <v>227</v>
      </c>
      <c r="C35" t="s">
        <v>221</v>
      </c>
      <c r="D35" s="186">
        <f>D34+7</f>
        <v>45002</v>
      </c>
      <c r="E35" s="185">
        <f>E34</f>
        <v>26.496000000000002</v>
      </c>
    </row>
    <row r="36" spans="2:6" x14ac:dyDescent="0.3">
      <c r="B36" t="s">
        <v>227</v>
      </c>
      <c r="C36" t="s">
        <v>221</v>
      </c>
      <c r="D36" s="186">
        <f t="shared" ref="D36:D46" si="0">D35+7</f>
        <v>45009</v>
      </c>
      <c r="E36" s="185">
        <f t="shared" ref="E36:E46" si="1">E35</f>
        <v>26.496000000000002</v>
      </c>
    </row>
    <row r="37" spans="2:6" x14ac:dyDescent="0.3">
      <c r="B37" t="s">
        <v>227</v>
      </c>
      <c r="C37" t="s">
        <v>221</v>
      </c>
      <c r="D37" s="186">
        <f t="shared" si="0"/>
        <v>45016</v>
      </c>
      <c r="E37" s="185">
        <f t="shared" si="1"/>
        <v>26.496000000000002</v>
      </c>
    </row>
    <row r="38" spans="2:6" x14ac:dyDescent="0.3">
      <c r="B38" t="s">
        <v>227</v>
      </c>
      <c r="C38" t="s">
        <v>221</v>
      </c>
      <c r="D38" s="186">
        <f t="shared" si="0"/>
        <v>45023</v>
      </c>
      <c r="E38" s="185">
        <f t="shared" si="1"/>
        <v>26.496000000000002</v>
      </c>
    </row>
    <row r="39" spans="2:6" x14ac:dyDescent="0.3">
      <c r="B39" t="s">
        <v>227</v>
      </c>
      <c r="C39" t="s">
        <v>221</v>
      </c>
      <c r="D39" s="186">
        <f t="shared" si="0"/>
        <v>45030</v>
      </c>
      <c r="E39" s="185">
        <f t="shared" si="1"/>
        <v>26.496000000000002</v>
      </c>
    </row>
    <row r="40" spans="2:6" x14ac:dyDescent="0.3">
      <c r="B40" t="s">
        <v>227</v>
      </c>
      <c r="C40" t="s">
        <v>221</v>
      </c>
      <c r="D40" s="186">
        <f t="shared" si="0"/>
        <v>45037</v>
      </c>
      <c r="E40" s="185">
        <f t="shared" si="1"/>
        <v>26.496000000000002</v>
      </c>
    </row>
    <row r="41" spans="2:6" x14ac:dyDescent="0.3">
      <c r="B41" t="s">
        <v>227</v>
      </c>
      <c r="C41" t="s">
        <v>221</v>
      </c>
      <c r="D41" s="186">
        <f t="shared" si="0"/>
        <v>45044</v>
      </c>
      <c r="E41" s="185">
        <f t="shared" si="1"/>
        <v>26.496000000000002</v>
      </c>
    </row>
    <row r="42" spans="2:6" x14ac:dyDescent="0.3">
      <c r="B42" t="s">
        <v>227</v>
      </c>
      <c r="C42" t="s">
        <v>221</v>
      </c>
      <c r="D42" s="186">
        <f t="shared" si="0"/>
        <v>45051</v>
      </c>
      <c r="E42" s="185">
        <f t="shared" si="1"/>
        <v>26.496000000000002</v>
      </c>
    </row>
    <row r="43" spans="2:6" x14ac:dyDescent="0.3">
      <c r="B43" t="s">
        <v>227</v>
      </c>
      <c r="C43" t="s">
        <v>221</v>
      </c>
      <c r="D43" s="186">
        <f t="shared" si="0"/>
        <v>45058</v>
      </c>
      <c r="E43" s="185">
        <f t="shared" si="1"/>
        <v>26.496000000000002</v>
      </c>
    </row>
    <row r="44" spans="2:6" x14ac:dyDescent="0.3">
      <c r="B44" t="s">
        <v>227</v>
      </c>
      <c r="C44" t="s">
        <v>221</v>
      </c>
      <c r="D44" s="186">
        <f>D43+7</f>
        <v>45065</v>
      </c>
      <c r="E44" s="185">
        <f t="shared" si="1"/>
        <v>26.496000000000002</v>
      </c>
    </row>
    <row r="45" spans="2:6" x14ac:dyDescent="0.3">
      <c r="B45" t="s">
        <v>227</v>
      </c>
      <c r="C45" t="s">
        <v>221</v>
      </c>
      <c r="D45" s="186">
        <f t="shared" si="0"/>
        <v>45072</v>
      </c>
      <c r="E45" s="185">
        <f t="shared" si="1"/>
        <v>26.496000000000002</v>
      </c>
    </row>
    <row r="46" spans="2:6" x14ac:dyDescent="0.3">
      <c r="B46" t="s">
        <v>227</v>
      </c>
      <c r="C46" t="s">
        <v>221</v>
      </c>
      <c r="D46" s="186">
        <f t="shared" si="0"/>
        <v>45079</v>
      </c>
      <c r="E46" s="185">
        <f t="shared" si="1"/>
        <v>26.496000000000002</v>
      </c>
    </row>
    <row r="47" spans="2:6" x14ac:dyDescent="0.3">
      <c r="C47" t="s">
        <v>220</v>
      </c>
      <c r="D47" s="186"/>
    </row>
    <row r="48" spans="2:6" x14ac:dyDescent="0.3">
      <c r="C48" t="s">
        <v>222</v>
      </c>
    </row>
    <row r="49" spans="4:5" x14ac:dyDescent="0.3">
      <c r="D49" t="s">
        <v>231</v>
      </c>
      <c r="E49" s="185">
        <f>SUM(E34:E48)</f>
        <v>344.44799999999998</v>
      </c>
    </row>
  </sheetData>
  <mergeCells count="3">
    <mergeCell ref="C8:E8"/>
    <mergeCell ref="C20:E20"/>
    <mergeCell ref="C32:E32"/>
  </mergeCells>
  <phoneticPr fontId="40" type="noConversion"/>
  <dataValidations count="1">
    <dataValidation type="list" allowBlank="1" showInputMessage="1" showErrorMessage="1" sqref="B1:B7 B9:B1048576" xr:uid="{94A57285-086B-4DE5-8B9B-316F8BABC75B}">
      <formula1>ressources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4D43-A63A-4BFD-9EC4-96C9B9D21905}">
  <dimension ref="A4:E36"/>
  <sheetViews>
    <sheetView topLeftCell="A4" workbookViewId="0">
      <selection activeCell="D8" sqref="D8"/>
    </sheetView>
  </sheetViews>
  <sheetFormatPr baseColWidth="10" defaultRowHeight="15.05" x14ac:dyDescent="0.3"/>
  <cols>
    <col min="1" max="1" width="19.5546875" customWidth="1"/>
    <col min="4" max="4" width="66.44140625" customWidth="1"/>
  </cols>
  <sheetData>
    <row r="4" spans="1:5" ht="15.65" thickBot="1" x14ac:dyDescent="0.35">
      <c r="D4" t="s">
        <v>206</v>
      </c>
      <c r="E4">
        <f>600</f>
        <v>600</v>
      </c>
    </row>
    <row r="5" spans="1:5" ht="15.65" thickBot="1" x14ac:dyDescent="0.35">
      <c r="A5" s="127" t="s">
        <v>10</v>
      </c>
      <c r="D5" t="s">
        <v>207</v>
      </c>
      <c r="E5">
        <f>1500+600</f>
        <v>2100</v>
      </c>
    </row>
    <row r="6" spans="1:5" ht="15.65" thickBot="1" x14ac:dyDescent="0.35">
      <c r="A6" s="136" t="s">
        <v>12</v>
      </c>
      <c r="D6" t="s">
        <v>208</v>
      </c>
    </row>
    <row r="7" spans="1:5" ht="15.65" thickBot="1" x14ac:dyDescent="0.35">
      <c r="A7" s="159" t="s">
        <v>13</v>
      </c>
      <c r="D7" t="s">
        <v>29</v>
      </c>
    </row>
    <row r="8" spans="1:5" ht="15.65" thickBot="1" x14ac:dyDescent="0.35">
      <c r="A8" s="136" t="s">
        <v>14</v>
      </c>
    </row>
    <row r="9" spans="1:5" ht="25.7" thickBot="1" x14ac:dyDescent="0.35">
      <c r="A9" s="136" t="s">
        <v>15</v>
      </c>
      <c r="C9" s="182" t="s">
        <v>200</v>
      </c>
    </row>
    <row r="10" spans="1:5" ht="15.65" thickBot="1" x14ac:dyDescent="0.35">
      <c r="A10" s="136" t="s">
        <v>16</v>
      </c>
    </row>
    <row r="11" spans="1:5" ht="15.65" thickBot="1" x14ac:dyDescent="0.35">
      <c r="A11" s="127" t="s">
        <v>17</v>
      </c>
    </row>
    <row r="12" spans="1:5" ht="15.65" thickBot="1" x14ac:dyDescent="0.35">
      <c r="A12" s="136" t="s">
        <v>19</v>
      </c>
    </row>
    <row r="13" spans="1:5" ht="25.7" thickBot="1" x14ac:dyDescent="0.35">
      <c r="A13" s="136" t="s">
        <v>20</v>
      </c>
    </row>
    <row r="14" spans="1:5" ht="25.7" thickBot="1" x14ac:dyDescent="0.35">
      <c r="A14" s="136" t="s">
        <v>21</v>
      </c>
    </row>
    <row r="15" spans="1:5" ht="25.7" thickBot="1" x14ac:dyDescent="0.35">
      <c r="A15" s="136" t="s">
        <v>22</v>
      </c>
    </row>
    <row r="16" spans="1:5" ht="25.7" thickBot="1" x14ac:dyDescent="0.35">
      <c r="A16" s="136" t="s">
        <v>23</v>
      </c>
    </row>
    <row r="17" spans="1:3" ht="15.65" thickBot="1" x14ac:dyDescent="0.35">
      <c r="A17" s="127" t="s">
        <v>24</v>
      </c>
    </row>
    <row r="18" spans="1:3" ht="25.7" thickBot="1" x14ac:dyDescent="0.35">
      <c r="A18" s="136" t="s">
        <v>26</v>
      </c>
      <c r="C18" s="182" t="s">
        <v>203</v>
      </c>
    </row>
    <row r="19" spans="1:3" ht="17.55" thickBot="1" x14ac:dyDescent="0.35">
      <c r="A19" s="142" t="s">
        <v>27</v>
      </c>
      <c r="C19" s="182" t="s">
        <v>201</v>
      </c>
    </row>
    <row r="20" spans="1:3" ht="25.7" thickBot="1" x14ac:dyDescent="0.35">
      <c r="A20" s="136" t="s">
        <v>28</v>
      </c>
      <c r="C20" s="182" t="s">
        <v>204</v>
      </c>
    </row>
    <row r="21" spans="1:3" ht="15.65" thickBot="1" x14ac:dyDescent="0.35">
      <c r="A21" s="136" t="s">
        <v>29</v>
      </c>
    </row>
    <row r="22" spans="1:3" ht="15.65" thickBot="1" x14ac:dyDescent="0.35">
      <c r="A22" s="170" t="s">
        <v>30</v>
      </c>
    </row>
    <row r="23" spans="1:3" ht="15.65" thickBot="1" x14ac:dyDescent="0.35">
      <c r="A23" s="136" t="s">
        <v>31</v>
      </c>
    </row>
    <row r="24" spans="1:3" ht="17.55" thickBot="1" x14ac:dyDescent="0.35">
      <c r="A24" s="127" t="s">
        <v>32</v>
      </c>
      <c r="B24" s="182" t="s">
        <v>202</v>
      </c>
    </row>
    <row r="25" spans="1:3" ht="25.7" thickBot="1" x14ac:dyDescent="0.35">
      <c r="A25" s="136" t="s">
        <v>34</v>
      </c>
      <c r="C25" s="182" t="s">
        <v>205</v>
      </c>
    </row>
    <row r="26" spans="1:3" ht="15.65" thickBot="1" x14ac:dyDescent="0.35">
      <c r="A26" s="136" t="s">
        <v>35</v>
      </c>
    </row>
    <row r="27" spans="1:3" ht="25.7" thickBot="1" x14ac:dyDescent="0.35">
      <c r="A27" s="136" t="s">
        <v>36</v>
      </c>
    </row>
    <row r="28" spans="1:3" ht="15.65" thickBot="1" x14ac:dyDescent="0.35">
      <c r="A28" s="136" t="s">
        <v>37</v>
      </c>
    </row>
    <row r="29" spans="1:3" ht="25.7" thickBot="1" x14ac:dyDescent="0.35">
      <c r="A29" s="136" t="s">
        <v>38</v>
      </c>
    </row>
    <row r="30" spans="1:3" ht="15.65" thickBot="1" x14ac:dyDescent="0.35">
      <c r="A30" s="136" t="s">
        <v>39</v>
      </c>
    </row>
    <row r="31" spans="1:3" ht="15.65" thickBot="1" x14ac:dyDescent="0.35">
      <c r="A31" s="136" t="s">
        <v>40</v>
      </c>
    </row>
    <row r="32" spans="1:3" ht="15.65" thickBot="1" x14ac:dyDescent="0.35">
      <c r="A32" s="136" t="s">
        <v>41</v>
      </c>
    </row>
    <row r="33" spans="1:1" ht="15.65" thickBot="1" x14ac:dyDescent="0.35">
      <c r="A33" s="127" t="s">
        <v>42</v>
      </c>
    </row>
    <row r="34" spans="1:1" ht="15.65" thickBot="1" x14ac:dyDescent="0.35">
      <c r="A34" s="136" t="s">
        <v>44</v>
      </c>
    </row>
    <row r="35" spans="1:1" ht="15.65" thickBot="1" x14ac:dyDescent="0.35">
      <c r="A35" s="136" t="s">
        <v>45</v>
      </c>
    </row>
    <row r="36" spans="1:1" ht="25.7" thickBot="1" x14ac:dyDescent="0.35">
      <c r="A36" s="136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1CAA-6DE3-4A53-BF25-E60BAB9833E3}">
  <dimension ref="A2:O60"/>
  <sheetViews>
    <sheetView topLeftCell="A13" workbookViewId="0">
      <selection activeCell="G26" sqref="G26"/>
    </sheetView>
  </sheetViews>
  <sheetFormatPr baseColWidth="10" defaultRowHeight="15.05" x14ac:dyDescent="0.3"/>
  <cols>
    <col min="1" max="1" width="19.33203125" style="57" customWidth="1"/>
    <col min="2" max="2" width="11.5546875" style="57"/>
    <col min="3" max="3" width="23.6640625" style="57" customWidth="1"/>
    <col min="4" max="4" width="24" style="57" customWidth="1"/>
    <col min="5" max="5" width="23.109375" style="57" customWidth="1"/>
    <col min="6" max="7" width="20.21875" style="57" customWidth="1"/>
    <col min="8" max="8" width="11.5546875" style="57"/>
    <col min="9" max="9" width="33.88671875" style="57" customWidth="1"/>
    <col min="10" max="10" width="17.88671875" style="57" customWidth="1"/>
    <col min="11" max="11" width="21" style="57" customWidth="1"/>
    <col min="12" max="13" width="11.5546875" style="57"/>
    <col min="14" max="14" width="23.5546875" style="57" customWidth="1"/>
    <col min="15" max="15" width="26.77734375" style="57" customWidth="1"/>
    <col min="16" max="16384" width="11.5546875" style="57"/>
  </cols>
  <sheetData>
    <row r="2" spans="1:8" ht="15.65" thickBot="1" x14ac:dyDescent="0.35"/>
    <row r="3" spans="1:8" x14ac:dyDescent="0.3">
      <c r="A3" s="86" t="s">
        <v>10</v>
      </c>
      <c r="H3" s="57" t="s">
        <v>68</v>
      </c>
    </row>
    <row r="4" spans="1:8" x14ac:dyDescent="0.3">
      <c r="A4" s="89" t="s">
        <v>12</v>
      </c>
      <c r="B4" s="87"/>
      <c r="C4" s="87" t="s">
        <v>63</v>
      </c>
      <c r="D4" s="87" t="s">
        <v>64</v>
      </c>
      <c r="E4" s="87" t="s">
        <v>67</v>
      </c>
      <c r="F4" s="87" t="s">
        <v>159</v>
      </c>
      <c r="G4" s="196">
        <f>SUM(H4:H9)/7</f>
        <v>1</v>
      </c>
      <c r="H4" s="87">
        <v>0.5</v>
      </c>
    </row>
    <row r="5" spans="1:8" x14ac:dyDescent="0.3">
      <c r="A5" s="89" t="s">
        <v>12</v>
      </c>
      <c r="B5" s="87"/>
      <c r="C5" s="87"/>
      <c r="D5" s="87"/>
      <c r="E5" s="87" t="s">
        <v>69</v>
      </c>
      <c r="F5" s="87"/>
      <c r="G5" s="196"/>
      <c r="H5" s="87">
        <v>0.5</v>
      </c>
    </row>
    <row r="6" spans="1:8" ht="30.05" x14ac:dyDescent="0.3">
      <c r="A6" s="89" t="s">
        <v>12</v>
      </c>
      <c r="B6" s="87"/>
      <c r="C6" s="87"/>
      <c r="D6" s="87"/>
      <c r="E6" s="88" t="s">
        <v>70</v>
      </c>
      <c r="F6" s="87"/>
      <c r="G6" s="196"/>
      <c r="H6" s="87">
        <v>4</v>
      </c>
    </row>
    <row r="7" spans="1:8" x14ac:dyDescent="0.3">
      <c r="A7" s="87"/>
      <c r="B7" s="87"/>
      <c r="C7" s="87"/>
      <c r="D7" s="87"/>
      <c r="E7" s="87"/>
      <c r="F7" s="87"/>
      <c r="G7" s="196"/>
      <c r="H7" s="87"/>
    </row>
    <row r="8" spans="1:8" x14ac:dyDescent="0.3">
      <c r="A8" s="89" t="s">
        <v>12</v>
      </c>
      <c r="B8" s="87"/>
      <c r="C8" s="87"/>
      <c r="D8" s="87" t="s">
        <v>65</v>
      </c>
      <c r="E8" s="87" t="s">
        <v>71</v>
      </c>
      <c r="F8" s="87"/>
      <c r="G8" s="196"/>
      <c r="H8" s="87">
        <v>1</v>
      </c>
    </row>
    <row r="9" spans="1:8" x14ac:dyDescent="0.3">
      <c r="A9" s="89" t="s">
        <v>12</v>
      </c>
      <c r="B9" s="87"/>
      <c r="C9" s="87"/>
      <c r="D9" s="87"/>
      <c r="E9" s="87" t="s">
        <v>71</v>
      </c>
      <c r="F9" s="87"/>
      <c r="G9" s="196"/>
      <c r="H9" s="87">
        <v>1</v>
      </c>
    </row>
    <row r="10" spans="1:8" x14ac:dyDescent="0.3">
      <c r="A10" s="90" t="s">
        <v>13</v>
      </c>
      <c r="B10" s="91"/>
      <c r="C10" s="91"/>
      <c r="D10" s="91"/>
      <c r="E10" s="91"/>
      <c r="F10" s="91"/>
      <c r="G10" s="91"/>
      <c r="H10" s="91"/>
    </row>
    <row r="11" spans="1:8" x14ac:dyDescent="0.3">
      <c r="A11" s="91"/>
      <c r="B11" s="91"/>
      <c r="C11" s="91"/>
      <c r="D11" s="91"/>
      <c r="E11" s="91"/>
      <c r="F11" s="91"/>
      <c r="G11" s="91"/>
      <c r="H11" s="91"/>
    </row>
    <row r="12" spans="1:8" ht="60.1" x14ac:dyDescent="0.3">
      <c r="C12" s="57" t="s">
        <v>73</v>
      </c>
      <c r="D12" s="57" t="s">
        <v>66</v>
      </c>
      <c r="E12" s="57" t="s">
        <v>72</v>
      </c>
      <c r="H12" s="57">
        <v>7</v>
      </c>
    </row>
    <row r="13" spans="1:8" x14ac:dyDescent="0.3">
      <c r="E13" s="57" t="s">
        <v>80</v>
      </c>
      <c r="H13" s="57">
        <v>1</v>
      </c>
    </row>
    <row r="17" spans="1:15" ht="30.05" x14ac:dyDescent="0.3">
      <c r="A17" s="92" t="s">
        <v>14</v>
      </c>
      <c r="B17" s="93"/>
      <c r="C17" s="93"/>
      <c r="D17" s="93" t="s">
        <v>78</v>
      </c>
      <c r="E17" s="93" t="s">
        <v>81</v>
      </c>
      <c r="F17" s="93"/>
      <c r="G17" s="197">
        <f>SUM(H17:H25)/7</f>
        <v>3.5714285714285716</v>
      </c>
      <c r="H17" s="93">
        <v>1</v>
      </c>
    </row>
    <row r="18" spans="1:15" x14ac:dyDescent="0.3">
      <c r="A18" s="92" t="s">
        <v>14</v>
      </c>
      <c r="B18" s="93"/>
      <c r="C18" s="93"/>
      <c r="D18" s="93" t="s">
        <v>78</v>
      </c>
      <c r="E18" s="93" t="s">
        <v>82</v>
      </c>
      <c r="F18" s="93" t="s">
        <v>83</v>
      </c>
      <c r="G18" s="198"/>
      <c r="H18" s="93">
        <v>1</v>
      </c>
    </row>
    <row r="19" spans="1:15" x14ac:dyDescent="0.3">
      <c r="A19" s="92" t="s">
        <v>14</v>
      </c>
      <c r="B19" s="93"/>
      <c r="C19" s="93"/>
      <c r="D19" s="93" t="s">
        <v>78</v>
      </c>
      <c r="E19" s="93" t="s">
        <v>82</v>
      </c>
      <c r="F19" s="93" t="s">
        <v>84</v>
      </c>
      <c r="G19" s="198"/>
      <c r="H19" s="93">
        <v>2</v>
      </c>
    </row>
    <row r="20" spans="1:15" x14ac:dyDescent="0.3">
      <c r="A20" s="92" t="s">
        <v>14</v>
      </c>
      <c r="B20" s="93"/>
      <c r="C20" s="93"/>
      <c r="D20" s="93" t="s">
        <v>78</v>
      </c>
      <c r="E20" s="93" t="s">
        <v>82</v>
      </c>
      <c r="F20" s="93" t="s">
        <v>85</v>
      </c>
      <c r="G20" s="198"/>
      <c r="H20" s="93">
        <v>1</v>
      </c>
    </row>
    <row r="21" spans="1:15" x14ac:dyDescent="0.3">
      <c r="A21" s="92" t="s">
        <v>14</v>
      </c>
      <c r="B21" s="93"/>
      <c r="C21" s="93"/>
      <c r="D21" s="93" t="s">
        <v>78</v>
      </c>
      <c r="E21" s="93" t="s">
        <v>82</v>
      </c>
      <c r="F21" s="93" t="s">
        <v>89</v>
      </c>
      <c r="G21" s="198"/>
      <c r="H21" s="94">
        <v>1</v>
      </c>
    </row>
    <row r="22" spans="1:15" x14ac:dyDescent="0.3">
      <c r="A22" s="92" t="s">
        <v>14</v>
      </c>
      <c r="B22" s="93"/>
      <c r="C22" s="93"/>
      <c r="D22" s="93" t="s">
        <v>78</v>
      </c>
      <c r="E22" s="93" t="s">
        <v>82</v>
      </c>
      <c r="F22" s="93" t="s">
        <v>86</v>
      </c>
      <c r="G22" s="198"/>
      <c r="H22" s="93">
        <v>2</v>
      </c>
    </row>
    <row r="23" spans="1:15" x14ac:dyDescent="0.3">
      <c r="A23" s="92" t="s">
        <v>14</v>
      </c>
      <c r="B23" s="93"/>
      <c r="C23" s="93"/>
      <c r="D23" s="93" t="s">
        <v>78</v>
      </c>
      <c r="E23" s="93" t="s">
        <v>82</v>
      </c>
      <c r="F23" s="93" t="s">
        <v>97</v>
      </c>
      <c r="G23" s="198"/>
      <c r="H23" s="93">
        <v>1</v>
      </c>
    </row>
    <row r="24" spans="1:15" x14ac:dyDescent="0.3">
      <c r="A24" s="92" t="s">
        <v>14</v>
      </c>
      <c r="B24" s="93"/>
      <c r="C24" s="93"/>
      <c r="D24" s="93" t="s">
        <v>78</v>
      </c>
      <c r="E24" s="93" t="s">
        <v>82</v>
      </c>
      <c r="F24" s="93" t="s">
        <v>87</v>
      </c>
      <c r="G24" s="198"/>
      <c r="H24" s="93">
        <v>2</v>
      </c>
    </row>
    <row r="25" spans="1:15" x14ac:dyDescent="0.3">
      <c r="A25" s="92" t="s">
        <v>14</v>
      </c>
      <c r="B25" s="93"/>
      <c r="C25" s="93"/>
      <c r="D25" s="93" t="s">
        <v>78</v>
      </c>
      <c r="E25" s="93" t="s">
        <v>82</v>
      </c>
      <c r="F25" s="93" t="s">
        <v>88</v>
      </c>
      <c r="G25" s="199"/>
      <c r="H25" s="93">
        <v>14</v>
      </c>
    </row>
    <row r="26" spans="1:15" x14ac:dyDescent="0.3">
      <c r="D26" s="57" t="s">
        <v>78</v>
      </c>
      <c r="E26" s="57" t="s">
        <v>19</v>
      </c>
      <c r="F26" s="57" t="s">
        <v>98</v>
      </c>
      <c r="H26" s="57">
        <v>5</v>
      </c>
    </row>
    <row r="27" spans="1:15" x14ac:dyDescent="0.3">
      <c r="D27" s="57" t="s">
        <v>78</v>
      </c>
      <c r="E27" s="57" t="s">
        <v>19</v>
      </c>
      <c r="F27" s="57" t="s">
        <v>99</v>
      </c>
      <c r="H27" s="57">
        <v>2</v>
      </c>
    </row>
    <row r="28" spans="1:15" ht="30.05" x14ac:dyDescent="0.3">
      <c r="D28" s="57" t="s">
        <v>78</v>
      </c>
      <c r="E28" s="57" t="s">
        <v>100</v>
      </c>
      <c r="F28" s="57" t="s">
        <v>101</v>
      </c>
      <c r="H28" s="57">
        <v>3</v>
      </c>
    </row>
    <row r="29" spans="1:15" ht="30.05" x14ac:dyDescent="0.3">
      <c r="D29" s="57" t="s">
        <v>78</v>
      </c>
      <c r="E29" s="57" t="s">
        <v>100</v>
      </c>
      <c r="F29" s="57" t="s">
        <v>102</v>
      </c>
      <c r="H29" s="57">
        <v>4</v>
      </c>
    </row>
    <row r="30" spans="1:15" ht="30.05" x14ac:dyDescent="0.3">
      <c r="D30" s="57" t="s">
        <v>78</v>
      </c>
      <c r="E30" s="57" t="s">
        <v>100</v>
      </c>
      <c r="F30" s="57" t="s">
        <v>103</v>
      </c>
      <c r="H30" s="57">
        <v>4</v>
      </c>
      <c r="I30" s="70" t="s">
        <v>104</v>
      </c>
    </row>
    <row r="31" spans="1:15" ht="45.1" x14ac:dyDescent="0.3">
      <c r="D31" s="57" t="s">
        <v>78</v>
      </c>
      <c r="E31" s="57" t="s">
        <v>105</v>
      </c>
      <c r="F31" s="57" t="s">
        <v>106</v>
      </c>
      <c r="H31" s="57">
        <v>0</v>
      </c>
      <c r="J31" s="71" t="s">
        <v>112</v>
      </c>
      <c r="K31" s="71" t="s">
        <v>113</v>
      </c>
      <c r="N31" s="71" t="s">
        <v>112</v>
      </c>
      <c r="O31" s="71" t="s">
        <v>113</v>
      </c>
    </row>
    <row r="32" spans="1:15" ht="30.05" x14ac:dyDescent="0.3">
      <c r="D32" s="57" t="s">
        <v>78</v>
      </c>
      <c r="E32" s="57" t="s">
        <v>105</v>
      </c>
      <c r="F32" s="57" t="s">
        <v>107</v>
      </c>
      <c r="H32" s="57">
        <v>2</v>
      </c>
      <c r="J32" s="72" t="s">
        <v>126</v>
      </c>
      <c r="K32" s="73" t="s">
        <v>127</v>
      </c>
      <c r="N32" s="72" t="s">
        <v>114</v>
      </c>
      <c r="O32" s="73" t="s">
        <v>115</v>
      </c>
    </row>
    <row r="33" spans="1:15" ht="105.2" x14ac:dyDescent="0.3">
      <c r="D33" s="57" t="s">
        <v>78</v>
      </c>
      <c r="E33" s="57" t="s">
        <v>105</v>
      </c>
      <c r="F33" s="57" t="s">
        <v>108</v>
      </c>
      <c r="H33" s="57">
        <v>2</v>
      </c>
      <c r="J33" s="72" t="s">
        <v>128</v>
      </c>
      <c r="K33" s="73" t="s">
        <v>129</v>
      </c>
      <c r="N33" s="72" t="s">
        <v>116</v>
      </c>
      <c r="O33" s="73" t="s">
        <v>117</v>
      </c>
    </row>
    <row r="34" spans="1:15" ht="45.1" x14ac:dyDescent="0.3">
      <c r="D34" s="57" t="s">
        <v>78</v>
      </c>
      <c r="E34" s="57" t="s">
        <v>109</v>
      </c>
      <c r="F34" s="57" t="s">
        <v>110</v>
      </c>
      <c r="H34" s="57">
        <v>3</v>
      </c>
      <c r="J34" s="72" t="s">
        <v>130</v>
      </c>
      <c r="K34" s="73" t="s">
        <v>131</v>
      </c>
      <c r="N34" s="72" t="s">
        <v>118</v>
      </c>
      <c r="O34" s="73" t="s">
        <v>119</v>
      </c>
    </row>
    <row r="35" spans="1:15" ht="30.05" x14ac:dyDescent="0.3">
      <c r="D35" s="57" t="s">
        <v>78</v>
      </c>
      <c r="E35" s="57" t="s">
        <v>109</v>
      </c>
      <c r="F35" s="57" t="s">
        <v>111</v>
      </c>
      <c r="H35" s="57">
        <v>2</v>
      </c>
      <c r="N35" s="72" t="s">
        <v>120</v>
      </c>
      <c r="O35" s="73" t="s">
        <v>121</v>
      </c>
    </row>
    <row r="36" spans="1:15" x14ac:dyDescent="0.3">
      <c r="D36" s="57" t="s">
        <v>78</v>
      </c>
      <c r="E36" s="57" t="s">
        <v>109</v>
      </c>
      <c r="F36" s="57" t="s">
        <v>125</v>
      </c>
      <c r="H36" s="57">
        <v>2</v>
      </c>
      <c r="N36" s="72" t="s">
        <v>122</v>
      </c>
      <c r="O36" s="73" t="s">
        <v>123</v>
      </c>
    </row>
    <row r="37" spans="1:15" ht="28.8" x14ac:dyDescent="0.3">
      <c r="D37" s="57" t="s">
        <v>78</v>
      </c>
      <c r="E37" s="57" t="s">
        <v>109</v>
      </c>
      <c r="F37" s="57" t="s">
        <v>132</v>
      </c>
      <c r="H37" s="57">
        <v>2</v>
      </c>
      <c r="N37" s="72" t="s">
        <v>124</v>
      </c>
      <c r="O37" s="73" t="s">
        <v>121</v>
      </c>
    </row>
    <row r="38" spans="1:15" ht="30.05" x14ac:dyDescent="0.3">
      <c r="D38" s="57" t="s">
        <v>78</v>
      </c>
      <c r="E38" s="57" t="s">
        <v>109</v>
      </c>
      <c r="F38" s="57" t="s">
        <v>133</v>
      </c>
      <c r="H38" s="57">
        <v>7</v>
      </c>
      <c r="N38" s="72" t="s">
        <v>118</v>
      </c>
      <c r="O38" s="73" t="s">
        <v>119</v>
      </c>
    </row>
    <row r="39" spans="1:15" ht="120.25" x14ac:dyDescent="0.3">
      <c r="D39" s="57" t="s">
        <v>78</v>
      </c>
      <c r="E39" s="57" t="s">
        <v>79</v>
      </c>
      <c r="F39" s="57" t="s">
        <v>134</v>
      </c>
      <c r="H39" s="57">
        <v>2</v>
      </c>
      <c r="N39" s="72" t="s">
        <v>120</v>
      </c>
      <c r="O39" s="73" t="s">
        <v>121</v>
      </c>
    </row>
    <row r="40" spans="1:15" ht="60.1" x14ac:dyDescent="0.3">
      <c r="D40" s="57" t="s">
        <v>78</v>
      </c>
      <c r="E40" s="57" t="s">
        <v>79</v>
      </c>
      <c r="F40" s="57" t="s">
        <v>138</v>
      </c>
      <c r="H40" s="57">
        <v>4</v>
      </c>
      <c r="N40" s="72" t="s">
        <v>122</v>
      </c>
      <c r="O40" s="73" t="s">
        <v>123</v>
      </c>
    </row>
    <row r="41" spans="1:15" ht="28.8" x14ac:dyDescent="0.3">
      <c r="D41" s="57" t="s">
        <v>78</v>
      </c>
      <c r="E41" s="57" t="s">
        <v>79</v>
      </c>
      <c r="F41" s="57" t="s">
        <v>135</v>
      </c>
      <c r="H41" s="57">
        <v>1</v>
      </c>
      <c r="N41" s="72" t="s">
        <v>124</v>
      </c>
      <c r="O41" s="73" t="s">
        <v>121</v>
      </c>
    </row>
    <row r="42" spans="1:15" ht="90.2" x14ac:dyDescent="0.3">
      <c r="D42" s="57" t="s">
        <v>78</v>
      </c>
      <c r="E42" s="57" t="s">
        <v>79</v>
      </c>
      <c r="F42" s="57" t="s">
        <v>136</v>
      </c>
      <c r="H42" s="57">
        <v>2</v>
      </c>
    </row>
    <row r="43" spans="1:15" ht="60.1" x14ac:dyDescent="0.3">
      <c r="D43" s="57" t="s">
        <v>78</v>
      </c>
      <c r="E43" s="57" t="s">
        <v>79</v>
      </c>
      <c r="F43" s="57" t="s">
        <v>137</v>
      </c>
      <c r="H43" s="57">
        <v>4</v>
      </c>
      <c r="J43" s="74" t="s">
        <v>143</v>
      </c>
      <c r="K43" s="74" t="s">
        <v>144</v>
      </c>
      <c r="L43" s="74" t="s">
        <v>145</v>
      </c>
      <c r="M43" s="74" t="s">
        <v>146</v>
      </c>
    </row>
    <row r="44" spans="1:15" ht="90.2" x14ac:dyDescent="0.3">
      <c r="D44" s="57" t="s">
        <v>78</v>
      </c>
      <c r="E44" s="57" t="s">
        <v>79</v>
      </c>
      <c r="F44" s="57" t="s">
        <v>139</v>
      </c>
      <c r="H44" s="57">
        <v>4</v>
      </c>
      <c r="J44" s="75">
        <v>1</v>
      </c>
      <c r="K44" s="76" t="s">
        <v>147</v>
      </c>
      <c r="L44" s="77" t="s">
        <v>148</v>
      </c>
      <c r="M44" s="78" t="s">
        <v>149</v>
      </c>
    </row>
    <row r="45" spans="1:15" ht="45.7" thickBot="1" x14ac:dyDescent="0.35">
      <c r="D45" s="57" t="s">
        <v>78</v>
      </c>
      <c r="E45" s="57" t="s">
        <v>79</v>
      </c>
      <c r="F45" s="57" t="s">
        <v>140</v>
      </c>
      <c r="H45" s="57">
        <v>2</v>
      </c>
      <c r="J45" s="75">
        <v>1</v>
      </c>
      <c r="K45" s="76" t="s">
        <v>150</v>
      </c>
      <c r="L45" s="77" t="s">
        <v>148</v>
      </c>
      <c r="M45" s="79">
        <v>300</v>
      </c>
    </row>
    <row r="46" spans="1:15" ht="30.7" thickBot="1" x14ac:dyDescent="0.35">
      <c r="A46" s="5" t="s">
        <v>15</v>
      </c>
      <c r="D46" s="57" t="s">
        <v>78</v>
      </c>
      <c r="E46" s="57" t="s">
        <v>141</v>
      </c>
      <c r="F46" s="57" t="s">
        <v>142</v>
      </c>
      <c r="H46" s="57">
        <v>3</v>
      </c>
      <c r="J46" s="75">
        <v>1</v>
      </c>
      <c r="K46" s="76" t="s">
        <v>29</v>
      </c>
      <c r="L46" s="77" t="s">
        <v>148</v>
      </c>
      <c r="M46" s="79">
        <v>500</v>
      </c>
    </row>
    <row r="47" spans="1:15" ht="15.65" thickBot="1" x14ac:dyDescent="0.35">
      <c r="A47" s="5" t="s">
        <v>16</v>
      </c>
      <c r="J47" s="75">
        <v>1</v>
      </c>
      <c r="K47" s="76" t="s">
        <v>151</v>
      </c>
      <c r="L47" s="77" t="s">
        <v>148</v>
      </c>
      <c r="M47" s="79">
        <v>400</v>
      </c>
    </row>
    <row r="48" spans="1:15" ht="25.05" x14ac:dyDescent="0.3">
      <c r="J48" s="75">
        <v>1</v>
      </c>
      <c r="K48" s="76" t="s">
        <v>152</v>
      </c>
      <c r="L48" s="77" t="s">
        <v>148</v>
      </c>
      <c r="M48" s="78" t="s">
        <v>153</v>
      </c>
    </row>
    <row r="49" spans="3:13" ht="37.6" x14ac:dyDescent="0.3">
      <c r="C49" s="57" t="s">
        <v>74</v>
      </c>
      <c r="J49" s="75">
        <v>1</v>
      </c>
      <c r="K49" s="76" t="s">
        <v>154</v>
      </c>
      <c r="L49" s="77" t="s">
        <v>148</v>
      </c>
      <c r="M49" s="79">
        <v>250</v>
      </c>
    </row>
    <row r="50" spans="3:13" x14ac:dyDescent="0.3">
      <c r="J50" s="75">
        <v>1</v>
      </c>
      <c r="K50" s="76" t="s">
        <v>103</v>
      </c>
      <c r="L50" s="77" t="s">
        <v>148</v>
      </c>
      <c r="M50" s="79">
        <v>450</v>
      </c>
    </row>
    <row r="51" spans="3:13" ht="37.6" x14ac:dyDescent="0.3">
      <c r="C51" s="57" t="s">
        <v>75</v>
      </c>
      <c r="J51" s="75">
        <v>1</v>
      </c>
      <c r="K51" s="76" t="s">
        <v>155</v>
      </c>
      <c r="L51" s="77" t="s">
        <v>148</v>
      </c>
      <c r="M51" s="79">
        <v>200</v>
      </c>
    </row>
    <row r="52" spans="3:13" x14ac:dyDescent="0.3">
      <c r="J52" s="75">
        <v>1</v>
      </c>
      <c r="K52" s="76" t="s">
        <v>156</v>
      </c>
      <c r="L52" s="80">
        <v>1</v>
      </c>
      <c r="M52" s="81">
        <v>120</v>
      </c>
    </row>
    <row r="53" spans="3:13" x14ac:dyDescent="0.3">
      <c r="C53" s="57" t="s">
        <v>76</v>
      </c>
      <c r="J53" s="82"/>
      <c r="K53" s="83"/>
      <c r="L53" s="83"/>
      <c r="M53" s="83"/>
    </row>
    <row r="54" spans="3:13" x14ac:dyDescent="0.3">
      <c r="J54" s="84" t="s">
        <v>157</v>
      </c>
      <c r="K54" s="83"/>
      <c r="L54" s="83"/>
      <c r="M54" s="83"/>
    </row>
    <row r="55" spans="3:13" x14ac:dyDescent="0.3">
      <c r="J55" s="85" t="s">
        <v>158</v>
      </c>
      <c r="K55" s="83"/>
      <c r="L55" s="83"/>
      <c r="M55" s="83"/>
    </row>
    <row r="56" spans="3:13" x14ac:dyDescent="0.3">
      <c r="C56" s="57" t="s">
        <v>41</v>
      </c>
      <c r="J56" s="82"/>
      <c r="K56" s="83"/>
      <c r="L56" s="83"/>
      <c r="M56" s="83"/>
    </row>
    <row r="60" spans="3:13" x14ac:dyDescent="0.3">
      <c r="C60" s="57" t="s">
        <v>77</v>
      </c>
    </row>
  </sheetData>
  <mergeCells count="2">
    <mergeCell ref="G4:G9"/>
    <mergeCell ref="G17:G25"/>
  </mergeCells>
  <hyperlinks>
    <hyperlink ref="I30" r:id="rId1" xr:uid="{301AA991-2A7E-4504-BA3B-E66334F9BF4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7769-9C0E-4BAA-B8DD-AC69F5E32784}">
  <dimension ref="A1:NN75"/>
  <sheetViews>
    <sheetView topLeftCell="A13" zoomScale="90" zoomScaleNormal="90" workbookViewId="0">
      <selection activeCell="J22" sqref="J22"/>
    </sheetView>
  </sheetViews>
  <sheetFormatPr baseColWidth="10" defaultRowHeight="15.05" x14ac:dyDescent="0.3"/>
  <cols>
    <col min="1" max="1" width="23.44140625" customWidth="1"/>
    <col min="2" max="3" width="11.5546875" style="3"/>
    <col min="4" max="4" width="0" style="3" hidden="1" customWidth="1"/>
    <col min="5" max="6" width="0" hidden="1" customWidth="1"/>
    <col min="9" max="9" width="12.6640625" customWidth="1"/>
    <col min="11" max="11" width="0" hidden="1" customWidth="1"/>
    <col min="12" max="41" width="2.21875" customWidth="1"/>
    <col min="42" max="55" width="2.33203125" customWidth="1"/>
    <col min="56" max="97" width="2.44140625" customWidth="1"/>
    <col min="98" max="171" width="2.6640625" customWidth="1"/>
    <col min="172" max="239" width="2.44140625" customWidth="1"/>
    <col min="240" max="343" width="2.21875" customWidth="1"/>
    <col min="344" max="376" width="2.5546875" customWidth="1"/>
    <col min="377" max="377" width="2.33203125" customWidth="1"/>
    <col min="378" max="378" width="2.5546875" customWidth="1"/>
  </cols>
  <sheetData>
    <row r="1" spans="1:378" s="18" customFormat="1" ht="15.65" thickBot="1" x14ac:dyDescent="0.35">
      <c r="A1" s="13" t="s">
        <v>0</v>
      </c>
      <c r="B1" s="19">
        <v>44991</v>
      </c>
      <c r="C1" s="19">
        <v>45072</v>
      </c>
      <c r="D1" s="200" t="s">
        <v>49</v>
      </c>
      <c r="E1" s="201"/>
      <c r="F1" s="202"/>
      <c r="G1" s="14"/>
      <c r="H1" s="15" t="s">
        <v>1</v>
      </c>
      <c r="I1" s="14" t="s">
        <v>2</v>
      </c>
      <c r="J1" s="16">
        <v>45110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378" s="50" customFormat="1" ht="15.65" hidden="1" thickBot="1" x14ac:dyDescent="0.35">
      <c r="A2" s="44"/>
      <c r="B2" s="29"/>
      <c r="C2" s="29"/>
      <c r="D2" s="45"/>
      <c r="E2" s="46"/>
      <c r="F2" s="47"/>
      <c r="G2" s="29"/>
      <c r="H2" s="48"/>
      <c r="I2" s="29"/>
      <c r="J2" s="29"/>
      <c r="K2" s="49"/>
      <c r="L2" s="49">
        <f>WEEKDAY(L3,2)</f>
        <v>1</v>
      </c>
      <c r="M2" s="49">
        <f t="shared" ref="M2:BX2" si="0">WEEKDAY(M3,2)</f>
        <v>2</v>
      </c>
      <c r="N2" s="49">
        <f t="shared" si="0"/>
        <v>3</v>
      </c>
      <c r="O2" s="49">
        <f t="shared" si="0"/>
        <v>4</v>
      </c>
      <c r="P2" s="49">
        <f t="shared" si="0"/>
        <v>5</v>
      </c>
      <c r="Q2" s="49">
        <f t="shared" si="0"/>
        <v>6</v>
      </c>
      <c r="R2" s="49">
        <f t="shared" si="0"/>
        <v>7</v>
      </c>
      <c r="S2" s="49">
        <f t="shared" si="0"/>
        <v>1</v>
      </c>
      <c r="T2" s="49">
        <f t="shared" si="0"/>
        <v>2</v>
      </c>
      <c r="U2" s="49">
        <f t="shared" si="0"/>
        <v>3</v>
      </c>
      <c r="V2" s="49">
        <f t="shared" si="0"/>
        <v>4</v>
      </c>
      <c r="W2" s="49">
        <f t="shared" si="0"/>
        <v>5</v>
      </c>
      <c r="X2" s="49">
        <f t="shared" si="0"/>
        <v>6</v>
      </c>
      <c r="Y2" s="49">
        <f t="shared" si="0"/>
        <v>7</v>
      </c>
      <c r="Z2" s="49">
        <f t="shared" si="0"/>
        <v>1</v>
      </c>
      <c r="AA2" s="49">
        <f t="shared" si="0"/>
        <v>2</v>
      </c>
      <c r="AB2" s="49">
        <f t="shared" si="0"/>
        <v>3</v>
      </c>
      <c r="AC2" s="49">
        <f t="shared" si="0"/>
        <v>4</v>
      </c>
      <c r="AD2" s="49">
        <f t="shared" si="0"/>
        <v>5</v>
      </c>
      <c r="AE2" s="49">
        <f t="shared" si="0"/>
        <v>6</v>
      </c>
      <c r="AF2" s="49">
        <f t="shared" si="0"/>
        <v>7</v>
      </c>
      <c r="AG2" s="49">
        <f t="shared" si="0"/>
        <v>1</v>
      </c>
      <c r="AH2" s="49">
        <f t="shared" si="0"/>
        <v>2</v>
      </c>
      <c r="AI2" s="49">
        <f t="shared" si="0"/>
        <v>3</v>
      </c>
      <c r="AJ2" s="49">
        <f t="shared" si="0"/>
        <v>4</v>
      </c>
      <c r="AK2" s="49">
        <f t="shared" si="0"/>
        <v>5</v>
      </c>
      <c r="AL2" s="49">
        <f t="shared" si="0"/>
        <v>6</v>
      </c>
      <c r="AM2" s="49">
        <f t="shared" si="0"/>
        <v>7</v>
      </c>
      <c r="AN2" s="49">
        <f t="shared" si="0"/>
        <v>1</v>
      </c>
      <c r="AO2" s="49">
        <f t="shared" si="0"/>
        <v>2</v>
      </c>
      <c r="AP2" s="49">
        <f t="shared" si="0"/>
        <v>3</v>
      </c>
      <c r="AQ2" s="49">
        <f t="shared" si="0"/>
        <v>4</v>
      </c>
      <c r="AR2" s="49">
        <f t="shared" si="0"/>
        <v>5</v>
      </c>
      <c r="AS2" s="49">
        <f t="shared" si="0"/>
        <v>6</v>
      </c>
      <c r="AT2" s="49">
        <f t="shared" si="0"/>
        <v>7</v>
      </c>
      <c r="AU2" s="49">
        <f t="shared" si="0"/>
        <v>1</v>
      </c>
      <c r="AV2" s="49">
        <f t="shared" si="0"/>
        <v>2</v>
      </c>
      <c r="AW2" s="49">
        <f t="shared" si="0"/>
        <v>3</v>
      </c>
      <c r="AX2" s="49">
        <f t="shared" si="0"/>
        <v>4</v>
      </c>
      <c r="AY2" s="49">
        <f t="shared" si="0"/>
        <v>5</v>
      </c>
      <c r="AZ2" s="49">
        <f t="shared" si="0"/>
        <v>6</v>
      </c>
      <c r="BA2" s="49">
        <f t="shared" si="0"/>
        <v>7</v>
      </c>
      <c r="BB2" s="49">
        <f t="shared" si="0"/>
        <v>1</v>
      </c>
      <c r="BC2" s="49">
        <f t="shared" si="0"/>
        <v>2</v>
      </c>
      <c r="BD2" s="49">
        <f t="shared" si="0"/>
        <v>3</v>
      </c>
      <c r="BE2" s="49">
        <f t="shared" si="0"/>
        <v>4</v>
      </c>
      <c r="BF2" s="49">
        <f t="shared" si="0"/>
        <v>5</v>
      </c>
      <c r="BG2" s="49">
        <f t="shared" si="0"/>
        <v>6</v>
      </c>
      <c r="BH2" s="49">
        <f t="shared" si="0"/>
        <v>7</v>
      </c>
      <c r="BI2" s="49">
        <f t="shared" si="0"/>
        <v>1</v>
      </c>
      <c r="BJ2" s="49">
        <f t="shared" si="0"/>
        <v>2</v>
      </c>
      <c r="BK2" s="49">
        <f t="shared" si="0"/>
        <v>3</v>
      </c>
      <c r="BL2" s="49">
        <f t="shared" si="0"/>
        <v>4</v>
      </c>
      <c r="BM2" s="49">
        <f t="shared" si="0"/>
        <v>5</v>
      </c>
      <c r="BN2" s="49">
        <f t="shared" si="0"/>
        <v>6</v>
      </c>
      <c r="BO2" s="49">
        <f t="shared" si="0"/>
        <v>7</v>
      </c>
      <c r="BP2" s="49">
        <f t="shared" si="0"/>
        <v>1</v>
      </c>
      <c r="BQ2" s="49">
        <f t="shared" si="0"/>
        <v>2</v>
      </c>
      <c r="BR2" s="49">
        <f t="shared" si="0"/>
        <v>3</v>
      </c>
      <c r="BS2" s="49">
        <f t="shared" si="0"/>
        <v>4</v>
      </c>
      <c r="BT2" s="49">
        <f t="shared" si="0"/>
        <v>5</v>
      </c>
      <c r="BU2" s="49">
        <f t="shared" si="0"/>
        <v>6</v>
      </c>
      <c r="BV2" s="49">
        <f t="shared" si="0"/>
        <v>7</v>
      </c>
      <c r="BW2" s="49">
        <f t="shared" si="0"/>
        <v>1</v>
      </c>
      <c r="BX2" s="49">
        <f t="shared" si="0"/>
        <v>2</v>
      </c>
      <c r="BY2" s="49">
        <f t="shared" ref="BY2:EJ2" si="1">WEEKDAY(BY3,2)</f>
        <v>3</v>
      </c>
      <c r="BZ2" s="49">
        <f t="shared" si="1"/>
        <v>4</v>
      </c>
      <c r="CA2" s="49">
        <f t="shared" si="1"/>
        <v>5</v>
      </c>
      <c r="CB2" s="49">
        <f t="shared" si="1"/>
        <v>6</v>
      </c>
      <c r="CC2" s="49">
        <f t="shared" si="1"/>
        <v>7</v>
      </c>
      <c r="CD2" s="49">
        <f t="shared" si="1"/>
        <v>1</v>
      </c>
      <c r="CE2" s="49">
        <f t="shared" si="1"/>
        <v>2</v>
      </c>
      <c r="CF2" s="49">
        <f t="shared" si="1"/>
        <v>3</v>
      </c>
      <c r="CG2" s="49">
        <f t="shared" si="1"/>
        <v>4</v>
      </c>
      <c r="CH2" s="49">
        <f t="shared" si="1"/>
        <v>5</v>
      </c>
      <c r="CI2" s="49">
        <f t="shared" si="1"/>
        <v>6</v>
      </c>
      <c r="CJ2" s="49">
        <f t="shared" si="1"/>
        <v>7</v>
      </c>
      <c r="CK2" s="49">
        <f t="shared" si="1"/>
        <v>1</v>
      </c>
      <c r="CL2" s="49">
        <f t="shared" si="1"/>
        <v>2</v>
      </c>
      <c r="CM2" s="49">
        <f t="shared" si="1"/>
        <v>3</v>
      </c>
      <c r="CN2" s="49">
        <f t="shared" si="1"/>
        <v>4</v>
      </c>
      <c r="CO2" s="49">
        <f t="shared" si="1"/>
        <v>5</v>
      </c>
      <c r="CP2" s="49">
        <f t="shared" si="1"/>
        <v>6</v>
      </c>
      <c r="CQ2" s="49">
        <f t="shared" si="1"/>
        <v>7</v>
      </c>
      <c r="CR2" s="49">
        <f t="shared" si="1"/>
        <v>1</v>
      </c>
      <c r="CS2" s="49">
        <f t="shared" si="1"/>
        <v>2</v>
      </c>
      <c r="CT2" s="49">
        <f t="shared" si="1"/>
        <v>3</v>
      </c>
      <c r="CU2" s="49">
        <f t="shared" si="1"/>
        <v>4</v>
      </c>
      <c r="CV2" s="49">
        <f t="shared" si="1"/>
        <v>5</v>
      </c>
      <c r="CW2" s="49">
        <f t="shared" si="1"/>
        <v>6</v>
      </c>
      <c r="CX2" s="49">
        <f t="shared" si="1"/>
        <v>7</v>
      </c>
      <c r="CY2" s="49">
        <f t="shared" si="1"/>
        <v>1</v>
      </c>
      <c r="CZ2" s="49">
        <f t="shared" si="1"/>
        <v>2</v>
      </c>
      <c r="DA2" s="49">
        <f t="shared" si="1"/>
        <v>3</v>
      </c>
      <c r="DB2" s="49">
        <f t="shared" si="1"/>
        <v>4</v>
      </c>
      <c r="DC2" s="49">
        <f t="shared" si="1"/>
        <v>5</v>
      </c>
      <c r="DD2" s="49">
        <f t="shared" si="1"/>
        <v>6</v>
      </c>
      <c r="DE2" s="49">
        <f t="shared" si="1"/>
        <v>7</v>
      </c>
      <c r="DF2" s="49">
        <f t="shared" si="1"/>
        <v>1</v>
      </c>
      <c r="DG2" s="49">
        <f t="shared" si="1"/>
        <v>2</v>
      </c>
      <c r="DH2" s="49">
        <f t="shared" si="1"/>
        <v>3</v>
      </c>
      <c r="DI2" s="49">
        <f t="shared" si="1"/>
        <v>4</v>
      </c>
      <c r="DJ2" s="49">
        <f t="shared" si="1"/>
        <v>5</v>
      </c>
      <c r="DK2" s="49">
        <f t="shared" si="1"/>
        <v>6</v>
      </c>
      <c r="DL2" s="49">
        <f t="shared" si="1"/>
        <v>7</v>
      </c>
      <c r="DM2" s="49">
        <f t="shared" si="1"/>
        <v>1</v>
      </c>
      <c r="DN2" s="49">
        <f t="shared" si="1"/>
        <v>2</v>
      </c>
      <c r="DO2" s="49">
        <f t="shared" si="1"/>
        <v>3</v>
      </c>
      <c r="DP2" s="49">
        <f t="shared" si="1"/>
        <v>4</v>
      </c>
      <c r="DQ2" s="49">
        <f t="shared" si="1"/>
        <v>5</v>
      </c>
      <c r="DR2" s="49">
        <f t="shared" si="1"/>
        <v>6</v>
      </c>
      <c r="DS2" s="49">
        <f t="shared" si="1"/>
        <v>7</v>
      </c>
      <c r="DT2" s="49">
        <f t="shared" si="1"/>
        <v>1</v>
      </c>
      <c r="DU2" s="49">
        <f t="shared" si="1"/>
        <v>2</v>
      </c>
      <c r="DV2" s="49">
        <f t="shared" si="1"/>
        <v>3</v>
      </c>
      <c r="DW2" s="49">
        <f t="shared" si="1"/>
        <v>4</v>
      </c>
      <c r="DX2" s="49">
        <f t="shared" si="1"/>
        <v>5</v>
      </c>
      <c r="DY2" s="49">
        <f t="shared" si="1"/>
        <v>6</v>
      </c>
      <c r="DZ2" s="49">
        <f t="shared" si="1"/>
        <v>7</v>
      </c>
      <c r="EA2" s="49">
        <f t="shared" si="1"/>
        <v>1</v>
      </c>
      <c r="EB2" s="49">
        <f t="shared" si="1"/>
        <v>2</v>
      </c>
      <c r="EC2" s="49">
        <f t="shared" si="1"/>
        <v>3</v>
      </c>
      <c r="ED2" s="49">
        <f t="shared" si="1"/>
        <v>4</v>
      </c>
      <c r="EE2" s="49">
        <f t="shared" si="1"/>
        <v>5</v>
      </c>
      <c r="EF2" s="49">
        <f t="shared" si="1"/>
        <v>6</v>
      </c>
      <c r="EG2" s="49">
        <f t="shared" si="1"/>
        <v>7</v>
      </c>
      <c r="EH2" s="49">
        <f t="shared" si="1"/>
        <v>1</v>
      </c>
      <c r="EI2" s="49">
        <f t="shared" si="1"/>
        <v>2</v>
      </c>
      <c r="EJ2" s="49">
        <f t="shared" si="1"/>
        <v>3</v>
      </c>
      <c r="EK2" s="49">
        <f t="shared" ref="EK2:GV2" si="2">WEEKDAY(EK3,2)</f>
        <v>4</v>
      </c>
      <c r="EL2" s="49">
        <f t="shared" si="2"/>
        <v>5</v>
      </c>
      <c r="EM2" s="49">
        <f t="shared" si="2"/>
        <v>6</v>
      </c>
      <c r="EN2" s="49">
        <f t="shared" si="2"/>
        <v>7</v>
      </c>
      <c r="EO2" s="49">
        <f t="shared" si="2"/>
        <v>1</v>
      </c>
      <c r="EP2" s="49">
        <f t="shared" si="2"/>
        <v>2</v>
      </c>
      <c r="EQ2" s="49">
        <f t="shared" si="2"/>
        <v>3</v>
      </c>
      <c r="ER2" s="49">
        <f t="shared" si="2"/>
        <v>4</v>
      </c>
      <c r="ES2" s="49">
        <f t="shared" si="2"/>
        <v>5</v>
      </c>
      <c r="ET2" s="49">
        <f t="shared" si="2"/>
        <v>6</v>
      </c>
      <c r="EU2" s="49">
        <f t="shared" si="2"/>
        <v>7</v>
      </c>
      <c r="EV2" s="49">
        <f t="shared" si="2"/>
        <v>1</v>
      </c>
      <c r="EW2" s="49">
        <f t="shared" si="2"/>
        <v>2</v>
      </c>
      <c r="EX2" s="49">
        <f t="shared" si="2"/>
        <v>3</v>
      </c>
      <c r="EY2" s="49">
        <f t="shared" si="2"/>
        <v>4</v>
      </c>
      <c r="EZ2" s="49">
        <f t="shared" si="2"/>
        <v>5</v>
      </c>
      <c r="FA2" s="49">
        <f t="shared" si="2"/>
        <v>6</v>
      </c>
      <c r="FB2" s="49">
        <f t="shared" si="2"/>
        <v>7</v>
      </c>
      <c r="FC2" s="49">
        <f t="shared" si="2"/>
        <v>1</v>
      </c>
      <c r="FD2" s="49">
        <f t="shared" si="2"/>
        <v>2</v>
      </c>
      <c r="FE2" s="49">
        <f t="shared" si="2"/>
        <v>3</v>
      </c>
      <c r="FF2" s="49">
        <f t="shared" si="2"/>
        <v>4</v>
      </c>
      <c r="FG2" s="49">
        <f t="shared" si="2"/>
        <v>5</v>
      </c>
      <c r="FH2" s="49">
        <f t="shared" si="2"/>
        <v>6</v>
      </c>
      <c r="FI2" s="49">
        <f t="shared" si="2"/>
        <v>7</v>
      </c>
      <c r="FJ2" s="49">
        <f t="shared" si="2"/>
        <v>1</v>
      </c>
      <c r="FK2" s="49">
        <f t="shared" si="2"/>
        <v>2</v>
      </c>
      <c r="FL2" s="49">
        <f t="shared" si="2"/>
        <v>3</v>
      </c>
      <c r="FM2" s="49">
        <f t="shared" si="2"/>
        <v>4</v>
      </c>
      <c r="FN2" s="49">
        <f t="shared" si="2"/>
        <v>5</v>
      </c>
      <c r="FO2" s="49">
        <f t="shared" si="2"/>
        <v>6</v>
      </c>
      <c r="FP2" s="49">
        <f t="shared" si="2"/>
        <v>7</v>
      </c>
      <c r="FQ2" s="49">
        <f t="shared" si="2"/>
        <v>1</v>
      </c>
      <c r="FR2" s="49">
        <f t="shared" si="2"/>
        <v>2</v>
      </c>
      <c r="FS2" s="49">
        <f t="shared" si="2"/>
        <v>3</v>
      </c>
      <c r="FT2" s="49">
        <f t="shared" si="2"/>
        <v>4</v>
      </c>
      <c r="FU2" s="49">
        <f t="shared" si="2"/>
        <v>5</v>
      </c>
      <c r="FV2" s="49">
        <f t="shared" si="2"/>
        <v>6</v>
      </c>
      <c r="FW2" s="49">
        <f t="shared" si="2"/>
        <v>7</v>
      </c>
      <c r="FX2" s="49">
        <f t="shared" si="2"/>
        <v>1</v>
      </c>
      <c r="FY2" s="49">
        <f t="shared" si="2"/>
        <v>2</v>
      </c>
      <c r="FZ2" s="49">
        <f t="shared" si="2"/>
        <v>3</v>
      </c>
      <c r="GA2" s="49">
        <f t="shared" si="2"/>
        <v>4</v>
      </c>
      <c r="GB2" s="49">
        <f t="shared" si="2"/>
        <v>5</v>
      </c>
      <c r="GC2" s="49">
        <f t="shared" si="2"/>
        <v>6</v>
      </c>
      <c r="GD2" s="49">
        <f t="shared" si="2"/>
        <v>7</v>
      </c>
      <c r="GE2" s="49">
        <f t="shared" si="2"/>
        <v>1</v>
      </c>
      <c r="GF2" s="49">
        <f t="shared" si="2"/>
        <v>2</v>
      </c>
      <c r="GG2" s="49">
        <f t="shared" si="2"/>
        <v>3</v>
      </c>
      <c r="GH2" s="49">
        <f t="shared" si="2"/>
        <v>4</v>
      </c>
      <c r="GI2" s="49">
        <f t="shared" si="2"/>
        <v>5</v>
      </c>
      <c r="GJ2" s="49">
        <f t="shared" si="2"/>
        <v>6</v>
      </c>
      <c r="GK2" s="49">
        <f t="shared" si="2"/>
        <v>7</v>
      </c>
      <c r="GL2" s="49">
        <f t="shared" si="2"/>
        <v>1</v>
      </c>
      <c r="GM2" s="49">
        <f t="shared" si="2"/>
        <v>2</v>
      </c>
      <c r="GN2" s="49">
        <f t="shared" si="2"/>
        <v>3</v>
      </c>
      <c r="GO2" s="49">
        <f t="shared" si="2"/>
        <v>4</v>
      </c>
      <c r="GP2" s="49">
        <f t="shared" si="2"/>
        <v>5</v>
      </c>
      <c r="GQ2" s="49">
        <f t="shared" si="2"/>
        <v>6</v>
      </c>
      <c r="GR2" s="49">
        <f t="shared" si="2"/>
        <v>7</v>
      </c>
      <c r="GS2" s="49">
        <f t="shared" si="2"/>
        <v>1</v>
      </c>
      <c r="GT2" s="49">
        <f t="shared" si="2"/>
        <v>2</v>
      </c>
      <c r="GU2" s="49">
        <f t="shared" si="2"/>
        <v>3</v>
      </c>
      <c r="GV2" s="49">
        <f t="shared" si="2"/>
        <v>4</v>
      </c>
      <c r="GW2" s="49">
        <f t="shared" ref="GW2:JH2" si="3">WEEKDAY(GW3,2)</f>
        <v>5</v>
      </c>
      <c r="GX2" s="49">
        <f t="shared" si="3"/>
        <v>6</v>
      </c>
      <c r="GY2" s="49">
        <f t="shared" si="3"/>
        <v>7</v>
      </c>
      <c r="GZ2" s="49">
        <f t="shared" si="3"/>
        <v>1</v>
      </c>
      <c r="HA2" s="49">
        <f t="shared" si="3"/>
        <v>2</v>
      </c>
      <c r="HB2" s="49">
        <f t="shared" si="3"/>
        <v>3</v>
      </c>
      <c r="HC2" s="49">
        <f t="shared" si="3"/>
        <v>4</v>
      </c>
      <c r="HD2" s="49">
        <f t="shared" si="3"/>
        <v>5</v>
      </c>
      <c r="HE2" s="49">
        <f t="shared" si="3"/>
        <v>6</v>
      </c>
      <c r="HF2" s="49">
        <f t="shared" si="3"/>
        <v>7</v>
      </c>
      <c r="HG2" s="49">
        <f t="shared" si="3"/>
        <v>1</v>
      </c>
      <c r="HH2" s="49">
        <f t="shared" si="3"/>
        <v>2</v>
      </c>
      <c r="HI2" s="49">
        <f t="shared" si="3"/>
        <v>3</v>
      </c>
      <c r="HJ2" s="49">
        <f t="shared" si="3"/>
        <v>4</v>
      </c>
      <c r="HK2" s="49">
        <f t="shared" si="3"/>
        <v>5</v>
      </c>
      <c r="HL2" s="49">
        <f t="shared" si="3"/>
        <v>6</v>
      </c>
      <c r="HM2" s="49">
        <f t="shared" si="3"/>
        <v>7</v>
      </c>
      <c r="HN2" s="49">
        <f t="shared" si="3"/>
        <v>1</v>
      </c>
      <c r="HO2" s="49">
        <f t="shared" si="3"/>
        <v>2</v>
      </c>
      <c r="HP2" s="49">
        <f t="shared" si="3"/>
        <v>3</v>
      </c>
      <c r="HQ2" s="49">
        <f t="shared" si="3"/>
        <v>4</v>
      </c>
      <c r="HR2" s="49">
        <f t="shared" si="3"/>
        <v>5</v>
      </c>
      <c r="HS2" s="49">
        <f t="shared" si="3"/>
        <v>6</v>
      </c>
      <c r="HT2" s="49">
        <f t="shared" si="3"/>
        <v>7</v>
      </c>
      <c r="HU2" s="49">
        <f t="shared" si="3"/>
        <v>1</v>
      </c>
      <c r="HV2" s="49">
        <f t="shared" si="3"/>
        <v>2</v>
      </c>
      <c r="HW2" s="49">
        <f t="shared" si="3"/>
        <v>3</v>
      </c>
      <c r="HX2" s="49">
        <f t="shared" si="3"/>
        <v>4</v>
      </c>
      <c r="HY2" s="49">
        <f t="shared" si="3"/>
        <v>5</v>
      </c>
      <c r="HZ2" s="49">
        <f t="shared" si="3"/>
        <v>6</v>
      </c>
      <c r="IA2" s="49">
        <f t="shared" si="3"/>
        <v>7</v>
      </c>
      <c r="IB2" s="49">
        <f t="shared" si="3"/>
        <v>1</v>
      </c>
      <c r="IC2" s="49">
        <f t="shared" si="3"/>
        <v>2</v>
      </c>
      <c r="ID2" s="49">
        <f t="shared" si="3"/>
        <v>3</v>
      </c>
      <c r="IE2" s="49">
        <f t="shared" si="3"/>
        <v>4</v>
      </c>
      <c r="IF2" s="49">
        <f t="shared" si="3"/>
        <v>5</v>
      </c>
      <c r="IG2" s="49">
        <f t="shared" si="3"/>
        <v>6</v>
      </c>
      <c r="IH2" s="49">
        <f t="shared" si="3"/>
        <v>7</v>
      </c>
      <c r="II2" s="49">
        <f t="shared" si="3"/>
        <v>1</v>
      </c>
      <c r="IJ2" s="49">
        <f t="shared" si="3"/>
        <v>2</v>
      </c>
      <c r="IK2" s="49">
        <f t="shared" si="3"/>
        <v>3</v>
      </c>
      <c r="IL2" s="49">
        <f t="shared" si="3"/>
        <v>4</v>
      </c>
      <c r="IM2" s="49">
        <f t="shared" si="3"/>
        <v>5</v>
      </c>
      <c r="IN2" s="49">
        <f t="shared" si="3"/>
        <v>6</v>
      </c>
      <c r="IO2" s="49">
        <f t="shared" si="3"/>
        <v>7</v>
      </c>
      <c r="IP2" s="49">
        <f t="shared" si="3"/>
        <v>1</v>
      </c>
      <c r="IQ2" s="49">
        <f t="shared" si="3"/>
        <v>2</v>
      </c>
      <c r="IR2" s="49">
        <f t="shared" si="3"/>
        <v>3</v>
      </c>
      <c r="IS2" s="49">
        <f t="shared" si="3"/>
        <v>4</v>
      </c>
      <c r="IT2" s="49">
        <f t="shared" si="3"/>
        <v>5</v>
      </c>
      <c r="IU2" s="49">
        <f t="shared" si="3"/>
        <v>6</v>
      </c>
      <c r="IV2" s="49">
        <f t="shared" si="3"/>
        <v>7</v>
      </c>
      <c r="IW2" s="49">
        <f t="shared" si="3"/>
        <v>1</v>
      </c>
      <c r="IX2" s="49">
        <f t="shared" si="3"/>
        <v>2</v>
      </c>
      <c r="IY2" s="49">
        <f t="shared" si="3"/>
        <v>3</v>
      </c>
      <c r="IZ2" s="49">
        <f t="shared" si="3"/>
        <v>4</v>
      </c>
      <c r="JA2" s="49">
        <f t="shared" si="3"/>
        <v>5</v>
      </c>
      <c r="JB2" s="49">
        <f t="shared" si="3"/>
        <v>6</v>
      </c>
      <c r="JC2" s="49">
        <f t="shared" si="3"/>
        <v>7</v>
      </c>
      <c r="JD2" s="49">
        <f t="shared" si="3"/>
        <v>1</v>
      </c>
      <c r="JE2" s="49">
        <f t="shared" si="3"/>
        <v>2</v>
      </c>
      <c r="JF2" s="49">
        <f t="shared" si="3"/>
        <v>3</v>
      </c>
      <c r="JG2" s="49">
        <f t="shared" si="3"/>
        <v>4</v>
      </c>
      <c r="JH2" s="49">
        <f t="shared" si="3"/>
        <v>5</v>
      </c>
      <c r="JI2" s="49">
        <f t="shared" ref="JI2:LT2" si="4">WEEKDAY(JI3,2)</f>
        <v>6</v>
      </c>
      <c r="JJ2" s="49">
        <f t="shared" si="4"/>
        <v>7</v>
      </c>
      <c r="JK2" s="49">
        <f t="shared" si="4"/>
        <v>1</v>
      </c>
      <c r="JL2" s="49">
        <f t="shared" si="4"/>
        <v>2</v>
      </c>
      <c r="JM2" s="49">
        <f t="shared" si="4"/>
        <v>3</v>
      </c>
      <c r="JN2" s="49">
        <f t="shared" si="4"/>
        <v>4</v>
      </c>
      <c r="JO2" s="49">
        <f t="shared" si="4"/>
        <v>5</v>
      </c>
      <c r="JP2" s="49">
        <f t="shared" si="4"/>
        <v>6</v>
      </c>
      <c r="JQ2" s="49">
        <f t="shared" si="4"/>
        <v>7</v>
      </c>
      <c r="JR2" s="49">
        <f t="shared" si="4"/>
        <v>1</v>
      </c>
      <c r="JS2" s="49">
        <f t="shared" si="4"/>
        <v>2</v>
      </c>
      <c r="JT2" s="49">
        <f t="shared" si="4"/>
        <v>3</v>
      </c>
      <c r="JU2" s="49">
        <f t="shared" si="4"/>
        <v>4</v>
      </c>
      <c r="JV2" s="49">
        <f t="shared" si="4"/>
        <v>5</v>
      </c>
      <c r="JW2" s="49">
        <f t="shared" si="4"/>
        <v>6</v>
      </c>
      <c r="JX2" s="49">
        <f t="shared" si="4"/>
        <v>7</v>
      </c>
      <c r="JY2" s="49">
        <f t="shared" si="4"/>
        <v>1</v>
      </c>
      <c r="JZ2" s="49">
        <f t="shared" si="4"/>
        <v>2</v>
      </c>
      <c r="KA2" s="49">
        <f t="shared" si="4"/>
        <v>3</v>
      </c>
      <c r="KB2" s="49">
        <f t="shared" si="4"/>
        <v>4</v>
      </c>
      <c r="KC2" s="49">
        <f t="shared" si="4"/>
        <v>5</v>
      </c>
      <c r="KD2" s="49">
        <f t="shared" si="4"/>
        <v>6</v>
      </c>
      <c r="KE2" s="49">
        <f t="shared" si="4"/>
        <v>7</v>
      </c>
      <c r="KF2" s="49">
        <f t="shared" si="4"/>
        <v>1</v>
      </c>
      <c r="KG2" s="49">
        <f t="shared" si="4"/>
        <v>2</v>
      </c>
      <c r="KH2" s="49">
        <f t="shared" si="4"/>
        <v>3</v>
      </c>
      <c r="KI2" s="49">
        <f t="shared" si="4"/>
        <v>4</v>
      </c>
      <c r="KJ2" s="49">
        <f t="shared" si="4"/>
        <v>5</v>
      </c>
      <c r="KK2" s="49">
        <f t="shared" si="4"/>
        <v>6</v>
      </c>
      <c r="KL2" s="49">
        <f t="shared" si="4"/>
        <v>7</v>
      </c>
      <c r="KM2" s="49">
        <f t="shared" si="4"/>
        <v>1</v>
      </c>
      <c r="KN2" s="49">
        <f t="shared" si="4"/>
        <v>2</v>
      </c>
      <c r="KO2" s="49">
        <f t="shared" si="4"/>
        <v>3</v>
      </c>
      <c r="KP2" s="49">
        <f t="shared" si="4"/>
        <v>4</v>
      </c>
      <c r="KQ2" s="49">
        <f t="shared" si="4"/>
        <v>5</v>
      </c>
      <c r="KR2" s="49">
        <f t="shared" si="4"/>
        <v>6</v>
      </c>
      <c r="KS2" s="49">
        <f t="shared" si="4"/>
        <v>7</v>
      </c>
      <c r="KT2" s="49">
        <f t="shared" si="4"/>
        <v>1</v>
      </c>
      <c r="KU2" s="49">
        <f t="shared" si="4"/>
        <v>2</v>
      </c>
      <c r="KV2" s="49">
        <f t="shared" si="4"/>
        <v>3</v>
      </c>
      <c r="KW2" s="49">
        <f t="shared" si="4"/>
        <v>4</v>
      </c>
      <c r="KX2" s="49">
        <f t="shared" si="4"/>
        <v>5</v>
      </c>
      <c r="KY2" s="49">
        <f t="shared" si="4"/>
        <v>6</v>
      </c>
      <c r="KZ2" s="49">
        <f t="shared" si="4"/>
        <v>7</v>
      </c>
      <c r="LA2" s="49">
        <f t="shared" si="4"/>
        <v>1</v>
      </c>
      <c r="LB2" s="49">
        <f t="shared" si="4"/>
        <v>2</v>
      </c>
      <c r="LC2" s="49">
        <f t="shared" si="4"/>
        <v>3</v>
      </c>
      <c r="LD2" s="49">
        <f t="shared" si="4"/>
        <v>4</v>
      </c>
      <c r="LE2" s="49">
        <f t="shared" si="4"/>
        <v>5</v>
      </c>
      <c r="LF2" s="49">
        <f t="shared" si="4"/>
        <v>6</v>
      </c>
      <c r="LG2" s="49">
        <f t="shared" si="4"/>
        <v>7</v>
      </c>
      <c r="LH2" s="49">
        <f t="shared" si="4"/>
        <v>1</v>
      </c>
      <c r="LI2" s="49">
        <f t="shared" si="4"/>
        <v>2</v>
      </c>
      <c r="LJ2" s="49">
        <f t="shared" si="4"/>
        <v>3</v>
      </c>
      <c r="LK2" s="49">
        <f t="shared" si="4"/>
        <v>4</v>
      </c>
      <c r="LL2" s="49">
        <f t="shared" si="4"/>
        <v>5</v>
      </c>
      <c r="LM2" s="49">
        <f t="shared" si="4"/>
        <v>6</v>
      </c>
      <c r="LN2" s="49">
        <f t="shared" si="4"/>
        <v>7</v>
      </c>
      <c r="LO2" s="49">
        <f t="shared" si="4"/>
        <v>1</v>
      </c>
      <c r="LP2" s="49">
        <f t="shared" si="4"/>
        <v>2</v>
      </c>
      <c r="LQ2" s="49">
        <f t="shared" si="4"/>
        <v>3</v>
      </c>
      <c r="LR2" s="49">
        <f t="shared" si="4"/>
        <v>4</v>
      </c>
      <c r="LS2" s="49">
        <f t="shared" si="4"/>
        <v>5</v>
      </c>
      <c r="LT2" s="49">
        <f t="shared" si="4"/>
        <v>6</v>
      </c>
      <c r="LU2" s="49">
        <f t="shared" ref="LU2:NN2" si="5">WEEKDAY(LU3,2)</f>
        <v>7</v>
      </c>
      <c r="LV2" s="49">
        <f t="shared" si="5"/>
        <v>1</v>
      </c>
      <c r="LW2" s="49">
        <f t="shared" si="5"/>
        <v>2</v>
      </c>
      <c r="LX2" s="49">
        <f t="shared" si="5"/>
        <v>3</v>
      </c>
      <c r="LY2" s="49">
        <f t="shared" si="5"/>
        <v>4</v>
      </c>
      <c r="LZ2" s="49">
        <f t="shared" si="5"/>
        <v>5</v>
      </c>
      <c r="MA2" s="49">
        <f t="shared" si="5"/>
        <v>6</v>
      </c>
      <c r="MB2" s="49">
        <f t="shared" si="5"/>
        <v>7</v>
      </c>
      <c r="MC2" s="49">
        <f t="shared" si="5"/>
        <v>1</v>
      </c>
      <c r="MD2" s="49">
        <f t="shared" si="5"/>
        <v>2</v>
      </c>
      <c r="ME2" s="49">
        <f t="shared" si="5"/>
        <v>3</v>
      </c>
      <c r="MF2" s="49">
        <f t="shared" si="5"/>
        <v>4</v>
      </c>
      <c r="MG2" s="49">
        <f t="shared" si="5"/>
        <v>5</v>
      </c>
      <c r="MH2" s="49">
        <f t="shared" si="5"/>
        <v>6</v>
      </c>
      <c r="MI2" s="49">
        <f t="shared" si="5"/>
        <v>7</v>
      </c>
      <c r="MJ2" s="49">
        <f t="shared" si="5"/>
        <v>1</v>
      </c>
      <c r="MK2" s="49">
        <f t="shared" si="5"/>
        <v>2</v>
      </c>
      <c r="ML2" s="49">
        <f t="shared" si="5"/>
        <v>3</v>
      </c>
      <c r="MM2" s="49">
        <f t="shared" si="5"/>
        <v>4</v>
      </c>
      <c r="MN2" s="49">
        <f t="shared" si="5"/>
        <v>5</v>
      </c>
      <c r="MO2" s="49">
        <f t="shared" si="5"/>
        <v>6</v>
      </c>
      <c r="MP2" s="49">
        <f t="shared" si="5"/>
        <v>7</v>
      </c>
      <c r="MQ2" s="49">
        <f t="shared" si="5"/>
        <v>1</v>
      </c>
      <c r="MR2" s="49">
        <f t="shared" si="5"/>
        <v>2</v>
      </c>
      <c r="MS2" s="49">
        <f t="shared" si="5"/>
        <v>3</v>
      </c>
      <c r="MT2" s="49">
        <f t="shared" si="5"/>
        <v>4</v>
      </c>
      <c r="MU2" s="49">
        <f t="shared" si="5"/>
        <v>5</v>
      </c>
      <c r="MV2" s="49">
        <f t="shared" si="5"/>
        <v>6</v>
      </c>
      <c r="MW2" s="49">
        <f t="shared" si="5"/>
        <v>7</v>
      </c>
      <c r="MX2" s="49">
        <f t="shared" si="5"/>
        <v>1</v>
      </c>
      <c r="MY2" s="49">
        <f t="shared" si="5"/>
        <v>2</v>
      </c>
      <c r="MZ2" s="49">
        <f t="shared" si="5"/>
        <v>3</v>
      </c>
      <c r="NA2" s="49">
        <f t="shared" si="5"/>
        <v>4</v>
      </c>
      <c r="NB2" s="49">
        <f t="shared" si="5"/>
        <v>5</v>
      </c>
      <c r="NC2" s="49">
        <f t="shared" si="5"/>
        <v>6</v>
      </c>
      <c r="ND2" s="49">
        <f t="shared" si="5"/>
        <v>7</v>
      </c>
      <c r="NE2" s="49">
        <f t="shared" si="5"/>
        <v>1</v>
      </c>
      <c r="NF2" s="49">
        <f t="shared" si="5"/>
        <v>2</v>
      </c>
      <c r="NG2" s="49">
        <f t="shared" si="5"/>
        <v>3</v>
      </c>
      <c r="NH2" s="49">
        <f t="shared" si="5"/>
        <v>4</v>
      </c>
      <c r="NI2" s="49">
        <f t="shared" si="5"/>
        <v>5</v>
      </c>
      <c r="NJ2" s="49">
        <f t="shared" si="5"/>
        <v>6</v>
      </c>
      <c r="NK2" s="49">
        <f t="shared" si="5"/>
        <v>7</v>
      </c>
      <c r="NL2" s="49">
        <f t="shared" si="5"/>
        <v>1</v>
      </c>
      <c r="NM2" s="49">
        <f t="shared" si="5"/>
        <v>2</v>
      </c>
      <c r="NN2" s="49">
        <f t="shared" si="5"/>
        <v>3</v>
      </c>
    </row>
    <row r="3" spans="1:378" ht="68.25" customHeight="1" thickBot="1" x14ac:dyDescent="0.35">
      <c r="A3" s="1" t="s">
        <v>3</v>
      </c>
      <c r="B3" s="20" t="s">
        <v>4</v>
      </c>
      <c r="C3" s="20" t="s">
        <v>5</v>
      </c>
      <c r="D3" s="20" t="s">
        <v>48</v>
      </c>
      <c r="E3" s="2"/>
      <c r="F3" s="2"/>
      <c r="G3" s="2" t="s">
        <v>47</v>
      </c>
      <c r="H3" s="2" t="s">
        <v>6</v>
      </c>
      <c r="I3" s="2" t="s">
        <v>7</v>
      </c>
      <c r="J3" s="2" t="s">
        <v>8</v>
      </c>
      <c r="K3" s="2" t="s">
        <v>9</v>
      </c>
      <c r="L3" s="25">
        <f>B1</f>
        <v>44991</v>
      </c>
      <c r="M3" s="25">
        <f>L3+1</f>
        <v>44992</v>
      </c>
      <c r="N3" s="25">
        <f t="shared" ref="N3:BY3" si="6">M3+1</f>
        <v>44993</v>
      </c>
      <c r="O3" s="25">
        <f t="shared" si="6"/>
        <v>44994</v>
      </c>
      <c r="P3" s="25">
        <f t="shared" si="6"/>
        <v>44995</v>
      </c>
      <c r="Q3" s="25">
        <f t="shared" si="6"/>
        <v>44996</v>
      </c>
      <c r="R3" s="25">
        <f t="shared" si="6"/>
        <v>44997</v>
      </c>
      <c r="S3" s="25">
        <f t="shared" si="6"/>
        <v>44998</v>
      </c>
      <c r="T3" s="25">
        <f t="shared" si="6"/>
        <v>44999</v>
      </c>
      <c r="U3" s="25">
        <f t="shared" si="6"/>
        <v>45000</v>
      </c>
      <c r="V3" s="25">
        <f t="shared" si="6"/>
        <v>45001</v>
      </c>
      <c r="W3" s="25">
        <f t="shared" si="6"/>
        <v>45002</v>
      </c>
      <c r="X3" s="25">
        <f t="shared" si="6"/>
        <v>45003</v>
      </c>
      <c r="Y3" s="25">
        <f t="shared" si="6"/>
        <v>45004</v>
      </c>
      <c r="Z3" s="25">
        <f t="shared" si="6"/>
        <v>45005</v>
      </c>
      <c r="AA3" s="25">
        <f t="shared" si="6"/>
        <v>45006</v>
      </c>
      <c r="AB3" s="25">
        <f t="shared" si="6"/>
        <v>45007</v>
      </c>
      <c r="AC3" s="25">
        <f t="shared" si="6"/>
        <v>45008</v>
      </c>
      <c r="AD3" s="25">
        <f t="shared" si="6"/>
        <v>45009</v>
      </c>
      <c r="AE3" s="25">
        <f t="shared" si="6"/>
        <v>45010</v>
      </c>
      <c r="AF3" s="25">
        <f t="shared" si="6"/>
        <v>45011</v>
      </c>
      <c r="AG3" s="25">
        <f t="shared" si="6"/>
        <v>45012</v>
      </c>
      <c r="AH3" s="25">
        <f t="shared" si="6"/>
        <v>45013</v>
      </c>
      <c r="AI3" s="25">
        <f t="shared" si="6"/>
        <v>45014</v>
      </c>
      <c r="AJ3" s="25">
        <f t="shared" si="6"/>
        <v>45015</v>
      </c>
      <c r="AK3" s="25">
        <f t="shared" si="6"/>
        <v>45016</v>
      </c>
      <c r="AL3" s="25">
        <f t="shared" si="6"/>
        <v>45017</v>
      </c>
      <c r="AM3" s="25">
        <f t="shared" si="6"/>
        <v>45018</v>
      </c>
      <c r="AN3" s="25">
        <f t="shared" si="6"/>
        <v>45019</v>
      </c>
      <c r="AO3" s="25">
        <f t="shared" si="6"/>
        <v>45020</v>
      </c>
      <c r="AP3" s="25">
        <f t="shared" si="6"/>
        <v>45021</v>
      </c>
      <c r="AQ3" s="25">
        <f t="shared" si="6"/>
        <v>45022</v>
      </c>
      <c r="AR3" s="25">
        <f t="shared" si="6"/>
        <v>45023</v>
      </c>
      <c r="AS3" s="25">
        <f t="shared" si="6"/>
        <v>45024</v>
      </c>
      <c r="AT3" s="25">
        <f t="shared" si="6"/>
        <v>45025</v>
      </c>
      <c r="AU3" s="25">
        <f t="shared" si="6"/>
        <v>45026</v>
      </c>
      <c r="AV3" s="25">
        <f t="shared" si="6"/>
        <v>45027</v>
      </c>
      <c r="AW3" s="25">
        <f t="shared" si="6"/>
        <v>45028</v>
      </c>
      <c r="AX3" s="25">
        <f t="shared" si="6"/>
        <v>45029</v>
      </c>
      <c r="AY3" s="25">
        <f t="shared" si="6"/>
        <v>45030</v>
      </c>
      <c r="AZ3" s="25">
        <f t="shared" si="6"/>
        <v>45031</v>
      </c>
      <c r="BA3" s="25">
        <f t="shared" si="6"/>
        <v>45032</v>
      </c>
      <c r="BB3" s="25">
        <f t="shared" si="6"/>
        <v>45033</v>
      </c>
      <c r="BC3" s="25">
        <f t="shared" si="6"/>
        <v>45034</v>
      </c>
      <c r="BD3" s="25">
        <f t="shared" si="6"/>
        <v>45035</v>
      </c>
      <c r="BE3" s="25">
        <f t="shared" si="6"/>
        <v>45036</v>
      </c>
      <c r="BF3" s="25">
        <f t="shared" si="6"/>
        <v>45037</v>
      </c>
      <c r="BG3" s="25">
        <f t="shared" si="6"/>
        <v>45038</v>
      </c>
      <c r="BH3" s="25">
        <f t="shared" si="6"/>
        <v>45039</v>
      </c>
      <c r="BI3" s="25">
        <f t="shared" si="6"/>
        <v>45040</v>
      </c>
      <c r="BJ3" s="25">
        <f t="shared" si="6"/>
        <v>45041</v>
      </c>
      <c r="BK3" s="25">
        <f t="shared" si="6"/>
        <v>45042</v>
      </c>
      <c r="BL3" s="25">
        <f t="shared" si="6"/>
        <v>45043</v>
      </c>
      <c r="BM3" s="25">
        <f t="shared" si="6"/>
        <v>45044</v>
      </c>
      <c r="BN3" s="25">
        <f t="shared" si="6"/>
        <v>45045</v>
      </c>
      <c r="BO3" s="25">
        <f t="shared" si="6"/>
        <v>45046</v>
      </c>
      <c r="BP3" s="25">
        <f t="shared" si="6"/>
        <v>45047</v>
      </c>
      <c r="BQ3" s="25">
        <f t="shared" si="6"/>
        <v>45048</v>
      </c>
      <c r="BR3" s="25">
        <f t="shared" si="6"/>
        <v>45049</v>
      </c>
      <c r="BS3" s="25">
        <f t="shared" si="6"/>
        <v>45050</v>
      </c>
      <c r="BT3" s="25">
        <f t="shared" si="6"/>
        <v>45051</v>
      </c>
      <c r="BU3" s="25">
        <f t="shared" si="6"/>
        <v>45052</v>
      </c>
      <c r="BV3" s="25">
        <f t="shared" si="6"/>
        <v>45053</v>
      </c>
      <c r="BW3" s="25">
        <f t="shared" si="6"/>
        <v>45054</v>
      </c>
      <c r="BX3" s="25">
        <f t="shared" si="6"/>
        <v>45055</v>
      </c>
      <c r="BY3" s="25">
        <f t="shared" si="6"/>
        <v>45056</v>
      </c>
      <c r="BZ3" s="25">
        <f t="shared" ref="BZ3:EK3" si="7">BY3+1</f>
        <v>45057</v>
      </c>
      <c r="CA3" s="25">
        <f t="shared" si="7"/>
        <v>45058</v>
      </c>
      <c r="CB3" s="25">
        <f t="shared" si="7"/>
        <v>45059</v>
      </c>
      <c r="CC3" s="25">
        <f t="shared" si="7"/>
        <v>45060</v>
      </c>
      <c r="CD3" s="25">
        <f t="shared" si="7"/>
        <v>45061</v>
      </c>
      <c r="CE3" s="25">
        <f t="shared" si="7"/>
        <v>45062</v>
      </c>
      <c r="CF3" s="25">
        <f t="shared" si="7"/>
        <v>45063</v>
      </c>
      <c r="CG3" s="25">
        <f t="shared" si="7"/>
        <v>45064</v>
      </c>
      <c r="CH3" s="25">
        <f t="shared" si="7"/>
        <v>45065</v>
      </c>
      <c r="CI3" s="25">
        <f t="shared" si="7"/>
        <v>45066</v>
      </c>
      <c r="CJ3" s="25">
        <f t="shared" si="7"/>
        <v>45067</v>
      </c>
      <c r="CK3" s="25">
        <f t="shared" si="7"/>
        <v>45068</v>
      </c>
      <c r="CL3" s="25">
        <f t="shared" si="7"/>
        <v>45069</v>
      </c>
      <c r="CM3" s="25">
        <f t="shared" si="7"/>
        <v>45070</v>
      </c>
      <c r="CN3" s="25">
        <f t="shared" si="7"/>
        <v>45071</v>
      </c>
      <c r="CO3" s="25">
        <f t="shared" si="7"/>
        <v>45072</v>
      </c>
      <c r="CP3" s="25">
        <f t="shared" si="7"/>
        <v>45073</v>
      </c>
      <c r="CQ3" s="25">
        <f t="shared" si="7"/>
        <v>45074</v>
      </c>
      <c r="CR3" s="25">
        <f t="shared" si="7"/>
        <v>45075</v>
      </c>
      <c r="CS3" s="25">
        <f t="shared" si="7"/>
        <v>45076</v>
      </c>
      <c r="CT3" s="25">
        <f t="shared" si="7"/>
        <v>45077</v>
      </c>
      <c r="CU3" s="25">
        <f t="shared" si="7"/>
        <v>45078</v>
      </c>
      <c r="CV3" s="25">
        <f t="shared" si="7"/>
        <v>45079</v>
      </c>
      <c r="CW3" s="25">
        <f t="shared" si="7"/>
        <v>45080</v>
      </c>
      <c r="CX3" s="25">
        <f t="shared" si="7"/>
        <v>45081</v>
      </c>
      <c r="CY3" s="25">
        <f t="shared" si="7"/>
        <v>45082</v>
      </c>
      <c r="CZ3" s="25">
        <f t="shared" si="7"/>
        <v>45083</v>
      </c>
      <c r="DA3" s="25">
        <f t="shared" si="7"/>
        <v>45084</v>
      </c>
      <c r="DB3" s="25">
        <f t="shared" si="7"/>
        <v>45085</v>
      </c>
      <c r="DC3" s="25">
        <f t="shared" si="7"/>
        <v>45086</v>
      </c>
      <c r="DD3" s="25">
        <f t="shared" si="7"/>
        <v>45087</v>
      </c>
      <c r="DE3" s="25">
        <f t="shared" si="7"/>
        <v>45088</v>
      </c>
      <c r="DF3" s="25">
        <f t="shared" si="7"/>
        <v>45089</v>
      </c>
      <c r="DG3" s="25">
        <f t="shared" si="7"/>
        <v>45090</v>
      </c>
      <c r="DH3" s="25">
        <f t="shared" si="7"/>
        <v>45091</v>
      </c>
      <c r="DI3" s="25">
        <f t="shared" si="7"/>
        <v>45092</v>
      </c>
      <c r="DJ3" s="25">
        <f t="shared" si="7"/>
        <v>45093</v>
      </c>
      <c r="DK3" s="25">
        <f t="shared" si="7"/>
        <v>45094</v>
      </c>
      <c r="DL3" s="25">
        <f t="shared" si="7"/>
        <v>45095</v>
      </c>
      <c r="DM3" s="25">
        <f t="shared" si="7"/>
        <v>45096</v>
      </c>
      <c r="DN3" s="25">
        <f t="shared" si="7"/>
        <v>45097</v>
      </c>
      <c r="DO3" s="25">
        <f t="shared" si="7"/>
        <v>45098</v>
      </c>
      <c r="DP3" s="25">
        <f t="shared" si="7"/>
        <v>45099</v>
      </c>
      <c r="DQ3" s="25">
        <f t="shared" si="7"/>
        <v>45100</v>
      </c>
      <c r="DR3" s="25">
        <f t="shared" si="7"/>
        <v>45101</v>
      </c>
      <c r="DS3" s="25">
        <f t="shared" si="7"/>
        <v>45102</v>
      </c>
      <c r="DT3" s="25">
        <f t="shared" si="7"/>
        <v>45103</v>
      </c>
      <c r="DU3" s="25">
        <f t="shared" si="7"/>
        <v>45104</v>
      </c>
      <c r="DV3" s="25">
        <f t="shared" si="7"/>
        <v>45105</v>
      </c>
      <c r="DW3" s="25">
        <f t="shared" si="7"/>
        <v>45106</v>
      </c>
      <c r="DX3" s="25">
        <f t="shared" si="7"/>
        <v>45107</v>
      </c>
      <c r="DY3" s="25">
        <f t="shared" si="7"/>
        <v>45108</v>
      </c>
      <c r="DZ3" s="25">
        <f t="shared" si="7"/>
        <v>45109</v>
      </c>
      <c r="EA3" s="25">
        <f t="shared" si="7"/>
        <v>45110</v>
      </c>
      <c r="EB3" s="25">
        <f t="shared" si="7"/>
        <v>45111</v>
      </c>
      <c r="EC3" s="25">
        <f t="shared" si="7"/>
        <v>45112</v>
      </c>
      <c r="ED3" s="25">
        <f t="shared" si="7"/>
        <v>45113</v>
      </c>
      <c r="EE3" s="25">
        <f t="shared" si="7"/>
        <v>45114</v>
      </c>
      <c r="EF3" s="25">
        <f t="shared" si="7"/>
        <v>45115</v>
      </c>
      <c r="EG3" s="25">
        <f t="shared" si="7"/>
        <v>45116</v>
      </c>
      <c r="EH3" s="25">
        <f t="shared" si="7"/>
        <v>45117</v>
      </c>
      <c r="EI3" s="25">
        <f t="shared" si="7"/>
        <v>45118</v>
      </c>
      <c r="EJ3" s="25">
        <f t="shared" si="7"/>
        <v>45119</v>
      </c>
      <c r="EK3" s="25">
        <f t="shared" si="7"/>
        <v>45120</v>
      </c>
      <c r="EL3" s="25">
        <f t="shared" ref="EL3:GW3" si="8">EK3+1</f>
        <v>45121</v>
      </c>
      <c r="EM3" s="25">
        <f t="shared" si="8"/>
        <v>45122</v>
      </c>
      <c r="EN3" s="25">
        <f t="shared" si="8"/>
        <v>45123</v>
      </c>
      <c r="EO3" s="25">
        <f t="shared" si="8"/>
        <v>45124</v>
      </c>
      <c r="EP3" s="25">
        <f t="shared" si="8"/>
        <v>45125</v>
      </c>
      <c r="EQ3" s="25">
        <f t="shared" si="8"/>
        <v>45126</v>
      </c>
      <c r="ER3" s="25">
        <f t="shared" si="8"/>
        <v>45127</v>
      </c>
      <c r="ES3" s="25">
        <f t="shared" si="8"/>
        <v>45128</v>
      </c>
      <c r="ET3" s="25">
        <f t="shared" si="8"/>
        <v>45129</v>
      </c>
      <c r="EU3" s="25">
        <f t="shared" si="8"/>
        <v>45130</v>
      </c>
      <c r="EV3" s="25">
        <f t="shared" si="8"/>
        <v>45131</v>
      </c>
      <c r="EW3" s="25">
        <f t="shared" si="8"/>
        <v>45132</v>
      </c>
      <c r="EX3" s="25">
        <f t="shared" si="8"/>
        <v>45133</v>
      </c>
      <c r="EY3" s="25">
        <f t="shared" si="8"/>
        <v>45134</v>
      </c>
      <c r="EZ3" s="25">
        <f t="shared" si="8"/>
        <v>45135</v>
      </c>
      <c r="FA3" s="25">
        <f t="shared" si="8"/>
        <v>45136</v>
      </c>
      <c r="FB3" s="25">
        <f t="shared" si="8"/>
        <v>45137</v>
      </c>
      <c r="FC3" s="25">
        <f t="shared" si="8"/>
        <v>45138</v>
      </c>
      <c r="FD3" s="25">
        <f t="shared" si="8"/>
        <v>45139</v>
      </c>
      <c r="FE3" s="25">
        <f t="shared" si="8"/>
        <v>45140</v>
      </c>
      <c r="FF3" s="25">
        <f t="shared" si="8"/>
        <v>45141</v>
      </c>
      <c r="FG3" s="25">
        <f t="shared" si="8"/>
        <v>45142</v>
      </c>
      <c r="FH3" s="25">
        <f t="shared" si="8"/>
        <v>45143</v>
      </c>
      <c r="FI3" s="25">
        <f t="shared" si="8"/>
        <v>45144</v>
      </c>
      <c r="FJ3" s="25">
        <f t="shared" si="8"/>
        <v>45145</v>
      </c>
      <c r="FK3" s="25">
        <f t="shared" si="8"/>
        <v>45146</v>
      </c>
      <c r="FL3" s="25">
        <f t="shared" si="8"/>
        <v>45147</v>
      </c>
      <c r="FM3" s="25">
        <f t="shared" si="8"/>
        <v>45148</v>
      </c>
      <c r="FN3" s="25">
        <f t="shared" si="8"/>
        <v>45149</v>
      </c>
      <c r="FO3" s="25">
        <f t="shared" si="8"/>
        <v>45150</v>
      </c>
      <c r="FP3" s="25">
        <f t="shared" si="8"/>
        <v>45151</v>
      </c>
      <c r="FQ3" s="25">
        <f t="shared" si="8"/>
        <v>45152</v>
      </c>
      <c r="FR3" s="25">
        <f t="shared" si="8"/>
        <v>45153</v>
      </c>
      <c r="FS3" s="25">
        <f t="shared" si="8"/>
        <v>45154</v>
      </c>
      <c r="FT3" s="25">
        <f t="shared" si="8"/>
        <v>45155</v>
      </c>
      <c r="FU3" s="25">
        <f t="shared" si="8"/>
        <v>45156</v>
      </c>
      <c r="FV3" s="25">
        <f t="shared" si="8"/>
        <v>45157</v>
      </c>
      <c r="FW3" s="25">
        <f t="shared" si="8"/>
        <v>45158</v>
      </c>
      <c r="FX3" s="25">
        <f t="shared" si="8"/>
        <v>45159</v>
      </c>
      <c r="FY3" s="25">
        <f t="shared" si="8"/>
        <v>45160</v>
      </c>
      <c r="FZ3" s="25">
        <f t="shared" si="8"/>
        <v>45161</v>
      </c>
      <c r="GA3" s="25">
        <f t="shared" si="8"/>
        <v>45162</v>
      </c>
      <c r="GB3" s="25">
        <f t="shared" si="8"/>
        <v>45163</v>
      </c>
      <c r="GC3" s="25">
        <f t="shared" si="8"/>
        <v>45164</v>
      </c>
      <c r="GD3" s="25">
        <f t="shared" si="8"/>
        <v>45165</v>
      </c>
      <c r="GE3" s="25">
        <f t="shared" si="8"/>
        <v>45166</v>
      </c>
      <c r="GF3" s="25">
        <f t="shared" si="8"/>
        <v>45167</v>
      </c>
      <c r="GG3" s="25">
        <f t="shared" si="8"/>
        <v>45168</v>
      </c>
      <c r="GH3" s="25">
        <f t="shared" si="8"/>
        <v>45169</v>
      </c>
      <c r="GI3" s="25">
        <f t="shared" si="8"/>
        <v>45170</v>
      </c>
      <c r="GJ3" s="25">
        <f t="shared" si="8"/>
        <v>45171</v>
      </c>
      <c r="GK3" s="25">
        <f t="shared" si="8"/>
        <v>45172</v>
      </c>
      <c r="GL3" s="25">
        <f t="shared" si="8"/>
        <v>45173</v>
      </c>
      <c r="GM3" s="25">
        <f t="shared" si="8"/>
        <v>45174</v>
      </c>
      <c r="GN3" s="25">
        <f t="shared" si="8"/>
        <v>45175</v>
      </c>
      <c r="GO3" s="25">
        <f t="shared" si="8"/>
        <v>45176</v>
      </c>
      <c r="GP3" s="25">
        <f t="shared" si="8"/>
        <v>45177</v>
      </c>
      <c r="GQ3" s="25">
        <f t="shared" si="8"/>
        <v>45178</v>
      </c>
      <c r="GR3" s="25">
        <f t="shared" si="8"/>
        <v>45179</v>
      </c>
      <c r="GS3" s="25">
        <f t="shared" si="8"/>
        <v>45180</v>
      </c>
      <c r="GT3" s="25">
        <f t="shared" si="8"/>
        <v>45181</v>
      </c>
      <c r="GU3" s="25">
        <f t="shared" si="8"/>
        <v>45182</v>
      </c>
      <c r="GV3" s="25">
        <f t="shared" si="8"/>
        <v>45183</v>
      </c>
      <c r="GW3" s="25">
        <f t="shared" si="8"/>
        <v>45184</v>
      </c>
      <c r="GX3" s="25">
        <f t="shared" ref="GX3:JI3" si="9">GW3+1</f>
        <v>45185</v>
      </c>
      <c r="GY3" s="25">
        <f t="shared" si="9"/>
        <v>45186</v>
      </c>
      <c r="GZ3" s="25">
        <f t="shared" si="9"/>
        <v>45187</v>
      </c>
      <c r="HA3" s="25">
        <f t="shared" si="9"/>
        <v>45188</v>
      </c>
      <c r="HB3" s="25">
        <f t="shared" si="9"/>
        <v>45189</v>
      </c>
      <c r="HC3" s="25">
        <f t="shared" si="9"/>
        <v>45190</v>
      </c>
      <c r="HD3" s="25">
        <f t="shared" si="9"/>
        <v>45191</v>
      </c>
      <c r="HE3" s="25">
        <f t="shared" si="9"/>
        <v>45192</v>
      </c>
      <c r="HF3" s="25">
        <f t="shared" si="9"/>
        <v>45193</v>
      </c>
      <c r="HG3" s="25">
        <f t="shared" si="9"/>
        <v>45194</v>
      </c>
      <c r="HH3" s="25">
        <f t="shared" si="9"/>
        <v>45195</v>
      </c>
      <c r="HI3" s="25">
        <f t="shared" si="9"/>
        <v>45196</v>
      </c>
      <c r="HJ3" s="25">
        <f t="shared" si="9"/>
        <v>45197</v>
      </c>
      <c r="HK3" s="25">
        <f t="shared" si="9"/>
        <v>45198</v>
      </c>
      <c r="HL3" s="25">
        <f t="shared" si="9"/>
        <v>45199</v>
      </c>
      <c r="HM3" s="25">
        <f t="shared" si="9"/>
        <v>45200</v>
      </c>
      <c r="HN3" s="25">
        <f t="shared" si="9"/>
        <v>45201</v>
      </c>
      <c r="HO3" s="25">
        <f t="shared" si="9"/>
        <v>45202</v>
      </c>
      <c r="HP3" s="25">
        <f t="shared" si="9"/>
        <v>45203</v>
      </c>
      <c r="HQ3" s="25">
        <f t="shared" si="9"/>
        <v>45204</v>
      </c>
      <c r="HR3" s="25">
        <f t="shared" si="9"/>
        <v>45205</v>
      </c>
      <c r="HS3" s="25">
        <f t="shared" si="9"/>
        <v>45206</v>
      </c>
      <c r="HT3" s="25">
        <f t="shared" si="9"/>
        <v>45207</v>
      </c>
      <c r="HU3" s="25">
        <f t="shared" si="9"/>
        <v>45208</v>
      </c>
      <c r="HV3" s="25">
        <f t="shared" si="9"/>
        <v>45209</v>
      </c>
      <c r="HW3" s="25">
        <f t="shared" si="9"/>
        <v>45210</v>
      </c>
      <c r="HX3" s="25">
        <f t="shared" si="9"/>
        <v>45211</v>
      </c>
      <c r="HY3" s="25">
        <f t="shared" si="9"/>
        <v>45212</v>
      </c>
      <c r="HZ3" s="25">
        <f t="shared" si="9"/>
        <v>45213</v>
      </c>
      <c r="IA3" s="25">
        <f t="shared" si="9"/>
        <v>45214</v>
      </c>
      <c r="IB3" s="25">
        <f t="shared" si="9"/>
        <v>45215</v>
      </c>
      <c r="IC3" s="25">
        <f t="shared" si="9"/>
        <v>45216</v>
      </c>
      <c r="ID3" s="25">
        <f t="shared" si="9"/>
        <v>45217</v>
      </c>
      <c r="IE3" s="25">
        <f t="shared" si="9"/>
        <v>45218</v>
      </c>
      <c r="IF3" s="25">
        <f t="shared" si="9"/>
        <v>45219</v>
      </c>
      <c r="IG3" s="25">
        <f t="shared" si="9"/>
        <v>45220</v>
      </c>
      <c r="IH3" s="25">
        <f t="shared" si="9"/>
        <v>45221</v>
      </c>
      <c r="II3" s="25">
        <f t="shared" si="9"/>
        <v>45222</v>
      </c>
      <c r="IJ3" s="25">
        <f t="shared" si="9"/>
        <v>45223</v>
      </c>
      <c r="IK3" s="25">
        <f t="shared" si="9"/>
        <v>45224</v>
      </c>
      <c r="IL3" s="25">
        <f t="shared" si="9"/>
        <v>45225</v>
      </c>
      <c r="IM3" s="25">
        <f t="shared" si="9"/>
        <v>45226</v>
      </c>
      <c r="IN3" s="25">
        <f t="shared" si="9"/>
        <v>45227</v>
      </c>
      <c r="IO3" s="25">
        <f t="shared" si="9"/>
        <v>45228</v>
      </c>
      <c r="IP3" s="25">
        <f t="shared" si="9"/>
        <v>45229</v>
      </c>
      <c r="IQ3" s="25">
        <f t="shared" si="9"/>
        <v>45230</v>
      </c>
      <c r="IR3" s="25">
        <f t="shared" si="9"/>
        <v>45231</v>
      </c>
      <c r="IS3" s="25">
        <f t="shared" si="9"/>
        <v>45232</v>
      </c>
      <c r="IT3" s="25">
        <f t="shared" si="9"/>
        <v>45233</v>
      </c>
      <c r="IU3" s="25">
        <f t="shared" si="9"/>
        <v>45234</v>
      </c>
      <c r="IV3" s="25">
        <f t="shared" si="9"/>
        <v>45235</v>
      </c>
      <c r="IW3" s="25">
        <f t="shared" si="9"/>
        <v>45236</v>
      </c>
      <c r="IX3" s="25">
        <f t="shared" si="9"/>
        <v>45237</v>
      </c>
      <c r="IY3" s="25">
        <f t="shared" si="9"/>
        <v>45238</v>
      </c>
      <c r="IZ3" s="25">
        <f t="shared" si="9"/>
        <v>45239</v>
      </c>
      <c r="JA3" s="25">
        <f t="shared" si="9"/>
        <v>45240</v>
      </c>
      <c r="JB3" s="25">
        <f t="shared" si="9"/>
        <v>45241</v>
      </c>
      <c r="JC3" s="25">
        <f t="shared" si="9"/>
        <v>45242</v>
      </c>
      <c r="JD3" s="25">
        <f t="shared" si="9"/>
        <v>45243</v>
      </c>
      <c r="JE3" s="25">
        <f t="shared" si="9"/>
        <v>45244</v>
      </c>
      <c r="JF3" s="25">
        <f t="shared" si="9"/>
        <v>45245</v>
      </c>
      <c r="JG3" s="25">
        <f t="shared" si="9"/>
        <v>45246</v>
      </c>
      <c r="JH3" s="25">
        <f t="shared" si="9"/>
        <v>45247</v>
      </c>
      <c r="JI3" s="25">
        <f t="shared" si="9"/>
        <v>45248</v>
      </c>
      <c r="JJ3" s="25">
        <f t="shared" ref="JJ3:LU3" si="10">JI3+1</f>
        <v>45249</v>
      </c>
      <c r="JK3" s="25">
        <f t="shared" si="10"/>
        <v>45250</v>
      </c>
      <c r="JL3" s="25">
        <f t="shared" si="10"/>
        <v>45251</v>
      </c>
      <c r="JM3" s="25">
        <f t="shared" si="10"/>
        <v>45252</v>
      </c>
      <c r="JN3" s="25">
        <f t="shared" si="10"/>
        <v>45253</v>
      </c>
      <c r="JO3" s="25">
        <f t="shared" si="10"/>
        <v>45254</v>
      </c>
      <c r="JP3" s="25">
        <f t="shared" si="10"/>
        <v>45255</v>
      </c>
      <c r="JQ3" s="25">
        <f t="shared" si="10"/>
        <v>45256</v>
      </c>
      <c r="JR3" s="25">
        <f t="shared" si="10"/>
        <v>45257</v>
      </c>
      <c r="JS3" s="25">
        <f t="shared" si="10"/>
        <v>45258</v>
      </c>
      <c r="JT3" s="25">
        <f t="shared" si="10"/>
        <v>45259</v>
      </c>
      <c r="JU3" s="25">
        <f t="shared" si="10"/>
        <v>45260</v>
      </c>
      <c r="JV3" s="25">
        <f t="shared" si="10"/>
        <v>45261</v>
      </c>
      <c r="JW3" s="25">
        <f t="shared" si="10"/>
        <v>45262</v>
      </c>
      <c r="JX3" s="25">
        <f t="shared" si="10"/>
        <v>45263</v>
      </c>
      <c r="JY3" s="25">
        <f t="shared" si="10"/>
        <v>45264</v>
      </c>
      <c r="JZ3" s="25">
        <f t="shared" si="10"/>
        <v>45265</v>
      </c>
      <c r="KA3" s="25">
        <f t="shared" si="10"/>
        <v>45266</v>
      </c>
      <c r="KB3" s="25">
        <f t="shared" si="10"/>
        <v>45267</v>
      </c>
      <c r="KC3" s="25">
        <f t="shared" si="10"/>
        <v>45268</v>
      </c>
      <c r="KD3" s="25">
        <f t="shared" si="10"/>
        <v>45269</v>
      </c>
      <c r="KE3" s="25">
        <f t="shared" si="10"/>
        <v>45270</v>
      </c>
      <c r="KF3" s="25">
        <f t="shared" si="10"/>
        <v>45271</v>
      </c>
      <c r="KG3" s="25">
        <f t="shared" si="10"/>
        <v>45272</v>
      </c>
      <c r="KH3" s="25">
        <f t="shared" si="10"/>
        <v>45273</v>
      </c>
      <c r="KI3" s="25">
        <f t="shared" si="10"/>
        <v>45274</v>
      </c>
      <c r="KJ3" s="25">
        <f t="shared" si="10"/>
        <v>45275</v>
      </c>
      <c r="KK3" s="25">
        <f t="shared" si="10"/>
        <v>45276</v>
      </c>
      <c r="KL3" s="25">
        <f t="shared" si="10"/>
        <v>45277</v>
      </c>
      <c r="KM3" s="25">
        <f t="shared" si="10"/>
        <v>45278</v>
      </c>
      <c r="KN3" s="25">
        <f t="shared" si="10"/>
        <v>45279</v>
      </c>
      <c r="KO3" s="25">
        <f t="shared" si="10"/>
        <v>45280</v>
      </c>
      <c r="KP3" s="25">
        <f t="shared" si="10"/>
        <v>45281</v>
      </c>
      <c r="KQ3" s="25">
        <f t="shared" si="10"/>
        <v>45282</v>
      </c>
      <c r="KR3" s="25">
        <f t="shared" si="10"/>
        <v>45283</v>
      </c>
      <c r="KS3" s="25">
        <f t="shared" si="10"/>
        <v>45284</v>
      </c>
      <c r="KT3" s="25">
        <f t="shared" si="10"/>
        <v>45285</v>
      </c>
      <c r="KU3" s="25">
        <f t="shared" si="10"/>
        <v>45286</v>
      </c>
      <c r="KV3" s="25">
        <f t="shared" si="10"/>
        <v>45287</v>
      </c>
      <c r="KW3" s="25">
        <f t="shared" si="10"/>
        <v>45288</v>
      </c>
      <c r="KX3" s="25">
        <f t="shared" si="10"/>
        <v>45289</v>
      </c>
      <c r="KY3" s="25">
        <f t="shared" si="10"/>
        <v>45290</v>
      </c>
      <c r="KZ3" s="25">
        <f t="shared" si="10"/>
        <v>45291</v>
      </c>
      <c r="LA3" s="25">
        <f t="shared" si="10"/>
        <v>45292</v>
      </c>
      <c r="LB3" s="25">
        <f t="shared" si="10"/>
        <v>45293</v>
      </c>
      <c r="LC3" s="25">
        <f t="shared" si="10"/>
        <v>45294</v>
      </c>
      <c r="LD3" s="25">
        <f t="shared" si="10"/>
        <v>45295</v>
      </c>
      <c r="LE3" s="25">
        <f t="shared" si="10"/>
        <v>45296</v>
      </c>
      <c r="LF3" s="25">
        <f t="shared" si="10"/>
        <v>45297</v>
      </c>
      <c r="LG3" s="25">
        <f t="shared" si="10"/>
        <v>45298</v>
      </c>
      <c r="LH3" s="25">
        <f t="shared" si="10"/>
        <v>45299</v>
      </c>
      <c r="LI3" s="25">
        <f t="shared" si="10"/>
        <v>45300</v>
      </c>
      <c r="LJ3" s="25">
        <f t="shared" si="10"/>
        <v>45301</v>
      </c>
      <c r="LK3" s="25">
        <f t="shared" si="10"/>
        <v>45302</v>
      </c>
      <c r="LL3" s="25">
        <f t="shared" si="10"/>
        <v>45303</v>
      </c>
      <c r="LM3" s="25">
        <f t="shared" si="10"/>
        <v>45304</v>
      </c>
      <c r="LN3" s="25">
        <f t="shared" si="10"/>
        <v>45305</v>
      </c>
      <c r="LO3" s="25">
        <f t="shared" si="10"/>
        <v>45306</v>
      </c>
      <c r="LP3" s="25">
        <f t="shared" si="10"/>
        <v>45307</v>
      </c>
      <c r="LQ3" s="25">
        <f t="shared" si="10"/>
        <v>45308</v>
      </c>
      <c r="LR3" s="25">
        <f t="shared" si="10"/>
        <v>45309</v>
      </c>
      <c r="LS3" s="25">
        <f t="shared" si="10"/>
        <v>45310</v>
      </c>
      <c r="LT3" s="25">
        <f t="shared" si="10"/>
        <v>45311</v>
      </c>
      <c r="LU3" s="25">
        <f t="shared" si="10"/>
        <v>45312</v>
      </c>
      <c r="LV3" s="25">
        <f t="shared" ref="LV3:NN3" si="11">LU3+1</f>
        <v>45313</v>
      </c>
      <c r="LW3" s="25">
        <f t="shared" si="11"/>
        <v>45314</v>
      </c>
      <c r="LX3" s="25">
        <f t="shared" si="11"/>
        <v>45315</v>
      </c>
      <c r="LY3" s="25">
        <f t="shared" si="11"/>
        <v>45316</v>
      </c>
      <c r="LZ3" s="25">
        <f t="shared" si="11"/>
        <v>45317</v>
      </c>
      <c r="MA3" s="25">
        <f t="shared" si="11"/>
        <v>45318</v>
      </c>
      <c r="MB3" s="25">
        <f t="shared" si="11"/>
        <v>45319</v>
      </c>
      <c r="MC3" s="25">
        <f t="shared" si="11"/>
        <v>45320</v>
      </c>
      <c r="MD3" s="25">
        <f t="shared" si="11"/>
        <v>45321</v>
      </c>
      <c r="ME3" s="25">
        <f t="shared" si="11"/>
        <v>45322</v>
      </c>
      <c r="MF3" s="25">
        <f t="shared" si="11"/>
        <v>45323</v>
      </c>
      <c r="MG3" s="25">
        <f t="shared" si="11"/>
        <v>45324</v>
      </c>
      <c r="MH3" s="25">
        <f t="shared" si="11"/>
        <v>45325</v>
      </c>
      <c r="MI3" s="25">
        <f t="shared" si="11"/>
        <v>45326</v>
      </c>
      <c r="MJ3" s="25">
        <f t="shared" si="11"/>
        <v>45327</v>
      </c>
      <c r="MK3" s="25">
        <f t="shared" si="11"/>
        <v>45328</v>
      </c>
      <c r="ML3" s="25">
        <f t="shared" si="11"/>
        <v>45329</v>
      </c>
      <c r="MM3" s="25">
        <f t="shared" si="11"/>
        <v>45330</v>
      </c>
      <c r="MN3" s="25">
        <f t="shared" si="11"/>
        <v>45331</v>
      </c>
      <c r="MO3" s="25">
        <f t="shared" si="11"/>
        <v>45332</v>
      </c>
      <c r="MP3" s="25">
        <f t="shared" si="11"/>
        <v>45333</v>
      </c>
      <c r="MQ3" s="25">
        <f t="shared" si="11"/>
        <v>45334</v>
      </c>
      <c r="MR3" s="25">
        <f t="shared" si="11"/>
        <v>45335</v>
      </c>
      <c r="MS3" s="25">
        <f t="shared" si="11"/>
        <v>45336</v>
      </c>
      <c r="MT3" s="25">
        <f t="shared" si="11"/>
        <v>45337</v>
      </c>
      <c r="MU3" s="25">
        <f t="shared" si="11"/>
        <v>45338</v>
      </c>
      <c r="MV3" s="25">
        <f t="shared" si="11"/>
        <v>45339</v>
      </c>
      <c r="MW3" s="25">
        <f t="shared" si="11"/>
        <v>45340</v>
      </c>
      <c r="MX3" s="25">
        <f t="shared" si="11"/>
        <v>45341</v>
      </c>
      <c r="MY3" s="25">
        <f t="shared" si="11"/>
        <v>45342</v>
      </c>
      <c r="MZ3" s="25">
        <f t="shared" si="11"/>
        <v>45343</v>
      </c>
      <c r="NA3" s="25">
        <f t="shared" si="11"/>
        <v>45344</v>
      </c>
      <c r="NB3" s="25">
        <f t="shared" si="11"/>
        <v>45345</v>
      </c>
      <c r="NC3" s="25">
        <f t="shared" si="11"/>
        <v>45346</v>
      </c>
      <c r="ND3" s="25">
        <f t="shared" si="11"/>
        <v>45347</v>
      </c>
      <c r="NE3" s="25">
        <f t="shared" si="11"/>
        <v>45348</v>
      </c>
      <c r="NF3" s="25">
        <f t="shared" si="11"/>
        <v>45349</v>
      </c>
      <c r="NG3" s="25">
        <f t="shared" si="11"/>
        <v>45350</v>
      </c>
      <c r="NH3" s="25">
        <f t="shared" si="11"/>
        <v>45351</v>
      </c>
      <c r="NI3" s="25">
        <f t="shared" si="11"/>
        <v>45352</v>
      </c>
      <c r="NJ3" s="25">
        <f t="shared" si="11"/>
        <v>45353</v>
      </c>
      <c r="NK3" s="25">
        <f t="shared" si="11"/>
        <v>45354</v>
      </c>
      <c r="NL3" s="25">
        <f t="shared" si="11"/>
        <v>45355</v>
      </c>
      <c r="NM3" s="25">
        <f t="shared" si="11"/>
        <v>45356</v>
      </c>
      <c r="NN3" s="25">
        <f t="shared" si="11"/>
        <v>45357</v>
      </c>
    </row>
    <row r="4" spans="1:378" s="35" customFormat="1" ht="15.65" thickBot="1" x14ac:dyDescent="0.35">
      <c r="A4" s="30" t="s">
        <v>10</v>
      </c>
      <c r="B4" s="31">
        <f>MIN(B5:B9)</f>
        <v>44991</v>
      </c>
      <c r="C4" s="31">
        <f>MAX(C5:C9)</f>
        <v>44995</v>
      </c>
      <c r="D4" s="31"/>
      <c r="E4" s="32">
        <f>(C4-B4)+1</f>
        <v>5</v>
      </c>
      <c r="F4" s="32">
        <f>SUM(F5:F9)</f>
        <v>5.5</v>
      </c>
      <c r="G4" s="32">
        <f>SUM(G5:G9)</f>
        <v>6</v>
      </c>
      <c r="H4" s="32">
        <f>SUM(H5:H9)</f>
        <v>5.5</v>
      </c>
      <c r="I4" s="32">
        <v>100</v>
      </c>
      <c r="J4" s="33"/>
      <c r="K4" s="34" t="s">
        <v>11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</row>
    <row r="5" spans="1:378" ht="15.65" thickBot="1" x14ac:dyDescent="0.35">
      <c r="A5" s="5" t="s">
        <v>12</v>
      </c>
      <c r="B5" s="6">
        <v>44991</v>
      </c>
      <c r="C5" s="6">
        <v>44991</v>
      </c>
      <c r="D5" s="26">
        <v>1</v>
      </c>
      <c r="E5" s="22">
        <f>IF(OR(C5="",B5=""),0,(C5-B5)+1)</f>
        <v>1</v>
      </c>
      <c r="F5" s="23">
        <f>E5*D5</f>
        <v>1</v>
      </c>
      <c r="G5" s="22">
        <f>E5</f>
        <v>1</v>
      </c>
      <c r="H5" s="7">
        <f>F5</f>
        <v>1</v>
      </c>
      <c r="I5" s="8">
        <v>0.5</v>
      </c>
      <c r="J5" s="7" t="s">
        <v>51</v>
      </c>
      <c r="K5" s="9" t="s">
        <v>11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</row>
    <row r="6" spans="1:378" ht="15.65" thickBot="1" x14ac:dyDescent="0.35">
      <c r="A6" s="28" t="s">
        <v>13</v>
      </c>
      <c r="B6" s="6"/>
      <c r="C6" s="6"/>
      <c r="D6" s="24">
        <v>0.5</v>
      </c>
      <c r="E6" s="22">
        <f t="shared" ref="E6:E9" si="12">IF(OR(C6="",B6=""),0,(C6-B6)+1)</f>
        <v>0</v>
      </c>
      <c r="F6" s="23">
        <f t="shared" ref="F6:F9" si="13">E6*D6</f>
        <v>0</v>
      </c>
      <c r="G6" s="22">
        <f t="shared" ref="G6:H9" si="14">E6</f>
        <v>0</v>
      </c>
      <c r="H6" s="7">
        <f t="shared" si="14"/>
        <v>0</v>
      </c>
      <c r="I6" s="8">
        <v>0</v>
      </c>
      <c r="J6" s="7"/>
      <c r="K6" s="9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</row>
    <row r="7" spans="1:378" ht="15.65" thickBot="1" x14ac:dyDescent="0.35">
      <c r="A7" s="5" t="s">
        <v>14</v>
      </c>
      <c r="B7" s="6">
        <v>44992</v>
      </c>
      <c r="C7" s="6">
        <v>44994</v>
      </c>
      <c r="D7" s="24">
        <v>1</v>
      </c>
      <c r="E7" s="22">
        <f t="shared" si="12"/>
        <v>3</v>
      </c>
      <c r="F7" s="23">
        <f t="shared" si="13"/>
        <v>3</v>
      </c>
      <c r="G7" s="22">
        <f t="shared" si="14"/>
        <v>3</v>
      </c>
      <c r="H7" s="7">
        <f t="shared" si="14"/>
        <v>3</v>
      </c>
      <c r="I7" s="8">
        <v>0</v>
      </c>
      <c r="J7" s="7" t="s">
        <v>51</v>
      </c>
      <c r="K7" s="9" t="s">
        <v>11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</row>
    <row r="8" spans="1:378" ht="15.65" thickBot="1" x14ac:dyDescent="0.35">
      <c r="A8" s="5" t="s">
        <v>15</v>
      </c>
      <c r="B8" s="6">
        <v>44994</v>
      </c>
      <c r="C8" s="6">
        <v>44994</v>
      </c>
      <c r="D8" s="24">
        <v>0.5</v>
      </c>
      <c r="E8" s="22">
        <f t="shared" si="12"/>
        <v>1</v>
      </c>
      <c r="F8" s="23">
        <f t="shared" si="13"/>
        <v>0.5</v>
      </c>
      <c r="G8" s="22">
        <f t="shared" si="14"/>
        <v>1</v>
      </c>
      <c r="H8" s="7">
        <f t="shared" si="14"/>
        <v>0.5</v>
      </c>
      <c r="I8" s="8">
        <v>0</v>
      </c>
      <c r="J8" s="7" t="s">
        <v>51</v>
      </c>
      <c r="K8" s="9" t="s">
        <v>11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</row>
    <row r="9" spans="1:378" ht="15.65" thickBot="1" x14ac:dyDescent="0.35">
      <c r="A9" s="5" t="s">
        <v>16</v>
      </c>
      <c r="B9" s="6">
        <v>44995</v>
      </c>
      <c r="C9" s="6">
        <v>44995</v>
      </c>
      <c r="D9" s="24">
        <v>1</v>
      </c>
      <c r="E9" s="22">
        <f t="shared" si="12"/>
        <v>1</v>
      </c>
      <c r="F9" s="23">
        <f t="shared" si="13"/>
        <v>1</v>
      </c>
      <c r="G9" s="22">
        <f t="shared" si="14"/>
        <v>1</v>
      </c>
      <c r="H9" s="7">
        <f t="shared" si="14"/>
        <v>1</v>
      </c>
      <c r="I9" s="8">
        <v>0</v>
      </c>
      <c r="J9" s="7" t="s">
        <v>51</v>
      </c>
      <c r="K9" s="9" t="s">
        <v>11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</row>
    <row r="10" spans="1:378" s="35" customFormat="1" ht="15.65" thickBot="1" x14ac:dyDescent="0.35">
      <c r="A10" s="30" t="s">
        <v>17</v>
      </c>
      <c r="B10" s="31">
        <f>MIN(B11:B15)</f>
        <v>44998</v>
      </c>
      <c r="C10" s="31">
        <f>MAX(C11:C15)</f>
        <v>45006</v>
      </c>
      <c r="D10" s="31"/>
      <c r="E10" s="32">
        <f>(C10-B10)+1</f>
        <v>9</v>
      </c>
      <c r="F10" s="32">
        <f>SUM(F11:F15)</f>
        <v>8</v>
      </c>
      <c r="G10" s="32">
        <f>SUM(G11:G15)</f>
        <v>8</v>
      </c>
      <c r="H10" s="32">
        <f>SUM(H11:H15)</f>
        <v>7</v>
      </c>
      <c r="I10" s="36">
        <v>0</v>
      </c>
      <c r="J10" s="33"/>
      <c r="K10" s="34" t="s">
        <v>18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  <c r="KM10" s="33"/>
      <c r="KN10" s="33"/>
      <c r="KO10" s="33"/>
      <c r="KP10" s="33"/>
      <c r="KQ10" s="33"/>
      <c r="KR10" s="33"/>
      <c r="KS10" s="33"/>
      <c r="KT10" s="33"/>
      <c r="KU10" s="33"/>
      <c r="KV10" s="33"/>
      <c r="KW10" s="33"/>
      <c r="KX10" s="33"/>
      <c r="KY10" s="33"/>
      <c r="KZ10" s="33"/>
      <c r="LA10" s="33"/>
      <c r="LB10" s="33"/>
      <c r="LC10" s="33"/>
      <c r="LD10" s="33"/>
      <c r="LE10" s="33"/>
      <c r="LF10" s="33"/>
      <c r="LG10" s="33"/>
      <c r="LH10" s="33"/>
      <c r="LI10" s="33"/>
      <c r="LJ10" s="33"/>
      <c r="LK10" s="33"/>
      <c r="LL10" s="33"/>
      <c r="LM10" s="33"/>
      <c r="LN10" s="33"/>
      <c r="LO10" s="33"/>
      <c r="LP10" s="33"/>
      <c r="LQ10" s="33"/>
      <c r="LR10" s="33"/>
      <c r="LS10" s="33"/>
      <c r="LT10" s="33"/>
      <c r="LU10" s="33"/>
      <c r="LV10" s="33"/>
      <c r="LW10" s="33"/>
      <c r="LX10" s="33"/>
      <c r="LY10" s="33"/>
      <c r="LZ10" s="33"/>
      <c r="MA10" s="33"/>
      <c r="MB10" s="33"/>
      <c r="MC10" s="33"/>
      <c r="MD10" s="33"/>
      <c r="ME10" s="33"/>
      <c r="MF10" s="33"/>
      <c r="MG10" s="33"/>
      <c r="MH10" s="33"/>
      <c r="MI10" s="33"/>
      <c r="MJ10" s="33"/>
      <c r="MK10" s="33"/>
      <c r="ML10" s="33"/>
      <c r="MM10" s="33"/>
      <c r="MN10" s="33"/>
      <c r="MO10" s="33"/>
      <c r="MP10" s="33"/>
      <c r="MQ10" s="33"/>
      <c r="MR10" s="33"/>
      <c r="MS10" s="33"/>
      <c r="MT10" s="33"/>
      <c r="MU10" s="33"/>
      <c r="MV10" s="33"/>
      <c r="MW10" s="33"/>
      <c r="MX10" s="33"/>
      <c r="MY10" s="33"/>
      <c r="MZ10" s="33"/>
      <c r="NA10" s="33"/>
      <c r="NB10" s="33"/>
      <c r="NC10" s="33"/>
      <c r="ND10" s="33"/>
      <c r="NE10" s="33"/>
      <c r="NF10" s="33"/>
      <c r="NG10" s="33"/>
      <c r="NH10" s="33"/>
      <c r="NI10" s="33"/>
      <c r="NJ10" s="33"/>
      <c r="NK10" s="33"/>
      <c r="NL10" s="33"/>
      <c r="NM10" s="33"/>
      <c r="NN10" s="33"/>
    </row>
    <row r="11" spans="1:378" ht="15.65" thickBot="1" x14ac:dyDescent="0.35">
      <c r="A11" s="5" t="s">
        <v>19</v>
      </c>
      <c r="B11" s="6">
        <v>44998</v>
      </c>
      <c r="C11" s="6">
        <v>44998</v>
      </c>
      <c r="D11" s="24">
        <v>1</v>
      </c>
      <c r="E11" s="22">
        <f>IF(OR(C11="",B11=""),0,(C11-B11)+1)</f>
        <v>1</v>
      </c>
      <c r="F11" s="23">
        <f t="shared" ref="F11:G36" si="15">E11</f>
        <v>1</v>
      </c>
      <c r="G11" s="22">
        <f t="shared" si="15"/>
        <v>1</v>
      </c>
      <c r="H11" s="7">
        <v>1</v>
      </c>
      <c r="I11" s="8">
        <v>0</v>
      </c>
      <c r="J11" s="7" t="s">
        <v>51</v>
      </c>
      <c r="K11" s="9" t="s">
        <v>18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</row>
    <row r="12" spans="1:378" ht="15.65" thickBot="1" x14ac:dyDescent="0.35">
      <c r="A12" s="5" t="s">
        <v>20</v>
      </c>
      <c r="B12" s="6">
        <v>44999</v>
      </c>
      <c r="C12" s="6">
        <v>44999</v>
      </c>
      <c r="D12" s="24">
        <v>0.5</v>
      </c>
      <c r="E12" s="22">
        <f t="shared" ref="E12:E15" si="16">IF(OR(C12="",B12=""),0,(C12-B12)+1)</f>
        <v>1</v>
      </c>
      <c r="F12" s="23">
        <f t="shared" si="15"/>
        <v>1</v>
      </c>
      <c r="G12" s="22">
        <f t="shared" si="15"/>
        <v>1</v>
      </c>
      <c r="H12" s="7">
        <v>0.5</v>
      </c>
      <c r="I12" s="8">
        <v>0</v>
      </c>
      <c r="J12" s="7" t="s">
        <v>51</v>
      </c>
      <c r="K12" s="9" t="s">
        <v>18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</row>
    <row r="13" spans="1:378" ht="25.7" thickBot="1" x14ac:dyDescent="0.35">
      <c r="A13" s="5" t="s">
        <v>21</v>
      </c>
      <c r="B13" s="6">
        <v>44999</v>
      </c>
      <c r="C13" s="6">
        <v>44999</v>
      </c>
      <c r="D13" s="24">
        <v>0.5</v>
      </c>
      <c r="E13" s="22">
        <f t="shared" si="16"/>
        <v>1</v>
      </c>
      <c r="F13" s="23">
        <f t="shared" si="15"/>
        <v>1</v>
      </c>
      <c r="G13" s="22">
        <f t="shared" si="15"/>
        <v>1</v>
      </c>
      <c r="H13" s="7">
        <v>0.5</v>
      </c>
      <c r="I13" s="8">
        <v>0</v>
      </c>
      <c r="J13" s="11" t="s">
        <v>90</v>
      </c>
      <c r="K13" s="9" t="s">
        <v>18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</row>
    <row r="14" spans="1:378" ht="15.65" thickBot="1" x14ac:dyDescent="0.35">
      <c r="A14" s="5" t="s">
        <v>22</v>
      </c>
      <c r="B14" s="6">
        <v>45000</v>
      </c>
      <c r="C14" s="6">
        <v>45002</v>
      </c>
      <c r="D14" s="24">
        <v>1</v>
      </c>
      <c r="E14" s="22">
        <f t="shared" si="16"/>
        <v>3</v>
      </c>
      <c r="F14" s="23">
        <f t="shared" si="15"/>
        <v>3</v>
      </c>
      <c r="G14" s="22">
        <f t="shared" si="15"/>
        <v>3</v>
      </c>
      <c r="H14" s="7">
        <v>3</v>
      </c>
      <c r="I14" s="8">
        <v>0</v>
      </c>
      <c r="J14" s="7" t="s">
        <v>51</v>
      </c>
      <c r="K14" s="9" t="s">
        <v>18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</row>
    <row r="15" spans="1:378" ht="25.7" thickBot="1" x14ac:dyDescent="0.35">
      <c r="A15" s="5" t="s">
        <v>23</v>
      </c>
      <c r="B15" s="6">
        <v>45005</v>
      </c>
      <c r="C15" s="6">
        <v>45006</v>
      </c>
      <c r="D15" s="24">
        <v>1</v>
      </c>
      <c r="E15" s="22">
        <f t="shared" si="16"/>
        <v>2</v>
      </c>
      <c r="F15" s="23">
        <f t="shared" si="15"/>
        <v>2</v>
      </c>
      <c r="G15" s="22">
        <f t="shared" si="15"/>
        <v>2</v>
      </c>
      <c r="H15" s="7">
        <v>2</v>
      </c>
      <c r="I15" s="8">
        <v>0</v>
      </c>
      <c r="J15" s="11" t="s">
        <v>52</v>
      </c>
      <c r="K15" s="9" t="s">
        <v>18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</row>
    <row r="16" spans="1:378" s="35" customFormat="1" ht="15.65" thickBot="1" x14ac:dyDescent="0.35">
      <c r="A16" s="30" t="s">
        <v>24</v>
      </c>
      <c r="B16" s="31">
        <f>MIN(B17:B23)</f>
        <v>45012</v>
      </c>
      <c r="C16" s="31">
        <f>MAX(C17:C23)</f>
        <v>45023</v>
      </c>
      <c r="D16" s="31"/>
      <c r="E16" s="32">
        <f>(C16-B16)+1</f>
        <v>12</v>
      </c>
      <c r="F16" s="32">
        <f>SUM(F17:F23)</f>
        <v>11</v>
      </c>
      <c r="G16" s="32">
        <f>SUM(G17:G23)</f>
        <v>11</v>
      </c>
      <c r="H16" s="32">
        <f>SUM(H17:H23)</f>
        <v>13</v>
      </c>
      <c r="I16" s="36">
        <v>0</v>
      </c>
      <c r="J16" s="33"/>
      <c r="K16" s="34" t="s">
        <v>25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  <c r="KM16" s="33"/>
      <c r="KN16" s="33"/>
      <c r="KO16" s="33"/>
      <c r="KP16" s="33"/>
      <c r="KQ16" s="33"/>
      <c r="KR16" s="33"/>
      <c r="KS16" s="33"/>
      <c r="KT16" s="33"/>
      <c r="KU16" s="33"/>
      <c r="KV16" s="33"/>
      <c r="KW16" s="33"/>
      <c r="KX16" s="33"/>
      <c r="KY16" s="33"/>
      <c r="KZ16" s="33"/>
      <c r="LA16" s="33"/>
      <c r="LB16" s="33"/>
      <c r="LC16" s="33"/>
      <c r="LD16" s="33"/>
      <c r="LE16" s="33"/>
      <c r="LF16" s="33"/>
      <c r="LG16" s="33"/>
      <c r="LH16" s="33"/>
      <c r="LI16" s="33"/>
      <c r="LJ16" s="33"/>
      <c r="LK16" s="33"/>
      <c r="LL16" s="33"/>
      <c r="LM16" s="33"/>
      <c r="LN16" s="33"/>
      <c r="LO16" s="33"/>
      <c r="LP16" s="33"/>
      <c r="LQ16" s="33"/>
      <c r="LR16" s="33"/>
      <c r="LS16" s="33"/>
      <c r="LT16" s="33"/>
      <c r="LU16" s="33"/>
      <c r="LV16" s="33"/>
      <c r="LW16" s="33"/>
      <c r="LX16" s="33"/>
      <c r="LY16" s="33"/>
      <c r="LZ16" s="33"/>
      <c r="MA16" s="33"/>
      <c r="MB16" s="33"/>
      <c r="MC16" s="33"/>
      <c r="MD16" s="33"/>
      <c r="ME16" s="33"/>
      <c r="MF16" s="33"/>
      <c r="MG16" s="33"/>
      <c r="MH16" s="33"/>
      <c r="MI16" s="33"/>
      <c r="MJ16" s="33"/>
      <c r="MK16" s="33"/>
      <c r="ML16" s="33"/>
      <c r="MM16" s="33"/>
      <c r="MN16" s="33"/>
      <c r="MO16" s="33"/>
      <c r="MP16" s="33"/>
      <c r="MQ16" s="33"/>
      <c r="MR16" s="33"/>
      <c r="MS16" s="33"/>
      <c r="MT16" s="33"/>
      <c r="MU16" s="33"/>
      <c r="MV16" s="33"/>
      <c r="MW16" s="33"/>
      <c r="MX16" s="33"/>
      <c r="MY16" s="33"/>
      <c r="MZ16" s="33"/>
      <c r="NA16" s="33"/>
      <c r="NB16" s="33"/>
      <c r="NC16" s="33"/>
      <c r="ND16" s="33"/>
      <c r="NE16" s="33"/>
      <c r="NF16" s="33"/>
      <c r="NG16" s="33"/>
      <c r="NH16" s="33"/>
      <c r="NI16" s="33"/>
      <c r="NJ16" s="33"/>
      <c r="NK16" s="33"/>
      <c r="NL16" s="33"/>
      <c r="NM16" s="33"/>
      <c r="NN16" s="33"/>
    </row>
    <row r="17" spans="1:378" ht="25.7" thickBot="1" x14ac:dyDescent="0.35">
      <c r="A17" s="5" t="s">
        <v>26</v>
      </c>
      <c r="B17" s="6">
        <v>45012</v>
      </c>
      <c r="C17" s="6">
        <v>45012</v>
      </c>
      <c r="D17" s="24">
        <v>0.5</v>
      </c>
      <c r="E17" s="22">
        <f>IF(OR(C17="",B17=""),0,(C17-B17)+1)</f>
        <v>1</v>
      </c>
      <c r="F17" s="23">
        <f t="shared" si="15"/>
        <v>1</v>
      </c>
      <c r="G17" s="22">
        <f t="shared" si="15"/>
        <v>1</v>
      </c>
      <c r="H17" s="7">
        <v>1</v>
      </c>
      <c r="I17" s="8">
        <v>0</v>
      </c>
      <c r="J17" s="11" t="s">
        <v>90</v>
      </c>
      <c r="K17" s="9" t="s">
        <v>25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</row>
    <row r="18" spans="1:378" ht="25.7" thickBot="1" x14ac:dyDescent="0.35">
      <c r="A18" s="56" t="s">
        <v>27</v>
      </c>
      <c r="B18" s="6">
        <v>45013</v>
      </c>
      <c r="C18" s="6">
        <v>45013</v>
      </c>
      <c r="D18" s="24">
        <v>0.5</v>
      </c>
      <c r="E18" s="22">
        <f t="shared" ref="E18:E45" si="17">IF(OR(C18="",B18=""),0,(C18-B18)+1)</f>
        <v>1</v>
      </c>
      <c r="F18" s="23">
        <f t="shared" si="15"/>
        <v>1</v>
      </c>
      <c r="G18" s="22">
        <f t="shared" si="15"/>
        <v>1</v>
      </c>
      <c r="H18" s="7">
        <v>1</v>
      </c>
      <c r="I18" s="8">
        <v>0</v>
      </c>
      <c r="J18" s="11" t="s">
        <v>90</v>
      </c>
      <c r="K18" s="9" t="s">
        <v>25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</row>
    <row r="19" spans="1:378" ht="15.65" thickBot="1" x14ac:dyDescent="0.35">
      <c r="A19" s="5" t="s">
        <v>28</v>
      </c>
      <c r="B19" s="6">
        <v>45014</v>
      </c>
      <c r="C19" s="6">
        <v>45015</v>
      </c>
      <c r="D19" s="24">
        <v>1</v>
      </c>
      <c r="E19" s="22">
        <f t="shared" si="17"/>
        <v>2</v>
      </c>
      <c r="F19" s="23">
        <f t="shared" si="15"/>
        <v>2</v>
      </c>
      <c r="G19" s="22">
        <f t="shared" si="15"/>
        <v>2</v>
      </c>
      <c r="H19" s="7">
        <v>2</v>
      </c>
      <c r="I19" s="8">
        <v>0</v>
      </c>
      <c r="J19" s="7" t="s">
        <v>51</v>
      </c>
      <c r="K19" s="9" t="s">
        <v>25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</row>
    <row r="20" spans="1:378" ht="25.7" thickBot="1" x14ac:dyDescent="0.35">
      <c r="A20" s="5" t="s">
        <v>29</v>
      </c>
      <c r="B20" s="6">
        <v>45016</v>
      </c>
      <c r="C20" s="6">
        <v>45016</v>
      </c>
      <c r="D20" s="24">
        <v>1</v>
      </c>
      <c r="E20" s="22">
        <f t="shared" si="17"/>
        <v>1</v>
      </c>
      <c r="F20" s="23">
        <f t="shared" si="15"/>
        <v>1</v>
      </c>
      <c r="G20" s="22">
        <f t="shared" si="15"/>
        <v>1</v>
      </c>
      <c r="H20" s="7">
        <v>1</v>
      </c>
      <c r="I20" s="8">
        <v>0</v>
      </c>
      <c r="J20" s="11" t="s">
        <v>90</v>
      </c>
      <c r="K20" s="9" t="s">
        <v>25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</row>
    <row r="21" spans="1:378" ht="15.65" thickBot="1" x14ac:dyDescent="0.35">
      <c r="A21" s="40" t="s">
        <v>30</v>
      </c>
      <c r="B21" s="6"/>
      <c r="C21" s="6"/>
      <c r="D21" s="24">
        <v>1</v>
      </c>
      <c r="E21" s="22">
        <f t="shared" si="17"/>
        <v>0</v>
      </c>
      <c r="F21" s="23">
        <f t="shared" si="15"/>
        <v>0</v>
      </c>
      <c r="G21" s="22">
        <f t="shared" si="15"/>
        <v>0</v>
      </c>
      <c r="H21" s="7">
        <v>3</v>
      </c>
      <c r="I21" s="8">
        <v>0</v>
      </c>
      <c r="J21" s="7" t="s">
        <v>51</v>
      </c>
      <c r="K21" s="9" t="s">
        <v>25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</row>
    <row r="22" spans="1:378" ht="25.7" thickBot="1" x14ac:dyDescent="0.35">
      <c r="A22" s="5" t="s">
        <v>92</v>
      </c>
      <c r="B22" s="6">
        <v>45012</v>
      </c>
      <c r="C22" s="6">
        <v>45012</v>
      </c>
      <c r="D22" s="24">
        <v>0.5</v>
      </c>
      <c r="E22" s="22">
        <f>IF(OR(C22="",B22=""),0,(C22-B22)+1)</f>
        <v>1</v>
      </c>
      <c r="F22" s="23">
        <f>E22</f>
        <v>1</v>
      </c>
      <c r="G22" s="22">
        <f>F22</f>
        <v>1</v>
      </c>
      <c r="H22" s="7">
        <v>1</v>
      </c>
      <c r="I22" s="8">
        <v>0</v>
      </c>
      <c r="J22" s="11" t="s">
        <v>90</v>
      </c>
      <c r="K22" s="9" t="s">
        <v>25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</row>
    <row r="23" spans="1:378" ht="15.65" thickBot="1" x14ac:dyDescent="0.35">
      <c r="A23" s="5" t="s">
        <v>31</v>
      </c>
      <c r="B23" s="6">
        <v>45019</v>
      </c>
      <c r="C23" s="6">
        <v>45023</v>
      </c>
      <c r="D23" s="24">
        <v>1</v>
      </c>
      <c r="E23" s="22">
        <f t="shared" si="17"/>
        <v>5</v>
      </c>
      <c r="F23" s="23">
        <f t="shared" si="15"/>
        <v>5</v>
      </c>
      <c r="G23" s="22">
        <f t="shared" si="15"/>
        <v>5</v>
      </c>
      <c r="H23" s="7">
        <v>4</v>
      </c>
      <c r="I23" s="8">
        <v>0</v>
      </c>
      <c r="J23" s="7" t="s">
        <v>51</v>
      </c>
      <c r="K23" s="9" t="s">
        <v>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</row>
    <row r="24" spans="1:378" s="35" customFormat="1" ht="15.65" thickBot="1" x14ac:dyDescent="0.35">
      <c r="A24" s="30" t="s">
        <v>91</v>
      </c>
      <c r="B24" s="31">
        <f>MIN(B25:B32)</f>
        <v>45267</v>
      </c>
      <c r="C24" s="31">
        <f>MAX(C25:C32)</f>
        <v>45282</v>
      </c>
      <c r="D24" s="31"/>
      <c r="E24" s="32">
        <f>(C24-B24)+1</f>
        <v>16</v>
      </c>
      <c r="F24" s="32">
        <f>SUM(F25:F32)</f>
        <v>18</v>
      </c>
      <c r="G24" s="32">
        <f>SUM(G25:G32)</f>
        <v>18</v>
      </c>
      <c r="H24" s="32">
        <f>SUM(H25:H32)</f>
        <v>12.5</v>
      </c>
      <c r="I24" s="36">
        <v>0</v>
      </c>
      <c r="J24" s="37"/>
      <c r="K24" s="34" t="s">
        <v>33</v>
      </c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  <c r="KM24" s="33"/>
      <c r="KN24" s="33"/>
      <c r="KO24" s="33"/>
      <c r="KP24" s="33"/>
      <c r="KQ24" s="33"/>
      <c r="KR24" s="33"/>
      <c r="KS24" s="33"/>
      <c r="KT24" s="33"/>
      <c r="KU24" s="33"/>
      <c r="KV24" s="33"/>
      <c r="KW24" s="33"/>
      <c r="KX24" s="33"/>
      <c r="KY24" s="33"/>
      <c r="KZ24" s="33"/>
      <c r="LA24" s="33"/>
      <c r="LB24" s="33"/>
      <c r="LC24" s="33"/>
      <c r="LD24" s="33"/>
      <c r="LE24" s="33"/>
      <c r="LF24" s="33"/>
      <c r="LG24" s="33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33"/>
      <c r="LV24" s="33"/>
      <c r="LW24" s="33"/>
      <c r="LX24" s="33"/>
      <c r="LY24" s="33"/>
      <c r="LZ24" s="33"/>
      <c r="MA24" s="33"/>
      <c r="MB24" s="33"/>
      <c r="MC24" s="33"/>
      <c r="MD24" s="33"/>
      <c r="ME24" s="33"/>
      <c r="MF24" s="33"/>
      <c r="MG24" s="33"/>
      <c r="MH24" s="33"/>
      <c r="MI24" s="33"/>
      <c r="MJ24" s="33"/>
      <c r="MK24" s="33"/>
      <c r="ML24" s="33"/>
      <c r="MM24" s="33"/>
      <c r="MN24" s="33"/>
      <c r="MO24" s="33"/>
      <c r="MP24" s="33"/>
      <c r="MQ24" s="33"/>
      <c r="MR24" s="33"/>
      <c r="MS24" s="33"/>
      <c r="MT24" s="33"/>
      <c r="MU24" s="33"/>
      <c r="MV24" s="33"/>
      <c r="MW24" s="33"/>
      <c r="MX24" s="33"/>
      <c r="MY24" s="33"/>
      <c r="MZ24" s="33"/>
      <c r="NA24" s="33"/>
      <c r="NB24" s="33"/>
      <c r="NC24" s="33"/>
      <c r="ND24" s="33"/>
      <c r="NE24" s="33"/>
      <c r="NF24" s="33"/>
      <c r="NG24" s="33"/>
      <c r="NH24" s="33"/>
      <c r="NI24" s="33"/>
      <c r="NJ24" s="33"/>
      <c r="NK24" s="33"/>
      <c r="NL24" s="33"/>
      <c r="NM24" s="33"/>
      <c r="NN24" s="33"/>
    </row>
    <row r="25" spans="1:378" ht="25.7" thickBot="1" x14ac:dyDescent="0.35">
      <c r="A25" s="5" t="s">
        <v>34</v>
      </c>
      <c r="B25" s="6">
        <v>45267</v>
      </c>
      <c r="C25" s="6">
        <v>45267</v>
      </c>
      <c r="D25" s="24">
        <v>0.5</v>
      </c>
      <c r="E25" s="22">
        <f t="shared" ref="E25:E32" si="18">IF(OR(C25="",B25=""),0,(C25-B25)+1)</f>
        <v>1</v>
      </c>
      <c r="F25" s="23">
        <f t="shared" ref="F25:G25" si="19">E25</f>
        <v>1</v>
      </c>
      <c r="G25" s="22">
        <f t="shared" si="19"/>
        <v>1</v>
      </c>
      <c r="H25" s="7">
        <v>0.5</v>
      </c>
      <c r="I25" s="12">
        <v>0</v>
      </c>
      <c r="J25" s="7" t="s">
        <v>51</v>
      </c>
      <c r="K25" s="9" t="s">
        <v>33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</row>
    <row r="26" spans="1:378" ht="15.65" thickBot="1" x14ac:dyDescent="0.35">
      <c r="A26" s="5" t="s">
        <v>35</v>
      </c>
      <c r="B26" s="6">
        <v>45267</v>
      </c>
      <c r="C26" s="6">
        <v>45267</v>
      </c>
      <c r="D26" s="24">
        <v>0.5</v>
      </c>
      <c r="E26" s="22">
        <f t="shared" si="18"/>
        <v>1</v>
      </c>
      <c r="F26" s="23">
        <f t="shared" ref="F26:G26" si="20">E26</f>
        <v>1</v>
      </c>
      <c r="G26" s="22">
        <f t="shared" si="20"/>
        <v>1</v>
      </c>
      <c r="H26" s="7">
        <v>0.5</v>
      </c>
      <c r="I26" s="12">
        <v>0</v>
      </c>
      <c r="J26" s="7" t="s">
        <v>51</v>
      </c>
      <c r="K26" s="9" t="s">
        <v>33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</row>
    <row r="27" spans="1:378" ht="15.65" thickBot="1" x14ac:dyDescent="0.35">
      <c r="A27" s="5" t="s">
        <v>36</v>
      </c>
      <c r="B27" s="6">
        <v>45268</v>
      </c>
      <c r="C27" s="6">
        <v>45275</v>
      </c>
      <c r="D27" s="24">
        <v>1</v>
      </c>
      <c r="E27" s="22">
        <f t="shared" si="18"/>
        <v>8</v>
      </c>
      <c r="F27" s="23">
        <f t="shared" ref="F27:G27" si="21">E27</f>
        <v>8</v>
      </c>
      <c r="G27" s="22">
        <f t="shared" si="21"/>
        <v>8</v>
      </c>
      <c r="H27" s="7">
        <v>5</v>
      </c>
      <c r="I27" s="12">
        <v>0</v>
      </c>
      <c r="J27" s="7" t="s">
        <v>51</v>
      </c>
      <c r="K27" s="9" t="s">
        <v>33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</row>
    <row r="28" spans="1:378" ht="15.65" thickBot="1" x14ac:dyDescent="0.35">
      <c r="A28" s="5" t="s">
        <v>37</v>
      </c>
      <c r="B28" s="6">
        <v>45275</v>
      </c>
      <c r="C28" s="6">
        <v>45278</v>
      </c>
      <c r="D28" s="24">
        <v>1</v>
      </c>
      <c r="E28" s="22">
        <f t="shared" si="18"/>
        <v>4</v>
      </c>
      <c r="F28" s="23">
        <f t="shared" ref="F28:G28" si="22">E28</f>
        <v>4</v>
      </c>
      <c r="G28" s="22">
        <f t="shared" si="22"/>
        <v>4</v>
      </c>
      <c r="H28" s="7">
        <v>3</v>
      </c>
      <c r="I28" s="8">
        <v>0</v>
      </c>
      <c r="J28" s="7" t="s">
        <v>51</v>
      </c>
      <c r="K28" s="9" t="s">
        <v>33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</row>
    <row r="29" spans="1:378" ht="15.65" thickBot="1" x14ac:dyDescent="0.35">
      <c r="A29" s="5" t="s">
        <v>38</v>
      </c>
      <c r="B29" s="6">
        <v>45281</v>
      </c>
      <c r="C29" s="6">
        <v>45281</v>
      </c>
      <c r="D29" s="24">
        <v>1</v>
      </c>
      <c r="E29" s="22">
        <f t="shared" si="18"/>
        <v>1</v>
      </c>
      <c r="F29" s="23">
        <f t="shared" ref="F29:G29" si="23">E29</f>
        <v>1</v>
      </c>
      <c r="G29" s="22">
        <f t="shared" si="23"/>
        <v>1</v>
      </c>
      <c r="H29" s="7">
        <v>1</v>
      </c>
      <c r="I29" s="12">
        <v>0</v>
      </c>
      <c r="J29" s="7" t="s">
        <v>51</v>
      </c>
      <c r="K29" s="9" t="s">
        <v>33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</row>
    <row r="30" spans="1:378" ht="15.65" thickBot="1" x14ac:dyDescent="0.35">
      <c r="A30" s="5" t="s">
        <v>39</v>
      </c>
      <c r="B30" s="6">
        <v>45281</v>
      </c>
      <c r="C30" s="6">
        <v>45281</v>
      </c>
      <c r="D30" s="24">
        <v>0.5</v>
      </c>
      <c r="E30" s="22">
        <f t="shared" si="18"/>
        <v>1</v>
      </c>
      <c r="F30" s="23">
        <f t="shared" ref="F30:G30" si="24">E30</f>
        <v>1</v>
      </c>
      <c r="G30" s="22">
        <f t="shared" si="24"/>
        <v>1</v>
      </c>
      <c r="H30" s="7">
        <v>0.5</v>
      </c>
      <c r="I30" s="12">
        <v>0</v>
      </c>
      <c r="J30" s="7" t="s">
        <v>51</v>
      </c>
      <c r="K30" s="9" t="s">
        <v>33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</row>
    <row r="31" spans="1:378" ht="15.65" thickBot="1" x14ac:dyDescent="0.35">
      <c r="A31" s="5" t="s">
        <v>40</v>
      </c>
      <c r="B31" s="6">
        <v>45281</v>
      </c>
      <c r="C31" s="6">
        <v>45281</v>
      </c>
      <c r="D31" s="24">
        <v>1</v>
      </c>
      <c r="E31" s="22">
        <f t="shared" si="18"/>
        <v>1</v>
      </c>
      <c r="F31" s="23">
        <f t="shared" ref="F31:G31" si="25">E31</f>
        <v>1</v>
      </c>
      <c r="G31" s="22">
        <f t="shared" si="25"/>
        <v>1</v>
      </c>
      <c r="H31" s="7">
        <v>1</v>
      </c>
      <c r="I31" s="12">
        <v>0</v>
      </c>
      <c r="J31" s="7" t="s">
        <v>51</v>
      </c>
      <c r="K31" s="9" t="s">
        <v>33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</row>
    <row r="32" spans="1:378" ht="15.65" thickBot="1" x14ac:dyDescent="0.35">
      <c r="A32" s="5" t="s">
        <v>41</v>
      </c>
      <c r="B32" s="6">
        <v>45282</v>
      </c>
      <c r="C32" s="6">
        <v>45282</v>
      </c>
      <c r="D32" s="24">
        <v>1</v>
      </c>
      <c r="E32" s="22">
        <f t="shared" si="18"/>
        <v>1</v>
      </c>
      <c r="F32" s="23">
        <f t="shared" ref="F32:G32" si="26">E32</f>
        <v>1</v>
      </c>
      <c r="G32" s="22">
        <f t="shared" si="26"/>
        <v>1</v>
      </c>
      <c r="H32" s="7">
        <v>1</v>
      </c>
      <c r="I32" s="12">
        <v>0</v>
      </c>
      <c r="J32" s="7" t="s">
        <v>51</v>
      </c>
      <c r="K32" s="9" t="s">
        <v>33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</row>
    <row r="33" spans="1:378" s="35" customFormat="1" ht="15.65" thickBot="1" x14ac:dyDescent="0.35">
      <c r="A33" s="30" t="s">
        <v>32</v>
      </c>
      <c r="B33" s="31">
        <f>MIN(B34:B41)</f>
        <v>45267</v>
      </c>
      <c r="C33" s="31">
        <f>MAX(C34:C41)</f>
        <v>45282</v>
      </c>
      <c r="D33" s="31"/>
      <c r="E33" s="32">
        <f>(C33-B33)+1</f>
        <v>16</v>
      </c>
      <c r="F33" s="32">
        <f>SUM(F34:F41)</f>
        <v>18</v>
      </c>
      <c r="G33" s="32">
        <f>SUM(G34:G41)</f>
        <v>18</v>
      </c>
      <c r="H33" s="32">
        <f>SUM(H34:H41)</f>
        <v>12.5</v>
      </c>
      <c r="I33" s="36">
        <v>0</v>
      </c>
      <c r="J33" s="37"/>
      <c r="K33" s="34" t="s">
        <v>33</v>
      </c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  <c r="IT33" s="33"/>
      <c r="IU33" s="33"/>
      <c r="IV33" s="33"/>
      <c r="IW33" s="33"/>
      <c r="IX33" s="33"/>
      <c r="IY33" s="33"/>
      <c r="IZ33" s="33"/>
      <c r="JA33" s="33"/>
      <c r="JB33" s="33"/>
      <c r="JC33" s="33"/>
      <c r="JD33" s="33"/>
      <c r="JE33" s="33"/>
      <c r="JF33" s="33"/>
      <c r="JG33" s="33"/>
      <c r="JH33" s="33"/>
      <c r="JI33" s="33"/>
      <c r="JJ33" s="33"/>
      <c r="JK33" s="33"/>
      <c r="JL33" s="33"/>
      <c r="JM33" s="33"/>
      <c r="JN33" s="33"/>
      <c r="JO33" s="33"/>
      <c r="JP33" s="33"/>
      <c r="JQ33" s="33"/>
      <c r="JR33" s="33"/>
      <c r="JS33" s="33"/>
      <c r="JT33" s="33"/>
      <c r="JU33" s="33"/>
      <c r="JV33" s="33"/>
      <c r="JW33" s="33"/>
      <c r="JX33" s="33"/>
      <c r="JY33" s="33"/>
      <c r="JZ33" s="33"/>
      <c r="KA33" s="33"/>
      <c r="KB33" s="33"/>
      <c r="KC33" s="33"/>
      <c r="KD33" s="33"/>
      <c r="KE33" s="33"/>
      <c r="KF33" s="33"/>
      <c r="KG33" s="33"/>
      <c r="KH33" s="33"/>
      <c r="KI33" s="33"/>
      <c r="KJ33" s="33"/>
      <c r="KK33" s="33"/>
      <c r="KL33" s="33"/>
      <c r="KM33" s="33"/>
      <c r="KN33" s="33"/>
      <c r="KO33" s="33"/>
      <c r="KP33" s="33"/>
      <c r="KQ33" s="33"/>
      <c r="KR33" s="33"/>
      <c r="KS33" s="33"/>
      <c r="KT33" s="33"/>
      <c r="KU33" s="33"/>
      <c r="KV33" s="33"/>
      <c r="KW33" s="33"/>
      <c r="KX33" s="33"/>
      <c r="KY33" s="33"/>
      <c r="KZ33" s="33"/>
      <c r="LA33" s="33"/>
      <c r="LB33" s="33"/>
      <c r="LC33" s="33"/>
      <c r="LD33" s="33"/>
      <c r="LE33" s="33"/>
      <c r="LF33" s="33"/>
      <c r="LG33" s="33"/>
      <c r="LH33" s="33"/>
      <c r="LI33" s="33"/>
      <c r="LJ33" s="33"/>
      <c r="LK33" s="33"/>
      <c r="LL33" s="33"/>
      <c r="LM33" s="33"/>
      <c r="LN33" s="33"/>
      <c r="LO33" s="33"/>
      <c r="LP33" s="33"/>
      <c r="LQ33" s="33"/>
      <c r="LR33" s="33"/>
      <c r="LS33" s="33"/>
      <c r="LT33" s="33"/>
      <c r="LU33" s="33"/>
      <c r="LV33" s="33"/>
      <c r="LW33" s="33"/>
      <c r="LX33" s="33"/>
      <c r="LY33" s="33"/>
      <c r="LZ33" s="33"/>
      <c r="MA33" s="33"/>
      <c r="MB33" s="33"/>
      <c r="MC33" s="33"/>
      <c r="MD33" s="33"/>
      <c r="ME33" s="33"/>
      <c r="MF33" s="33"/>
      <c r="MG33" s="33"/>
      <c r="MH33" s="33"/>
      <c r="MI33" s="33"/>
      <c r="MJ33" s="33"/>
      <c r="MK33" s="33"/>
      <c r="ML33" s="33"/>
      <c r="MM33" s="33"/>
      <c r="MN33" s="33"/>
      <c r="MO33" s="33"/>
      <c r="MP33" s="33"/>
      <c r="MQ33" s="33"/>
      <c r="MR33" s="33"/>
      <c r="MS33" s="33"/>
      <c r="MT33" s="33"/>
      <c r="MU33" s="33"/>
      <c r="MV33" s="33"/>
      <c r="MW33" s="33"/>
      <c r="MX33" s="33"/>
      <c r="MY33" s="33"/>
      <c r="MZ33" s="33"/>
      <c r="NA33" s="33"/>
      <c r="NB33" s="33"/>
      <c r="NC33" s="33"/>
      <c r="ND33" s="33"/>
      <c r="NE33" s="33"/>
      <c r="NF33" s="33"/>
      <c r="NG33" s="33"/>
      <c r="NH33" s="33"/>
      <c r="NI33" s="33"/>
      <c r="NJ33" s="33"/>
      <c r="NK33" s="33"/>
      <c r="NL33" s="33"/>
      <c r="NM33" s="33"/>
      <c r="NN33" s="33"/>
    </row>
    <row r="34" spans="1:378" ht="25.7" thickBot="1" x14ac:dyDescent="0.35">
      <c r="A34" s="5" t="s">
        <v>34</v>
      </c>
      <c r="B34" s="6">
        <v>45267</v>
      </c>
      <c r="C34" s="6">
        <v>45267</v>
      </c>
      <c r="D34" s="24">
        <v>0.5</v>
      </c>
      <c r="E34" s="22">
        <f t="shared" si="17"/>
        <v>1</v>
      </c>
      <c r="F34" s="23">
        <f t="shared" si="15"/>
        <v>1</v>
      </c>
      <c r="G34" s="22">
        <f t="shared" si="15"/>
        <v>1</v>
      </c>
      <c r="H34" s="7">
        <v>0.5</v>
      </c>
      <c r="I34" s="12">
        <v>0</v>
      </c>
      <c r="J34" s="7" t="s">
        <v>51</v>
      </c>
      <c r="K34" s="9" t="s">
        <v>33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</row>
    <row r="35" spans="1:378" ht="15.65" thickBot="1" x14ac:dyDescent="0.35">
      <c r="A35" s="5" t="s">
        <v>35</v>
      </c>
      <c r="B35" s="6">
        <v>45267</v>
      </c>
      <c r="C35" s="6">
        <v>45267</v>
      </c>
      <c r="D35" s="24">
        <v>0.5</v>
      </c>
      <c r="E35" s="22">
        <f t="shared" si="17"/>
        <v>1</v>
      </c>
      <c r="F35" s="23">
        <f t="shared" si="15"/>
        <v>1</v>
      </c>
      <c r="G35" s="22">
        <f t="shared" si="15"/>
        <v>1</v>
      </c>
      <c r="H35" s="7">
        <v>0.5</v>
      </c>
      <c r="I35" s="12">
        <v>0</v>
      </c>
      <c r="J35" s="7" t="s">
        <v>51</v>
      </c>
      <c r="K35" s="9" t="s">
        <v>33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</row>
    <row r="36" spans="1:378" ht="15.65" thickBot="1" x14ac:dyDescent="0.35">
      <c r="A36" s="5" t="s">
        <v>36</v>
      </c>
      <c r="B36" s="6">
        <v>45268</v>
      </c>
      <c r="C36" s="6">
        <v>45275</v>
      </c>
      <c r="D36" s="24">
        <v>1</v>
      </c>
      <c r="E36" s="22">
        <f t="shared" si="17"/>
        <v>8</v>
      </c>
      <c r="F36" s="23">
        <f t="shared" si="15"/>
        <v>8</v>
      </c>
      <c r="G36" s="22">
        <f t="shared" si="15"/>
        <v>8</v>
      </c>
      <c r="H36" s="7">
        <v>5</v>
      </c>
      <c r="I36" s="12">
        <v>0</v>
      </c>
      <c r="J36" s="7" t="s">
        <v>51</v>
      </c>
      <c r="K36" s="9" t="s">
        <v>33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</row>
    <row r="37" spans="1:378" ht="15.65" thickBot="1" x14ac:dyDescent="0.35">
      <c r="A37" s="5" t="s">
        <v>37</v>
      </c>
      <c r="B37" s="6">
        <v>45275</v>
      </c>
      <c r="C37" s="6">
        <v>45278</v>
      </c>
      <c r="D37" s="24">
        <v>1</v>
      </c>
      <c r="E37" s="22">
        <f t="shared" si="17"/>
        <v>4</v>
      </c>
      <c r="F37" s="23">
        <f t="shared" ref="F37:G45" si="27">E37</f>
        <v>4</v>
      </c>
      <c r="G37" s="22">
        <f t="shared" si="27"/>
        <v>4</v>
      </c>
      <c r="H37" s="7">
        <v>3</v>
      </c>
      <c r="I37" s="8">
        <v>0</v>
      </c>
      <c r="J37" s="7" t="s">
        <v>51</v>
      </c>
      <c r="K37" s="9" t="s">
        <v>33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</row>
    <row r="38" spans="1:378" ht="15.65" thickBot="1" x14ac:dyDescent="0.35">
      <c r="A38" s="5" t="s">
        <v>38</v>
      </c>
      <c r="B38" s="6">
        <v>45281</v>
      </c>
      <c r="C38" s="6">
        <v>45281</v>
      </c>
      <c r="D38" s="24">
        <v>1</v>
      </c>
      <c r="E38" s="22">
        <f t="shared" si="17"/>
        <v>1</v>
      </c>
      <c r="F38" s="23">
        <f t="shared" si="27"/>
        <v>1</v>
      </c>
      <c r="G38" s="22">
        <f t="shared" si="27"/>
        <v>1</v>
      </c>
      <c r="H38" s="7">
        <v>1</v>
      </c>
      <c r="I38" s="12">
        <v>0</v>
      </c>
      <c r="J38" s="7" t="s">
        <v>51</v>
      </c>
      <c r="K38" s="9" t="s">
        <v>33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</row>
    <row r="39" spans="1:378" ht="15.65" thickBot="1" x14ac:dyDescent="0.35">
      <c r="A39" s="5" t="s">
        <v>39</v>
      </c>
      <c r="B39" s="6">
        <v>45281</v>
      </c>
      <c r="C39" s="6">
        <v>45281</v>
      </c>
      <c r="D39" s="24">
        <v>0.5</v>
      </c>
      <c r="E39" s="22">
        <f t="shared" si="17"/>
        <v>1</v>
      </c>
      <c r="F39" s="23">
        <f t="shared" si="27"/>
        <v>1</v>
      </c>
      <c r="G39" s="22">
        <f t="shared" si="27"/>
        <v>1</v>
      </c>
      <c r="H39" s="7">
        <v>0.5</v>
      </c>
      <c r="I39" s="12">
        <v>0</v>
      </c>
      <c r="J39" s="7" t="s">
        <v>51</v>
      </c>
      <c r="K39" s="9" t="s">
        <v>33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</row>
    <row r="40" spans="1:378" ht="15.65" thickBot="1" x14ac:dyDescent="0.35">
      <c r="A40" s="5" t="s">
        <v>40</v>
      </c>
      <c r="B40" s="6">
        <v>45281</v>
      </c>
      <c r="C40" s="6">
        <v>45281</v>
      </c>
      <c r="D40" s="24">
        <v>1</v>
      </c>
      <c r="E40" s="22">
        <f t="shared" si="17"/>
        <v>1</v>
      </c>
      <c r="F40" s="23">
        <f t="shared" si="27"/>
        <v>1</v>
      </c>
      <c r="G40" s="22">
        <f t="shared" si="27"/>
        <v>1</v>
      </c>
      <c r="H40" s="7">
        <v>1</v>
      </c>
      <c r="I40" s="12">
        <v>0</v>
      </c>
      <c r="J40" s="7" t="s">
        <v>51</v>
      </c>
      <c r="K40" s="9" t="s">
        <v>33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</row>
    <row r="41" spans="1:378" ht="15.65" thickBot="1" x14ac:dyDescent="0.35">
      <c r="A41" s="5" t="s">
        <v>41</v>
      </c>
      <c r="B41" s="6">
        <v>45282</v>
      </c>
      <c r="C41" s="6">
        <v>45282</v>
      </c>
      <c r="D41" s="24">
        <v>1</v>
      </c>
      <c r="E41" s="22">
        <f t="shared" si="17"/>
        <v>1</v>
      </c>
      <c r="F41" s="23">
        <f t="shared" si="27"/>
        <v>1</v>
      </c>
      <c r="G41" s="22">
        <f t="shared" si="27"/>
        <v>1</v>
      </c>
      <c r="H41" s="7">
        <v>1</v>
      </c>
      <c r="I41" s="12">
        <v>0</v>
      </c>
      <c r="J41" s="7" t="s">
        <v>51</v>
      </c>
      <c r="K41" s="9" t="s">
        <v>33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</row>
    <row r="42" spans="1:378" s="35" customFormat="1" ht="15.65" thickBot="1" x14ac:dyDescent="0.35">
      <c r="A42" s="30" t="s">
        <v>42</v>
      </c>
      <c r="B42" s="31">
        <f>MIN(B43:B45)</f>
        <v>45282</v>
      </c>
      <c r="C42" s="31">
        <f>MAX(C43:C45)</f>
        <v>45297</v>
      </c>
      <c r="D42" s="31"/>
      <c r="E42" s="32">
        <f>(C42-B42)+1</f>
        <v>16</v>
      </c>
      <c r="F42" s="32">
        <f>SUM(F43:F45)</f>
        <v>20</v>
      </c>
      <c r="G42" s="32">
        <f>SUM(G43:G45)</f>
        <v>20</v>
      </c>
      <c r="H42" s="32">
        <f>SUM(H43:H45)</f>
        <v>18</v>
      </c>
      <c r="I42" s="36">
        <v>0</v>
      </c>
      <c r="J42" s="37"/>
      <c r="K42" s="34" t="s">
        <v>43</v>
      </c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  <c r="IW42" s="33"/>
      <c r="IX42" s="33"/>
      <c r="IY42" s="33"/>
      <c r="IZ42" s="33"/>
      <c r="JA42" s="33"/>
      <c r="JB42" s="33"/>
      <c r="JC42" s="33"/>
      <c r="JD42" s="33"/>
      <c r="JE42" s="33"/>
      <c r="JF42" s="33"/>
      <c r="JG42" s="33"/>
      <c r="JH42" s="33"/>
      <c r="JI42" s="33"/>
      <c r="JJ42" s="33"/>
      <c r="JK42" s="33"/>
      <c r="JL42" s="33"/>
      <c r="JM42" s="33"/>
      <c r="JN42" s="33"/>
      <c r="JO42" s="33"/>
      <c r="JP42" s="33"/>
      <c r="JQ42" s="33"/>
      <c r="JR42" s="33"/>
      <c r="JS42" s="33"/>
      <c r="JT42" s="33"/>
      <c r="JU42" s="33"/>
      <c r="JV42" s="33"/>
      <c r="JW42" s="33"/>
      <c r="JX42" s="33"/>
      <c r="JY42" s="33"/>
      <c r="JZ42" s="33"/>
      <c r="KA42" s="33"/>
      <c r="KB42" s="33"/>
      <c r="KC42" s="33"/>
      <c r="KD42" s="33"/>
      <c r="KE42" s="33"/>
      <c r="KF42" s="33"/>
      <c r="KG42" s="33"/>
      <c r="KH42" s="33"/>
      <c r="KI42" s="33"/>
      <c r="KJ42" s="33"/>
      <c r="KK42" s="33"/>
      <c r="KL42" s="33"/>
      <c r="KM42" s="33"/>
      <c r="KN42" s="33"/>
      <c r="KO42" s="33"/>
      <c r="KP42" s="33"/>
      <c r="KQ42" s="33"/>
      <c r="KR42" s="33"/>
      <c r="KS42" s="33"/>
      <c r="KT42" s="33"/>
      <c r="KU42" s="33"/>
      <c r="KV42" s="33"/>
      <c r="KW42" s="33"/>
      <c r="KX42" s="33"/>
      <c r="KY42" s="33"/>
      <c r="KZ42" s="33"/>
      <c r="LA42" s="33"/>
      <c r="LB42" s="33"/>
      <c r="LC42" s="33"/>
      <c r="LD42" s="33"/>
      <c r="LE42" s="33"/>
      <c r="LF42" s="33"/>
      <c r="LG42" s="33"/>
      <c r="LH42" s="33"/>
      <c r="LI42" s="33"/>
      <c r="LJ42" s="33"/>
      <c r="LK42" s="33"/>
      <c r="LL42" s="33"/>
      <c r="LM42" s="33"/>
      <c r="LN42" s="33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33"/>
      <c r="MC42" s="33"/>
      <c r="MD42" s="33"/>
      <c r="ME42" s="33"/>
      <c r="MF42" s="33"/>
      <c r="MG42" s="33"/>
      <c r="MH42" s="33"/>
      <c r="MI42" s="33"/>
      <c r="MJ42" s="33"/>
      <c r="MK42" s="33"/>
      <c r="ML42" s="33"/>
      <c r="MM42" s="33"/>
      <c r="MN42" s="33"/>
      <c r="MO42" s="33"/>
      <c r="MP42" s="33"/>
      <c r="MQ42" s="33"/>
      <c r="MR42" s="33"/>
      <c r="MS42" s="33"/>
      <c r="MT42" s="33"/>
      <c r="MU42" s="33"/>
      <c r="MV42" s="33"/>
      <c r="MW42" s="33"/>
      <c r="MX42" s="33"/>
      <c r="MY42" s="33"/>
      <c r="MZ42" s="33"/>
      <c r="NA42" s="33"/>
      <c r="NB42" s="33"/>
      <c r="NC42" s="33"/>
      <c r="ND42" s="33"/>
      <c r="NE42" s="33"/>
      <c r="NF42" s="33"/>
      <c r="NG42" s="33"/>
      <c r="NH42" s="33"/>
      <c r="NI42" s="33"/>
      <c r="NJ42" s="33"/>
      <c r="NK42" s="33"/>
      <c r="NL42" s="33"/>
      <c r="NM42" s="33"/>
      <c r="NN42" s="33"/>
    </row>
    <row r="43" spans="1:378" ht="15.65" thickBot="1" x14ac:dyDescent="0.35">
      <c r="A43" s="5" t="s">
        <v>44</v>
      </c>
      <c r="B43" s="6">
        <v>45282</v>
      </c>
      <c r="C43" s="6">
        <v>45282</v>
      </c>
      <c r="D43" s="24">
        <v>1</v>
      </c>
      <c r="E43" s="22">
        <f t="shared" si="17"/>
        <v>1</v>
      </c>
      <c r="F43" s="23">
        <f t="shared" si="27"/>
        <v>1</v>
      </c>
      <c r="G43" s="22">
        <f t="shared" si="27"/>
        <v>1</v>
      </c>
      <c r="H43" s="7">
        <v>1</v>
      </c>
      <c r="I43" s="12">
        <v>0</v>
      </c>
      <c r="J43" s="7" t="s">
        <v>51</v>
      </c>
      <c r="K43" s="9" t="s">
        <v>43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</row>
    <row r="44" spans="1:378" ht="15.65" thickBot="1" x14ac:dyDescent="0.35">
      <c r="A44" s="5" t="s">
        <v>45</v>
      </c>
      <c r="B44" s="6">
        <v>45282</v>
      </c>
      <c r="C44" s="6">
        <v>45297</v>
      </c>
      <c r="D44" s="24">
        <v>1</v>
      </c>
      <c r="E44" s="22">
        <f t="shared" si="17"/>
        <v>16</v>
      </c>
      <c r="F44" s="23">
        <f t="shared" si="27"/>
        <v>16</v>
      </c>
      <c r="G44" s="22">
        <f t="shared" si="27"/>
        <v>16</v>
      </c>
      <c r="H44" s="7">
        <v>15</v>
      </c>
      <c r="I44" s="12">
        <v>0</v>
      </c>
      <c r="J44" s="7" t="s">
        <v>51</v>
      </c>
      <c r="K44" s="9" t="s">
        <v>43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</row>
    <row r="45" spans="1:378" ht="25.7" thickBot="1" x14ac:dyDescent="0.35">
      <c r="A45" s="5" t="s">
        <v>46</v>
      </c>
      <c r="B45" s="6">
        <v>45295</v>
      </c>
      <c r="C45" s="6">
        <v>45297</v>
      </c>
      <c r="D45" s="24">
        <v>1</v>
      </c>
      <c r="E45" s="22">
        <f t="shared" si="17"/>
        <v>3</v>
      </c>
      <c r="F45" s="23">
        <f t="shared" si="27"/>
        <v>3</v>
      </c>
      <c r="G45" s="22">
        <f t="shared" si="27"/>
        <v>3</v>
      </c>
      <c r="H45" s="7">
        <v>2</v>
      </c>
      <c r="I45" s="12">
        <v>0</v>
      </c>
      <c r="J45" s="7" t="s">
        <v>51</v>
      </c>
      <c r="K45" s="9" t="s">
        <v>43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</row>
    <row r="46" spans="1:378" s="55" customFormat="1" ht="15.65" thickBot="1" x14ac:dyDescent="0.35">
      <c r="A46" s="51"/>
      <c r="B46" s="52"/>
      <c r="C46" s="53"/>
      <c r="D46" s="53"/>
      <c r="E46" s="51"/>
      <c r="F46" s="51"/>
      <c r="G46" s="51"/>
      <c r="H46" s="51"/>
      <c r="I46" s="51"/>
      <c r="J46" s="51"/>
      <c r="K46" s="5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  <c r="II46" s="54"/>
      <c r="IJ46" s="54"/>
      <c r="IK46" s="54"/>
      <c r="IL46" s="54"/>
      <c r="IM46" s="54"/>
      <c r="IN46" s="54"/>
      <c r="IO46" s="54"/>
      <c r="IP46" s="54"/>
      <c r="IQ46" s="54"/>
      <c r="IR46" s="54"/>
      <c r="IS46" s="54"/>
      <c r="IT46" s="54"/>
      <c r="IU46" s="54"/>
      <c r="IV46" s="54"/>
      <c r="IW46" s="54"/>
      <c r="IX46" s="54"/>
      <c r="IY46" s="54"/>
      <c r="IZ46" s="54"/>
      <c r="JA46" s="54"/>
      <c r="JB46" s="54"/>
      <c r="JC46" s="54"/>
      <c r="JD46" s="54"/>
      <c r="JE46" s="54"/>
      <c r="JF46" s="54"/>
      <c r="JG46" s="54"/>
      <c r="JH46" s="54"/>
      <c r="JI46" s="54"/>
      <c r="JJ46" s="54"/>
      <c r="JK46" s="54"/>
      <c r="JL46" s="54"/>
      <c r="JM46" s="54"/>
      <c r="JN46" s="54"/>
      <c r="JO46" s="54"/>
      <c r="JP46" s="54"/>
      <c r="JQ46" s="54"/>
      <c r="JR46" s="54"/>
      <c r="JS46" s="54"/>
      <c r="JT46" s="54"/>
      <c r="JU46" s="54"/>
      <c r="JV46" s="54"/>
      <c r="JW46" s="54"/>
      <c r="JX46" s="54"/>
      <c r="JY46" s="54"/>
      <c r="JZ46" s="54"/>
      <c r="KA46" s="54"/>
      <c r="KB46" s="54"/>
      <c r="KC46" s="54"/>
      <c r="KD46" s="54"/>
      <c r="KE46" s="54"/>
      <c r="KF46" s="54"/>
      <c r="KG46" s="54"/>
      <c r="KH46" s="54"/>
      <c r="KI46" s="54"/>
      <c r="KJ46" s="54"/>
      <c r="KK46" s="54"/>
      <c r="KL46" s="54"/>
      <c r="KM46" s="54"/>
      <c r="KN46" s="54"/>
      <c r="KO46" s="54"/>
      <c r="KP46" s="54"/>
      <c r="KQ46" s="54"/>
      <c r="KR46" s="54"/>
      <c r="KS46" s="54"/>
      <c r="KT46" s="54"/>
      <c r="KU46" s="54"/>
      <c r="KV46" s="54"/>
      <c r="KW46" s="54"/>
      <c r="KX46" s="54"/>
      <c r="KY46" s="54"/>
      <c r="KZ46" s="54"/>
      <c r="LA46" s="54"/>
      <c r="LB46" s="54"/>
      <c r="LC46" s="54"/>
      <c r="LD46" s="54"/>
      <c r="LE46" s="54"/>
      <c r="LF46" s="54"/>
      <c r="LG46" s="54"/>
      <c r="LH46" s="54"/>
      <c r="LI46" s="54"/>
      <c r="LJ46" s="54"/>
      <c r="LK46" s="54"/>
      <c r="LL46" s="54"/>
      <c r="LM46" s="54"/>
      <c r="LN46" s="54"/>
      <c r="LO46" s="54"/>
      <c r="LP46" s="54"/>
      <c r="LQ46" s="54"/>
      <c r="LR46" s="54"/>
      <c r="LS46" s="54"/>
      <c r="LT46" s="54"/>
      <c r="LU46" s="54"/>
      <c r="LV46" s="54"/>
      <c r="LW46" s="54"/>
      <c r="LX46" s="54"/>
      <c r="LY46" s="54"/>
      <c r="LZ46" s="54"/>
      <c r="MA46" s="54"/>
      <c r="MB46" s="54"/>
      <c r="MC46" s="54"/>
      <c r="MD46" s="54"/>
      <c r="ME46" s="54"/>
      <c r="MF46" s="54"/>
      <c r="MG46" s="54"/>
      <c r="MH46" s="54"/>
      <c r="MI46" s="54"/>
      <c r="MJ46" s="54"/>
      <c r="MK46" s="54"/>
      <c r="ML46" s="54"/>
      <c r="MM46" s="54"/>
      <c r="MN46" s="54"/>
      <c r="MO46" s="54"/>
      <c r="MP46" s="54"/>
      <c r="MQ46" s="54"/>
      <c r="MR46" s="54"/>
      <c r="MS46" s="54"/>
      <c r="MT46" s="54"/>
      <c r="MU46" s="54"/>
      <c r="MV46" s="54"/>
      <c r="MW46" s="54"/>
      <c r="MX46" s="54"/>
      <c r="MY46" s="54"/>
      <c r="MZ46" s="54"/>
      <c r="NA46" s="54"/>
      <c r="NB46" s="54"/>
      <c r="NC46" s="54"/>
      <c r="ND46" s="54"/>
      <c r="NE46" s="54"/>
      <c r="NF46" s="54"/>
      <c r="NG46" s="54"/>
      <c r="NH46" s="54"/>
      <c r="NI46" s="54"/>
      <c r="NJ46" s="54"/>
      <c r="NK46" s="54"/>
      <c r="NL46" s="54"/>
      <c r="NM46" s="54"/>
      <c r="NN46" s="54"/>
    </row>
    <row r="47" spans="1:378" ht="15.65" thickBot="1" x14ac:dyDescent="0.35">
      <c r="A47" s="10"/>
      <c r="B47" s="21"/>
      <c r="C47" s="21"/>
      <c r="D47" s="21"/>
      <c r="E47" s="10"/>
      <c r="F47" s="10"/>
      <c r="G47" s="10"/>
      <c r="H47" s="10"/>
      <c r="I47" s="10"/>
      <c r="J47" s="10"/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</row>
    <row r="48" spans="1:378" ht="15.65" thickBot="1" x14ac:dyDescent="0.35">
      <c r="A48" s="10"/>
      <c r="B48" s="21"/>
      <c r="C48" s="21"/>
      <c r="D48" s="21"/>
      <c r="E48" s="10"/>
      <c r="F48" s="10"/>
      <c r="G48" s="10"/>
      <c r="H48" s="10"/>
      <c r="I48" s="10"/>
      <c r="J48" s="10"/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</row>
    <row r="49" spans="1:378" ht="15.65" thickBot="1" x14ac:dyDescent="0.35">
      <c r="A49" s="10"/>
      <c r="B49" s="21"/>
      <c r="C49" s="21"/>
      <c r="D49" s="21"/>
      <c r="E49" s="10"/>
      <c r="F49" s="10"/>
      <c r="G49" s="10"/>
      <c r="H49" s="10"/>
      <c r="I49" s="10"/>
      <c r="J49" s="10"/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</row>
    <row r="50" spans="1:378" ht="15.65" thickBot="1" x14ac:dyDescent="0.35"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</row>
    <row r="51" spans="1:378" ht="15.65" thickBot="1" x14ac:dyDescent="0.35"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</row>
    <row r="52" spans="1:378" ht="15.65" thickBot="1" x14ac:dyDescent="0.35"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</row>
    <row r="53" spans="1:378" ht="15.65" thickBot="1" x14ac:dyDescent="0.35"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</row>
    <row r="54" spans="1:378" ht="15.65" thickBot="1" x14ac:dyDescent="0.35"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</row>
    <row r="55" spans="1:378" ht="15.65" thickBot="1" x14ac:dyDescent="0.35"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</row>
    <row r="56" spans="1:378" ht="15.65" thickBot="1" x14ac:dyDescent="0.35"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</row>
    <row r="57" spans="1:378" ht="15.65" thickBot="1" x14ac:dyDescent="0.35"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</row>
    <row r="58" spans="1:378" ht="15.65" thickBot="1" x14ac:dyDescent="0.35"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</row>
    <row r="59" spans="1:378" ht="15.65" thickBot="1" x14ac:dyDescent="0.35"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</row>
    <row r="60" spans="1:378" ht="15.65" thickBot="1" x14ac:dyDescent="0.35"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</row>
    <row r="61" spans="1:378" ht="15.65" thickBot="1" x14ac:dyDescent="0.35"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</row>
    <row r="62" spans="1:378" ht="15.65" thickBot="1" x14ac:dyDescent="0.35"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</row>
    <row r="63" spans="1:378" ht="15.65" thickBot="1" x14ac:dyDescent="0.35"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</row>
    <row r="64" spans="1:378" ht="15.65" thickBot="1" x14ac:dyDescent="0.35"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</row>
    <row r="65" spans="12:378" ht="15.65" thickBot="1" x14ac:dyDescent="0.35"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</row>
    <row r="66" spans="12:378" ht="15.65" thickBot="1" x14ac:dyDescent="0.35"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</row>
    <row r="67" spans="12:378" ht="15.65" thickBot="1" x14ac:dyDescent="0.35"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</row>
    <row r="68" spans="12:378" ht="15.65" thickBot="1" x14ac:dyDescent="0.35"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</row>
    <row r="69" spans="12:378" ht="15.65" thickBot="1" x14ac:dyDescent="0.35"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</row>
    <row r="70" spans="12:378" ht="15.65" thickBot="1" x14ac:dyDescent="0.35"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</row>
    <row r="71" spans="12:378" ht="15.65" thickBot="1" x14ac:dyDescent="0.35"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</row>
    <row r="72" spans="12:378" ht="15.65" thickBot="1" x14ac:dyDescent="0.35"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</row>
    <row r="73" spans="12:378" ht="15.65" thickBot="1" x14ac:dyDescent="0.35"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</row>
    <row r="74" spans="12:378" ht="15.65" thickBot="1" x14ac:dyDescent="0.35">
      <c r="M74" s="4"/>
    </row>
    <row r="75" spans="12:378" ht="15.65" thickBot="1" x14ac:dyDescent="0.35">
      <c r="M75" s="10"/>
    </row>
  </sheetData>
  <mergeCells count="1">
    <mergeCell ref="D1:F1"/>
  </mergeCells>
  <conditionalFormatting sqref="G4">
    <cfRule type="expression" dxfId="48" priority="16">
      <formula>$F$4&gt;=$E$4</formula>
    </cfRule>
  </conditionalFormatting>
  <conditionalFormatting sqref="G10">
    <cfRule type="expression" dxfId="47" priority="15">
      <formula>$F$10&gt;=$E$10</formula>
    </cfRule>
  </conditionalFormatting>
  <conditionalFormatting sqref="G16">
    <cfRule type="expression" dxfId="46" priority="14">
      <formula>$F$16&gt;=$E$16</formula>
    </cfRule>
  </conditionalFormatting>
  <conditionalFormatting sqref="G33">
    <cfRule type="expression" dxfId="45" priority="13">
      <formula>$F$33&gt;=$E$33</formula>
    </cfRule>
  </conditionalFormatting>
  <conditionalFormatting sqref="G42">
    <cfRule type="expression" dxfId="44" priority="12">
      <formula>$F$42&gt;=$E$42</formula>
    </cfRule>
  </conditionalFormatting>
  <conditionalFormatting sqref="B1:C1048576">
    <cfRule type="expression" dxfId="43" priority="11">
      <formula>OR("sam","dim")</formula>
    </cfRule>
  </conditionalFormatting>
  <conditionalFormatting sqref="O4">
    <cfRule type="expression" dxfId="42" priority="10">
      <formula>"$O$2=""sam"""</formula>
    </cfRule>
  </conditionalFormatting>
  <conditionalFormatting sqref="L4:NN73">
    <cfRule type="expression" dxfId="41" priority="9">
      <formula>AND(L$3&gt;=$B4,L$3&lt;=$C4)</formula>
    </cfRule>
  </conditionalFormatting>
  <conditionalFormatting sqref="L10:NN15">
    <cfRule type="expression" dxfId="40" priority="7">
      <formula>AND(L$3&gt;=$B10,L$3&lt;=$C10)</formula>
    </cfRule>
  </conditionalFormatting>
  <conditionalFormatting sqref="L16:NN23">
    <cfRule type="expression" dxfId="39" priority="6">
      <formula>AND(L$3&gt;=$B16,L$3&lt;=$C16)</formula>
    </cfRule>
  </conditionalFormatting>
  <conditionalFormatting sqref="L24:NN41">
    <cfRule type="expression" dxfId="38" priority="5">
      <formula>AND(L$3&gt;=$B24,L$3&lt;=$C24)</formula>
    </cfRule>
  </conditionalFormatting>
  <conditionalFormatting sqref="L42:NN45">
    <cfRule type="expression" dxfId="37" priority="4">
      <formula>AND(L$3&gt;=$B42,L$3&lt;=$C42)</formula>
    </cfRule>
  </conditionalFormatting>
  <conditionalFormatting sqref="L4:NN73">
    <cfRule type="expression" dxfId="36" priority="3">
      <formula>OR(L$2=6,L$2=7)</formula>
    </cfRule>
  </conditionalFormatting>
  <conditionalFormatting sqref="G24">
    <cfRule type="expression" dxfId="35" priority="2">
      <formula>$F$33&gt;=$E$33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78BA-C1E0-4429-8FF8-E2CE8B5C8F9F}">
  <dimension ref="A1:NO94"/>
  <sheetViews>
    <sheetView zoomScale="90" zoomScaleNormal="90" workbookViewId="0">
      <selection activeCell="D18" sqref="D18"/>
    </sheetView>
  </sheetViews>
  <sheetFormatPr baseColWidth="10" defaultRowHeight="15.05" x14ac:dyDescent="0.3"/>
  <cols>
    <col min="1" max="1" width="3.109375" customWidth="1"/>
    <col min="2" max="2" width="33.44140625" customWidth="1"/>
    <col min="3" max="4" width="11.5546875" style="3"/>
    <col min="5" max="5" width="11.5546875" style="3" customWidth="1"/>
    <col min="6" max="7" width="11.5546875" customWidth="1"/>
    <col min="10" max="10" width="12.6640625" customWidth="1"/>
    <col min="12" max="12" width="0" hidden="1" customWidth="1"/>
    <col min="13" max="42" width="2.21875" customWidth="1"/>
    <col min="43" max="56" width="2.33203125" customWidth="1"/>
    <col min="57" max="98" width="2.44140625" customWidth="1"/>
    <col min="99" max="172" width="2.6640625" customWidth="1"/>
    <col min="173" max="240" width="2.44140625" customWidth="1"/>
    <col min="241" max="344" width="2.21875" customWidth="1"/>
    <col min="345" max="377" width="2.5546875" customWidth="1"/>
    <col min="378" max="378" width="2.33203125" customWidth="1"/>
    <col min="379" max="379" width="2.5546875" customWidth="1"/>
  </cols>
  <sheetData>
    <row r="1" spans="1:379" s="18" customFormat="1" ht="15.65" thickBot="1" x14ac:dyDescent="0.35">
      <c r="B1" s="13" t="s">
        <v>0</v>
      </c>
      <c r="C1" s="19">
        <v>44984</v>
      </c>
      <c r="D1" s="19">
        <v>45072</v>
      </c>
      <c r="E1" s="200" t="s">
        <v>49</v>
      </c>
      <c r="F1" s="201"/>
      <c r="G1" s="202"/>
      <c r="H1" s="14"/>
      <c r="I1" s="15" t="s">
        <v>1</v>
      </c>
      <c r="J1" s="14" t="s">
        <v>2</v>
      </c>
      <c r="K1" s="16">
        <v>45110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</row>
    <row r="2" spans="1:379" s="50" customFormat="1" ht="15.65" hidden="1" thickBot="1" x14ac:dyDescent="0.35">
      <c r="B2" s="44"/>
      <c r="C2" s="29"/>
      <c r="D2" s="29"/>
      <c r="E2" s="45"/>
      <c r="F2" s="46"/>
      <c r="G2" s="47"/>
      <c r="H2" s="29"/>
      <c r="I2" s="48"/>
      <c r="J2" s="29"/>
      <c r="K2" s="29"/>
      <c r="L2" s="49"/>
      <c r="M2" s="49">
        <f>WEEKDAY(M3,2)</f>
        <v>1</v>
      </c>
      <c r="N2" s="49">
        <f t="shared" ref="N2:BY2" si="0">WEEKDAY(N3,2)</f>
        <v>2</v>
      </c>
      <c r="O2" s="49">
        <f t="shared" si="0"/>
        <v>3</v>
      </c>
      <c r="P2" s="49">
        <f t="shared" si="0"/>
        <v>4</v>
      </c>
      <c r="Q2" s="49">
        <f t="shared" si="0"/>
        <v>5</v>
      </c>
      <c r="R2" s="49">
        <f t="shared" si="0"/>
        <v>6</v>
      </c>
      <c r="S2" s="49">
        <f t="shared" si="0"/>
        <v>7</v>
      </c>
      <c r="T2" s="49">
        <f t="shared" si="0"/>
        <v>1</v>
      </c>
      <c r="U2" s="49">
        <f t="shared" si="0"/>
        <v>2</v>
      </c>
      <c r="V2" s="49">
        <f t="shared" si="0"/>
        <v>3</v>
      </c>
      <c r="W2" s="49">
        <f t="shared" si="0"/>
        <v>4</v>
      </c>
      <c r="X2" s="49">
        <f t="shared" si="0"/>
        <v>5</v>
      </c>
      <c r="Y2" s="49">
        <f t="shared" si="0"/>
        <v>6</v>
      </c>
      <c r="Z2" s="49">
        <f t="shared" si="0"/>
        <v>7</v>
      </c>
      <c r="AA2" s="49">
        <f t="shared" si="0"/>
        <v>1</v>
      </c>
      <c r="AB2" s="49">
        <f t="shared" si="0"/>
        <v>2</v>
      </c>
      <c r="AC2" s="49">
        <f t="shared" si="0"/>
        <v>3</v>
      </c>
      <c r="AD2" s="49">
        <f t="shared" si="0"/>
        <v>4</v>
      </c>
      <c r="AE2" s="49">
        <f t="shared" si="0"/>
        <v>5</v>
      </c>
      <c r="AF2" s="49">
        <f t="shared" si="0"/>
        <v>6</v>
      </c>
      <c r="AG2" s="49">
        <f t="shared" si="0"/>
        <v>7</v>
      </c>
      <c r="AH2" s="49">
        <f t="shared" si="0"/>
        <v>1</v>
      </c>
      <c r="AI2" s="49">
        <f t="shared" si="0"/>
        <v>2</v>
      </c>
      <c r="AJ2" s="49">
        <f t="shared" si="0"/>
        <v>3</v>
      </c>
      <c r="AK2" s="49">
        <f t="shared" si="0"/>
        <v>4</v>
      </c>
      <c r="AL2" s="49">
        <f t="shared" si="0"/>
        <v>5</v>
      </c>
      <c r="AM2" s="49">
        <f t="shared" si="0"/>
        <v>6</v>
      </c>
      <c r="AN2" s="49">
        <f t="shared" si="0"/>
        <v>7</v>
      </c>
      <c r="AO2" s="49">
        <f t="shared" si="0"/>
        <v>1</v>
      </c>
      <c r="AP2" s="49">
        <f t="shared" si="0"/>
        <v>2</v>
      </c>
      <c r="AQ2" s="49">
        <f t="shared" si="0"/>
        <v>3</v>
      </c>
      <c r="AR2" s="49">
        <f t="shared" si="0"/>
        <v>4</v>
      </c>
      <c r="AS2" s="49">
        <f t="shared" si="0"/>
        <v>5</v>
      </c>
      <c r="AT2" s="49">
        <f t="shared" si="0"/>
        <v>6</v>
      </c>
      <c r="AU2" s="49">
        <f t="shared" si="0"/>
        <v>7</v>
      </c>
      <c r="AV2" s="49">
        <f t="shared" si="0"/>
        <v>1</v>
      </c>
      <c r="AW2" s="49">
        <f t="shared" si="0"/>
        <v>2</v>
      </c>
      <c r="AX2" s="49">
        <f t="shared" si="0"/>
        <v>3</v>
      </c>
      <c r="AY2" s="49">
        <f t="shared" si="0"/>
        <v>4</v>
      </c>
      <c r="AZ2" s="49">
        <f t="shared" si="0"/>
        <v>5</v>
      </c>
      <c r="BA2" s="49">
        <f t="shared" si="0"/>
        <v>6</v>
      </c>
      <c r="BB2" s="49">
        <f t="shared" si="0"/>
        <v>7</v>
      </c>
      <c r="BC2" s="49">
        <f t="shared" si="0"/>
        <v>1</v>
      </c>
      <c r="BD2" s="49">
        <f t="shared" si="0"/>
        <v>2</v>
      </c>
      <c r="BE2" s="49">
        <f t="shared" si="0"/>
        <v>3</v>
      </c>
      <c r="BF2" s="49">
        <f t="shared" si="0"/>
        <v>4</v>
      </c>
      <c r="BG2" s="49">
        <f t="shared" si="0"/>
        <v>5</v>
      </c>
      <c r="BH2" s="49">
        <f t="shared" si="0"/>
        <v>6</v>
      </c>
      <c r="BI2" s="49">
        <f t="shared" si="0"/>
        <v>7</v>
      </c>
      <c r="BJ2" s="49">
        <f t="shared" si="0"/>
        <v>1</v>
      </c>
      <c r="BK2" s="49">
        <f t="shared" si="0"/>
        <v>2</v>
      </c>
      <c r="BL2" s="49">
        <f t="shared" si="0"/>
        <v>3</v>
      </c>
      <c r="BM2" s="49">
        <f t="shared" si="0"/>
        <v>4</v>
      </c>
      <c r="BN2" s="49">
        <f t="shared" si="0"/>
        <v>5</v>
      </c>
      <c r="BO2" s="49">
        <f t="shared" si="0"/>
        <v>6</v>
      </c>
      <c r="BP2" s="49">
        <f t="shared" si="0"/>
        <v>7</v>
      </c>
      <c r="BQ2" s="49">
        <f t="shared" si="0"/>
        <v>1</v>
      </c>
      <c r="BR2" s="49">
        <f t="shared" si="0"/>
        <v>2</v>
      </c>
      <c r="BS2" s="49">
        <f t="shared" si="0"/>
        <v>3</v>
      </c>
      <c r="BT2" s="49">
        <f t="shared" si="0"/>
        <v>4</v>
      </c>
      <c r="BU2" s="49">
        <f t="shared" si="0"/>
        <v>5</v>
      </c>
      <c r="BV2" s="49">
        <f t="shared" si="0"/>
        <v>6</v>
      </c>
      <c r="BW2" s="49">
        <f t="shared" si="0"/>
        <v>7</v>
      </c>
      <c r="BX2" s="49">
        <f t="shared" si="0"/>
        <v>1</v>
      </c>
      <c r="BY2" s="49">
        <f t="shared" si="0"/>
        <v>2</v>
      </c>
      <c r="BZ2" s="49">
        <f t="shared" ref="BZ2:EK2" si="1">WEEKDAY(BZ3,2)</f>
        <v>3</v>
      </c>
      <c r="CA2" s="49">
        <f t="shared" si="1"/>
        <v>4</v>
      </c>
      <c r="CB2" s="49">
        <f t="shared" si="1"/>
        <v>5</v>
      </c>
      <c r="CC2" s="49">
        <f t="shared" si="1"/>
        <v>6</v>
      </c>
      <c r="CD2" s="49">
        <f t="shared" si="1"/>
        <v>7</v>
      </c>
      <c r="CE2" s="49">
        <f t="shared" si="1"/>
        <v>1</v>
      </c>
      <c r="CF2" s="49">
        <f t="shared" si="1"/>
        <v>2</v>
      </c>
      <c r="CG2" s="49">
        <f t="shared" si="1"/>
        <v>3</v>
      </c>
      <c r="CH2" s="49">
        <f t="shared" si="1"/>
        <v>4</v>
      </c>
      <c r="CI2" s="49">
        <f t="shared" si="1"/>
        <v>5</v>
      </c>
      <c r="CJ2" s="49">
        <f t="shared" si="1"/>
        <v>6</v>
      </c>
      <c r="CK2" s="49">
        <f t="shared" si="1"/>
        <v>7</v>
      </c>
      <c r="CL2" s="49">
        <f t="shared" si="1"/>
        <v>1</v>
      </c>
      <c r="CM2" s="49">
        <f t="shared" si="1"/>
        <v>2</v>
      </c>
      <c r="CN2" s="49">
        <f t="shared" si="1"/>
        <v>3</v>
      </c>
      <c r="CO2" s="49">
        <f t="shared" si="1"/>
        <v>4</v>
      </c>
      <c r="CP2" s="49">
        <f t="shared" si="1"/>
        <v>5</v>
      </c>
      <c r="CQ2" s="49">
        <f t="shared" si="1"/>
        <v>6</v>
      </c>
      <c r="CR2" s="49">
        <f t="shared" si="1"/>
        <v>7</v>
      </c>
      <c r="CS2" s="49">
        <f t="shared" si="1"/>
        <v>1</v>
      </c>
      <c r="CT2" s="49">
        <f t="shared" si="1"/>
        <v>2</v>
      </c>
      <c r="CU2" s="49">
        <f t="shared" si="1"/>
        <v>3</v>
      </c>
      <c r="CV2" s="49">
        <f t="shared" si="1"/>
        <v>4</v>
      </c>
      <c r="CW2" s="49">
        <f t="shared" si="1"/>
        <v>5</v>
      </c>
      <c r="CX2" s="49">
        <f t="shared" si="1"/>
        <v>6</v>
      </c>
      <c r="CY2" s="49">
        <f t="shared" si="1"/>
        <v>7</v>
      </c>
      <c r="CZ2" s="49">
        <f t="shared" si="1"/>
        <v>1</v>
      </c>
      <c r="DA2" s="49">
        <f t="shared" si="1"/>
        <v>2</v>
      </c>
      <c r="DB2" s="49">
        <f t="shared" si="1"/>
        <v>3</v>
      </c>
      <c r="DC2" s="49">
        <f t="shared" si="1"/>
        <v>4</v>
      </c>
      <c r="DD2" s="49">
        <f t="shared" si="1"/>
        <v>5</v>
      </c>
      <c r="DE2" s="49">
        <f t="shared" si="1"/>
        <v>6</v>
      </c>
      <c r="DF2" s="49">
        <f t="shared" si="1"/>
        <v>7</v>
      </c>
      <c r="DG2" s="49">
        <f t="shared" si="1"/>
        <v>1</v>
      </c>
      <c r="DH2" s="49">
        <f t="shared" si="1"/>
        <v>2</v>
      </c>
      <c r="DI2" s="49">
        <f t="shared" si="1"/>
        <v>3</v>
      </c>
      <c r="DJ2" s="49">
        <f t="shared" si="1"/>
        <v>4</v>
      </c>
      <c r="DK2" s="49">
        <f t="shared" si="1"/>
        <v>5</v>
      </c>
      <c r="DL2" s="49">
        <f t="shared" si="1"/>
        <v>6</v>
      </c>
      <c r="DM2" s="49">
        <f t="shared" si="1"/>
        <v>7</v>
      </c>
      <c r="DN2" s="49">
        <f t="shared" si="1"/>
        <v>1</v>
      </c>
      <c r="DO2" s="49">
        <f t="shared" si="1"/>
        <v>2</v>
      </c>
      <c r="DP2" s="49">
        <f t="shared" si="1"/>
        <v>3</v>
      </c>
      <c r="DQ2" s="49">
        <f t="shared" si="1"/>
        <v>4</v>
      </c>
      <c r="DR2" s="49">
        <f t="shared" si="1"/>
        <v>5</v>
      </c>
      <c r="DS2" s="49">
        <f t="shared" si="1"/>
        <v>6</v>
      </c>
      <c r="DT2" s="49">
        <f t="shared" si="1"/>
        <v>7</v>
      </c>
      <c r="DU2" s="49">
        <f t="shared" si="1"/>
        <v>1</v>
      </c>
      <c r="DV2" s="49">
        <f t="shared" si="1"/>
        <v>2</v>
      </c>
      <c r="DW2" s="49">
        <f t="shared" si="1"/>
        <v>3</v>
      </c>
      <c r="DX2" s="49">
        <f t="shared" si="1"/>
        <v>4</v>
      </c>
      <c r="DY2" s="49">
        <f t="shared" si="1"/>
        <v>5</v>
      </c>
      <c r="DZ2" s="49">
        <f t="shared" si="1"/>
        <v>6</v>
      </c>
      <c r="EA2" s="49">
        <f t="shared" si="1"/>
        <v>7</v>
      </c>
      <c r="EB2" s="49">
        <f t="shared" si="1"/>
        <v>1</v>
      </c>
      <c r="EC2" s="49">
        <f t="shared" si="1"/>
        <v>2</v>
      </c>
      <c r="ED2" s="49">
        <f t="shared" si="1"/>
        <v>3</v>
      </c>
      <c r="EE2" s="49">
        <f t="shared" si="1"/>
        <v>4</v>
      </c>
      <c r="EF2" s="49">
        <f t="shared" si="1"/>
        <v>5</v>
      </c>
      <c r="EG2" s="49">
        <f t="shared" si="1"/>
        <v>6</v>
      </c>
      <c r="EH2" s="49">
        <f t="shared" si="1"/>
        <v>7</v>
      </c>
      <c r="EI2" s="49">
        <f t="shared" si="1"/>
        <v>1</v>
      </c>
      <c r="EJ2" s="49">
        <f t="shared" si="1"/>
        <v>2</v>
      </c>
      <c r="EK2" s="49">
        <f t="shared" si="1"/>
        <v>3</v>
      </c>
      <c r="EL2" s="49">
        <f t="shared" ref="EL2:GW2" si="2">WEEKDAY(EL3,2)</f>
        <v>4</v>
      </c>
      <c r="EM2" s="49">
        <f t="shared" si="2"/>
        <v>5</v>
      </c>
      <c r="EN2" s="49">
        <f t="shared" si="2"/>
        <v>6</v>
      </c>
      <c r="EO2" s="49">
        <f t="shared" si="2"/>
        <v>7</v>
      </c>
      <c r="EP2" s="49">
        <f t="shared" si="2"/>
        <v>1</v>
      </c>
      <c r="EQ2" s="49">
        <f t="shared" si="2"/>
        <v>2</v>
      </c>
      <c r="ER2" s="49">
        <f t="shared" si="2"/>
        <v>3</v>
      </c>
      <c r="ES2" s="49">
        <f t="shared" si="2"/>
        <v>4</v>
      </c>
      <c r="ET2" s="49">
        <f t="shared" si="2"/>
        <v>5</v>
      </c>
      <c r="EU2" s="49">
        <f t="shared" si="2"/>
        <v>6</v>
      </c>
      <c r="EV2" s="49">
        <f t="shared" si="2"/>
        <v>7</v>
      </c>
      <c r="EW2" s="49">
        <f t="shared" si="2"/>
        <v>1</v>
      </c>
      <c r="EX2" s="49">
        <f t="shared" si="2"/>
        <v>2</v>
      </c>
      <c r="EY2" s="49">
        <f t="shared" si="2"/>
        <v>3</v>
      </c>
      <c r="EZ2" s="49">
        <f t="shared" si="2"/>
        <v>4</v>
      </c>
      <c r="FA2" s="49">
        <f t="shared" si="2"/>
        <v>5</v>
      </c>
      <c r="FB2" s="49">
        <f t="shared" si="2"/>
        <v>6</v>
      </c>
      <c r="FC2" s="49">
        <f t="shared" si="2"/>
        <v>7</v>
      </c>
      <c r="FD2" s="49">
        <f t="shared" si="2"/>
        <v>1</v>
      </c>
      <c r="FE2" s="49">
        <f t="shared" si="2"/>
        <v>2</v>
      </c>
      <c r="FF2" s="49">
        <f t="shared" si="2"/>
        <v>3</v>
      </c>
      <c r="FG2" s="49">
        <f t="shared" si="2"/>
        <v>4</v>
      </c>
      <c r="FH2" s="49">
        <f t="shared" si="2"/>
        <v>5</v>
      </c>
      <c r="FI2" s="49">
        <f t="shared" si="2"/>
        <v>6</v>
      </c>
      <c r="FJ2" s="49">
        <f t="shared" si="2"/>
        <v>7</v>
      </c>
      <c r="FK2" s="49">
        <f t="shared" si="2"/>
        <v>1</v>
      </c>
      <c r="FL2" s="49">
        <f t="shared" si="2"/>
        <v>2</v>
      </c>
      <c r="FM2" s="49">
        <f t="shared" si="2"/>
        <v>3</v>
      </c>
      <c r="FN2" s="49">
        <f t="shared" si="2"/>
        <v>4</v>
      </c>
      <c r="FO2" s="49">
        <f t="shared" si="2"/>
        <v>5</v>
      </c>
      <c r="FP2" s="49">
        <f t="shared" si="2"/>
        <v>6</v>
      </c>
      <c r="FQ2" s="49">
        <f t="shared" si="2"/>
        <v>7</v>
      </c>
      <c r="FR2" s="49">
        <f t="shared" si="2"/>
        <v>1</v>
      </c>
      <c r="FS2" s="49">
        <f t="shared" si="2"/>
        <v>2</v>
      </c>
      <c r="FT2" s="49">
        <f t="shared" si="2"/>
        <v>3</v>
      </c>
      <c r="FU2" s="49">
        <f t="shared" si="2"/>
        <v>4</v>
      </c>
      <c r="FV2" s="49">
        <f t="shared" si="2"/>
        <v>5</v>
      </c>
      <c r="FW2" s="49">
        <f t="shared" si="2"/>
        <v>6</v>
      </c>
      <c r="FX2" s="49">
        <f t="shared" si="2"/>
        <v>7</v>
      </c>
      <c r="FY2" s="49">
        <f t="shared" si="2"/>
        <v>1</v>
      </c>
      <c r="FZ2" s="49">
        <f t="shared" si="2"/>
        <v>2</v>
      </c>
      <c r="GA2" s="49">
        <f t="shared" si="2"/>
        <v>3</v>
      </c>
      <c r="GB2" s="49">
        <f t="shared" si="2"/>
        <v>4</v>
      </c>
      <c r="GC2" s="49">
        <f t="shared" si="2"/>
        <v>5</v>
      </c>
      <c r="GD2" s="49">
        <f t="shared" si="2"/>
        <v>6</v>
      </c>
      <c r="GE2" s="49">
        <f t="shared" si="2"/>
        <v>7</v>
      </c>
      <c r="GF2" s="49">
        <f t="shared" si="2"/>
        <v>1</v>
      </c>
      <c r="GG2" s="49">
        <f t="shared" si="2"/>
        <v>2</v>
      </c>
      <c r="GH2" s="49">
        <f t="shared" si="2"/>
        <v>3</v>
      </c>
      <c r="GI2" s="49">
        <f t="shared" si="2"/>
        <v>4</v>
      </c>
      <c r="GJ2" s="49">
        <f t="shared" si="2"/>
        <v>5</v>
      </c>
      <c r="GK2" s="49">
        <f t="shared" si="2"/>
        <v>6</v>
      </c>
      <c r="GL2" s="49">
        <f t="shared" si="2"/>
        <v>7</v>
      </c>
      <c r="GM2" s="49">
        <f t="shared" si="2"/>
        <v>1</v>
      </c>
      <c r="GN2" s="49">
        <f t="shared" si="2"/>
        <v>2</v>
      </c>
      <c r="GO2" s="49">
        <f t="shared" si="2"/>
        <v>3</v>
      </c>
      <c r="GP2" s="49">
        <f t="shared" si="2"/>
        <v>4</v>
      </c>
      <c r="GQ2" s="49">
        <f t="shared" si="2"/>
        <v>5</v>
      </c>
      <c r="GR2" s="49">
        <f t="shared" si="2"/>
        <v>6</v>
      </c>
      <c r="GS2" s="49">
        <f t="shared" si="2"/>
        <v>7</v>
      </c>
      <c r="GT2" s="49">
        <f t="shared" si="2"/>
        <v>1</v>
      </c>
      <c r="GU2" s="49">
        <f t="shared" si="2"/>
        <v>2</v>
      </c>
      <c r="GV2" s="49">
        <f t="shared" si="2"/>
        <v>3</v>
      </c>
      <c r="GW2" s="49">
        <f t="shared" si="2"/>
        <v>4</v>
      </c>
      <c r="GX2" s="49">
        <f t="shared" ref="GX2:JI2" si="3">WEEKDAY(GX3,2)</f>
        <v>5</v>
      </c>
      <c r="GY2" s="49">
        <f t="shared" si="3"/>
        <v>6</v>
      </c>
      <c r="GZ2" s="49">
        <f t="shared" si="3"/>
        <v>7</v>
      </c>
      <c r="HA2" s="49">
        <f t="shared" si="3"/>
        <v>1</v>
      </c>
      <c r="HB2" s="49">
        <f t="shared" si="3"/>
        <v>2</v>
      </c>
      <c r="HC2" s="49">
        <f t="shared" si="3"/>
        <v>3</v>
      </c>
      <c r="HD2" s="49">
        <f t="shared" si="3"/>
        <v>4</v>
      </c>
      <c r="HE2" s="49">
        <f t="shared" si="3"/>
        <v>5</v>
      </c>
      <c r="HF2" s="49">
        <f t="shared" si="3"/>
        <v>6</v>
      </c>
      <c r="HG2" s="49">
        <f t="shared" si="3"/>
        <v>7</v>
      </c>
      <c r="HH2" s="49">
        <f t="shared" si="3"/>
        <v>1</v>
      </c>
      <c r="HI2" s="49">
        <f t="shared" si="3"/>
        <v>2</v>
      </c>
      <c r="HJ2" s="49">
        <f t="shared" si="3"/>
        <v>3</v>
      </c>
      <c r="HK2" s="49">
        <f t="shared" si="3"/>
        <v>4</v>
      </c>
      <c r="HL2" s="49">
        <f t="shared" si="3"/>
        <v>5</v>
      </c>
      <c r="HM2" s="49">
        <f t="shared" si="3"/>
        <v>6</v>
      </c>
      <c r="HN2" s="49">
        <f t="shared" si="3"/>
        <v>7</v>
      </c>
      <c r="HO2" s="49">
        <f t="shared" si="3"/>
        <v>1</v>
      </c>
      <c r="HP2" s="49">
        <f t="shared" si="3"/>
        <v>2</v>
      </c>
      <c r="HQ2" s="49">
        <f t="shared" si="3"/>
        <v>3</v>
      </c>
      <c r="HR2" s="49">
        <f t="shared" si="3"/>
        <v>4</v>
      </c>
      <c r="HS2" s="49">
        <f t="shared" si="3"/>
        <v>5</v>
      </c>
      <c r="HT2" s="49">
        <f t="shared" si="3"/>
        <v>6</v>
      </c>
      <c r="HU2" s="49">
        <f t="shared" si="3"/>
        <v>7</v>
      </c>
      <c r="HV2" s="49">
        <f t="shared" si="3"/>
        <v>1</v>
      </c>
      <c r="HW2" s="49">
        <f t="shared" si="3"/>
        <v>2</v>
      </c>
      <c r="HX2" s="49">
        <f t="shared" si="3"/>
        <v>3</v>
      </c>
      <c r="HY2" s="49">
        <f t="shared" si="3"/>
        <v>4</v>
      </c>
      <c r="HZ2" s="49">
        <f t="shared" si="3"/>
        <v>5</v>
      </c>
      <c r="IA2" s="49">
        <f t="shared" si="3"/>
        <v>6</v>
      </c>
      <c r="IB2" s="49">
        <f t="shared" si="3"/>
        <v>7</v>
      </c>
      <c r="IC2" s="49">
        <f t="shared" si="3"/>
        <v>1</v>
      </c>
      <c r="ID2" s="49">
        <f t="shared" si="3"/>
        <v>2</v>
      </c>
      <c r="IE2" s="49">
        <f t="shared" si="3"/>
        <v>3</v>
      </c>
      <c r="IF2" s="49">
        <f t="shared" si="3"/>
        <v>4</v>
      </c>
      <c r="IG2" s="49">
        <f t="shared" si="3"/>
        <v>5</v>
      </c>
      <c r="IH2" s="49">
        <f t="shared" si="3"/>
        <v>6</v>
      </c>
      <c r="II2" s="49">
        <f t="shared" si="3"/>
        <v>7</v>
      </c>
      <c r="IJ2" s="49">
        <f t="shared" si="3"/>
        <v>1</v>
      </c>
      <c r="IK2" s="49">
        <f t="shared" si="3"/>
        <v>2</v>
      </c>
      <c r="IL2" s="49">
        <f t="shared" si="3"/>
        <v>3</v>
      </c>
      <c r="IM2" s="49">
        <f t="shared" si="3"/>
        <v>4</v>
      </c>
      <c r="IN2" s="49">
        <f t="shared" si="3"/>
        <v>5</v>
      </c>
      <c r="IO2" s="49">
        <f t="shared" si="3"/>
        <v>6</v>
      </c>
      <c r="IP2" s="49">
        <f t="shared" si="3"/>
        <v>7</v>
      </c>
      <c r="IQ2" s="49">
        <f t="shared" si="3"/>
        <v>1</v>
      </c>
      <c r="IR2" s="49">
        <f t="shared" si="3"/>
        <v>2</v>
      </c>
      <c r="IS2" s="49">
        <f t="shared" si="3"/>
        <v>3</v>
      </c>
      <c r="IT2" s="49">
        <f t="shared" si="3"/>
        <v>4</v>
      </c>
      <c r="IU2" s="49">
        <f t="shared" si="3"/>
        <v>5</v>
      </c>
      <c r="IV2" s="49">
        <f t="shared" si="3"/>
        <v>6</v>
      </c>
      <c r="IW2" s="49">
        <f t="shared" si="3"/>
        <v>7</v>
      </c>
      <c r="IX2" s="49">
        <f t="shared" si="3"/>
        <v>1</v>
      </c>
      <c r="IY2" s="49">
        <f t="shared" si="3"/>
        <v>2</v>
      </c>
      <c r="IZ2" s="49">
        <f t="shared" si="3"/>
        <v>3</v>
      </c>
      <c r="JA2" s="49">
        <f t="shared" si="3"/>
        <v>4</v>
      </c>
      <c r="JB2" s="49">
        <f t="shared" si="3"/>
        <v>5</v>
      </c>
      <c r="JC2" s="49">
        <f t="shared" si="3"/>
        <v>6</v>
      </c>
      <c r="JD2" s="49">
        <f t="shared" si="3"/>
        <v>7</v>
      </c>
      <c r="JE2" s="49">
        <f t="shared" si="3"/>
        <v>1</v>
      </c>
      <c r="JF2" s="49">
        <f t="shared" si="3"/>
        <v>2</v>
      </c>
      <c r="JG2" s="49">
        <f t="shared" si="3"/>
        <v>3</v>
      </c>
      <c r="JH2" s="49">
        <f t="shared" si="3"/>
        <v>4</v>
      </c>
      <c r="JI2" s="49">
        <f t="shared" si="3"/>
        <v>5</v>
      </c>
      <c r="JJ2" s="49">
        <f t="shared" ref="JJ2:LU2" si="4">WEEKDAY(JJ3,2)</f>
        <v>6</v>
      </c>
      <c r="JK2" s="49">
        <f t="shared" si="4"/>
        <v>7</v>
      </c>
      <c r="JL2" s="49">
        <f t="shared" si="4"/>
        <v>1</v>
      </c>
      <c r="JM2" s="49">
        <f t="shared" si="4"/>
        <v>2</v>
      </c>
      <c r="JN2" s="49">
        <f t="shared" si="4"/>
        <v>3</v>
      </c>
      <c r="JO2" s="49">
        <f t="shared" si="4"/>
        <v>4</v>
      </c>
      <c r="JP2" s="49">
        <f t="shared" si="4"/>
        <v>5</v>
      </c>
      <c r="JQ2" s="49">
        <f t="shared" si="4"/>
        <v>6</v>
      </c>
      <c r="JR2" s="49">
        <f t="shared" si="4"/>
        <v>7</v>
      </c>
      <c r="JS2" s="49">
        <f t="shared" si="4"/>
        <v>1</v>
      </c>
      <c r="JT2" s="49">
        <f t="shared" si="4"/>
        <v>2</v>
      </c>
      <c r="JU2" s="49">
        <f t="shared" si="4"/>
        <v>3</v>
      </c>
      <c r="JV2" s="49">
        <f t="shared" si="4"/>
        <v>4</v>
      </c>
      <c r="JW2" s="49">
        <f t="shared" si="4"/>
        <v>5</v>
      </c>
      <c r="JX2" s="49">
        <f t="shared" si="4"/>
        <v>6</v>
      </c>
      <c r="JY2" s="49">
        <f t="shared" si="4"/>
        <v>7</v>
      </c>
      <c r="JZ2" s="49">
        <f t="shared" si="4"/>
        <v>1</v>
      </c>
      <c r="KA2" s="49">
        <f t="shared" si="4"/>
        <v>2</v>
      </c>
      <c r="KB2" s="49">
        <f t="shared" si="4"/>
        <v>3</v>
      </c>
      <c r="KC2" s="49">
        <f t="shared" si="4"/>
        <v>4</v>
      </c>
      <c r="KD2" s="49">
        <f t="shared" si="4"/>
        <v>5</v>
      </c>
      <c r="KE2" s="49">
        <f t="shared" si="4"/>
        <v>6</v>
      </c>
      <c r="KF2" s="49">
        <f t="shared" si="4"/>
        <v>7</v>
      </c>
      <c r="KG2" s="49">
        <f t="shared" si="4"/>
        <v>1</v>
      </c>
      <c r="KH2" s="49">
        <f t="shared" si="4"/>
        <v>2</v>
      </c>
      <c r="KI2" s="49">
        <f t="shared" si="4"/>
        <v>3</v>
      </c>
      <c r="KJ2" s="49">
        <f t="shared" si="4"/>
        <v>4</v>
      </c>
      <c r="KK2" s="49">
        <f t="shared" si="4"/>
        <v>5</v>
      </c>
      <c r="KL2" s="49">
        <f t="shared" si="4"/>
        <v>6</v>
      </c>
      <c r="KM2" s="49">
        <f t="shared" si="4"/>
        <v>7</v>
      </c>
      <c r="KN2" s="49">
        <f t="shared" si="4"/>
        <v>1</v>
      </c>
      <c r="KO2" s="49">
        <f t="shared" si="4"/>
        <v>2</v>
      </c>
      <c r="KP2" s="49">
        <f t="shared" si="4"/>
        <v>3</v>
      </c>
      <c r="KQ2" s="49">
        <f t="shared" si="4"/>
        <v>4</v>
      </c>
      <c r="KR2" s="49">
        <f t="shared" si="4"/>
        <v>5</v>
      </c>
      <c r="KS2" s="49">
        <f t="shared" si="4"/>
        <v>6</v>
      </c>
      <c r="KT2" s="49">
        <f t="shared" si="4"/>
        <v>7</v>
      </c>
      <c r="KU2" s="49">
        <f t="shared" si="4"/>
        <v>1</v>
      </c>
      <c r="KV2" s="49">
        <f t="shared" si="4"/>
        <v>2</v>
      </c>
      <c r="KW2" s="49">
        <f t="shared" si="4"/>
        <v>3</v>
      </c>
      <c r="KX2" s="49">
        <f t="shared" si="4"/>
        <v>4</v>
      </c>
      <c r="KY2" s="49">
        <f t="shared" si="4"/>
        <v>5</v>
      </c>
      <c r="KZ2" s="49">
        <f t="shared" si="4"/>
        <v>6</v>
      </c>
      <c r="LA2" s="49">
        <f t="shared" si="4"/>
        <v>7</v>
      </c>
      <c r="LB2" s="49">
        <f t="shared" si="4"/>
        <v>1</v>
      </c>
      <c r="LC2" s="49">
        <f t="shared" si="4"/>
        <v>2</v>
      </c>
      <c r="LD2" s="49">
        <f t="shared" si="4"/>
        <v>3</v>
      </c>
      <c r="LE2" s="49">
        <f t="shared" si="4"/>
        <v>4</v>
      </c>
      <c r="LF2" s="49">
        <f t="shared" si="4"/>
        <v>5</v>
      </c>
      <c r="LG2" s="49">
        <f t="shared" si="4"/>
        <v>6</v>
      </c>
      <c r="LH2" s="49">
        <f t="shared" si="4"/>
        <v>7</v>
      </c>
      <c r="LI2" s="49">
        <f t="shared" si="4"/>
        <v>1</v>
      </c>
      <c r="LJ2" s="49">
        <f t="shared" si="4"/>
        <v>2</v>
      </c>
      <c r="LK2" s="49">
        <f t="shared" si="4"/>
        <v>3</v>
      </c>
      <c r="LL2" s="49">
        <f t="shared" si="4"/>
        <v>4</v>
      </c>
      <c r="LM2" s="49">
        <f t="shared" si="4"/>
        <v>5</v>
      </c>
      <c r="LN2" s="49">
        <f t="shared" si="4"/>
        <v>6</v>
      </c>
      <c r="LO2" s="49">
        <f t="shared" si="4"/>
        <v>7</v>
      </c>
      <c r="LP2" s="49">
        <f t="shared" si="4"/>
        <v>1</v>
      </c>
      <c r="LQ2" s="49">
        <f t="shared" si="4"/>
        <v>2</v>
      </c>
      <c r="LR2" s="49">
        <f t="shared" si="4"/>
        <v>3</v>
      </c>
      <c r="LS2" s="49">
        <f t="shared" si="4"/>
        <v>4</v>
      </c>
      <c r="LT2" s="49">
        <f t="shared" si="4"/>
        <v>5</v>
      </c>
      <c r="LU2" s="49">
        <f t="shared" si="4"/>
        <v>6</v>
      </c>
      <c r="LV2" s="49">
        <f t="shared" ref="LV2:NO2" si="5">WEEKDAY(LV3,2)</f>
        <v>7</v>
      </c>
      <c r="LW2" s="49">
        <f t="shared" si="5"/>
        <v>1</v>
      </c>
      <c r="LX2" s="49">
        <f t="shared" si="5"/>
        <v>2</v>
      </c>
      <c r="LY2" s="49">
        <f t="shared" si="5"/>
        <v>3</v>
      </c>
      <c r="LZ2" s="49">
        <f t="shared" si="5"/>
        <v>4</v>
      </c>
      <c r="MA2" s="49">
        <f t="shared" si="5"/>
        <v>5</v>
      </c>
      <c r="MB2" s="49">
        <f t="shared" si="5"/>
        <v>6</v>
      </c>
      <c r="MC2" s="49">
        <f t="shared" si="5"/>
        <v>7</v>
      </c>
      <c r="MD2" s="49">
        <f t="shared" si="5"/>
        <v>1</v>
      </c>
      <c r="ME2" s="49">
        <f t="shared" si="5"/>
        <v>2</v>
      </c>
      <c r="MF2" s="49">
        <f t="shared" si="5"/>
        <v>3</v>
      </c>
      <c r="MG2" s="49">
        <f t="shared" si="5"/>
        <v>4</v>
      </c>
      <c r="MH2" s="49">
        <f t="shared" si="5"/>
        <v>5</v>
      </c>
      <c r="MI2" s="49">
        <f t="shared" si="5"/>
        <v>6</v>
      </c>
      <c r="MJ2" s="49">
        <f t="shared" si="5"/>
        <v>7</v>
      </c>
      <c r="MK2" s="49">
        <f t="shared" si="5"/>
        <v>1</v>
      </c>
      <c r="ML2" s="49">
        <f t="shared" si="5"/>
        <v>2</v>
      </c>
      <c r="MM2" s="49">
        <f t="shared" si="5"/>
        <v>3</v>
      </c>
      <c r="MN2" s="49">
        <f t="shared" si="5"/>
        <v>4</v>
      </c>
      <c r="MO2" s="49">
        <f t="shared" si="5"/>
        <v>5</v>
      </c>
      <c r="MP2" s="49">
        <f t="shared" si="5"/>
        <v>6</v>
      </c>
      <c r="MQ2" s="49">
        <f t="shared" si="5"/>
        <v>7</v>
      </c>
      <c r="MR2" s="49">
        <f t="shared" si="5"/>
        <v>1</v>
      </c>
      <c r="MS2" s="49">
        <f t="shared" si="5"/>
        <v>2</v>
      </c>
      <c r="MT2" s="49">
        <f t="shared" si="5"/>
        <v>3</v>
      </c>
      <c r="MU2" s="49">
        <f t="shared" si="5"/>
        <v>4</v>
      </c>
      <c r="MV2" s="49">
        <f t="shared" si="5"/>
        <v>5</v>
      </c>
      <c r="MW2" s="49">
        <f t="shared" si="5"/>
        <v>6</v>
      </c>
      <c r="MX2" s="49">
        <f t="shared" si="5"/>
        <v>7</v>
      </c>
      <c r="MY2" s="49">
        <f t="shared" si="5"/>
        <v>1</v>
      </c>
      <c r="MZ2" s="49">
        <f t="shared" si="5"/>
        <v>2</v>
      </c>
      <c r="NA2" s="49">
        <f t="shared" si="5"/>
        <v>3</v>
      </c>
      <c r="NB2" s="49">
        <f t="shared" si="5"/>
        <v>4</v>
      </c>
      <c r="NC2" s="49">
        <f t="shared" si="5"/>
        <v>5</v>
      </c>
      <c r="ND2" s="49">
        <f t="shared" si="5"/>
        <v>6</v>
      </c>
      <c r="NE2" s="49">
        <f t="shared" si="5"/>
        <v>7</v>
      </c>
      <c r="NF2" s="49">
        <f t="shared" si="5"/>
        <v>1</v>
      </c>
      <c r="NG2" s="49">
        <f t="shared" si="5"/>
        <v>2</v>
      </c>
      <c r="NH2" s="49">
        <f t="shared" si="5"/>
        <v>3</v>
      </c>
      <c r="NI2" s="49">
        <f t="shared" si="5"/>
        <v>4</v>
      </c>
      <c r="NJ2" s="49">
        <f t="shared" si="5"/>
        <v>5</v>
      </c>
      <c r="NK2" s="49">
        <f t="shared" si="5"/>
        <v>6</v>
      </c>
      <c r="NL2" s="49">
        <f t="shared" si="5"/>
        <v>7</v>
      </c>
      <c r="NM2" s="49">
        <f t="shared" si="5"/>
        <v>1</v>
      </c>
      <c r="NN2" s="49">
        <f t="shared" si="5"/>
        <v>2</v>
      </c>
      <c r="NO2" s="49">
        <f t="shared" si="5"/>
        <v>3</v>
      </c>
    </row>
    <row r="3" spans="1:379" ht="68.25" customHeight="1" thickBot="1" x14ac:dyDescent="0.35">
      <c r="B3" s="1" t="s">
        <v>3</v>
      </c>
      <c r="C3" s="20" t="s">
        <v>4</v>
      </c>
      <c r="D3" s="20" t="s">
        <v>5</v>
      </c>
      <c r="E3" s="20" t="s">
        <v>48</v>
      </c>
      <c r="F3" s="2"/>
      <c r="G3" s="2"/>
      <c r="H3" s="2" t="s">
        <v>47</v>
      </c>
      <c r="I3" s="2" t="s">
        <v>6</v>
      </c>
      <c r="J3" s="2" t="s">
        <v>7</v>
      </c>
      <c r="K3" s="2" t="s">
        <v>8</v>
      </c>
      <c r="L3" s="2" t="s">
        <v>9</v>
      </c>
      <c r="M3" s="25">
        <f>C1</f>
        <v>44984</v>
      </c>
      <c r="N3" s="25">
        <f>M3+1</f>
        <v>44985</v>
      </c>
      <c r="O3" s="25">
        <f t="shared" ref="O3:BZ3" si="6">N3+1</f>
        <v>44986</v>
      </c>
      <c r="P3" s="25">
        <f t="shared" si="6"/>
        <v>44987</v>
      </c>
      <c r="Q3" s="25">
        <f t="shared" si="6"/>
        <v>44988</v>
      </c>
      <c r="R3" s="25">
        <f t="shared" si="6"/>
        <v>44989</v>
      </c>
      <c r="S3" s="25">
        <f t="shared" si="6"/>
        <v>44990</v>
      </c>
      <c r="T3" s="25">
        <f t="shared" si="6"/>
        <v>44991</v>
      </c>
      <c r="U3" s="25">
        <f t="shared" si="6"/>
        <v>44992</v>
      </c>
      <c r="V3" s="25">
        <f t="shared" si="6"/>
        <v>44993</v>
      </c>
      <c r="W3" s="25">
        <f t="shared" si="6"/>
        <v>44994</v>
      </c>
      <c r="X3" s="25">
        <f t="shared" si="6"/>
        <v>44995</v>
      </c>
      <c r="Y3" s="25">
        <f t="shared" si="6"/>
        <v>44996</v>
      </c>
      <c r="Z3" s="25">
        <f t="shared" si="6"/>
        <v>44997</v>
      </c>
      <c r="AA3" s="25">
        <f t="shared" si="6"/>
        <v>44998</v>
      </c>
      <c r="AB3" s="25">
        <f t="shared" si="6"/>
        <v>44999</v>
      </c>
      <c r="AC3" s="25">
        <f t="shared" si="6"/>
        <v>45000</v>
      </c>
      <c r="AD3" s="25">
        <f t="shared" si="6"/>
        <v>45001</v>
      </c>
      <c r="AE3" s="25">
        <f t="shared" si="6"/>
        <v>45002</v>
      </c>
      <c r="AF3" s="25">
        <f t="shared" si="6"/>
        <v>45003</v>
      </c>
      <c r="AG3" s="25">
        <f t="shared" si="6"/>
        <v>45004</v>
      </c>
      <c r="AH3" s="25">
        <f t="shared" si="6"/>
        <v>45005</v>
      </c>
      <c r="AI3" s="25">
        <f t="shared" si="6"/>
        <v>45006</v>
      </c>
      <c r="AJ3" s="25">
        <f t="shared" si="6"/>
        <v>45007</v>
      </c>
      <c r="AK3" s="25">
        <f t="shared" si="6"/>
        <v>45008</v>
      </c>
      <c r="AL3" s="25">
        <f t="shared" si="6"/>
        <v>45009</v>
      </c>
      <c r="AM3" s="25">
        <f t="shared" si="6"/>
        <v>45010</v>
      </c>
      <c r="AN3" s="25">
        <f t="shared" si="6"/>
        <v>45011</v>
      </c>
      <c r="AO3" s="25">
        <f t="shared" si="6"/>
        <v>45012</v>
      </c>
      <c r="AP3" s="25">
        <f t="shared" si="6"/>
        <v>45013</v>
      </c>
      <c r="AQ3" s="25">
        <f t="shared" si="6"/>
        <v>45014</v>
      </c>
      <c r="AR3" s="25">
        <f t="shared" si="6"/>
        <v>45015</v>
      </c>
      <c r="AS3" s="25">
        <f t="shared" si="6"/>
        <v>45016</v>
      </c>
      <c r="AT3" s="25">
        <f t="shared" si="6"/>
        <v>45017</v>
      </c>
      <c r="AU3" s="25">
        <f t="shared" si="6"/>
        <v>45018</v>
      </c>
      <c r="AV3" s="25">
        <f t="shared" si="6"/>
        <v>45019</v>
      </c>
      <c r="AW3" s="25">
        <f t="shared" si="6"/>
        <v>45020</v>
      </c>
      <c r="AX3" s="25">
        <f t="shared" si="6"/>
        <v>45021</v>
      </c>
      <c r="AY3" s="25">
        <f t="shared" si="6"/>
        <v>45022</v>
      </c>
      <c r="AZ3" s="25">
        <f t="shared" si="6"/>
        <v>45023</v>
      </c>
      <c r="BA3" s="25">
        <f t="shared" si="6"/>
        <v>45024</v>
      </c>
      <c r="BB3" s="25">
        <f t="shared" si="6"/>
        <v>45025</v>
      </c>
      <c r="BC3" s="25">
        <f t="shared" si="6"/>
        <v>45026</v>
      </c>
      <c r="BD3" s="25">
        <f t="shared" si="6"/>
        <v>45027</v>
      </c>
      <c r="BE3" s="25">
        <f t="shared" si="6"/>
        <v>45028</v>
      </c>
      <c r="BF3" s="25">
        <f t="shared" si="6"/>
        <v>45029</v>
      </c>
      <c r="BG3" s="25">
        <f t="shared" si="6"/>
        <v>45030</v>
      </c>
      <c r="BH3" s="25">
        <f t="shared" si="6"/>
        <v>45031</v>
      </c>
      <c r="BI3" s="25">
        <f t="shared" si="6"/>
        <v>45032</v>
      </c>
      <c r="BJ3" s="25">
        <f t="shared" si="6"/>
        <v>45033</v>
      </c>
      <c r="BK3" s="25">
        <f t="shared" si="6"/>
        <v>45034</v>
      </c>
      <c r="BL3" s="25">
        <f t="shared" si="6"/>
        <v>45035</v>
      </c>
      <c r="BM3" s="25">
        <f t="shared" si="6"/>
        <v>45036</v>
      </c>
      <c r="BN3" s="25">
        <f t="shared" si="6"/>
        <v>45037</v>
      </c>
      <c r="BO3" s="25">
        <f t="shared" si="6"/>
        <v>45038</v>
      </c>
      <c r="BP3" s="25">
        <f t="shared" si="6"/>
        <v>45039</v>
      </c>
      <c r="BQ3" s="25">
        <f t="shared" si="6"/>
        <v>45040</v>
      </c>
      <c r="BR3" s="25">
        <f t="shared" si="6"/>
        <v>45041</v>
      </c>
      <c r="BS3" s="25">
        <f t="shared" si="6"/>
        <v>45042</v>
      </c>
      <c r="BT3" s="25">
        <f t="shared" si="6"/>
        <v>45043</v>
      </c>
      <c r="BU3" s="25">
        <f t="shared" si="6"/>
        <v>45044</v>
      </c>
      <c r="BV3" s="25">
        <f t="shared" si="6"/>
        <v>45045</v>
      </c>
      <c r="BW3" s="25">
        <f t="shared" si="6"/>
        <v>45046</v>
      </c>
      <c r="BX3" s="25">
        <f t="shared" si="6"/>
        <v>45047</v>
      </c>
      <c r="BY3" s="25">
        <f t="shared" si="6"/>
        <v>45048</v>
      </c>
      <c r="BZ3" s="25">
        <f t="shared" si="6"/>
        <v>45049</v>
      </c>
      <c r="CA3" s="25">
        <f t="shared" ref="CA3:EL3" si="7">BZ3+1</f>
        <v>45050</v>
      </c>
      <c r="CB3" s="25">
        <f t="shared" si="7"/>
        <v>45051</v>
      </c>
      <c r="CC3" s="25">
        <f t="shared" si="7"/>
        <v>45052</v>
      </c>
      <c r="CD3" s="25">
        <f t="shared" si="7"/>
        <v>45053</v>
      </c>
      <c r="CE3" s="25">
        <f t="shared" si="7"/>
        <v>45054</v>
      </c>
      <c r="CF3" s="25">
        <f t="shared" si="7"/>
        <v>45055</v>
      </c>
      <c r="CG3" s="25">
        <f t="shared" si="7"/>
        <v>45056</v>
      </c>
      <c r="CH3" s="25">
        <f t="shared" si="7"/>
        <v>45057</v>
      </c>
      <c r="CI3" s="25">
        <f t="shared" si="7"/>
        <v>45058</v>
      </c>
      <c r="CJ3" s="25">
        <f t="shared" si="7"/>
        <v>45059</v>
      </c>
      <c r="CK3" s="25">
        <f t="shared" si="7"/>
        <v>45060</v>
      </c>
      <c r="CL3" s="25">
        <f t="shared" si="7"/>
        <v>45061</v>
      </c>
      <c r="CM3" s="25">
        <f t="shared" si="7"/>
        <v>45062</v>
      </c>
      <c r="CN3" s="25">
        <f t="shared" si="7"/>
        <v>45063</v>
      </c>
      <c r="CO3" s="25">
        <f t="shared" si="7"/>
        <v>45064</v>
      </c>
      <c r="CP3" s="25">
        <f t="shared" si="7"/>
        <v>45065</v>
      </c>
      <c r="CQ3" s="25">
        <f t="shared" si="7"/>
        <v>45066</v>
      </c>
      <c r="CR3" s="25">
        <f t="shared" si="7"/>
        <v>45067</v>
      </c>
      <c r="CS3" s="25">
        <f t="shared" si="7"/>
        <v>45068</v>
      </c>
      <c r="CT3" s="25">
        <f t="shared" si="7"/>
        <v>45069</v>
      </c>
      <c r="CU3" s="25">
        <f t="shared" si="7"/>
        <v>45070</v>
      </c>
      <c r="CV3" s="25">
        <f t="shared" si="7"/>
        <v>45071</v>
      </c>
      <c r="CW3" s="25">
        <f t="shared" si="7"/>
        <v>45072</v>
      </c>
      <c r="CX3" s="25">
        <f t="shared" si="7"/>
        <v>45073</v>
      </c>
      <c r="CY3" s="25">
        <f t="shared" si="7"/>
        <v>45074</v>
      </c>
      <c r="CZ3" s="25">
        <f t="shared" si="7"/>
        <v>45075</v>
      </c>
      <c r="DA3" s="25">
        <f t="shared" si="7"/>
        <v>45076</v>
      </c>
      <c r="DB3" s="25">
        <f t="shared" si="7"/>
        <v>45077</v>
      </c>
      <c r="DC3" s="25">
        <f t="shared" si="7"/>
        <v>45078</v>
      </c>
      <c r="DD3" s="25">
        <f t="shared" si="7"/>
        <v>45079</v>
      </c>
      <c r="DE3" s="25">
        <f t="shared" si="7"/>
        <v>45080</v>
      </c>
      <c r="DF3" s="25">
        <f t="shared" si="7"/>
        <v>45081</v>
      </c>
      <c r="DG3" s="25">
        <f t="shared" si="7"/>
        <v>45082</v>
      </c>
      <c r="DH3" s="25">
        <f t="shared" si="7"/>
        <v>45083</v>
      </c>
      <c r="DI3" s="25">
        <f t="shared" si="7"/>
        <v>45084</v>
      </c>
      <c r="DJ3" s="25">
        <f t="shared" si="7"/>
        <v>45085</v>
      </c>
      <c r="DK3" s="25">
        <f t="shared" si="7"/>
        <v>45086</v>
      </c>
      <c r="DL3" s="25">
        <f t="shared" si="7"/>
        <v>45087</v>
      </c>
      <c r="DM3" s="25">
        <f t="shared" si="7"/>
        <v>45088</v>
      </c>
      <c r="DN3" s="25">
        <f t="shared" si="7"/>
        <v>45089</v>
      </c>
      <c r="DO3" s="25">
        <f t="shared" si="7"/>
        <v>45090</v>
      </c>
      <c r="DP3" s="25">
        <f t="shared" si="7"/>
        <v>45091</v>
      </c>
      <c r="DQ3" s="25">
        <f t="shared" si="7"/>
        <v>45092</v>
      </c>
      <c r="DR3" s="25">
        <f t="shared" si="7"/>
        <v>45093</v>
      </c>
      <c r="DS3" s="25">
        <f t="shared" si="7"/>
        <v>45094</v>
      </c>
      <c r="DT3" s="25">
        <f t="shared" si="7"/>
        <v>45095</v>
      </c>
      <c r="DU3" s="25">
        <f t="shared" si="7"/>
        <v>45096</v>
      </c>
      <c r="DV3" s="25">
        <f t="shared" si="7"/>
        <v>45097</v>
      </c>
      <c r="DW3" s="25">
        <f t="shared" si="7"/>
        <v>45098</v>
      </c>
      <c r="DX3" s="25">
        <f t="shared" si="7"/>
        <v>45099</v>
      </c>
      <c r="DY3" s="25">
        <f t="shared" si="7"/>
        <v>45100</v>
      </c>
      <c r="DZ3" s="25">
        <f t="shared" si="7"/>
        <v>45101</v>
      </c>
      <c r="EA3" s="25">
        <f t="shared" si="7"/>
        <v>45102</v>
      </c>
      <c r="EB3" s="25">
        <f t="shared" si="7"/>
        <v>45103</v>
      </c>
      <c r="EC3" s="25">
        <f t="shared" si="7"/>
        <v>45104</v>
      </c>
      <c r="ED3" s="25">
        <f t="shared" si="7"/>
        <v>45105</v>
      </c>
      <c r="EE3" s="25">
        <f t="shared" si="7"/>
        <v>45106</v>
      </c>
      <c r="EF3" s="25">
        <f t="shared" si="7"/>
        <v>45107</v>
      </c>
      <c r="EG3" s="25">
        <f t="shared" si="7"/>
        <v>45108</v>
      </c>
      <c r="EH3" s="25">
        <f t="shared" si="7"/>
        <v>45109</v>
      </c>
      <c r="EI3" s="25">
        <f t="shared" si="7"/>
        <v>45110</v>
      </c>
      <c r="EJ3" s="25">
        <f t="shared" si="7"/>
        <v>45111</v>
      </c>
      <c r="EK3" s="25">
        <f t="shared" si="7"/>
        <v>45112</v>
      </c>
      <c r="EL3" s="25">
        <f t="shared" si="7"/>
        <v>45113</v>
      </c>
      <c r="EM3" s="25">
        <f t="shared" ref="EM3:GX3" si="8">EL3+1</f>
        <v>45114</v>
      </c>
      <c r="EN3" s="25">
        <f t="shared" si="8"/>
        <v>45115</v>
      </c>
      <c r="EO3" s="25">
        <f t="shared" si="8"/>
        <v>45116</v>
      </c>
      <c r="EP3" s="25">
        <f t="shared" si="8"/>
        <v>45117</v>
      </c>
      <c r="EQ3" s="25">
        <f t="shared" si="8"/>
        <v>45118</v>
      </c>
      <c r="ER3" s="25">
        <f t="shared" si="8"/>
        <v>45119</v>
      </c>
      <c r="ES3" s="25">
        <f t="shared" si="8"/>
        <v>45120</v>
      </c>
      <c r="ET3" s="25">
        <f t="shared" si="8"/>
        <v>45121</v>
      </c>
      <c r="EU3" s="25">
        <f t="shared" si="8"/>
        <v>45122</v>
      </c>
      <c r="EV3" s="25">
        <f t="shared" si="8"/>
        <v>45123</v>
      </c>
      <c r="EW3" s="25">
        <f t="shared" si="8"/>
        <v>45124</v>
      </c>
      <c r="EX3" s="25">
        <f t="shared" si="8"/>
        <v>45125</v>
      </c>
      <c r="EY3" s="25">
        <f t="shared" si="8"/>
        <v>45126</v>
      </c>
      <c r="EZ3" s="25">
        <f t="shared" si="8"/>
        <v>45127</v>
      </c>
      <c r="FA3" s="25">
        <f t="shared" si="8"/>
        <v>45128</v>
      </c>
      <c r="FB3" s="25">
        <f t="shared" si="8"/>
        <v>45129</v>
      </c>
      <c r="FC3" s="25">
        <f t="shared" si="8"/>
        <v>45130</v>
      </c>
      <c r="FD3" s="25">
        <f t="shared" si="8"/>
        <v>45131</v>
      </c>
      <c r="FE3" s="25">
        <f t="shared" si="8"/>
        <v>45132</v>
      </c>
      <c r="FF3" s="25">
        <f t="shared" si="8"/>
        <v>45133</v>
      </c>
      <c r="FG3" s="25">
        <f t="shared" si="8"/>
        <v>45134</v>
      </c>
      <c r="FH3" s="25">
        <f t="shared" si="8"/>
        <v>45135</v>
      </c>
      <c r="FI3" s="25">
        <f t="shared" si="8"/>
        <v>45136</v>
      </c>
      <c r="FJ3" s="25">
        <f t="shared" si="8"/>
        <v>45137</v>
      </c>
      <c r="FK3" s="25">
        <f t="shared" si="8"/>
        <v>45138</v>
      </c>
      <c r="FL3" s="25">
        <f t="shared" si="8"/>
        <v>45139</v>
      </c>
      <c r="FM3" s="25">
        <f t="shared" si="8"/>
        <v>45140</v>
      </c>
      <c r="FN3" s="25">
        <f t="shared" si="8"/>
        <v>45141</v>
      </c>
      <c r="FO3" s="25">
        <f t="shared" si="8"/>
        <v>45142</v>
      </c>
      <c r="FP3" s="25">
        <f t="shared" si="8"/>
        <v>45143</v>
      </c>
      <c r="FQ3" s="25">
        <f t="shared" si="8"/>
        <v>45144</v>
      </c>
      <c r="FR3" s="25">
        <f t="shared" si="8"/>
        <v>45145</v>
      </c>
      <c r="FS3" s="25">
        <f t="shared" si="8"/>
        <v>45146</v>
      </c>
      <c r="FT3" s="25">
        <f t="shared" si="8"/>
        <v>45147</v>
      </c>
      <c r="FU3" s="25">
        <f t="shared" si="8"/>
        <v>45148</v>
      </c>
      <c r="FV3" s="25">
        <f t="shared" si="8"/>
        <v>45149</v>
      </c>
      <c r="FW3" s="25">
        <f t="shared" si="8"/>
        <v>45150</v>
      </c>
      <c r="FX3" s="25">
        <f t="shared" si="8"/>
        <v>45151</v>
      </c>
      <c r="FY3" s="25">
        <f t="shared" si="8"/>
        <v>45152</v>
      </c>
      <c r="FZ3" s="25">
        <f t="shared" si="8"/>
        <v>45153</v>
      </c>
      <c r="GA3" s="25">
        <f t="shared" si="8"/>
        <v>45154</v>
      </c>
      <c r="GB3" s="25">
        <f t="shared" si="8"/>
        <v>45155</v>
      </c>
      <c r="GC3" s="25">
        <f t="shared" si="8"/>
        <v>45156</v>
      </c>
      <c r="GD3" s="25">
        <f t="shared" si="8"/>
        <v>45157</v>
      </c>
      <c r="GE3" s="25">
        <f t="shared" si="8"/>
        <v>45158</v>
      </c>
      <c r="GF3" s="25">
        <f t="shared" si="8"/>
        <v>45159</v>
      </c>
      <c r="GG3" s="25">
        <f t="shared" si="8"/>
        <v>45160</v>
      </c>
      <c r="GH3" s="25">
        <f t="shared" si="8"/>
        <v>45161</v>
      </c>
      <c r="GI3" s="25">
        <f t="shared" si="8"/>
        <v>45162</v>
      </c>
      <c r="GJ3" s="25">
        <f t="shared" si="8"/>
        <v>45163</v>
      </c>
      <c r="GK3" s="25">
        <f t="shared" si="8"/>
        <v>45164</v>
      </c>
      <c r="GL3" s="25">
        <f t="shared" si="8"/>
        <v>45165</v>
      </c>
      <c r="GM3" s="25">
        <f t="shared" si="8"/>
        <v>45166</v>
      </c>
      <c r="GN3" s="25">
        <f t="shared" si="8"/>
        <v>45167</v>
      </c>
      <c r="GO3" s="25">
        <f t="shared" si="8"/>
        <v>45168</v>
      </c>
      <c r="GP3" s="25">
        <f t="shared" si="8"/>
        <v>45169</v>
      </c>
      <c r="GQ3" s="25">
        <f t="shared" si="8"/>
        <v>45170</v>
      </c>
      <c r="GR3" s="25">
        <f t="shared" si="8"/>
        <v>45171</v>
      </c>
      <c r="GS3" s="25">
        <f t="shared" si="8"/>
        <v>45172</v>
      </c>
      <c r="GT3" s="25">
        <f t="shared" si="8"/>
        <v>45173</v>
      </c>
      <c r="GU3" s="25">
        <f t="shared" si="8"/>
        <v>45174</v>
      </c>
      <c r="GV3" s="25">
        <f t="shared" si="8"/>
        <v>45175</v>
      </c>
      <c r="GW3" s="25">
        <f t="shared" si="8"/>
        <v>45176</v>
      </c>
      <c r="GX3" s="25">
        <f t="shared" si="8"/>
        <v>45177</v>
      </c>
      <c r="GY3" s="25">
        <f t="shared" ref="GY3:JJ3" si="9">GX3+1</f>
        <v>45178</v>
      </c>
      <c r="GZ3" s="25">
        <f t="shared" si="9"/>
        <v>45179</v>
      </c>
      <c r="HA3" s="25">
        <f t="shared" si="9"/>
        <v>45180</v>
      </c>
      <c r="HB3" s="25">
        <f t="shared" si="9"/>
        <v>45181</v>
      </c>
      <c r="HC3" s="25">
        <f t="shared" si="9"/>
        <v>45182</v>
      </c>
      <c r="HD3" s="25">
        <f t="shared" si="9"/>
        <v>45183</v>
      </c>
      <c r="HE3" s="25">
        <f t="shared" si="9"/>
        <v>45184</v>
      </c>
      <c r="HF3" s="25">
        <f t="shared" si="9"/>
        <v>45185</v>
      </c>
      <c r="HG3" s="25">
        <f t="shared" si="9"/>
        <v>45186</v>
      </c>
      <c r="HH3" s="25">
        <f t="shared" si="9"/>
        <v>45187</v>
      </c>
      <c r="HI3" s="25">
        <f t="shared" si="9"/>
        <v>45188</v>
      </c>
      <c r="HJ3" s="25">
        <f t="shared" si="9"/>
        <v>45189</v>
      </c>
      <c r="HK3" s="25">
        <f t="shared" si="9"/>
        <v>45190</v>
      </c>
      <c r="HL3" s="25">
        <f t="shared" si="9"/>
        <v>45191</v>
      </c>
      <c r="HM3" s="25">
        <f t="shared" si="9"/>
        <v>45192</v>
      </c>
      <c r="HN3" s="25">
        <f t="shared" si="9"/>
        <v>45193</v>
      </c>
      <c r="HO3" s="25">
        <f t="shared" si="9"/>
        <v>45194</v>
      </c>
      <c r="HP3" s="25">
        <f t="shared" si="9"/>
        <v>45195</v>
      </c>
      <c r="HQ3" s="25">
        <f t="shared" si="9"/>
        <v>45196</v>
      </c>
      <c r="HR3" s="25">
        <f t="shared" si="9"/>
        <v>45197</v>
      </c>
      <c r="HS3" s="25">
        <f t="shared" si="9"/>
        <v>45198</v>
      </c>
      <c r="HT3" s="25">
        <f t="shared" si="9"/>
        <v>45199</v>
      </c>
      <c r="HU3" s="25">
        <f t="shared" si="9"/>
        <v>45200</v>
      </c>
      <c r="HV3" s="25">
        <f t="shared" si="9"/>
        <v>45201</v>
      </c>
      <c r="HW3" s="25">
        <f t="shared" si="9"/>
        <v>45202</v>
      </c>
      <c r="HX3" s="25">
        <f t="shared" si="9"/>
        <v>45203</v>
      </c>
      <c r="HY3" s="25">
        <f t="shared" si="9"/>
        <v>45204</v>
      </c>
      <c r="HZ3" s="25">
        <f t="shared" si="9"/>
        <v>45205</v>
      </c>
      <c r="IA3" s="25">
        <f t="shared" si="9"/>
        <v>45206</v>
      </c>
      <c r="IB3" s="25">
        <f t="shared" si="9"/>
        <v>45207</v>
      </c>
      <c r="IC3" s="25">
        <f t="shared" si="9"/>
        <v>45208</v>
      </c>
      <c r="ID3" s="25">
        <f t="shared" si="9"/>
        <v>45209</v>
      </c>
      <c r="IE3" s="25">
        <f t="shared" si="9"/>
        <v>45210</v>
      </c>
      <c r="IF3" s="25">
        <f t="shared" si="9"/>
        <v>45211</v>
      </c>
      <c r="IG3" s="25">
        <f t="shared" si="9"/>
        <v>45212</v>
      </c>
      <c r="IH3" s="25">
        <f t="shared" si="9"/>
        <v>45213</v>
      </c>
      <c r="II3" s="25">
        <f t="shared" si="9"/>
        <v>45214</v>
      </c>
      <c r="IJ3" s="25">
        <f t="shared" si="9"/>
        <v>45215</v>
      </c>
      <c r="IK3" s="25">
        <f t="shared" si="9"/>
        <v>45216</v>
      </c>
      <c r="IL3" s="25">
        <f t="shared" si="9"/>
        <v>45217</v>
      </c>
      <c r="IM3" s="25">
        <f t="shared" si="9"/>
        <v>45218</v>
      </c>
      <c r="IN3" s="25">
        <f t="shared" si="9"/>
        <v>45219</v>
      </c>
      <c r="IO3" s="25">
        <f t="shared" si="9"/>
        <v>45220</v>
      </c>
      <c r="IP3" s="25">
        <f t="shared" si="9"/>
        <v>45221</v>
      </c>
      <c r="IQ3" s="25">
        <f t="shared" si="9"/>
        <v>45222</v>
      </c>
      <c r="IR3" s="25">
        <f t="shared" si="9"/>
        <v>45223</v>
      </c>
      <c r="IS3" s="25">
        <f t="shared" si="9"/>
        <v>45224</v>
      </c>
      <c r="IT3" s="25">
        <f t="shared" si="9"/>
        <v>45225</v>
      </c>
      <c r="IU3" s="25">
        <f t="shared" si="9"/>
        <v>45226</v>
      </c>
      <c r="IV3" s="25">
        <f t="shared" si="9"/>
        <v>45227</v>
      </c>
      <c r="IW3" s="25">
        <f t="shared" si="9"/>
        <v>45228</v>
      </c>
      <c r="IX3" s="25">
        <f t="shared" si="9"/>
        <v>45229</v>
      </c>
      <c r="IY3" s="25">
        <f t="shared" si="9"/>
        <v>45230</v>
      </c>
      <c r="IZ3" s="25">
        <f t="shared" si="9"/>
        <v>45231</v>
      </c>
      <c r="JA3" s="25">
        <f t="shared" si="9"/>
        <v>45232</v>
      </c>
      <c r="JB3" s="25">
        <f t="shared" si="9"/>
        <v>45233</v>
      </c>
      <c r="JC3" s="25">
        <f t="shared" si="9"/>
        <v>45234</v>
      </c>
      <c r="JD3" s="25">
        <f t="shared" si="9"/>
        <v>45235</v>
      </c>
      <c r="JE3" s="25">
        <f t="shared" si="9"/>
        <v>45236</v>
      </c>
      <c r="JF3" s="25">
        <f t="shared" si="9"/>
        <v>45237</v>
      </c>
      <c r="JG3" s="25">
        <f t="shared" si="9"/>
        <v>45238</v>
      </c>
      <c r="JH3" s="25">
        <f t="shared" si="9"/>
        <v>45239</v>
      </c>
      <c r="JI3" s="25">
        <f t="shared" si="9"/>
        <v>45240</v>
      </c>
      <c r="JJ3" s="25">
        <f t="shared" si="9"/>
        <v>45241</v>
      </c>
      <c r="JK3" s="25">
        <f t="shared" ref="JK3:LV3" si="10">JJ3+1</f>
        <v>45242</v>
      </c>
      <c r="JL3" s="25">
        <f t="shared" si="10"/>
        <v>45243</v>
      </c>
      <c r="JM3" s="25">
        <f t="shared" si="10"/>
        <v>45244</v>
      </c>
      <c r="JN3" s="25">
        <f t="shared" si="10"/>
        <v>45245</v>
      </c>
      <c r="JO3" s="25">
        <f t="shared" si="10"/>
        <v>45246</v>
      </c>
      <c r="JP3" s="25">
        <f t="shared" si="10"/>
        <v>45247</v>
      </c>
      <c r="JQ3" s="25">
        <f t="shared" si="10"/>
        <v>45248</v>
      </c>
      <c r="JR3" s="25">
        <f t="shared" si="10"/>
        <v>45249</v>
      </c>
      <c r="JS3" s="25">
        <f t="shared" si="10"/>
        <v>45250</v>
      </c>
      <c r="JT3" s="25">
        <f t="shared" si="10"/>
        <v>45251</v>
      </c>
      <c r="JU3" s="25">
        <f t="shared" si="10"/>
        <v>45252</v>
      </c>
      <c r="JV3" s="25">
        <f t="shared" si="10"/>
        <v>45253</v>
      </c>
      <c r="JW3" s="25">
        <f t="shared" si="10"/>
        <v>45254</v>
      </c>
      <c r="JX3" s="25">
        <f t="shared" si="10"/>
        <v>45255</v>
      </c>
      <c r="JY3" s="25">
        <f t="shared" si="10"/>
        <v>45256</v>
      </c>
      <c r="JZ3" s="25">
        <f t="shared" si="10"/>
        <v>45257</v>
      </c>
      <c r="KA3" s="25">
        <f t="shared" si="10"/>
        <v>45258</v>
      </c>
      <c r="KB3" s="25">
        <f t="shared" si="10"/>
        <v>45259</v>
      </c>
      <c r="KC3" s="25">
        <f t="shared" si="10"/>
        <v>45260</v>
      </c>
      <c r="KD3" s="25">
        <f t="shared" si="10"/>
        <v>45261</v>
      </c>
      <c r="KE3" s="25">
        <f t="shared" si="10"/>
        <v>45262</v>
      </c>
      <c r="KF3" s="25">
        <f t="shared" si="10"/>
        <v>45263</v>
      </c>
      <c r="KG3" s="25">
        <f t="shared" si="10"/>
        <v>45264</v>
      </c>
      <c r="KH3" s="25">
        <f t="shared" si="10"/>
        <v>45265</v>
      </c>
      <c r="KI3" s="25">
        <f t="shared" si="10"/>
        <v>45266</v>
      </c>
      <c r="KJ3" s="25">
        <f t="shared" si="10"/>
        <v>45267</v>
      </c>
      <c r="KK3" s="25">
        <f t="shared" si="10"/>
        <v>45268</v>
      </c>
      <c r="KL3" s="25">
        <f t="shared" si="10"/>
        <v>45269</v>
      </c>
      <c r="KM3" s="25">
        <f t="shared" si="10"/>
        <v>45270</v>
      </c>
      <c r="KN3" s="25">
        <f t="shared" si="10"/>
        <v>45271</v>
      </c>
      <c r="KO3" s="25">
        <f t="shared" si="10"/>
        <v>45272</v>
      </c>
      <c r="KP3" s="25">
        <f t="shared" si="10"/>
        <v>45273</v>
      </c>
      <c r="KQ3" s="25">
        <f t="shared" si="10"/>
        <v>45274</v>
      </c>
      <c r="KR3" s="25">
        <f t="shared" si="10"/>
        <v>45275</v>
      </c>
      <c r="KS3" s="25">
        <f t="shared" si="10"/>
        <v>45276</v>
      </c>
      <c r="KT3" s="25">
        <f t="shared" si="10"/>
        <v>45277</v>
      </c>
      <c r="KU3" s="25">
        <f t="shared" si="10"/>
        <v>45278</v>
      </c>
      <c r="KV3" s="25">
        <f t="shared" si="10"/>
        <v>45279</v>
      </c>
      <c r="KW3" s="25">
        <f t="shared" si="10"/>
        <v>45280</v>
      </c>
      <c r="KX3" s="25">
        <f t="shared" si="10"/>
        <v>45281</v>
      </c>
      <c r="KY3" s="25">
        <f t="shared" si="10"/>
        <v>45282</v>
      </c>
      <c r="KZ3" s="25">
        <f t="shared" si="10"/>
        <v>45283</v>
      </c>
      <c r="LA3" s="25">
        <f t="shared" si="10"/>
        <v>45284</v>
      </c>
      <c r="LB3" s="25">
        <f t="shared" si="10"/>
        <v>45285</v>
      </c>
      <c r="LC3" s="25">
        <f t="shared" si="10"/>
        <v>45286</v>
      </c>
      <c r="LD3" s="25">
        <f t="shared" si="10"/>
        <v>45287</v>
      </c>
      <c r="LE3" s="25">
        <f t="shared" si="10"/>
        <v>45288</v>
      </c>
      <c r="LF3" s="25">
        <f t="shared" si="10"/>
        <v>45289</v>
      </c>
      <c r="LG3" s="25">
        <f t="shared" si="10"/>
        <v>45290</v>
      </c>
      <c r="LH3" s="25">
        <f t="shared" si="10"/>
        <v>45291</v>
      </c>
      <c r="LI3" s="25">
        <f t="shared" si="10"/>
        <v>45292</v>
      </c>
      <c r="LJ3" s="25">
        <f t="shared" si="10"/>
        <v>45293</v>
      </c>
      <c r="LK3" s="25">
        <f t="shared" si="10"/>
        <v>45294</v>
      </c>
      <c r="LL3" s="25">
        <f t="shared" si="10"/>
        <v>45295</v>
      </c>
      <c r="LM3" s="25">
        <f t="shared" si="10"/>
        <v>45296</v>
      </c>
      <c r="LN3" s="25">
        <f t="shared" si="10"/>
        <v>45297</v>
      </c>
      <c r="LO3" s="25">
        <f t="shared" si="10"/>
        <v>45298</v>
      </c>
      <c r="LP3" s="25">
        <f t="shared" si="10"/>
        <v>45299</v>
      </c>
      <c r="LQ3" s="25">
        <f t="shared" si="10"/>
        <v>45300</v>
      </c>
      <c r="LR3" s="25">
        <f t="shared" si="10"/>
        <v>45301</v>
      </c>
      <c r="LS3" s="25">
        <f t="shared" si="10"/>
        <v>45302</v>
      </c>
      <c r="LT3" s="25">
        <f t="shared" si="10"/>
        <v>45303</v>
      </c>
      <c r="LU3" s="25">
        <f t="shared" si="10"/>
        <v>45304</v>
      </c>
      <c r="LV3" s="25">
        <f t="shared" si="10"/>
        <v>45305</v>
      </c>
      <c r="LW3" s="25">
        <f t="shared" ref="LW3:NO3" si="11">LV3+1</f>
        <v>45306</v>
      </c>
      <c r="LX3" s="25">
        <f t="shared" si="11"/>
        <v>45307</v>
      </c>
      <c r="LY3" s="25">
        <f t="shared" si="11"/>
        <v>45308</v>
      </c>
      <c r="LZ3" s="25">
        <f t="shared" si="11"/>
        <v>45309</v>
      </c>
      <c r="MA3" s="25">
        <f t="shared" si="11"/>
        <v>45310</v>
      </c>
      <c r="MB3" s="25">
        <f t="shared" si="11"/>
        <v>45311</v>
      </c>
      <c r="MC3" s="25">
        <f t="shared" si="11"/>
        <v>45312</v>
      </c>
      <c r="MD3" s="25">
        <f t="shared" si="11"/>
        <v>45313</v>
      </c>
      <c r="ME3" s="25">
        <f t="shared" si="11"/>
        <v>45314</v>
      </c>
      <c r="MF3" s="25">
        <f t="shared" si="11"/>
        <v>45315</v>
      </c>
      <c r="MG3" s="25">
        <f t="shared" si="11"/>
        <v>45316</v>
      </c>
      <c r="MH3" s="25">
        <f t="shared" si="11"/>
        <v>45317</v>
      </c>
      <c r="MI3" s="25">
        <f t="shared" si="11"/>
        <v>45318</v>
      </c>
      <c r="MJ3" s="25">
        <f t="shared" si="11"/>
        <v>45319</v>
      </c>
      <c r="MK3" s="25">
        <f t="shared" si="11"/>
        <v>45320</v>
      </c>
      <c r="ML3" s="25">
        <f t="shared" si="11"/>
        <v>45321</v>
      </c>
      <c r="MM3" s="25">
        <f t="shared" si="11"/>
        <v>45322</v>
      </c>
      <c r="MN3" s="25">
        <f t="shared" si="11"/>
        <v>45323</v>
      </c>
      <c r="MO3" s="25">
        <f t="shared" si="11"/>
        <v>45324</v>
      </c>
      <c r="MP3" s="25">
        <f t="shared" si="11"/>
        <v>45325</v>
      </c>
      <c r="MQ3" s="25">
        <f t="shared" si="11"/>
        <v>45326</v>
      </c>
      <c r="MR3" s="25">
        <f t="shared" si="11"/>
        <v>45327</v>
      </c>
      <c r="MS3" s="25">
        <f t="shared" si="11"/>
        <v>45328</v>
      </c>
      <c r="MT3" s="25">
        <f t="shared" si="11"/>
        <v>45329</v>
      </c>
      <c r="MU3" s="25">
        <f t="shared" si="11"/>
        <v>45330</v>
      </c>
      <c r="MV3" s="25">
        <f t="shared" si="11"/>
        <v>45331</v>
      </c>
      <c r="MW3" s="25">
        <f t="shared" si="11"/>
        <v>45332</v>
      </c>
      <c r="MX3" s="25">
        <f t="shared" si="11"/>
        <v>45333</v>
      </c>
      <c r="MY3" s="25">
        <f t="shared" si="11"/>
        <v>45334</v>
      </c>
      <c r="MZ3" s="25">
        <f t="shared" si="11"/>
        <v>45335</v>
      </c>
      <c r="NA3" s="25">
        <f t="shared" si="11"/>
        <v>45336</v>
      </c>
      <c r="NB3" s="25">
        <f t="shared" si="11"/>
        <v>45337</v>
      </c>
      <c r="NC3" s="25">
        <f t="shared" si="11"/>
        <v>45338</v>
      </c>
      <c r="ND3" s="25">
        <f t="shared" si="11"/>
        <v>45339</v>
      </c>
      <c r="NE3" s="25">
        <f t="shared" si="11"/>
        <v>45340</v>
      </c>
      <c r="NF3" s="25">
        <f t="shared" si="11"/>
        <v>45341</v>
      </c>
      <c r="NG3" s="25">
        <f t="shared" si="11"/>
        <v>45342</v>
      </c>
      <c r="NH3" s="25">
        <f t="shared" si="11"/>
        <v>45343</v>
      </c>
      <c r="NI3" s="25">
        <f t="shared" si="11"/>
        <v>45344</v>
      </c>
      <c r="NJ3" s="25">
        <f t="shared" si="11"/>
        <v>45345</v>
      </c>
      <c r="NK3" s="25">
        <f t="shared" si="11"/>
        <v>45346</v>
      </c>
      <c r="NL3" s="25">
        <f t="shared" si="11"/>
        <v>45347</v>
      </c>
      <c r="NM3" s="25">
        <f t="shared" si="11"/>
        <v>45348</v>
      </c>
      <c r="NN3" s="25">
        <f t="shared" si="11"/>
        <v>45349</v>
      </c>
      <c r="NO3" s="25">
        <f t="shared" si="11"/>
        <v>45350</v>
      </c>
    </row>
    <row r="4" spans="1:379" s="35" customFormat="1" ht="15.65" thickBot="1" x14ac:dyDescent="0.35">
      <c r="B4" s="30" t="s">
        <v>10</v>
      </c>
      <c r="C4" s="31">
        <f>MIN(C5:C10)</f>
        <v>44984</v>
      </c>
      <c r="D4" s="31">
        <f>MAX(D5:D10)</f>
        <v>45122</v>
      </c>
      <c r="E4" s="31"/>
      <c r="F4" s="32">
        <f>(D4-C4)+1</f>
        <v>139</v>
      </c>
      <c r="G4" s="32">
        <f>SUM(G5:G10)</f>
        <v>59</v>
      </c>
      <c r="H4" s="32">
        <f>SUM(H5:H10)</f>
        <v>106</v>
      </c>
      <c r="I4" s="32">
        <f>SUM(I5:I10)</f>
        <v>59</v>
      </c>
      <c r="J4" s="32">
        <v>100</v>
      </c>
      <c r="K4" s="33"/>
      <c r="L4" s="34" t="s">
        <v>11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33"/>
      <c r="HG4" s="33"/>
      <c r="HH4" s="33"/>
      <c r="HI4" s="33"/>
      <c r="HJ4" s="33"/>
      <c r="HK4" s="33"/>
      <c r="HL4" s="33"/>
      <c r="HM4" s="33"/>
      <c r="HN4" s="33"/>
      <c r="HO4" s="33"/>
      <c r="HP4" s="33"/>
      <c r="HQ4" s="33"/>
      <c r="HR4" s="33"/>
      <c r="HS4" s="33"/>
      <c r="HT4" s="33"/>
      <c r="HU4" s="33"/>
      <c r="HV4" s="33"/>
      <c r="HW4" s="33"/>
      <c r="HX4" s="33"/>
      <c r="HY4" s="33"/>
      <c r="HZ4" s="33"/>
      <c r="IA4" s="33"/>
      <c r="IB4" s="33"/>
      <c r="IC4" s="33"/>
      <c r="ID4" s="33"/>
      <c r="IE4" s="33"/>
      <c r="IF4" s="33"/>
      <c r="IG4" s="33"/>
      <c r="IH4" s="33"/>
      <c r="II4" s="33"/>
      <c r="IJ4" s="33"/>
      <c r="IK4" s="33"/>
      <c r="IL4" s="33"/>
      <c r="IM4" s="33"/>
      <c r="IN4" s="33"/>
      <c r="IO4" s="33"/>
      <c r="IP4" s="33"/>
      <c r="IQ4" s="33"/>
      <c r="IR4" s="33"/>
      <c r="IS4" s="33"/>
      <c r="IT4" s="33"/>
      <c r="IU4" s="33"/>
      <c r="IV4" s="33"/>
      <c r="IW4" s="33"/>
      <c r="IX4" s="33"/>
      <c r="IY4" s="33"/>
      <c r="IZ4" s="33"/>
      <c r="JA4" s="33"/>
      <c r="JB4" s="33"/>
      <c r="JC4" s="33"/>
      <c r="JD4" s="33"/>
      <c r="JE4" s="33"/>
      <c r="JF4" s="33"/>
      <c r="JG4" s="33"/>
      <c r="JH4" s="33"/>
      <c r="JI4" s="33"/>
      <c r="JJ4" s="33"/>
      <c r="JK4" s="33"/>
      <c r="JL4" s="33"/>
      <c r="JM4" s="33"/>
      <c r="JN4" s="33"/>
      <c r="JO4" s="33"/>
      <c r="JP4" s="33"/>
      <c r="JQ4" s="33"/>
      <c r="JR4" s="33"/>
      <c r="JS4" s="33"/>
      <c r="JT4" s="33"/>
      <c r="JU4" s="33"/>
      <c r="JV4" s="33"/>
      <c r="JW4" s="33"/>
      <c r="JX4" s="33"/>
      <c r="JY4" s="33"/>
      <c r="JZ4" s="33"/>
      <c r="KA4" s="33"/>
      <c r="KB4" s="33"/>
      <c r="KC4" s="33"/>
      <c r="KD4" s="33"/>
      <c r="KE4" s="33"/>
      <c r="KF4" s="33"/>
      <c r="KG4" s="33"/>
      <c r="KH4" s="33"/>
      <c r="KI4" s="33"/>
      <c r="KJ4" s="33"/>
      <c r="KK4" s="33"/>
      <c r="KL4" s="33"/>
      <c r="KM4" s="33"/>
      <c r="KN4" s="33"/>
      <c r="KO4" s="33"/>
      <c r="KP4" s="33"/>
      <c r="KQ4" s="33"/>
      <c r="KR4" s="33"/>
      <c r="KS4" s="33"/>
      <c r="KT4" s="33"/>
      <c r="KU4" s="33"/>
      <c r="KV4" s="33"/>
      <c r="KW4" s="33"/>
      <c r="KX4" s="33"/>
      <c r="KY4" s="33"/>
      <c r="KZ4" s="33"/>
      <c r="LA4" s="33"/>
      <c r="LB4" s="33"/>
      <c r="LC4" s="33"/>
      <c r="LD4" s="33"/>
      <c r="LE4" s="33"/>
      <c r="LF4" s="33"/>
      <c r="LG4" s="33"/>
      <c r="LH4" s="33"/>
      <c r="LI4" s="33"/>
      <c r="LJ4" s="33"/>
      <c r="LK4" s="33"/>
      <c r="LL4" s="33"/>
      <c r="LM4" s="33"/>
      <c r="LN4" s="33"/>
      <c r="LO4" s="33"/>
      <c r="LP4" s="33"/>
      <c r="LQ4" s="33"/>
      <c r="LR4" s="33"/>
      <c r="LS4" s="33"/>
      <c r="LT4" s="33"/>
      <c r="LU4" s="33"/>
      <c r="LV4" s="33"/>
      <c r="LW4" s="33"/>
      <c r="LX4" s="33"/>
      <c r="LY4" s="33"/>
      <c r="LZ4" s="33"/>
      <c r="MA4" s="33"/>
      <c r="MB4" s="33"/>
      <c r="MC4" s="33"/>
      <c r="MD4" s="33"/>
      <c r="ME4" s="33"/>
      <c r="MF4" s="33"/>
      <c r="MG4" s="33"/>
      <c r="MH4" s="33"/>
      <c r="MI4" s="33"/>
      <c r="MJ4" s="33"/>
      <c r="MK4" s="33"/>
      <c r="ML4" s="33"/>
      <c r="MM4" s="33"/>
      <c r="MN4" s="33"/>
      <c r="MO4" s="33"/>
      <c r="MP4" s="33"/>
      <c r="MQ4" s="33"/>
      <c r="MR4" s="33"/>
      <c r="MS4" s="33"/>
      <c r="MT4" s="33"/>
      <c r="MU4" s="33"/>
      <c r="MV4" s="33"/>
      <c r="MW4" s="33"/>
      <c r="MX4" s="33"/>
      <c r="MY4" s="33"/>
      <c r="MZ4" s="33"/>
      <c r="NA4" s="33"/>
      <c r="NB4" s="33"/>
      <c r="NC4" s="33"/>
      <c r="ND4" s="33"/>
      <c r="NE4" s="33"/>
      <c r="NF4" s="33"/>
      <c r="NG4" s="33"/>
      <c r="NH4" s="33"/>
      <c r="NI4" s="33"/>
      <c r="NJ4" s="33"/>
      <c r="NK4" s="33"/>
      <c r="NL4" s="33"/>
      <c r="NM4" s="33"/>
      <c r="NN4" s="33"/>
      <c r="NO4" s="33"/>
    </row>
    <row r="5" spans="1:379" ht="15.65" thickBot="1" x14ac:dyDescent="0.35">
      <c r="B5" s="40" t="s">
        <v>12</v>
      </c>
      <c r="C5" s="6"/>
      <c r="D5" s="6"/>
      <c r="E5" s="26">
        <v>1</v>
      </c>
      <c r="F5" s="22">
        <f>IF(OR(D5="",C5=""),0,(D5-C5)+1)</f>
        <v>0</v>
      </c>
      <c r="G5" s="23">
        <f>F5*E5</f>
        <v>0</v>
      </c>
      <c r="H5" s="22">
        <f>F5</f>
        <v>0</v>
      </c>
      <c r="I5" s="7">
        <f>G5</f>
        <v>0</v>
      </c>
      <c r="J5" s="8">
        <v>0.5</v>
      </c>
      <c r="K5" s="7" t="s">
        <v>51</v>
      </c>
      <c r="L5" s="9" t="s">
        <v>11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</row>
    <row r="6" spans="1:379" ht="15.65" thickBot="1" x14ac:dyDescent="0.35">
      <c r="B6" s="40" t="s">
        <v>13</v>
      </c>
      <c r="C6" s="6"/>
      <c r="D6" s="6"/>
      <c r="E6" s="24">
        <v>0.5</v>
      </c>
      <c r="F6" s="22">
        <f t="shared" ref="F6:F10" si="12">IF(OR(D6="",C6=""),0,(D6-C6)+1)</f>
        <v>0</v>
      </c>
      <c r="G6" s="23">
        <f t="shared" ref="G6:G10" si="13">F6*E6</f>
        <v>0</v>
      </c>
      <c r="H6" s="22">
        <f t="shared" ref="H6:I10" si="14">F6</f>
        <v>0</v>
      </c>
      <c r="I6" s="7">
        <f t="shared" si="14"/>
        <v>0</v>
      </c>
      <c r="J6" s="8">
        <v>0</v>
      </c>
      <c r="K6" s="7"/>
      <c r="L6" s="9" t="s">
        <v>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</row>
    <row r="7" spans="1:379" ht="15.65" thickBot="1" x14ac:dyDescent="0.35">
      <c r="B7" s="40" t="s">
        <v>14</v>
      </c>
      <c r="C7" s="6"/>
      <c r="D7" s="6"/>
      <c r="E7" s="24">
        <v>1</v>
      </c>
      <c r="F7" s="22">
        <f t="shared" si="12"/>
        <v>0</v>
      </c>
      <c r="G7" s="23">
        <f t="shared" si="13"/>
        <v>0</v>
      </c>
      <c r="H7" s="22">
        <f t="shared" si="14"/>
        <v>0</v>
      </c>
      <c r="I7" s="7">
        <f t="shared" si="14"/>
        <v>0</v>
      </c>
      <c r="J7" s="8">
        <v>0</v>
      </c>
      <c r="K7" s="7" t="s">
        <v>51</v>
      </c>
      <c r="L7" s="9" t="s">
        <v>11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</row>
    <row r="8" spans="1:379" ht="15.65" thickBot="1" x14ac:dyDescent="0.35">
      <c r="B8" s="40" t="s">
        <v>15</v>
      </c>
      <c r="C8" s="6">
        <v>44984</v>
      </c>
      <c r="D8" s="6">
        <v>45122</v>
      </c>
      <c r="E8" s="24">
        <v>0.5</v>
      </c>
      <c r="F8" s="58">
        <f>NETWORKDAYS(C8,D8,feries2023)</f>
        <v>94</v>
      </c>
      <c r="G8" s="23">
        <f t="shared" si="13"/>
        <v>47</v>
      </c>
      <c r="H8" s="22">
        <f t="shared" si="14"/>
        <v>94</v>
      </c>
      <c r="I8" s="7">
        <f t="shared" si="14"/>
        <v>47</v>
      </c>
      <c r="J8" s="8">
        <v>0</v>
      </c>
      <c r="K8" s="7" t="s">
        <v>51</v>
      </c>
      <c r="L8" s="9" t="s">
        <v>11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</row>
    <row r="9" spans="1:379" ht="15.65" thickBot="1" x14ac:dyDescent="0.35">
      <c r="B9" s="5" t="s">
        <v>93</v>
      </c>
      <c r="C9" s="6">
        <v>44984</v>
      </c>
      <c r="D9" s="6">
        <v>44994</v>
      </c>
      <c r="E9" s="24">
        <v>1</v>
      </c>
      <c r="F9" s="22">
        <f t="shared" ref="F9" si="15">IF(OR(D9="",C9=""),0,(D9-C9)+1)</f>
        <v>11</v>
      </c>
      <c r="G9" s="23">
        <f t="shared" ref="G9" si="16">F9*E9</f>
        <v>11</v>
      </c>
      <c r="H9" s="22">
        <f t="shared" ref="H9" si="17">F9</f>
        <v>11</v>
      </c>
      <c r="I9" s="7">
        <f t="shared" ref="I9" si="18">G9</f>
        <v>11</v>
      </c>
      <c r="J9" s="8">
        <v>0</v>
      </c>
      <c r="K9" s="7" t="s">
        <v>51</v>
      </c>
      <c r="L9" s="9" t="s">
        <v>11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</row>
    <row r="10" spans="1:379" ht="15.65" thickBot="1" x14ac:dyDescent="0.35">
      <c r="B10" s="5" t="s">
        <v>16</v>
      </c>
      <c r="C10" s="6">
        <v>44995</v>
      </c>
      <c r="D10" s="6">
        <v>44995</v>
      </c>
      <c r="E10" s="24">
        <v>1</v>
      </c>
      <c r="F10" s="22">
        <f t="shared" si="12"/>
        <v>1</v>
      </c>
      <c r="G10" s="23">
        <f t="shared" si="13"/>
        <v>1</v>
      </c>
      <c r="H10" s="22">
        <f t="shared" si="14"/>
        <v>1</v>
      </c>
      <c r="I10" s="7">
        <f t="shared" si="14"/>
        <v>1</v>
      </c>
      <c r="J10" s="8">
        <v>0</v>
      </c>
      <c r="K10" s="7" t="s">
        <v>51</v>
      </c>
      <c r="L10" s="9" t="s">
        <v>11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</row>
    <row r="11" spans="1:379" s="35" customFormat="1" ht="15.65" thickBot="1" x14ac:dyDescent="0.35">
      <c r="A11" s="35">
        <v>1</v>
      </c>
      <c r="B11" s="30" t="str">
        <f>"Itération "&amp;A11</f>
        <v>Itération 1</v>
      </c>
      <c r="C11" s="31">
        <f>MIN(C12:C44)</f>
        <v>44998</v>
      </c>
      <c r="D11" s="31">
        <f>MAX(D12:D44)</f>
        <v>45016</v>
      </c>
      <c r="E11" s="31"/>
      <c r="F11" s="32">
        <f>(D11-C11)+1</f>
        <v>19</v>
      </c>
      <c r="G11" s="32">
        <f>SUM(G12:G44)</f>
        <v>70</v>
      </c>
      <c r="H11" s="32">
        <f>SUM(H12:H44)</f>
        <v>70</v>
      </c>
      <c r="I11" s="32">
        <f>SUM(I12:I44)</f>
        <v>50</v>
      </c>
      <c r="J11" s="36">
        <v>0</v>
      </c>
      <c r="K11" s="33"/>
      <c r="L11" s="34" t="s">
        <v>18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</row>
    <row r="12" spans="1:379" ht="25.7" thickBot="1" x14ac:dyDescent="0.35">
      <c r="B12" s="5" t="str">
        <f>"Phase de Collecte des besoins "&amp;B11</f>
        <v>Phase de Collecte des besoins Itération 1</v>
      </c>
      <c r="C12" s="6">
        <v>44998</v>
      </c>
      <c r="D12" s="6">
        <v>44999</v>
      </c>
      <c r="E12" s="24">
        <v>1</v>
      </c>
      <c r="F12" s="22">
        <f>IF(OR(D12="",C12=""),0,(D12-C12)+1)</f>
        <v>2</v>
      </c>
      <c r="G12" s="23">
        <f t="shared" ref="G12:H55" si="19">F12</f>
        <v>2</v>
      </c>
      <c r="H12" s="22">
        <f t="shared" si="19"/>
        <v>2</v>
      </c>
      <c r="I12" s="7">
        <v>2</v>
      </c>
      <c r="J12" s="8">
        <v>0</v>
      </c>
      <c r="K12" s="7" t="s">
        <v>51</v>
      </c>
      <c r="L12" s="9" t="s">
        <v>18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</row>
    <row r="13" spans="1:379" ht="15.65" thickBot="1" x14ac:dyDescent="0.35">
      <c r="B13" s="5" t="str">
        <f>"Phase d'Analyse "&amp;B11</f>
        <v>Phase d'Analyse Itération 1</v>
      </c>
      <c r="C13" s="6">
        <v>45000</v>
      </c>
      <c r="D13" s="6">
        <v>45001</v>
      </c>
      <c r="E13" s="24">
        <v>1</v>
      </c>
      <c r="F13" s="22">
        <f t="shared" ref="F13:F28" si="20">IF(OR(D13="",C13=""),0,(D13-C13)+1)</f>
        <v>2</v>
      </c>
      <c r="G13" s="23">
        <f t="shared" ref="G13:H13" si="21">F13</f>
        <v>2</v>
      </c>
      <c r="H13" s="22">
        <f t="shared" si="21"/>
        <v>2</v>
      </c>
      <c r="I13" s="7">
        <v>0.5</v>
      </c>
      <c r="J13" s="8">
        <v>0</v>
      </c>
      <c r="K13" s="7" t="s">
        <v>51</v>
      </c>
      <c r="L13" s="9" t="s">
        <v>18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</row>
    <row r="14" spans="1:379" ht="25.7" thickBot="1" x14ac:dyDescent="0.35">
      <c r="B14" s="5" t="str">
        <f>"Phase de Conception "&amp;B11</f>
        <v>Phase de Conception Itération 1</v>
      </c>
      <c r="C14" s="6">
        <v>45001</v>
      </c>
      <c r="D14" s="6">
        <v>45002</v>
      </c>
      <c r="E14" s="24">
        <v>1</v>
      </c>
      <c r="F14" s="22">
        <f t="shared" si="20"/>
        <v>2</v>
      </c>
      <c r="G14" s="23">
        <f t="shared" ref="G14:H14" si="22">F14</f>
        <v>2</v>
      </c>
      <c r="H14" s="22">
        <f t="shared" si="22"/>
        <v>2</v>
      </c>
      <c r="I14" s="7">
        <v>0.5</v>
      </c>
      <c r="J14" s="8">
        <v>0</v>
      </c>
      <c r="K14" s="11" t="s">
        <v>90</v>
      </c>
      <c r="L14" s="9" t="s">
        <v>18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</row>
    <row r="15" spans="1:379" ht="15.65" thickBot="1" x14ac:dyDescent="0.35">
      <c r="B15" s="5" t="str">
        <f>"Phase d'Implementation "&amp;B11</f>
        <v>Phase d'Implementation Itération 1</v>
      </c>
      <c r="C15" s="6">
        <v>45002</v>
      </c>
      <c r="D15" s="6">
        <v>45014</v>
      </c>
      <c r="E15" s="24">
        <v>1</v>
      </c>
      <c r="F15" s="22">
        <f t="shared" si="20"/>
        <v>13</v>
      </c>
      <c r="G15" s="23">
        <f t="shared" ref="G15:H15" si="23">F15</f>
        <v>13</v>
      </c>
      <c r="H15" s="22">
        <f t="shared" si="23"/>
        <v>13</v>
      </c>
      <c r="I15" s="7">
        <v>3</v>
      </c>
      <c r="J15" s="8">
        <v>0</v>
      </c>
      <c r="K15" s="7" t="s">
        <v>51</v>
      </c>
      <c r="L15" s="9" t="s">
        <v>18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</row>
    <row r="16" spans="1:379" ht="25.7" thickBot="1" x14ac:dyDescent="0.35">
      <c r="B16" s="5" t="str">
        <f>"Phase de Tests "&amp;B11</f>
        <v>Phase de Tests Itération 1</v>
      </c>
      <c r="C16" s="6">
        <v>45015</v>
      </c>
      <c r="D16" s="6">
        <v>45016</v>
      </c>
      <c r="E16" s="24">
        <v>1</v>
      </c>
      <c r="F16" s="22">
        <f t="shared" si="20"/>
        <v>2</v>
      </c>
      <c r="G16" s="23">
        <f t="shared" ref="G16:H16" si="24">F16</f>
        <v>2</v>
      </c>
      <c r="H16" s="22">
        <f t="shared" si="24"/>
        <v>2</v>
      </c>
      <c r="I16" s="7">
        <v>2</v>
      </c>
      <c r="J16" s="8">
        <v>0</v>
      </c>
      <c r="K16" s="11" t="s">
        <v>52</v>
      </c>
      <c r="L16" s="9" t="s">
        <v>18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</row>
    <row r="17" spans="2:379" ht="15.65" thickBot="1" x14ac:dyDescent="0.35">
      <c r="B17" s="5" t="str">
        <f>"Mettre à jour le rapport "&amp;A11</f>
        <v>Mettre à jour le rapport 1</v>
      </c>
      <c r="C17" s="6">
        <v>44999</v>
      </c>
      <c r="D17" s="6">
        <v>44999</v>
      </c>
      <c r="E17" s="24">
        <v>0.5</v>
      </c>
      <c r="F17" s="22">
        <f t="shared" si="20"/>
        <v>1</v>
      </c>
      <c r="G17" s="23">
        <f t="shared" ref="G17:H17" si="25">F17</f>
        <v>1</v>
      </c>
      <c r="H17" s="22">
        <f t="shared" si="25"/>
        <v>1</v>
      </c>
      <c r="I17" s="7">
        <v>0.5</v>
      </c>
      <c r="J17" s="8">
        <v>0</v>
      </c>
      <c r="K17" s="7" t="s">
        <v>51</v>
      </c>
      <c r="L17" s="9" t="s">
        <v>18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</row>
    <row r="18" spans="2:379" ht="25.7" thickBot="1" x14ac:dyDescent="0.35">
      <c r="B18" s="5" t="s">
        <v>21</v>
      </c>
      <c r="C18" s="6">
        <v>44999</v>
      </c>
      <c r="D18" s="6">
        <v>44999</v>
      </c>
      <c r="E18" s="24">
        <v>0.5</v>
      </c>
      <c r="F18" s="22">
        <f t="shared" si="20"/>
        <v>1</v>
      </c>
      <c r="G18" s="23">
        <f t="shared" ref="G18:H18" si="26">F18</f>
        <v>1</v>
      </c>
      <c r="H18" s="22">
        <f t="shared" si="26"/>
        <v>1</v>
      </c>
      <c r="I18" s="7">
        <v>0.5</v>
      </c>
      <c r="J18" s="8">
        <v>0</v>
      </c>
      <c r="K18" s="11" t="s">
        <v>90</v>
      </c>
      <c r="L18" s="9" t="s">
        <v>18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</row>
    <row r="19" spans="2:379" ht="15.65" thickBot="1" x14ac:dyDescent="0.35">
      <c r="B19" s="5" t="s">
        <v>22</v>
      </c>
      <c r="C19" s="6">
        <v>45000</v>
      </c>
      <c r="D19" s="6">
        <v>45002</v>
      </c>
      <c r="E19" s="24">
        <v>1</v>
      </c>
      <c r="F19" s="22">
        <f t="shared" si="20"/>
        <v>3</v>
      </c>
      <c r="G19" s="23">
        <f t="shared" ref="G19:H19" si="27">F19</f>
        <v>3</v>
      </c>
      <c r="H19" s="22">
        <f t="shared" si="27"/>
        <v>3</v>
      </c>
      <c r="I19" s="7">
        <v>3</v>
      </c>
      <c r="J19" s="8">
        <v>0</v>
      </c>
      <c r="K19" s="7" t="s">
        <v>51</v>
      </c>
      <c r="L19" s="9" t="s">
        <v>18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</row>
    <row r="20" spans="2:379" ht="25.7" thickBot="1" x14ac:dyDescent="0.35">
      <c r="B20" s="5" t="s">
        <v>23</v>
      </c>
      <c r="C20" s="6">
        <v>45005</v>
      </c>
      <c r="D20" s="6">
        <v>45006</v>
      </c>
      <c r="E20" s="24">
        <v>1</v>
      </c>
      <c r="F20" s="22">
        <f t="shared" si="20"/>
        <v>2</v>
      </c>
      <c r="G20" s="23">
        <f t="shared" ref="G20:H20" si="28">F20</f>
        <v>2</v>
      </c>
      <c r="H20" s="22">
        <f t="shared" si="28"/>
        <v>2</v>
      </c>
      <c r="I20" s="7">
        <v>2</v>
      </c>
      <c r="J20" s="8">
        <v>0</v>
      </c>
      <c r="K20" s="11" t="s">
        <v>52</v>
      </c>
      <c r="L20" s="9" t="s">
        <v>18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</row>
    <row r="21" spans="2:379" ht="15.65" thickBot="1" x14ac:dyDescent="0.35">
      <c r="B21" s="5" t="s">
        <v>20</v>
      </c>
      <c r="C21" s="6">
        <v>44999</v>
      </c>
      <c r="D21" s="6">
        <v>44999</v>
      </c>
      <c r="E21" s="24">
        <v>0.5</v>
      </c>
      <c r="F21" s="22">
        <f t="shared" si="20"/>
        <v>1</v>
      </c>
      <c r="G21" s="23">
        <f t="shared" ref="G21:H21" si="29">F21</f>
        <v>1</v>
      </c>
      <c r="H21" s="22">
        <f t="shared" si="29"/>
        <v>1</v>
      </c>
      <c r="I21" s="7">
        <v>0.5</v>
      </c>
      <c r="J21" s="8">
        <v>0</v>
      </c>
      <c r="K21" s="7" t="s">
        <v>51</v>
      </c>
      <c r="L21" s="9" t="s">
        <v>18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</row>
    <row r="22" spans="2:379" ht="25.7" thickBot="1" x14ac:dyDescent="0.35">
      <c r="B22" s="5" t="s">
        <v>21</v>
      </c>
      <c r="C22" s="6">
        <v>44999</v>
      </c>
      <c r="D22" s="6">
        <v>44999</v>
      </c>
      <c r="E22" s="24">
        <v>0.5</v>
      </c>
      <c r="F22" s="22">
        <f t="shared" si="20"/>
        <v>1</v>
      </c>
      <c r="G22" s="23">
        <f t="shared" ref="G22:H22" si="30">F22</f>
        <v>1</v>
      </c>
      <c r="H22" s="22">
        <f t="shared" si="30"/>
        <v>1</v>
      </c>
      <c r="I22" s="7">
        <v>0.5</v>
      </c>
      <c r="J22" s="8">
        <v>0</v>
      </c>
      <c r="K22" s="11" t="s">
        <v>90</v>
      </c>
      <c r="L22" s="9" t="s">
        <v>18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</row>
    <row r="23" spans="2:379" ht="15.65" thickBot="1" x14ac:dyDescent="0.35">
      <c r="B23" s="5" t="s">
        <v>22</v>
      </c>
      <c r="C23" s="6">
        <v>45000</v>
      </c>
      <c r="D23" s="6">
        <v>45002</v>
      </c>
      <c r="E23" s="24">
        <v>1</v>
      </c>
      <c r="F23" s="22">
        <f t="shared" si="20"/>
        <v>3</v>
      </c>
      <c r="G23" s="23">
        <f t="shared" ref="G23:H23" si="31">F23</f>
        <v>3</v>
      </c>
      <c r="H23" s="22">
        <f t="shared" si="31"/>
        <v>3</v>
      </c>
      <c r="I23" s="7">
        <v>3</v>
      </c>
      <c r="J23" s="8">
        <v>0</v>
      </c>
      <c r="K23" s="7" t="s">
        <v>51</v>
      </c>
      <c r="L23" s="9" t="s">
        <v>18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</row>
    <row r="24" spans="2:379" ht="25.7" thickBot="1" x14ac:dyDescent="0.35">
      <c r="B24" s="5" t="s">
        <v>23</v>
      </c>
      <c r="C24" s="6">
        <v>45005</v>
      </c>
      <c r="D24" s="6">
        <v>45006</v>
      </c>
      <c r="E24" s="24">
        <v>1</v>
      </c>
      <c r="F24" s="22">
        <f t="shared" si="20"/>
        <v>2</v>
      </c>
      <c r="G24" s="23">
        <f t="shared" ref="G24:H24" si="32">F24</f>
        <v>2</v>
      </c>
      <c r="H24" s="22">
        <f t="shared" si="32"/>
        <v>2</v>
      </c>
      <c r="I24" s="7">
        <v>2</v>
      </c>
      <c r="J24" s="8">
        <v>0</v>
      </c>
      <c r="K24" s="11" t="s">
        <v>52</v>
      </c>
      <c r="L24" s="9" t="s">
        <v>18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</row>
    <row r="25" spans="2:379" ht="15.65" thickBot="1" x14ac:dyDescent="0.35">
      <c r="B25" s="5" t="s">
        <v>20</v>
      </c>
      <c r="C25" s="6">
        <v>44999</v>
      </c>
      <c r="D25" s="6">
        <v>44999</v>
      </c>
      <c r="E25" s="24">
        <v>0.5</v>
      </c>
      <c r="F25" s="22">
        <f t="shared" si="20"/>
        <v>1</v>
      </c>
      <c r="G25" s="23">
        <f t="shared" ref="G25:H25" si="33">F25</f>
        <v>1</v>
      </c>
      <c r="H25" s="22">
        <f t="shared" si="33"/>
        <v>1</v>
      </c>
      <c r="I25" s="7">
        <v>0.5</v>
      </c>
      <c r="J25" s="8">
        <v>0</v>
      </c>
      <c r="K25" s="7" t="s">
        <v>51</v>
      </c>
      <c r="L25" s="9" t="s">
        <v>18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</row>
    <row r="26" spans="2:379" ht="25.7" thickBot="1" x14ac:dyDescent="0.35">
      <c r="B26" s="5" t="s">
        <v>21</v>
      </c>
      <c r="C26" s="6">
        <v>44999</v>
      </c>
      <c r="D26" s="6">
        <v>44999</v>
      </c>
      <c r="E26" s="24">
        <v>0.5</v>
      </c>
      <c r="F26" s="22">
        <f t="shared" si="20"/>
        <v>1</v>
      </c>
      <c r="G26" s="23">
        <f t="shared" ref="G26:H26" si="34">F26</f>
        <v>1</v>
      </c>
      <c r="H26" s="22">
        <f t="shared" si="34"/>
        <v>1</v>
      </c>
      <c r="I26" s="7">
        <v>0.5</v>
      </c>
      <c r="J26" s="8">
        <v>0</v>
      </c>
      <c r="K26" s="11" t="s">
        <v>90</v>
      </c>
      <c r="L26" s="9" t="s">
        <v>18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</row>
    <row r="27" spans="2:379" ht="15.65" thickBot="1" x14ac:dyDescent="0.35">
      <c r="B27" s="5" t="s">
        <v>22</v>
      </c>
      <c r="C27" s="6">
        <v>45000</v>
      </c>
      <c r="D27" s="6">
        <v>45002</v>
      </c>
      <c r="E27" s="24">
        <v>1</v>
      </c>
      <c r="F27" s="22">
        <f t="shared" si="20"/>
        <v>3</v>
      </c>
      <c r="G27" s="23">
        <f t="shared" ref="G27:H27" si="35">F27</f>
        <v>3</v>
      </c>
      <c r="H27" s="22">
        <f t="shared" si="35"/>
        <v>3</v>
      </c>
      <c r="I27" s="7">
        <v>3</v>
      </c>
      <c r="J27" s="8">
        <v>0</v>
      </c>
      <c r="K27" s="7" t="s">
        <v>51</v>
      </c>
      <c r="L27" s="9" t="s">
        <v>18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</row>
    <row r="28" spans="2:379" ht="25.7" thickBot="1" x14ac:dyDescent="0.35">
      <c r="B28" s="5" t="s">
        <v>23</v>
      </c>
      <c r="C28" s="6">
        <v>45005</v>
      </c>
      <c r="D28" s="6">
        <v>45006</v>
      </c>
      <c r="E28" s="24">
        <v>1</v>
      </c>
      <c r="F28" s="22">
        <f t="shared" si="20"/>
        <v>2</v>
      </c>
      <c r="G28" s="23">
        <f t="shared" ref="G28:H28" si="36">F28</f>
        <v>2</v>
      </c>
      <c r="H28" s="22">
        <f t="shared" si="36"/>
        <v>2</v>
      </c>
      <c r="I28" s="7">
        <v>2</v>
      </c>
      <c r="J28" s="8">
        <v>0</v>
      </c>
      <c r="K28" s="11" t="s">
        <v>52</v>
      </c>
      <c r="L28" s="9" t="s">
        <v>18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</row>
    <row r="29" spans="2:379" ht="15.65" thickBot="1" x14ac:dyDescent="0.35">
      <c r="B29" s="5" t="s">
        <v>20</v>
      </c>
      <c r="C29" s="6">
        <v>44999</v>
      </c>
      <c r="D29" s="6">
        <v>44999</v>
      </c>
      <c r="E29" s="24">
        <v>0.5</v>
      </c>
      <c r="F29" s="22">
        <f t="shared" ref="F29:F36" si="37">IF(OR(D29="",C29=""),0,(D29-C29)+1)</f>
        <v>1</v>
      </c>
      <c r="G29" s="23">
        <f t="shared" ref="G29:H29" si="38">F29</f>
        <v>1</v>
      </c>
      <c r="H29" s="22">
        <f t="shared" si="38"/>
        <v>1</v>
      </c>
      <c r="I29" s="7">
        <v>0.5</v>
      </c>
      <c r="J29" s="8">
        <v>0</v>
      </c>
      <c r="K29" s="7" t="s">
        <v>51</v>
      </c>
      <c r="L29" s="9" t="s">
        <v>18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</row>
    <row r="30" spans="2:379" ht="25.7" thickBot="1" x14ac:dyDescent="0.35">
      <c r="B30" s="5" t="s">
        <v>21</v>
      </c>
      <c r="C30" s="6">
        <v>44999</v>
      </c>
      <c r="D30" s="6">
        <v>44999</v>
      </c>
      <c r="E30" s="24">
        <v>0.5</v>
      </c>
      <c r="F30" s="22">
        <f t="shared" si="37"/>
        <v>1</v>
      </c>
      <c r="G30" s="23">
        <f t="shared" ref="G30:H30" si="39">F30</f>
        <v>1</v>
      </c>
      <c r="H30" s="22">
        <f t="shared" si="39"/>
        <v>1</v>
      </c>
      <c r="I30" s="7">
        <v>0.5</v>
      </c>
      <c r="J30" s="8">
        <v>0</v>
      </c>
      <c r="K30" s="11" t="s">
        <v>90</v>
      </c>
      <c r="L30" s="9" t="s">
        <v>18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</row>
    <row r="31" spans="2:379" ht="15.65" thickBot="1" x14ac:dyDescent="0.35">
      <c r="B31" s="5" t="s">
        <v>22</v>
      </c>
      <c r="C31" s="6">
        <v>45000</v>
      </c>
      <c r="D31" s="6">
        <v>45002</v>
      </c>
      <c r="E31" s="24">
        <v>1</v>
      </c>
      <c r="F31" s="22">
        <f t="shared" si="37"/>
        <v>3</v>
      </c>
      <c r="G31" s="23">
        <f t="shared" ref="G31:H31" si="40">F31</f>
        <v>3</v>
      </c>
      <c r="H31" s="22">
        <f t="shared" si="40"/>
        <v>3</v>
      </c>
      <c r="I31" s="7">
        <v>3</v>
      </c>
      <c r="J31" s="8">
        <v>0</v>
      </c>
      <c r="K31" s="7" t="s">
        <v>51</v>
      </c>
      <c r="L31" s="9" t="s">
        <v>18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</row>
    <row r="32" spans="2:379" ht="25.7" thickBot="1" x14ac:dyDescent="0.35">
      <c r="B32" s="5" t="s">
        <v>23</v>
      </c>
      <c r="C32" s="6">
        <v>45005</v>
      </c>
      <c r="D32" s="6">
        <v>45006</v>
      </c>
      <c r="E32" s="24">
        <v>1</v>
      </c>
      <c r="F32" s="22">
        <f t="shared" si="37"/>
        <v>2</v>
      </c>
      <c r="G32" s="23">
        <f t="shared" ref="G32:H32" si="41">F32</f>
        <v>2</v>
      </c>
      <c r="H32" s="22">
        <f t="shared" si="41"/>
        <v>2</v>
      </c>
      <c r="I32" s="7">
        <v>2</v>
      </c>
      <c r="J32" s="8">
        <v>0</v>
      </c>
      <c r="K32" s="11" t="s">
        <v>52</v>
      </c>
      <c r="L32" s="9" t="s">
        <v>18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</row>
    <row r="33" spans="2:379" ht="15.65" thickBot="1" x14ac:dyDescent="0.35">
      <c r="B33" s="5" t="s">
        <v>20</v>
      </c>
      <c r="C33" s="6">
        <v>44999</v>
      </c>
      <c r="D33" s="6">
        <v>44999</v>
      </c>
      <c r="E33" s="24">
        <v>0.5</v>
      </c>
      <c r="F33" s="22">
        <f t="shared" si="37"/>
        <v>1</v>
      </c>
      <c r="G33" s="23">
        <f t="shared" ref="G33:H33" si="42">F33</f>
        <v>1</v>
      </c>
      <c r="H33" s="22">
        <f t="shared" si="42"/>
        <v>1</v>
      </c>
      <c r="I33" s="7">
        <v>0.5</v>
      </c>
      <c r="J33" s="8">
        <v>0</v>
      </c>
      <c r="K33" s="7" t="s">
        <v>51</v>
      </c>
      <c r="L33" s="9" t="s">
        <v>18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</row>
    <row r="34" spans="2:379" ht="25.7" thickBot="1" x14ac:dyDescent="0.35">
      <c r="B34" s="5" t="s">
        <v>21</v>
      </c>
      <c r="C34" s="6">
        <v>44999</v>
      </c>
      <c r="D34" s="6">
        <v>44999</v>
      </c>
      <c r="E34" s="24">
        <v>0.5</v>
      </c>
      <c r="F34" s="22">
        <f t="shared" si="37"/>
        <v>1</v>
      </c>
      <c r="G34" s="23">
        <f t="shared" ref="G34:H34" si="43">F34</f>
        <v>1</v>
      </c>
      <c r="H34" s="22">
        <f t="shared" si="43"/>
        <v>1</v>
      </c>
      <c r="I34" s="7">
        <v>0.5</v>
      </c>
      <c r="J34" s="8">
        <v>0</v>
      </c>
      <c r="K34" s="11" t="s">
        <v>90</v>
      </c>
      <c r="L34" s="9" t="s">
        <v>18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</row>
    <row r="35" spans="2:379" ht="15.65" thickBot="1" x14ac:dyDescent="0.35">
      <c r="B35" s="5" t="s">
        <v>22</v>
      </c>
      <c r="C35" s="6">
        <v>45000</v>
      </c>
      <c r="D35" s="6">
        <v>45002</v>
      </c>
      <c r="E35" s="24">
        <v>1</v>
      </c>
      <c r="F35" s="22">
        <f t="shared" si="37"/>
        <v>3</v>
      </c>
      <c r="G35" s="23">
        <f t="shared" ref="G35:H35" si="44">F35</f>
        <v>3</v>
      </c>
      <c r="H35" s="22">
        <f t="shared" si="44"/>
        <v>3</v>
      </c>
      <c r="I35" s="7">
        <v>3</v>
      </c>
      <c r="J35" s="8">
        <v>0</v>
      </c>
      <c r="K35" s="7" t="s">
        <v>51</v>
      </c>
      <c r="L35" s="9" t="s">
        <v>18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</row>
    <row r="36" spans="2:379" ht="25.7" thickBot="1" x14ac:dyDescent="0.35">
      <c r="B36" s="5" t="s">
        <v>23</v>
      </c>
      <c r="C36" s="6">
        <v>45005</v>
      </c>
      <c r="D36" s="6">
        <v>45006</v>
      </c>
      <c r="E36" s="24">
        <v>1</v>
      </c>
      <c r="F36" s="22">
        <f t="shared" si="37"/>
        <v>2</v>
      </c>
      <c r="G36" s="23">
        <f t="shared" ref="G36:H36" si="45">F36</f>
        <v>2</v>
      </c>
      <c r="H36" s="22">
        <f t="shared" si="45"/>
        <v>2</v>
      </c>
      <c r="I36" s="7">
        <v>2</v>
      </c>
      <c r="J36" s="8">
        <v>0</v>
      </c>
      <c r="K36" s="11" t="s">
        <v>52</v>
      </c>
      <c r="L36" s="9" t="s">
        <v>18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</row>
    <row r="37" spans="2:379" ht="15.65" thickBot="1" x14ac:dyDescent="0.35">
      <c r="B37" s="5" t="s">
        <v>20</v>
      </c>
      <c r="C37" s="6">
        <v>44999</v>
      </c>
      <c r="D37" s="6">
        <v>44999</v>
      </c>
      <c r="E37" s="24">
        <v>0.5</v>
      </c>
      <c r="F37" s="22">
        <f t="shared" ref="F37:F40" si="46">IF(OR(D37="",C37=""),0,(D37-C37)+1)</f>
        <v>1</v>
      </c>
      <c r="G37" s="23">
        <f t="shared" ref="G37:H37" si="47">F37</f>
        <v>1</v>
      </c>
      <c r="H37" s="22">
        <f t="shared" si="47"/>
        <v>1</v>
      </c>
      <c r="I37" s="7">
        <v>0.5</v>
      </c>
      <c r="J37" s="8">
        <v>0</v>
      </c>
      <c r="K37" s="7" t="s">
        <v>51</v>
      </c>
      <c r="L37" s="9" t="s">
        <v>18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</row>
    <row r="38" spans="2:379" ht="25.7" thickBot="1" x14ac:dyDescent="0.35">
      <c r="B38" s="5" t="s">
        <v>21</v>
      </c>
      <c r="C38" s="6">
        <v>44999</v>
      </c>
      <c r="D38" s="6">
        <v>44999</v>
      </c>
      <c r="E38" s="24">
        <v>0.5</v>
      </c>
      <c r="F38" s="22">
        <f t="shared" si="46"/>
        <v>1</v>
      </c>
      <c r="G38" s="23">
        <f t="shared" ref="G38:H38" si="48">F38</f>
        <v>1</v>
      </c>
      <c r="H38" s="22">
        <f t="shared" si="48"/>
        <v>1</v>
      </c>
      <c r="I38" s="7">
        <v>0.5</v>
      </c>
      <c r="J38" s="8">
        <v>0</v>
      </c>
      <c r="K38" s="11" t="s">
        <v>90</v>
      </c>
      <c r="L38" s="9" t="s">
        <v>18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</row>
    <row r="39" spans="2:379" ht="15.65" thickBot="1" x14ac:dyDescent="0.35">
      <c r="B39" s="5" t="s">
        <v>22</v>
      </c>
      <c r="C39" s="6">
        <v>45000</v>
      </c>
      <c r="D39" s="6">
        <v>45002</v>
      </c>
      <c r="E39" s="24">
        <v>1</v>
      </c>
      <c r="F39" s="22">
        <f t="shared" si="46"/>
        <v>3</v>
      </c>
      <c r="G39" s="23">
        <f t="shared" ref="G39:H39" si="49">F39</f>
        <v>3</v>
      </c>
      <c r="H39" s="22">
        <f t="shared" si="49"/>
        <v>3</v>
      </c>
      <c r="I39" s="7">
        <v>3</v>
      </c>
      <c r="J39" s="8">
        <v>0</v>
      </c>
      <c r="K39" s="7" t="s">
        <v>51</v>
      </c>
      <c r="L39" s="9" t="s">
        <v>18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</row>
    <row r="40" spans="2:379" ht="25.7" thickBot="1" x14ac:dyDescent="0.35">
      <c r="B40" s="5" t="s">
        <v>23</v>
      </c>
      <c r="C40" s="6">
        <v>45005</v>
      </c>
      <c r="D40" s="6">
        <v>45006</v>
      </c>
      <c r="E40" s="24">
        <v>1</v>
      </c>
      <c r="F40" s="22">
        <f t="shared" si="46"/>
        <v>2</v>
      </c>
      <c r="G40" s="23">
        <f t="shared" ref="G40:H40" si="50">F40</f>
        <v>2</v>
      </c>
      <c r="H40" s="22">
        <f t="shared" si="50"/>
        <v>2</v>
      </c>
      <c r="I40" s="7">
        <v>2</v>
      </c>
      <c r="J40" s="8">
        <v>0</v>
      </c>
      <c r="K40" s="11" t="s">
        <v>52</v>
      </c>
      <c r="L40" s="9" t="s">
        <v>18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</row>
    <row r="41" spans="2:379" ht="15.65" thickBot="1" x14ac:dyDescent="0.35">
      <c r="B41" s="5" t="s">
        <v>20</v>
      </c>
      <c r="C41" s="6">
        <v>44999</v>
      </c>
      <c r="D41" s="6">
        <v>44999</v>
      </c>
      <c r="E41" s="24">
        <v>0.5</v>
      </c>
      <c r="F41" s="22">
        <f t="shared" ref="F41:F44" si="51">IF(OR(D41="",C41=""),0,(D41-C41)+1)</f>
        <v>1</v>
      </c>
      <c r="G41" s="23">
        <f t="shared" si="19"/>
        <v>1</v>
      </c>
      <c r="H41" s="22">
        <f t="shared" si="19"/>
        <v>1</v>
      </c>
      <c r="I41" s="7">
        <v>0.5</v>
      </c>
      <c r="J41" s="8">
        <v>0</v>
      </c>
      <c r="K41" s="7" t="s">
        <v>51</v>
      </c>
      <c r="L41" s="9" t="s">
        <v>18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</row>
    <row r="42" spans="2:379" ht="25.7" thickBot="1" x14ac:dyDescent="0.35">
      <c r="B42" s="5" t="s">
        <v>21</v>
      </c>
      <c r="C42" s="6">
        <v>44999</v>
      </c>
      <c r="D42" s="6">
        <v>44999</v>
      </c>
      <c r="E42" s="24">
        <v>0.5</v>
      </c>
      <c r="F42" s="22">
        <f t="shared" si="51"/>
        <v>1</v>
      </c>
      <c r="G42" s="23">
        <f t="shared" si="19"/>
        <v>1</v>
      </c>
      <c r="H42" s="22">
        <f t="shared" si="19"/>
        <v>1</v>
      </c>
      <c r="I42" s="7">
        <v>0.5</v>
      </c>
      <c r="J42" s="8">
        <v>0</v>
      </c>
      <c r="K42" s="11" t="s">
        <v>90</v>
      </c>
      <c r="L42" s="9" t="s">
        <v>18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</row>
    <row r="43" spans="2:379" ht="15.65" thickBot="1" x14ac:dyDescent="0.35">
      <c r="B43" s="5" t="s">
        <v>22</v>
      </c>
      <c r="C43" s="6">
        <v>45000</v>
      </c>
      <c r="D43" s="6">
        <v>45002</v>
      </c>
      <c r="E43" s="24">
        <v>1</v>
      </c>
      <c r="F43" s="22">
        <f t="shared" si="51"/>
        <v>3</v>
      </c>
      <c r="G43" s="23">
        <f t="shared" si="19"/>
        <v>3</v>
      </c>
      <c r="H43" s="22">
        <f t="shared" si="19"/>
        <v>3</v>
      </c>
      <c r="I43" s="7">
        <v>3</v>
      </c>
      <c r="J43" s="8">
        <v>0</v>
      </c>
      <c r="K43" s="7" t="s">
        <v>51</v>
      </c>
      <c r="L43" s="9" t="s">
        <v>18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</row>
    <row r="44" spans="2:379" ht="25.7" thickBot="1" x14ac:dyDescent="0.35">
      <c r="B44" s="5" t="s">
        <v>23</v>
      </c>
      <c r="C44" s="6">
        <v>45005</v>
      </c>
      <c r="D44" s="6">
        <v>45006</v>
      </c>
      <c r="E44" s="24">
        <v>1</v>
      </c>
      <c r="F44" s="22">
        <f t="shared" si="51"/>
        <v>2</v>
      </c>
      <c r="G44" s="23">
        <f t="shared" si="19"/>
        <v>2</v>
      </c>
      <c r="H44" s="22">
        <f t="shared" si="19"/>
        <v>2</v>
      </c>
      <c r="I44" s="7">
        <v>2</v>
      </c>
      <c r="J44" s="8">
        <v>0</v>
      </c>
      <c r="K44" s="11" t="s">
        <v>52</v>
      </c>
      <c r="L44" s="9" t="s">
        <v>18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</row>
    <row r="45" spans="2:379" s="35" customFormat="1" ht="15.65" thickBot="1" x14ac:dyDescent="0.35">
      <c r="B45" s="30" t="s">
        <v>24</v>
      </c>
      <c r="C45" s="31">
        <f>MIN(C46:C51)</f>
        <v>45012</v>
      </c>
      <c r="D45" s="31">
        <f>MAX(D46:D51)</f>
        <v>45023</v>
      </c>
      <c r="E45" s="31"/>
      <c r="F45" s="32">
        <f>(D45-C45)+1</f>
        <v>12</v>
      </c>
      <c r="G45" s="32">
        <f>SUM(G46:G51)</f>
        <v>10</v>
      </c>
      <c r="H45" s="32">
        <f>SUM(H46:H51)</f>
        <v>10</v>
      </c>
      <c r="I45" s="32">
        <f>SUM(I46:I51)</f>
        <v>12</v>
      </c>
      <c r="J45" s="36">
        <v>0</v>
      </c>
      <c r="K45" s="33"/>
      <c r="L45" s="34" t="s">
        <v>25</v>
      </c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  <c r="IW45" s="33"/>
      <c r="IX45" s="33"/>
      <c r="IY45" s="33"/>
      <c r="IZ45" s="33"/>
      <c r="JA45" s="33"/>
      <c r="JB45" s="33"/>
      <c r="JC45" s="33"/>
      <c r="JD45" s="33"/>
      <c r="JE45" s="33"/>
      <c r="JF45" s="33"/>
      <c r="JG45" s="33"/>
      <c r="JH45" s="33"/>
      <c r="JI45" s="33"/>
      <c r="JJ45" s="33"/>
      <c r="JK45" s="33"/>
      <c r="JL45" s="33"/>
      <c r="JM45" s="33"/>
      <c r="JN45" s="33"/>
      <c r="JO45" s="33"/>
      <c r="JP45" s="33"/>
      <c r="JQ45" s="33"/>
      <c r="JR45" s="33"/>
      <c r="JS45" s="33"/>
      <c r="JT45" s="33"/>
      <c r="JU45" s="33"/>
      <c r="JV45" s="33"/>
      <c r="JW45" s="33"/>
      <c r="JX45" s="33"/>
      <c r="JY45" s="33"/>
      <c r="JZ45" s="33"/>
      <c r="KA45" s="33"/>
      <c r="KB45" s="33"/>
      <c r="KC45" s="33"/>
      <c r="KD45" s="33"/>
      <c r="KE45" s="33"/>
      <c r="KF45" s="33"/>
      <c r="KG45" s="33"/>
      <c r="KH45" s="33"/>
      <c r="KI45" s="33"/>
      <c r="KJ45" s="33"/>
      <c r="KK45" s="33"/>
      <c r="KL45" s="33"/>
      <c r="KM45" s="33"/>
      <c r="KN45" s="33"/>
      <c r="KO45" s="33"/>
      <c r="KP45" s="33"/>
      <c r="KQ45" s="33"/>
      <c r="KR45" s="33"/>
      <c r="KS45" s="33"/>
      <c r="KT45" s="33"/>
      <c r="KU45" s="33"/>
      <c r="KV45" s="33"/>
      <c r="KW45" s="33"/>
      <c r="KX45" s="33"/>
      <c r="KY45" s="33"/>
      <c r="KZ45" s="33"/>
      <c r="LA45" s="33"/>
      <c r="LB45" s="33"/>
      <c r="LC45" s="33"/>
      <c r="LD45" s="33"/>
      <c r="LE45" s="33"/>
      <c r="LF45" s="33"/>
      <c r="LG45" s="33"/>
      <c r="LH45" s="33"/>
      <c r="LI45" s="33"/>
      <c r="LJ45" s="33"/>
      <c r="LK45" s="33"/>
      <c r="LL45" s="33"/>
      <c r="LM45" s="33"/>
      <c r="LN45" s="33"/>
      <c r="LO45" s="33"/>
      <c r="LP45" s="33"/>
      <c r="LQ45" s="33"/>
      <c r="LR45" s="33"/>
      <c r="LS45" s="33"/>
      <c r="LT45" s="33"/>
      <c r="LU45" s="33"/>
      <c r="LV45" s="33"/>
      <c r="LW45" s="33"/>
      <c r="LX45" s="33"/>
      <c r="LY45" s="33"/>
      <c r="LZ45" s="33"/>
      <c r="MA45" s="33"/>
      <c r="MB45" s="33"/>
      <c r="MC45" s="33"/>
      <c r="MD45" s="33"/>
      <c r="ME45" s="33"/>
      <c r="MF45" s="33"/>
      <c r="MG45" s="33"/>
      <c r="MH45" s="33"/>
      <c r="MI45" s="33"/>
      <c r="MJ45" s="33"/>
      <c r="MK45" s="33"/>
      <c r="ML45" s="33"/>
      <c r="MM45" s="33"/>
      <c r="MN45" s="33"/>
      <c r="MO45" s="33"/>
      <c r="MP45" s="33"/>
      <c r="MQ45" s="33"/>
      <c r="MR45" s="33"/>
      <c r="MS45" s="33"/>
      <c r="MT45" s="33"/>
      <c r="MU45" s="33"/>
      <c r="MV45" s="33"/>
      <c r="MW45" s="33"/>
      <c r="MX45" s="33"/>
      <c r="MY45" s="33"/>
      <c r="MZ45" s="33"/>
      <c r="NA45" s="33"/>
      <c r="NB45" s="33"/>
      <c r="NC45" s="33"/>
      <c r="ND45" s="33"/>
      <c r="NE45" s="33"/>
      <c r="NF45" s="33"/>
      <c r="NG45" s="33"/>
      <c r="NH45" s="33"/>
      <c r="NI45" s="33"/>
      <c r="NJ45" s="33"/>
      <c r="NK45" s="33"/>
      <c r="NL45" s="33"/>
      <c r="NM45" s="33"/>
      <c r="NN45" s="33"/>
      <c r="NO45" s="33"/>
    </row>
    <row r="46" spans="2:379" ht="25.7" thickBot="1" x14ac:dyDescent="0.35">
      <c r="B46" s="5" t="s">
        <v>26</v>
      </c>
      <c r="C46" s="6">
        <v>45012</v>
      </c>
      <c r="D46" s="6">
        <v>45012</v>
      </c>
      <c r="E46" s="24">
        <v>0.5</v>
      </c>
      <c r="F46" s="22">
        <f>IF(OR(D46="",C46=""),0,(D46-C46)+1)</f>
        <v>1</v>
      </c>
      <c r="G46" s="23">
        <f t="shared" si="19"/>
        <v>1</v>
      </c>
      <c r="H46" s="22">
        <f t="shared" si="19"/>
        <v>1</v>
      </c>
      <c r="I46" s="7">
        <v>1</v>
      </c>
      <c r="J46" s="8">
        <v>0</v>
      </c>
      <c r="K46" s="11" t="s">
        <v>90</v>
      </c>
      <c r="L46" s="9" t="s">
        <v>25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</row>
    <row r="47" spans="2:379" ht="25.7" thickBot="1" x14ac:dyDescent="0.35">
      <c r="B47" s="56" t="s">
        <v>27</v>
      </c>
      <c r="C47" s="6">
        <v>45013</v>
      </c>
      <c r="D47" s="6">
        <v>45013</v>
      </c>
      <c r="E47" s="24">
        <v>0.5</v>
      </c>
      <c r="F47" s="22">
        <f t="shared" ref="F47:F64" si="52">IF(OR(D47="",C47=""),0,(D47-C47)+1)</f>
        <v>1</v>
      </c>
      <c r="G47" s="23">
        <f t="shared" si="19"/>
        <v>1</v>
      </c>
      <c r="H47" s="22">
        <f t="shared" si="19"/>
        <v>1</v>
      </c>
      <c r="I47" s="7">
        <v>1</v>
      </c>
      <c r="J47" s="8">
        <v>0</v>
      </c>
      <c r="K47" s="11" t="s">
        <v>90</v>
      </c>
      <c r="L47" s="9" t="s">
        <v>25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</row>
    <row r="48" spans="2:379" ht="15.65" thickBot="1" x14ac:dyDescent="0.35">
      <c r="B48" s="5" t="s">
        <v>28</v>
      </c>
      <c r="C48" s="6">
        <v>45014</v>
      </c>
      <c r="D48" s="6">
        <v>45015</v>
      </c>
      <c r="E48" s="24">
        <v>1</v>
      </c>
      <c r="F48" s="22">
        <f t="shared" si="52"/>
        <v>2</v>
      </c>
      <c r="G48" s="23">
        <f t="shared" si="19"/>
        <v>2</v>
      </c>
      <c r="H48" s="22">
        <f t="shared" si="19"/>
        <v>2</v>
      </c>
      <c r="I48" s="7">
        <v>2</v>
      </c>
      <c r="J48" s="8">
        <v>0</v>
      </c>
      <c r="K48" s="7" t="s">
        <v>51</v>
      </c>
      <c r="L48" s="9" t="s">
        <v>25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</row>
    <row r="49" spans="2:379" ht="25.7" thickBot="1" x14ac:dyDescent="0.35">
      <c r="B49" s="5" t="s">
        <v>29</v>
      </c>
      <c r="C49" s="6">
        <v>45016</v>
      </c>
      <c r="D49" s="6">
        <v>45016</v>
      </c>
      <c r="E49" s="24">
        <v>1</v>
      </c>
      <c r="F49" s="22">
        <f t="shared" si="52"/>
        <v>1</v>
      </c>
      <c r="G49" s="23">
        <f t="shared" si="19"/>
        <v>1</v>
      </c>
      <c r="H49" s="22">
        <f t="shared" si="19"/>
        <v>1</v>
      </c>
      <c r="I49" s="7">
        <v>1</v>
      </c>
      <c r="J49" s="8">
        <v>0</v>
      </c>
      <c r="K49" s="11" t="s">
        <v>90</v>
      </c>
      <c r="L49" s="9" t="s">
        <v>25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</row>
    <row r="50" spans="2:379" ht="15.65" thickBot="1" x14ac:dyDescent="0.35">
      <c r="B50" s="40" t="s">
        <v>30</v>
      </c>
      <c r="C50" s="6"/>
      <c r="D50" s="6"/>
      <c r="E50" s="24">
        <v>1</v>
      </c>
      <c r="F50" s="22">
        <f t="shared" si="52"/>
        <v>0</v>
      </c>
      <c r="G50" s="23">
        <f t="shared" si="19"/>
        <v>0</v>
      </c>
      <c r="H50" s="22">
        <f t="shared" si="19"/>
        <v>0</v>
      </c>
      <c r="I50" s="7">
        <v>3</v>
      </c>
      <c r="J50" s="8">
        <v>0</v>
      </c>
      <c r="K50" s="7" t="s">
        <v>51</v>
      </c>
      <c r="L50" s="9" t="s">
        <v>25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</row>
    <row r="51" spans="2:379" ht="15.65" thickBot="1" x14ac:dyDescent="0.35">
      <c r="B51" s="5" t="s">
        <v>31</v>
      </c>
      <c r="C51" s="6">
        <v>45019</v>
      </c>
      <c r="D51" s="6">
        <v>45023</v>
      </c>
      <c r="E51" s="24">
        <v>1</v>
      </c>
      <c r="F51" s="22">
        <f t="shared" si="52"/>
        <v>5</v>
      </c>
      <c r="G51" s="23">
        <f t="shared" si="19"/>
        <v>5</v>
      </c>
      <c r="H51" s="22">
        <f t="shared" si="19"/>
        <v>5</v>
      </c>
      <c r="I51" s="7">
        <v>4</v>
      </c>
      <c r="J51" s="8">
        <v>0</v>
      </c>
      <c r="K51" s="7" t="s">
        <v>51</v>
      </c>
      <c r="L51" s="9" t="s">
        <v>25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</row>
    <row r="52" spans="2:379" s="35" customFormat="1" ht="15.65" thickBot="1" x14ac:dyDescent="0.35">
      <c r="B52" s="30" t="s">
        <v>32</v>
      </c>
      <c r="C52" s="31">
        <f>MIN(C53:C60)</f>
        <v>45267</v>
      </c>
      <c r="D52" s="31">
        <f>MAX(D53:D60)</f>
        <v>45282</v>
      </c>
      <c r="E52" s="31"/>
      <c r="F52" s="32">
        <f>(D52-C52)+1</f>
        <v>16</v>
      </c>
      <c r="G52" s="32">
        <f>SUM(G53:G60)</f>
        <v>18</v>
      </c>
      <c r="H52" s="32">
        <f>SUM(H53:H60)</f>
        <v>18</v>
      </c>
      <c r="I52" s="32">
        <f>SUM(I53:I60)</f>
        <v>12.5</v>
      </c>
      <c r="J52" s="36">
        <v>0</v>
      </c>
      <c r="K52" s="37"/>
      <c r="L52" s="34" t="s">
        <v>33</v>
      </c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  <c r="IW52" s="33"/>
      <c r="IX52" s="33"/>
      <c r="IY52" s="33"/>
      <c r="IZ52" s="33"/>
      <c r="JA52" s="33"/>
      <c r="JB52" s="33"/>
      <c r="JC52" s="33"/>
      <c r="JD52" s="33"/>
      <c r="JE52" s="33"/>
      <c r="JF52" s="33"/>
      <c r="JG52" s="33"/>
      <c r="JH52" s="33"/>
      <c r="JI52" s="33"/>
      <c r="JJ52" s="33"/>
      <c r="JK52" s="33"/>
      <c r="JL52" s="33"/>
      <c r="JM52" s="33"/>
      <c r="JN52" s="33"/>
      <c r="JO52" s="33"/>
      <c r="JP52" s="33"/>
      <c r="JQ52" s="33"/>
      <c r="JR52" s="33"/>
      <c r="JS52" s="33"/>
      <c r="JT52" s="33"/>
      <c r="JU52" s="33"/>
      <c r="JV52" s="33"/>
      <c r="JW52" s="33"/>
      <c r="JX52" s="33"/>
      <c r="JY52" s="33"/>
      <c r="JZ52" s="33"/>
      <c r="KA52" s="33"/>
      <c r="KB52" s="33"/>
      <c r="KC52" s="33"/>
      <c r="KD52" s="33"/>
      <c r="KE52" s="33"/>
      <c r="KF52" s="33"/>
      <c r="KG52" s="33"/>
      <c r="KH52" s="33"/>
      <c r="KI52" s="33"/>
      <c r="KJ52" s="33"/>
      <c r="KK52" s="33"/>
      <c r="KL52" s="33"/>
      <c r="KM52" s="33"/>
      <c r="KN52" s="33"/>
      <c r="KO52" s="33"/>
      <c r="KP52" s="33"/>
      <c r="KQ52" s="33"/>
      <c r="KR52" s="33"/>
      <c r="KS52" s="33"/>
      <c r="KT52" s="33"/>
      <c r="KU52" s="33"/>
      <c r="KV52" s="33"/>
      <c r="KW52" s="33"/>
      <c r="KX52" s="33"/>
      <c r="KY52" s="33"/>
      <c r="KZ52" s="33"/>
      <c r="LA52" s="33"/>
      <c r="LB52" s="33"/>
      <c r="LC52" s="33"/>
      <c r="LD52" s="33"/>
      <c r="LE52" s="33"/>
      <c r="LF52" s="33"/>
      <c r="LG52" s="33"/>
      <c r="LH52" s="33"/>
      <c r="LI52" s="33"/>
      <c r="LJ52" s="33"/>
      <c r="LK52" s="33"/>
      <c r="LL52" s="33"/>
      <c r="LM52" s="33"/>
      <c r="LN52" s="33"/>
      <c r="LO52" s="33"/>
      <c r="LP52" s="33"/>
      <c r="LQ52" s="33"/>
      <c r="LR52" s="33"/>
      <c r="LS52" s="33"/>
      <c r="LT52" s="33"/>
      <c r="LU52" s="33"/>
      <c r="LV52" s="33"/>
      <c r="LW52" s="33"/>
      <c r="LX52" s="33"/>
      <c r="LY52" s="33"/>
      <c r="LZ52" s="33"/>
      <c r="MA52" s="33"/>
      <c r="MB52" s="33"/>
      <c r="MC52" s="33"/>
      <c r="MD52" s="33"/>
      <c r="ME52" s="33"/>
      <c r="MF52" s="33"/>
      <c r="MG52" s="33"/>
      <c r="MH52" s="33"/>
      <c r="MI52" s="33"/>
      <c r="MJ52" s="33"/>
      <c r="MK52" s="33"/>
      <c r="ML52" s="33"/>
      <c r="MM52" s="33"/>
      <c r="MN52" s="33"/>
      <c r="MO52" s="33"/>
      <c r="MP52" s="33"/>
      <c r="MQ52" s="33"/>
      <c r="MR52" s="33"/>
      <c r="MS52" s="33"/>
      <c r="MT52" s="33"/>
      <c r="MU52" s="33"/>
      <c r="MV52" s="33"/>
      <c r="MW52" s="33"/>
      <c r="MX52" s="33"/>
      <c r="MY52" s="33"/>
      <c r="MZ52" s="33"/>
      <c r="NA52" s="33"/>
      <c r="NB52" s="33"/>
      <c r="NC52" s="33"/>
      <c r="ND52" s="33"/>
      <c r="NE52" s="33"/>
      <c r="NF52" s="33"/>
      <c r="NG52" s="33"/>
      <c r="NH52" s="33"/>
      <c r="NI52" s="33"/>
      <c r="NJ52" s="33"/>
      <c r="NK52" s="33"/>
      <c r="NL52" s="33"/>
      <c r="NM52" s="33"/>
      <c r="NN52" s="33"/>
      <c r="NO52" s="33"/>
    </row>
    <row r="53" spans="2:379" ht="15.65" thickBot="1" x14ac:dyDescent="0.35">
      <c r="B53" s="5" t="s">
        <v>34</v>
      </c>
      <c r="C53" s="6">
        <v>45267</v>
      </c>
      <c r="D53" s="6">
        <v>45267</v>
      </c>
      <c r="E53" s="24">
        <v>0.5</v>
      </c>
      <c r="F53" s="22">
        <f t="shared" si="52"/>
        <v>1</v>
      </c>
      <c r="G53" s="23">
        <f t="shared" si="19"/>
        <v>1</v>
      </c>
      <c r="H53" s="22">
        <f t="shared" si="19"/>
        <v>1</v>
      </c>
      <c r="I53" s="7">
        <v>0.5</v>
      </c>
      <c r="J53" s="12">
        <v>0</v>
      </c>
      <c r="K53" s="7" t="s">
        <v>51</v>
      </c>
      <c r="L53" s="9" t="s">
        <v>33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</row>
    <row r="54" spans="2:379" ht="15.65" thickBot="1" x14ac:dyDescent="0.35">
      <c r="B54" s="5" t="s">
        <v>35</v>
      </c>
      <c r="C54" s="6">
        <v>45267</v>
      </c>
      <c r="D54" s="6">
        <v>45267</v>
      </c>
      <c r="E54" s="24">
        <v>0.5</v>
      </c>
      <c r="F54" s="22">
        <f t="shared" si="52"/>
        <v>1</v>
      </c>
      <c r="G54" s="23">
        <f t="shared" si="19"/>
        <v>1</v>
      </c>
      <c r="H54" s="22">
        <f t="shared" si="19"/>
        <v>1</v>
      </c>
      <c r="I54" s="7">
        <v>0.5</v>
      </c>
      <c r="J54" s="12">
        <v>0</v>
      </c>
      <c r="K54" s="7" t="s">
        <v>51</v>
      </c>
      <c r="L54" s="9" t="s">
        <v>33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</row>
    <row r="55" spans="2:379" ht="15.65" thickBot="1" x14ac:dyDescent="0.35">
      <c r="B55" s="5" t="s">
        <v>36</v>
      </c>
      <c r="C55" s="6">
        <v>45268</v>
      </c>
      <c r="D55" s="6">
        <v>45275</v>
      </c>
      <c r="E55" s="24">
        <v>1</v>
      </c>
      <c r="F55" s="22">
        <f t="shared" si="52"/>
        <v>8</v>
      </c>
      <c r="G55" s="23">
        <f t="shared" si="19"/>
        <v>8</v>
      </c>
      <c r="H55" s="22">
        <f t="shared" si="19"/>
        <v>8</v>
      </c>
      <c r="I55" s="7">
        <v>5</v>
      </c>
      <c r="J55" s="12">
        <v>0</v>
      </c>
      <c r="K55" s="7" t="s">
        <v>51</v>
      </c>
      <c r="L55" s="9" t="s">
        <v>33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</row>
    <row r="56" spans="2:379" ht="15.65" thickBot="1" x14ac:dyDescent="0.35">
      <c r="B56" s="5" t="s">
        <v>37</v>
      </c>
      <c r="C56" s="6">
        <v>45275</v>
      </c>
      <c r="D56" s="6">
        <v>45278</v>
      </c>
      <c r="E56" s="24">
        <v>1</v>
      </c>
      <c r="F56" s="22">
        <f t="shared" si="52"/>
        <v>4</v>
      </c>
      <c r="G56" s="23">
        <f t="shared" ref="G56:H64" si="53">F56</f>
        <v>4</v>
      </c>
      <c r="H56" s="22">
        <f t="shared" si="53"/>
        <v>4</v>
      </c>
      <c r="I56" s="7">
        <v>3</v>
      </c>
      <c r="J56" s="8">
        <v>0</v>
      </c>
      <c r="K56" s="7" t="s">
        <v>51</v>
      </c>
      <c r="L56" s="9" t="s">
        <v>33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</row>
    <row r="57" spans="2:379" ht="15.65" thickBot="1" x14ac:dyDescent="0.35">
      <c r="B57" s="5" t="s">
        <v>38</v>
      </c>
      <c r="C57" s="6">
        <v>45281</v>
      </c>
      <c r="D57" s="6">
        <v>45281</v>
      </c>
      <c r="E57" s="24">
        <v>1</v>
      </c>
      <c r="F57" s="22">
        <f t="shared" si="52"/>
        <v>1</v>
      </c>
      <c r="G57" s="23">
        <f t="shared" si="53"/>
        <v>1</v>
      </c>
      <c r="H57" s="22">
        <f t="shared" si="53"/>
        <v>1</v>
      </c>
      <c r="I57" s="7">
        <v>1</v>
      </c>
      <c r="J57" s="12">
        <v>0</v>
      </c>
      <c r="K57" s="7" t="s">
        <v>51</v>
      </c>
      <c r="L57" s="9" t="s">
        <v>33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</row>
    <row r="58" spans="2:379" ht="15.65" thickBot="1" x14ac:dyDescent="0.35">
      <c r="B58" s="5" t="s">
        <v>39</v>
      </c>
      <c r="C58" s="6">
        <v>45281</v>
      </c>
      <c r="D58" s="6">
        <v>45281</v>
      </c>
      <c r="E58" s="24">
        <v>0.5</v>
      </c>
      <c r="F58" s="22">
        <f t="shared" si="52"/>
        <v>1</v>
      </c>
      <c r="G58" s="23">
        <f t="shared" si="53"/>
        <v>1</v>
      </c>
      <c r="H58" s="22">
        <f t="shared" si="53"/>
        <v>1</v>
      </c>
      <c r="I58" s="7">
        <v>0.5</v>
      </c>
      <c r="J58" s="12">
        <v>0</v>
      </c>
      <c r="K58" s="7" t="s">
        <v>51</v>
      </c>
      <c r="L58" s="9" t="s">
        <v>33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</row>
    <row r="59" spans="2:379" ht="15.65" thickBot="1" x14ac:dyDescent="0.35">
      <c r="B59" s="5" t="s">
        <v>40</v>
      </c>
      <c r="C59" s="6">
        <v>45281</v>
      </c>
      <c r="D59" s="6">
        <v>45281</v>
      </c>
      <c r="E59" s="24">
        <v>1</v>
      </c>
      <c r="F59" s="22">
        <f t="shared" si="52"/>
        <v>1</v>
      </c>
      <c r="G59" s="23">
        <f t="shared" si="53"/>
        <v>1</v>
      </c>
      <c r="H59" s="22">
        <f t="shared" si="53"/>
        <v>1</v>
      </c>
      <c r="I59" s="7">
        <v>1</v>
      </c>
      <c r="J59" s="12">
        <v>0</v>
      </c>
      <c r="K59" s="7" t="s">
        <v>51</v>
      </c>
      <c r="L59" s="9" t="s">
        <v>33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</row>
    <row r="60" spans="2:379" ht="15.65" thickBot="1" x14ac:dyDescent="0.35">
      <c r="B60" s="5" t="s">
        <v>41</v>
      </c>
      <c r="C60" s="6">
        <v>45282</v>
      </c>
      <c r="D60" s="6">
        <v>45282</v>
      </c>
      <c r="E60" s="24">
        <v>1</v>
      </c>
      <c r="F60" s="22">
        <f t="shared" si="52"/>
        <v>1</v>
      </c>
      <c r="G60" s="23">
        <f t="shared" si="53"/>
        <v>1</v>
      </c>
      <c r="H60" s="22">
        <f t="shared" si="53"/>
        <v>1</v>
      </c>
      <c r="I60" s="7">
        <v>1</v>
      </c>
      <c r="J60" s="12">
        <v>0</v>
      </c>
      <c r="K60" s="7" t="s">
        <v>51</v>
      </c>
      <c r="L60" s="9" t="s">
        <v>33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</row>
    <row r="61" spans="2:379" s="35" customFormat="1" ht="15.65" thickBot="1" x14ac:dyDescent="0.35">
      <c r="B61" s="30" t="s">
        <v>42</v>
      </c>
      <c r="C61" s="31">
        <f>MIN(C62:C64)</f>
        <v>45282</v>
      </c>
      <c r="D61" s="31">
        <f>MAX(D62:D64)</f>
        <v>45297</v>
      </c>
      <c r="E61" s="31"/>
      <c r="F61" s="32">
        <f>(D61-C61)+1</f>
        <v>16</v>
      </c>
      <c r="G61" s="32">
        <f>SUM(G62:G64)</f>
        <v>20</v>
      </c>
      <c r="H61" s="32">
        <f>SUM(H62:H64)</f>
        <v>20</v>
      </c>
      <c r="I61" s="32">
        <f>SUM(I62:I64)</f>
        <v>18</v>
      </c>
      <c r="J61" s="36">
        <v>0</v>
      </c>
      <c r="K61" s="37"/>
      <c r="L61" s="34" t="s">
        <v>43</v>
      </c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  <c r="NN61" s="33"/>
      <c r="NO61" s="33"/>
    </row>
    <row r="62" spans="2:379" ht="15.65" thickBot="1" x14ac:dyDescent="0.35">
      <c r="B62" s="5" t="s">
        <v>44</v>
      </c>
      <c r="C62" s="6">
        <v>45282</v>
      </c>
      <c r="D62" s="6">
        <v>45282</v>
      </c>
      <c r="E62" s="24">
        <v>1</v>
      </c>
      <c r="F62" s="22">
        <f t="shared" si="52"/>
        <v>1</v>
      </c>
      <c r="G62" s="23">
        <f t="shared" si="53"/>
        <v>1</v>
      </c>
      <c r="H62" s="22">
        <f t="shared" si="53"/>
        <v>1</v>
      </c>
      <c r="I62" s="7">
        <v>1</v>
      </c>
      <c r="J62" s="12">
        <v>0</v>
      </c>
      <c r="K62" s="7" t="s">
        <v>51</v>
      </c>
      <c r="L62" s="9" t="s">
        <v>43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</row>
    <row r="63" spans="2:379" ht="15.65" thickBot="1" x14ac:dyDescent="0.35">
      <c r="B63" s="5" t="s">
        <v>45</v>
      </c>
      <c r="C63" s="6">
        <v>45282</v>
      </c>
      <c r="D63" s="6">
        <v>45297</v>
      </c>
      <c r="E63" s="24">
        <v>1</v>
      </c>
      <c r="F63" s="22">
        <f t="shared" si="52"/>
        <v>16</v>
      </c>
      <c r="G63" s="23">
        <f t="shared" si="53"/>
        <v>16</v>
      </c>
      <c r="H63" s="22">
        <f t="shared" si="53"/>
        <v>16</v>
      </c>
      <c r="I63" s="7">
        <v>15</v>
      </c>
      <c r="J63" s="12">
        <v>0</v>
      </c>
      <c r="K63" s="7" t="s">
        <v>51</v>
      </c>
      <c r="L63" s="9" t="s">
        <v>43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</row>
    <row r="64" spans="2:379" ht="15.65" thickBot="1" x14ac:dyDescent="0.35">
      <c r="B64" s="5" t="s">
        <v>46</v>
      </c>
      <c r="C64" s="6">
        <v>45295</v>
      </c>
      <c r="D64" s="6">
        <v>45297</v>
      </c>
      <c r="E64" s="24">
        <v>1</v>
      </c>
      <c r="F64" s="22">
        <f t="shared" si="52"/>
        <v>3</v>
      </c>
      <c r="G64" s="23">
        <f t="shared" si="53"/>
        <v>3</v>
      </c>
      <c r="H64" s="22">
        <f t="shared" si="53"/>
        <v>3</v>
      </c>
      <c r="I64" s="7">
        <v>2</v>
      </c>
      <c r="J64" s="12">
        <v>0</v>
      </c>
      <c r="K64" s="7" t="s">
        <v>51</v>
      </c>
      <c r="L64" s="9" t="s">
        <v>43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</row>
    <row r="65" spans="2:379" s="55" customFormat="1" ht="15.65" thickBot="1" x14ac:dyDescent="0.35">
      <c r="B65" s="51"/>
      <c r="C65" s="52"/>
      <c r="D65" s="53"/>
      <c r="E65" s="53"/>
      <c r="F65" s="51"/>
      <c r="G65" s="51"/>
      <c r="H65" s="51"/>
      <c r="I65" s="51"/>
      <c r="J65" s="51"/>
      <c r="K65" s="51"/>
      <c r="L65" s="51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  <c r="II65" s="54"/>
      <c r="IJ65" s="54"/>
      <c r="IK65" s="54"/>
      <c r="IL65" s="54"/>
      <c r="IM65" s="54"/>
      <c r="IN65" s="54"/>
      <c r="IO65" s="54"/>
      <c r="IP65" s="54"/>
      <c r="IQ65" s="54"/>
      <c r="IR65" s="54"/>
      <c r="IS65" s="54"/>
      <c r="IT65" s="54"/>
      <c r="IU65" s="54"/>
      <c r="IV65" s="54"/>
      <c r="IW65" s="54"/>
      <c r="IX65" s="54"/>
      <c r="IY65" s="54"/>
      <c r="IZ65" s="54"/>
      <c r="JA65" s="54"/>
      <c r="JB65" s="54"/>
      <c r="JC65" s="54"/>
      <c r="JD65" s="54"/>
      <c r="JE65" s="54"/>
      <c r="JF65" s="54"/>
      <c r="JG65" s="54"/>
      <c r="JH65" s="54"/>
      <c r="JI65" s="54"/>
      <c r="JJ65" s="54"/>
      <c r="JK65" s="54"/>
      <c r="JL65" s="54"/>
      <c r="JM65" s="54"/>
      <c r="JN65" s="54"/>
      <c r="JO65" s="54"/>
      <c r="JP65" s="54"/>
      <c r="JQ65" s="54"/>
      <c r="JR65" s="54"/>
      <c r="JS65" s="54"/>
      <c r="JT65" s="54"/>
      <c r="JU65" s="54"/>
      <c r="JV65" s="54"/>
      <c r="JW65" s="54"/>
      <c r="JX65" s="54"/>
      <c r="JY65" s="54"/>
      <c r="JZ65" s="54"/>
      <c r="KA65" s="54"/>
      <c r="KB65" s="54"/>
      <c r="KC65" s="54"/>
      <c r="KD65" s="54"/>
      <c r="KE65" s="54"/>
      <c r="KF65" s="54"/>
      <c r="KG65" s="54"/>
      <c r="KH65" s="54"/>
      <c r="KI65" s="54"/>
      <c r="KJ65" s="54"/>
      <c r="KK65" s="54"/>
      <c r="KL65" s="54"/>
      <c r="KM65" s="54"/>
      <c r="KN65" s="54"/>
      <c r="KO65" s="54"/>
      <c r="KP65" s="54"/>
      <c r="KQ65" s="54"/>
      <c r="KR65" s="54"/>
      <c r="KS65" s="54"/>
      <c r="KT65" s="54"/>
      <c r="KU65" s="54"/>
      <c r="KV65" s="54"/>
      <c r="KW65" s="54"/>
      <c r="KX65" s="54"/>
      <c r="KY65" s="54"/>
      <c r="KZ65" s="54"/>
      <c r="LA65" s="54"/>
      <c r="LB65" s="54"/>
      <c r="LC65" s="54"/>
      <c r="LD65" s="54"/>
      <c r="LE65" s="54"/>
      <c r="LF65" s="54"/>
      <c r="LG65" s="54"/>
      <c r="LH65" s="54"/>
      <c r="LI65" s="54"/>
      <c r="LJ65" s="54"/>
      <c r="LK65" s="54"/>
      <c r="LL65" s="54"/>
      <c r="LM65" s="54"/>
      <c r="LN65" s="54"/>
      <c r="LO65" s="54"/>
      <c r="LP65" s="54"/>
      <c r="LQ65" s="54"/>
      <c r="LR65" s="54"/>
      <c r="LS65" s="54"/>
      <c r="LT65" s="54"/>
      <c r="LU65" s="54"/>
      <c r="LV65" s="54"/>
      <c r="LW65" s="54"/>
      <c r="LX65" s="54"/>
      <c r="LY65" s="54"/>
      <c r="LZ65" s="54"/>
      <c r="MA65" s="54"/>
      <c r="MB65" s="54"/>
      <c r="MC65" s="54"/>
      <c r="MD65" s="54"/>
      <c r="ME65" s="54"/>
      <c r="MF65" s="54"/>
      <c r="MG65" s="54"/>
      <c r="MH65" s="54"/>
      <c r="MI65" s="54"/>
      <c r="MJ65" s="54"/>
      <c r="MK65" s="54"/>
      <c r="ML65" s="54"/>
      <c r="MM65" s="54"/>
      <c r="MN65" s="54"/>
      <c r="MO65" s="54"/>
      <c r="MP65" s="54"/>
      <c r="MQ65" s="54"/>
      <c r="MR65" s="54"/>
      <c r="MS65" s="54"/>
      <c r="MT65" s="54"/>
      <c r="MU65" s="54"/>
      <c r="MV65" s="54"/>
      <c r="MW65" s="54"/>
      <c r="MX65" s="54"/>
      <c r="MY65" s="54"/>
      <c r="MZ65" s="54"/>
      <c r="NA65" s="54"/>
      <c r="NB65" s="54"/>
      <c r="NC65" s="54"/>
      <c r="ND65" s="54"/>
      <c r="NE65" s="54"/>
      <c r="NF65" s="54"/>
      <c r="NG65" s="54"/>
      <c r="NH65" s="54"/>
      <c r="NI65" s="54"/>
      <c r="NJ65" s="54"/>
      <c r="NK65" s="54"/>
      <c r="NL65" s="54"/>
      <c r="NM65" s="54"/>
      <c r="NN65" s="54"/>
      <c r="NO65" s="54"/>
    </row>
    <row r="66" spans="2:379" ht="15.65" thickBot="1" x14ac:dyDescent="0.35">
      <c r="B66" s="10"/>
      <c r="C66" s="21"/>
      <c r="D66" s="21"/>
      <c r="E66" s="21"/>
      <c r="F66" s="10"/>
      <c r="G66" s="10"/>
      <c r="H66" s="10"/>
      <c r="I66" s="10"/>
      <c r="J66" s="10"/>
      <c r="K66" s="10"/>
      <c r="L66" s="1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</row>
    <row r="67" spans="2:379" ht="15.65" thickBot="1" x14ac:dyDescent="0.35">
      <c r="B67" s="10"/>
      <c r="C67" s="21"/>
      <c r="D67" s="21"/>
      <c r="E67" s="21"/>
      <c r="F67" s="10"/>
      <c r="G67" s="10"/>
      <c r="H67" s="10"/>
      <c r="I67" s="10"/>
      <c r="J67" s="10"/>
      <c r="K67" s="10"/>
      <c r="L67" s="1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</row>
    <row r="68" spans="2:379" ht="15.65" thickBot="1" x14ac:dyDescent="0.35">
      <c r="B68" s="10"/>
      <c r="C68" s="21"/>
      <c r="D68" s="21"/>
      <c r="E68" s="21"/>
      <c r="F68" s="10"/>
      <c r="G68" s="10"/>
      <c r="H68" s="10"/>
      <c r="I68" s="10"/>
      <c r="J68" s="10"/>
      <c r="K68" s="10"/>
      <c r="L68" s="1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</row>
    <row r="69" spans="2:379" ht="15.65" thickBot="1" x14ac:dyDescent="0.35"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</row>
    <row r="70" spans="2:379" ht="15.65" thickBot="1" x14ac:dyDescent="0.35"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</row>
    <row r="71" spans="2:379" ht="15.65" thickBot="1" x14ac:dyDescent="0.35"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</row>
    <row r="72" spans="2:379" ht="15.65" thickBot="1" x14ac:dyDescent="0.35"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</row>
    <row r="73" spans="2:379" ht="15.65" thickBot="1" x14ac:dyDescent="0.35"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</row>
    <row r="74" spans="2:379" ht="15.65" thickBot="1" x14ac:dyDescent="0.35"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</row>
    <row r="75" spans="2:379" ht="15.65" thickBot="1" x14ac:dyDescent="0.35"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</row>
    <row r="76" spans="2:379" ht="15.65" thickBot="1" x14ac:dyDescent="0.35"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</row>
    <row r="77" spans="2:379" ht="15.65" thickBot="1" x14ac:dyDescent="0.35"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</row>
    <row r="78" spans="2:379" ht="15.65" thickBot="1" x14ac:dyDescent="0.35"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</row>
    <row r="79" spans="2:379" ht="15.65" thickBot="1" x14ac:dyDescent="0.35"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</row>
    <row r="80" spans="2:379" ht="15.65" thickBot="1" x14ac:dyDescent="0.35"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</row>
    <row r="81" spans="13:379" ht="15.65" thickBot="1" x14ac:dyDescent="0.35"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</row>
    <row r="82" spans="13:379" ht="15.65" thickBot="1" x14ac:dyDescent="0.35"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</row>
    <row r="83" spans="13:379" ht="15.65" thickBot="1" x14ac:dyDescent="0.35"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</row>
    <row r="84" spans="13:379" ht="15.65" thickBot="1" x14ac:dyDescent="0.35"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</row>
    <row r="85" spans="13:379" ht="15.65" thickBot="1" x14ac:dyDescent="0.35"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</row>
    <row r="86" spans="13:379" ht="15.65" thickBot="1" x14ac:dyDescent="0.35"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</row>
    <row r="87" spans="13:379" ht="15.65" thickBot="1" x14ac:dyDescent="0.35"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</row>
    <row r="88" spans="13:379" ht="15.65" thickBot="1" x14ac:dyDescent="0.35"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</row>
    <row r="89" spans="13:379" ht="15.65" thickBot="1" x14ac:dyDescent="0.35"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</row>
    <row r="90" spans="13:379" ht="15.65" thickBot="1" x14ac:dyDescent="0.35"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</row>
    <row r="91" spans="13:379" ht="15.65" thickBot="1" x14ac:dyDescent="0.35"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</row>
    <row r="92" spans="13:379" ht="15.65" thickBot="1" x14ac:dyDescent="0.35"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</row>
    <row r="93" spans="13:379" ht="15.65" thickBot="1" x14ac:dyDescent="0.35">
      <c r="N93" s="4"/>
    </row>
    <row r="94" spans="13:379" ht="15.65" thickBot="1" x14ac:dyDescent="0.35">
      <c r="N94" s="10"/>
    </row>
  </sheetData>
  <mergeCells count="1">
    <mergeCell ref="E1:G1"/>
  </mergeCells>
  <conditionalFormatting sqref="H4">
    <cfRule type="expression" dxfId="34" priority="14">
      <formula>$G$4&gt;=$F$4</formula>
    </cfRule>
  </conditionalFormatting>
  <conditionalFormatting sqref="H11">
    <cfRule type="expression" dxfId="33" priority="13">
      <formula>$G$11&gt;=$F$11</formula>
    </cfRule>
  </conditionalFormatting>
  <conditionalFormatting sqref="H45">
    <cfRule type="expression" dxfId="32" priority="12">
      <formula>$G$45&gt;=$F$45</formula>
    </cfRule>
  </conditionalFormatting>
  <conditionalFormatting sqref="H52">
    <cfRule type="expression" dxfId="31" priority="11">
      <formula>$G$52&gt;=$F$52</formula>
    </cfRule>
  </conditionalFormatting>
  <conditionalFormatting sqref="H61">
    <cfRule type="expression" dxfId="30" priority="10">
      <formula>$G$61&gt;=$F$61</formula>
    </cfRule>
  </conditionalFormatting>
  <conditionalFormatting sqref="C1:D1048576">
    <cfRule type="expression" dxfId="29" priority="9">
      <formula>OR("sam","dim")</formula>
    </cfRule>
  </conditionalFormatting>
  <conditionalFormatting sqref="P4">
    <cfRule type="expression" dxfId="28" priority="8">
      <formula>"$O$2=""sam"""</formula>
    </cfRule>
  </conditionalFormatting>
  <conditionalFormatting sqref="M4:NO92">
    <cfRule type="expression" dxfId="27" priority="7">
      <formula>AND(M$3&gt;=$C4,M$3&lt;=$D4)</formula>
    </cfRule>
  </conditionalFormatting>
  <conditionalFormatting sqref="N64:N68">
    <cfRule type="expression" dxfId="26" priority="6">
      <formula>AND(N$3&gt;=$C64,N$3&lt;=$D64)</formula>
    </cfRule>
  </conditionalFormatting>
  <conditionalFormatting sqref="M11:NO44">
    <cfRule type="expression" dxfId="25" priority="5">
      <formula>AND(M$3&gt;=$C11,M$3&lt;=$D11)</formula>
    </cfRule>
  </conditionalFormatting>
  <conditionalFormatting sqref="M45:NO51">
    <cfRule type="expression" dxfId="24" priority="4">
      <formula>AND(M$3&gt;=$C45,M$3&lt;=$D45)</formula>
    </cfRule>
  </conditionalFormatting>
  <conditionalFormatting sqref="M52:NO60">
    <cfRule type="expression" dxfId="23" priority="3">
      <formula>AND(M$3&gt;=$C52,M$3&lt;=$D52)</formula>
    </cfRule>
  </conditionalFormatting>
  <conditionalFormatting sqref="M61:NO64">
    <cfRule type="expression" dxfId="22" priority="2">
      <formula>AND(M$3&gt;=$C61,M$3&lt;=$D61)</formula>
    </cfRule>
  </conditionalFormatting>
  <conditionalFormatting sqref="M4:NO92">
    <cfRule type="expression" dxfId="21" priority="1">
      <formula>OR(M$2=6,M$2=7)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122C2-5E99-4841-BD35-2ADE4606B466}">
  <dimension ref="A1:NN65"/>
  <sheetViews>
    <sheetView zoomScale="88" zoomScaleNormal="88" workbookViewId="0">
      <selection activeCell="B7" sqref="B7"/>
    </sheetView>
  </sheetViews>
  <sheetFormatPr baseColWidth="10" defaultRowHeight="15.05" x14ac:dyDescent="0.3"/>
  <cols>
    <col min="1" max="1" width="3.5546875" customWidth="1"/>
    <col min="2" max="2" width="26.77734375" customWidth="1"/>
    <col min="3" max="4" width="11.5546875" style="3"/>
    <col min="5" max="5" width="11.5546875" style="3" customWidth="1"/>
    <col min="7" max="7" width="5.5546875" customWidth="1"/>
    <col min="9" max="9" width="12.6640625" customWidth="1"/>
    <col min="11" max="11" width="0" hidden="1" customWidth="1"/>
    <col min="12" max="378" width="1.77734375" customWidth="1"/>
  </cols>
  <sheetData>
    <row r="1" spans="1:378" s="18" customFormat="1" ht="15.65" thickBot="1" x14ac:dyDescent="0.35">
      <c r="A1" s="18">
        <f>COUNTA(A4,A10,A16,A23,A32)</f>
        <v>5</v>
      </c>
      <c r="B1" s="61" t="str">
        <f ca="1">"Progression Projet "&amp;ROUND((((I4+I10+I16+I23+I32)/A1)*100),2)&amp;"%"</f>
        <v>Progression Projet 36%</v>
      </c>
      <c r="C1" s="19">
        <v>44991</v>
      </c>
      <c r="D1" s="19">
        <v>45072</v>
      </c>
      <c r="E1" s="27"/>
      <c r="F1" s="60"/>
      <c r="G1" s="14"/>
      <c r="H1" s="15" t="s">
        <v>1</v>
      </c>
      <c r="I1" s="14" t="s">
        <v>2</v>
      </c>
      <c r="J1" s="16">
        <v>45110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378" s="50" customFormat="1" ht="15.65" hidden="1" thickBot="1" x14ac:dyDescent="0.35">
      <c r="B2" s="44"/>
      <c r="C2" s="29"/>
      <c r="D2" s="29"/>
      <c r="E2" s="45"/>
      <c r="F2" s="29"/>
      <c r="G2" s="29"/>
      <c r="H2" s="48"/>
      <c r="I2" s="29"/>
      <c r="J2" s="29"/>
      <c r="K2" s="49"/>
      <c r="L2" s="49">
        <f>WEEKDAY(L3,2)</f>
        <v>1</v>
      </c>
      <c r="M2" s="49">
        <f t="shared" ref="M2:BX2" si="0">WEEKDAY(M3,2)</f>
        <v>2</v>
      </c>
      <c r="N2" s="49">
        <f t="shared" si="0"/>
        <v>3</v>
      </c>
      <c r="O2" s="49">
        <f t="shared" si="0"/>
        <v>4</v>
      </c>
      <c r="P2" s="49">
        <f t="shared" si="0"/>
        <v>5</v>
      </c>
      <c r="Q2" s="49">
        <f t="shared" si="0"/>
        <v>6</v>
      </c>
      <c r="R2" s="49">
        <f t="shared" si="0"/>
        <v>7</v>
      </c>
      <c r="S2" s="49">
        <f t="shared" si="0"/>
        <v>1</v>
      </c>
      <c r="T2" s="49">
        <f t="shared" si="0"/>
        <v>2</v>
      </c>
      <c r="U2" s="49">
        <f t="shared" si="0"/>
        <v>3</v>
      </c>
      <c r="V2" s="49">
        <f t="shared" si="0"/>
        <v>4</v>
      </c>
      <c r="W2" s="49">
        <f t="shared" si="0"/>
        <v>5</v>
      </c>
      <c r="X2" s="49">
        <f t="shared" si="0"/>
        <v>6</v>
      </c>
      <c r="Y2" s="49">
        <f t="shared" si="0"/>
        <v>7</v>
      </c>
      <c r="Z2" s="49">
        <f t="shared" si="0"/>
        <v>1</v>
      </c>
      <c r="AA2" s="49">
        <f t="shared" si="0"/>
        <v>2</v>
      </c>
      <c r="AB2" s="49">
        <f t="shared" si="0"/>
        <v>3</v>
      </c>
      <c r="AC2" s="49">
        <f t="shared" si="0"/>
        <v>4</v>
      </c>
      <c r="AD2" s="49">
        <f t="shared" si="0"/>
        <v>5</v>
      </c>
      <c r="AE2" s="49">
        <f t="shared" si="0"/>
        <v>6</v>
      </c>
      <c r="AF2" s="49">
        <f t="shared" si="0"/>
        <v>7</v>
      </c>
      <c r="AG2" s="49">
        <f t="shared" si="0"/>
        <v>1</v>
      </c>
      <c r="AH2" s="49">
        <f t="shared" si="0"/>
        <v>2</v>
      </c>
      <c r="AI2" s="49">
        <f t="shared" si="0"/>
        <v>3</v>
      </c>
      <c r="AJ2" s="49">
        <f t="shared" si="0"/>
        <v>4</v>
      </c>
      <c r="AK2" s="49">
        <f t="shared" si="0"/>
        <v>5</v>
      </c>
      <c r="AL2" s="49">
        <f t="shared" si="0"/>
        <v>6</v>
      </c>
      <c r="AM2" s="49">
        <f t="shared" si="0"/>
        <v>7</v>
      </c>
      <c r="AN2" s="49">
        <f t="shared" si="0"/>
        <v>1</v>
      </c>
      <c r="AO2" s="49">
        <f t="shared" si="0"/>
        <v>2</v>
      </c>
      <c r="AP2" s="49">
        <f t="shared" si="0"/>
        <v>3</v>
      </c>
      <c r="AQ2" s="49">
        <f t="shared" si="0"/>
        <v>4</v>
      </c>
      <c r="AR2" s="49">
        <f t="shared" si="0"/>
        <v>5</v>
      </c>
      <c r="AS2" s="49">
        <f t="shared" si="0"/>
        <v>6</v>
      </c>
      <c r="AT2" s="49">
        <f t="shared" si="0"/>
        <v>7</v>
      </c>
      <c r="AU2" s="49">
        <f t="shared" si="0"/>
        <v>1</v>
      </c>
      <c r="AV2" s="49">
        <f t="shared" si="0"/>
        <v>2</v>
      </c>
      <c r="AW2" s="49">
        <f t="shared" si="0"/>
        <v>3</v>
      </c>
      <c r="AX2" s="49">
        <f t="shared" si="0"/>
        <v>4</v>
      </c>
      <c r="AY2" s="49">
        <f t="shared" si="0"/>
        <v>5</v>
      </c>
      <c r="AZ2" s="49">
        <f t="shared" si="0"/>
        <v>6</v>
      </c>
      <c r="BA2" s="49">
        <f t="shared" si="0"/>
        <v>7</v>
      </c>
      <c r="BB2" s="49">
        <f t="shared" si="0"/>
        <v>1</v>
      </c>
      <c r="BC2" s="49">
        <f t="shared" si="0"/>
        <v>2</v>
      </c>
      <c r="BD2" s="49">
        <f t="shared" si="0"/>
        <v>3</v>
      </c>
      <c r="BE2" s="49">
        <f t="shared" si="0"/>
        <v>4</v>
      </c>
      <c r="BF2" s="49">
        <f t="shared" si="0"/>
        <v>5</v>
      </c>
      <c r="BG2" s="49">
        <f t="shared" si="0"/>
        <v>6</v>
      </c>
      <c r="BH2" s="49">
        <f t="shared" si="0"/>
        <v>7</v>
      </c>
      <c r="BI2" s="49">
        <f t="shared" si="0"/>
        <v>1</v>
      </c>
      <c r="BJ2" s="49">
        <f t="shared" si="0"/>
        <v>2</v>
      </c>
      <c r="BK2" s="49">
        <f t="shared" si="0"/>
        <v>3</v>
      </c>
      <c r="BL2" s="49">
        <f t="shared" si="0"/>
        <v>4</v>
      </c>
      <c r="BM2" s="49">
        <f t="shared" si="0"/>
        <v>5</v>
      </c>
      <c r="BN2" s="49">
        <f t="shared" si="0"/>
        <v>6</v>
      </c>
      <c r="BO2" s="49">
        <f t="shared" si="0"/>
        <v>7</v>
      </c>
      <c r="BP2" s="49">
        <f t="shared" si="0"/>
        <v>1</v>
      </c>
      <c r="BQ2" s="49">
        <f t="shared" si="0"/>
        <v>2</v>
      </c>
      <c r="BR2" s="49">
        <f t="shared" si="0"/>
        <v>3</v>
      </c>
      <c r="BS2" s="49">
        <f t="shared" si="0"/>
        <v>4</v>
      </c>
      <c r="BT2" s="49">
        <f t="shared" si="0"/>
        <v>5</v>
      </c>
      <c r="BU2" s="49">
        <f t="shared" si="0"/>
        <v>6</v>
      </c>
      <c r="BV2" s="49">
        <f t="shared" si="0"/>
        <v>7</v>
      </c>
      <c r="BW2" s="49">
        <f t="shared" si="0"/>
        <v>1</v>
      </c>
      <c r="BX2" s="49">
        <f t="shared" si="0"/>
        <v>2</v>
      </c>
      <c r="BY2" s="49">
        <f t="shared" ref="BY2:EJ2" si="1">WEEKDAY(BY3,2)</f>
        <v>3</v>
      </c>
      <c r="BZ2" s="49">
        <f t="shared" si="1"/>
        <v>4</v>
      </c>
      <c r="CA2" s="49">
        <f t="shared" si="1"/>
        <v>5</v>
      </c>
      <c r="CB2" s="49">
        <f t="shared" si="1"/>
        <v>6</v>
      </c>
      <c r="CC2" s="49">
        <f t="shared" si="1"/>
        <v>7</v>
      </c>
      <c r="CD2" s="49">
        <f t="shared" si="1"/>
        <v>1</v>
      </c>
      <c r="CE2" s="49">
        <f t="shared" si="1"/>
        <v>2</v>
      </c>
      <c r="CF2" s="49">
        <f t="shared" si="1"/>
        <v>3</v>
      </c>
      <c r="CG2" s="49">
        <f t="shared" si="1"/>
        <v>4</v>
      </c>
      <c r="CH2" s="49">
        <f t="shared" si="1"/>
        <v>5</v>
      </c>
      <c r="CI2" s="49">
        <f t="shared" si="1"/>
        <v>6</v>
      </c>
      <c r="CJ2" s="49">
        <f t="shared" si="1"/>
        <v>7</v>
      </c>
      <c r="CK2" s="49">
        <f t="shared" si="1"/>
        <v>1</v>
      </c>
      <c r="CL2" s="49">
        <f t="shared" si="1"/>
        <v>2</v>
      </c>
      <c r="CM2" s="49">
        <f t="shared" si="1"/>
        <v>3</v>
      </c>
      <c r="CN2" s="49">
        <f t="shared" si="1"/>
        <v>4</v>
      </c>
      <c r="CO2" s="49">
        <f t="shared" si="1"/>
        <v>5</v>
      </c>
      <c r="CP2" s="49">
        <f t="shared" si="1"/>
        <v>6</v>
      </c>
      <c r="CQ2" s="49">
        <f t="shared" si="1"/>
        <v>7</v>
      </c>
      <c r="CR2" s="49">
        <f t="shared" si="1"/>
        <v>1</v>
      </c>
      <c r="CS2" s="49">
        <f t="shared" si="1"/>
        <v>2</v>
      </c>
      <c r="CT2" s="49">
        <f t="shared" si="1"/>
        <v>3</v>
      </c>
      <c r="CU2" s="49">
        <f t="shared" si="1"/>
        <v>4</v>
      </c>
      <c r="CV2" s="49">
        <f t="shared" si="1"/>
        <v>5</v>
      </c>
      <c r="CW2" s="49">
        <f t="shared" si="1"/>
        <v>6</v>
      </c>
      <c r="CX2" s="49">
        <f t="shared" si="1"/>
        <v>7</v>
      </c>
      <c r="CY2" s="49">
        <f t="shared" si="1"/>
        <v>1</v>
      </c>
      <c r="CZ2" s="49">
        <f t="shared" si="1"/>
        <v>2</v>
      </c>
      <c r="DA2" s="49">
        <f t="shared" si="1"/>
        <v>3</v>
      </c>
      <c r="DB2" s="49">
        <f t="shared" si="1"/>
        <v>4</v>
      </c>
      <c r="DC2" s="49">
        <f t="shared" si="1"/>
        <v>5</v>
      </c>
      <c r="DD2" s="49">
        <f t="shared" si="1"/>
        <v>6</v>
      </c>
      <c r="DE2" s="49">
        <f t="shared" si="1"/>
        <v>7</v>
      </c>
      <c r="DF2" s="49">
        <f t="shared" si="1"/>
        <v>1</v>
      </c>
      <c r="DG2" s="49">
        <f t="shared" si="1"/>
        <v>2</v>
      </c>
      <c r="DH2" s="49">
        <f t="shared" si="1"/>
        <v>3</v>
      </c>
      <c r="DI2" s="49">
        <f t="shared" si="1"/>
        <v>4</v>
      </c>
      <c r="DJ2" s="49">
        <f t="shared" si="1"/>
        <v>5</v>
      </c>
      <c r="DK2" s="49">
        <f t="shared" si="1"/>
        <v>6</v>
      </c>
      <c r="DL2" s="49">
        <f t="shared" si="1"/>
        <v>7</v>
      </c>
      <c r="DM2" s="49">
        <f t="shared" si="1"/>
        <v>1</v>
      </c>
      <c r="DN2" s="49">
        <f t="shared" si="1"/>
        <v>2</v>
      </c>
      <c r="DO2" s="49">
        <f t="shared" si="1"/>
        <v>3</v>
      </c>
      <c r="DP2" s="49">
        <f t="shared" si="1"/>
        <v>4</v>
      </c>
      <c r="DQ2" s="49">
        <f t="shared" si="1"/>
        <v>5</v>
      </c>
      <c r="DR2" s="49">
        <f t="shared" si="1"/>
        <v>6</v>
      </c>
      <c r="DS2" s="49">
        <f t="shared" si="1"/>
        <v>7</v>
      </c>
      <c r="DT2" s="49">
        <f t="shared" si="1"/>
        <v>1</v>
      </c>
      <c r="DU2" s="49">
        <f t="shared" si="1"/>
        <v>2</v>
      </c>
      <c r="DV2" s="49">
        <f t="shared" si="1"/>
        <v>3</v>
      </c>
      <c r="DW2" s="49">
        <f t="shared" si="1"/>
        <v>4</v>
      </c>
      <c r="DX2" s="49">
        <f t="shared" si="1"/>
        <v>5</v>
      </c>
      <c r="DY2" s="49">
        <f t="shared" si="1"/>
        <v>6</v>
      </c>
      <c r="DZ2" s="49">
        <f t="shared" si="1"/>
        <v>7</v>
      </c>
      <c r="EA2" s="49">
        <f t="shared" si="1"/>
        <v>1</v>
      </c>
      <c r="EB2" s="49">
        <f t="shared" si="1"/>
        <v>2</v>
      </c>
      <c r="EC2" s="49">
        <f t="shared" si="1"/>
        <v>3</v>
      </c>
      <c r="ED2" s="49">
        <f t="shared" si="1"/>
        <v>4</v>
      </c>
      <c r="EE2" s="49">
        <f t="shared" si="1"/>
        <v>5</v>
      </c>
      <c r="EF2" s="49">
        <f t="shared" si="1"/>
        <v>6</v>
      </c>
      <c r="EG2" s="49">
        <f t="shared" si="1"/>
        <v>7</v>
      </c>
      <c r="EH2" s="49">
        <f t="shared" si="1"/>
        <v>1</v>
      </c>
      <c r="EI2" s="49">
        <f t="shared" si="1"/>
        <v>2</v>
      </c>
      <c r="EJ2" s="49">
        <f t="shared" si="1"/>
        <v>3</v>
      </c>
      <c r="EK2" s="49">
        <f t="shared" ref="EK2:GV2" si="2">WEEKDAY(EK3,2)</f>
        <v>4</v>
      </c>
      <c r="EL2" s="49">
        <f t="shared" si="2"/>
        <v>5</v>
      </c>
      <c r="EM2" s="49">
        <f t="shared" si="2"/>
        <v>6</v>
      </c>
      <c r="EN2" s="49">
        <f t="shared" si="2"/>
        <v>7</v>
      </c>
      <c r="EO2" s="49">
        <f t="shared" si="2"/>
        <v>1</v>
      </c>
      <c r="EP2" s="49">
        <f t="shared" si="2"/>
        <v>2</v>
      </c>
      <c r="EQ2" s="49">
        <f t="shared" si="2"/>
        <v>3</v>
      </c>
      <c r="ER2" s="49">
        <f t="shared" si="2"/>
        <v>4</v>
      </c>
      <c r="ES2" s="49">
        <f t="shared" si="2"/>
        <v>5</v>
      </c>
      <c r="ET2" s="49">
        <f t="shared" si="2"/>
        <v>6</v>
      </c>
      <c r="EU2" s="49">
        <f t="shared" si="2"/>
        <v>7</v>
      </c>
      <c r="EV2" s="49">
        <f t="shared" si="2"/>
        <v>1</v>
      </c>
      <c r="EW2" s="49">
        <f t="shared" si="2"/>
        <v>2</v>
      </c>
      <c r="EX2" s="49">
        <f t="shared" si="2"/>
        <v>3</v>
      </c>
      <c r="EY2" s="49">
        <f t="shared" si="2"/>
        <v>4</v>
      </c>
      <c r="EZ2" s="49">
        <f t="shared" si="2"/>
        <v>5</v>
      </c>
      <c r="FA2" s="49">
        <f t="shared" si="2"/>
        <v>6</v>
      </c>
      <c r="FB2" s="49">
        <f t="shared" si="2"/>
        <v>7</v>
      </c>
      <c r="FC2" s="49">
        <f t="shared" si="2"/>
        <v>1</v>
      </c>
      <c r="FD2" s="49">
        <f t="shared" si="2"/>
        <v>2</v>
      </c>
      <c r="FE2" s="49">
        <f t="shared" si="2"/>
        <v>3</v>
      </c>
      <c r="FF2" s="49">
        <f t="shared" si="2"/>
        <v>4</v>
      </c>
      <c r="FG2" s="49">
        <f t="shared" si="2"/>
        <v>5</v>
      </c>
      <c r="FH2" s="49">
        <f t="shared" si="2"/>
        <v>6</v>
      </c>
      <c r="FI2" s="49">
        <f t="shared" si="2"/>
        <v>7</v>
      </c>
      <c r="FJ2" s="49">
        <f t="shared" si="2"/>
        <v>1</v>
      </c>
      <c r="FK2" s="49">
        <f t="shared" si="2"/>
        <v>2</v>
      </c>
      <c r="FL2" s="49">
        <f t="shared" si="2"/>
        <v>3</v>
      </c>
      <c r="FM2" s="49">
        <f t="shared" si="2"/>
        <v>4</v>
      </c>
      <c r="FN2" s="49">
        <f t="shared" si="2"/>
        <v>5</v>
      </c>
      <c r="FO2" s="49">
        <f t="shared" si="2"/>
        <v>6</v>
      </c>
      <c r="FP2" s="49">
        <f t="shared" si="2"/>
        <v>7</v>
      </c>
      <c r="FQ2" s="49">
        <f t="shared" si="2"/>
        <v>1</v>
      </c>
      <c r="FR2" s="49">
        <f t="shared" si="2"/>
        <v>2</v>
      </c>
      <c r="FS2" s="49">
        <f t="shared" si="2"/>
        <v>3</v>
      </c>
      <c r="FT2" s="49">
        <f t="shared" si="2"/>
        <v>4</v>
      </c>
      <c r="FU2" s="49">
        <f t="shared" si="2"/>
        <v>5</v>
      </c>
      <c r="FV2" s="49">
        <f t="shared" si="2"/>
        <v>6</v>
      </c>
      <c r="FW2" s="49">
        <f t="shared" si="2"/>
        <v>7</v>
      </c>
      <c r="FX2" s="49">
        <f t="shared" si="2"/>
        <v>1</v>
      </c>
      <c r="FY2" s="49">
        <f t="shared" si="2"/>
        <v>2</v>
      </c>
      <c r="FZ2" s="49">
        <f t="shared" si="2"/>
        <v>3</v>
      </c>
      <c r="GA2" s="49">
        <f t="shared" si="2"/>
        <v>4</v>
      </c>
      <c r="GB2" s="49">
        <f t="shared" si="2"/>
        <v>5</v>
      </c>
      <c r="GC2" s="49">
        <f t="shared" si="2"/>
        <v>6</v>
      </c>
      <c r="GD2" s="49">
        <f t="shared" si="2"/>
        <v>7</v>
      </c>
      <c r="GE2" s="49">
        <f t="shared" si="2"/>
        <v>1</v>
      </c>
      <c r="GF2" s="49">
        <f t="shared" si="2"/>
        <v>2</v>
      </c>
      <c r="GG2" s="49">
        <f t="shared" si="2"/>
        <v>3</v>
      </c>
      <c r="GH2" s="49">
        <f t="shared" si="2"/>
        <v>4</v>
      </c>
      <c r="GI2" s="49">
        <f t="shared" si="2"/>
        <v>5</v>
      </c>
      <c r="GJ2" s="49">
        <f t="shared" si="2"/>
        <v>6</v>
      </c>
      <c r="GK2" s="49">
        <f t="shared" si="2"/>
        <v>7</v>
      </c>
      <c r="GL2" s="49">
        <f t="shared" si="2"/>
        <v>1</v>
      </c>
      <c r="GM2" s="49">
        <f t="shared" si="2"/>
        <v>2</v>
      </c>
      <c r="GN2" s="49">
        <f t="shared" si="2"/>
        <v>3</v>
      </c>
      <c r="GO2" s="49">
        <f t="shared" si="2"/>
        <v>4</v>
      </c>
      <c r="GP2" s="49">
        <f t="shared" si="2"/>
        <v>5</v>
      </c>
      <c r="GQ2" s="49">
        <f t="shared" si="2"/>
        <v>6</v>
      </c>
      <c r="GR2" s="49">
        <f t="shared" si="2"/>
        <v>7</v>
      </c>
      <c r="GS2" s="49">
        <f t="shared" si="2"/>
        <v>1</v>
      </c>
      <c r="GT2" s="49">
        <f t="shared" si="2"/>
        <v>2</v>
      </c>
      <c r="GU2" s="49">
        <f t="shared" si="2"/>
        <v>3</v>
      </c>
      <c r="GV2" s="49">
        <f t="shared" si="2"/>
        <v>4</v>
      </c>
      <c r="GW2" s="49">
        <f t="shared" ref="GW2:JH2" si="3">WEEKDAY(GW3,2)</f>
        <v>5</v>
      </c>
      <c r="GX2" s="49">
        <f t="shared" si="3"/>
        <v>6</v>
      </c>
      <c r="GY2" s="49">
        <f t="shared" si="3"/>
        <v>7</v>
      </c>
      <c r="GZ2" s="49">
        <f t="shared" si="3"/>
        <v>1</v>
      </c>
      <c r="HA2" s="49">
        <f t="shared" si="3"/>
        <v>2</v>
      </c>
      <c r="HB2" s="49">
        <f t="shared" si="3"/>
        <v>3</v>
      </c>
      <c r="HC2" s="49">
        <f t="shared" si="3"/>
        <v>4</v>
      </c>
      <c r="HD2" s="49">
        <f t="shared" si="3"/>
        <v>5</v>
      </c>
      <c r="HE2" s="49">
        <f t="shared" si="3"/>
        <v>6</v>
      </c>
      <c r="HF2" s="49">
        <f t="shared" si="3"/>
        <v>7</v>
      </c>
      <c r="HG2" s="49">
        <f t="shared" si="3"/>
        <v>1</v>
      </c>
      <c r="HH2" s="49">
        <f t="shared" si="3"/>
        <v>2</v>
      </c>
      <c r="HI2" s="49">
        <f t="shared" si="3"/>
        <v>3</v>
      </c>
      <c r="HJ2" s="49">
        <f t="shared" si="3"/>
        <v>4</v>
      </c>
      <c r="HK2" s="49">
        <f t="shared" si="3"/>
        <v>5</v>
      </c>
      <c r="HL2" s="49">
        <f t="shared" si="3"/>
        <v>6</v>
      </c>
      <c r="HM2" s="49">
        <f t="shared" si="3"/>
        <v>7</v>
      </c>
      <c r="HN2" s="49">
        <f t="shared" si="3"/>
        <v>1</v>
      </c>
      <c r="HO2" s="49">
        <f t="shared" si="3"/>
        <v>2</v>
      </c>
      <c r="HP2" s="49">
        <f t="shared" si="3"/>
        <v>3</v>
      </c>
      <c r="HQ2" s="49">
        <f t="shared" si="3"/>
        <v>4</v>
      </c>
      <c r="HR2" s="49">
        <f t="shared" si="3"/>
        <v>5</v>
      </c>
      <c r="HS2" s="49">
        <f t="shared" si="3"/>
        <v>6</v>
      </c>
      <c r="HT2" s="49">
        <f t="shared" si="3"/>
        <v>7</v>
      </c>
      <c r="HU2" s="49">
        <f t="shared" si="3"/>
        <v>1</v>
      </c>
      <c r="HV2" s="49">
        <f t="shared" si="3"/>
        <v>2</v>
      </c>
      <c r="HW2" s="49">
        <f t="shared" si="3"/>
        <v>3</v>
      </c>
      <c r="HX2" s="49">
        <f t="shared" si="3"/>
        <v>4</v>
      </c>
      <c r="HY2" s="49">
        <f t="shared" si="3"/>
        <v>5</v>
      </c>
      <c r="HZ2" s="49">
        <f t="shared" si="3"/>
        <v>6</v>
      </c>
      <c r="IA2" s="49">
        <f t="shared" si="3"/>
        <v>7</v>
      </c>
      <c r="IB2" s="49">
        <f t="shared" si="3"/>
        <v>1</v>
      </c>
      <c r="IC2" s="49">
        <f t="shared" si="3"/>
        <v>2</v>
      </c>
      <c r="ID2" s="49">
        <f t="shared" si="3"/>
        <v>3</v>
      </c>
      <c r="IE2" s="49">
        <f t="shared" si="3"/>
        <v>4</v>
      </c>
      <c r="IF2" s="49">
        <f t="shared" si="3"/>
        <v>5</v>
      </c>
      <c r="IG2" s="49">
        <f t="shared" si="3"/>
        <v>6</v>
      </c>
      <c r="IH2" s="49">
        <f t="shared" si="3"/>
        <v>7</v>
      </c>
      <c r="II2" s="49">
        <f t="shared" si="3"/>
        <v>1</v>
      </c>
      <c r="IJ2" s="49">
        <f t="shared" si="3"/>
        <v>2</v>
      </c>
      <c r="IK2" s="49">
        <f t="shared" si="3"/>
        <v>3</v>
      </c>
      <c r="IL2" s="49">
        <f t="shared" si="3"/>
        <v>4</v>
      </c>
      <c r="IM2" s="49">
        <f t="shared" si="3"/>
        <v>5</v>
      </c>
      <c r="IN2" s="49">
        <f t="shared" si="3"/>
        <v>6</v>
      </c>
      <c r="IO2" s="49">
        <f t="shared" si="3"/>
        <v>7</v>
      </c>
      <c r="IP2" s="49">
        <f t="shared" si="3"/>
        <v>1</v>
      </c>
      <c r="IQ2" s="49">
        <f t="shared" si="3"/>
        <v>2</v>
      </c>
      <c r="IR2" s="49">
        <f t="shared" si="3"/>
        <v>3</v>
      </c>
      <c r="IS2" s="49">
        <f t="shared" si="3"/>
        <v>4</v>
      </c>
      <c r="IT2" s="49">
        <f t="shared" si="3"/>
        <v>5</v>
      </c>
      <c r="IU2" s="49">
        <f t="shared" si="3"/>
        <v>6</v>
      </c>
      <c r="IV2" s="49">
        <f t="shared" si="3"/>
        <v>7</v>
      </c>
      <c r="IW2" s="49">
        <f t="shared" si="3"/>
        <v>1</v>
      </c>
      <c r="IX2" s="49">
        <f t="shared" si="3"/>
        <v>2</v>
      </c>
      <c r="IY2" s="49">
        <f t="shared" si="3"/>
        <v>3</v>
      </c>
      <c r="IZ2" s="49">
        <f t="shared" si="3"/>
        <v>4</v>
      </c>
      <c r="JA2" s="49">
        <f t="shared" si="3"/>
        <v>5</v>
      </c>
      <c r="JB2" s="49">
        <f t="shared" si="3"/>
        <v>6</v>
      </c>
      <c r="JC2" s="49">
        <f t="shared" si="3"/>
        <v>7</v>
      </c>
      <c r="JD2" s="49">
        <f t="shared" si="3"/>
        <v>1</v>
      </c>
      <c r="JE2" s="49">
        <f t="shared" si="3"/>
        <v>2</v>
      </c>
      <c r="JF2" s="49">
        <f t="shared" si="3"/>
        <v>3</v>
      </c>
      <c r="JG2" s="49">
        <f t="shared" si="3"/>
        <v>4</v>
      </c>
      <c r="JH2" s="49">
        <f t="shared" si="3"/>
        <v>5</v>
      </c>
      <c r="JI2" s="49">
        <f t="shared" ref="JI2:LT2" si="4">WEEKDAY(JI3,2)</f>
        <v>6</v>
      </c>
      <c r="JJ2" s="49">
        <f t="shared" si="4"/>
        <v>7</v>
      </c>
      <c r="JK2" s="49">
        <f t="shared" si="4"/>
        <v>1</v>
      </c>
      <c r="JL2" s="49">
        <f t="shared" si="4"/>
        <v>2</v>
      </c>
      <c r="JM2" s="49">
        <f t="shared" si="4"/>
        <v>3</v>
      </c>
      <c r="JN2" s="49">
        <f t="shared" si="4"/>
        <v>4</v>
      </c>
      <c r="JO2" s="49">
        <f t="shared" si="4"/>
        <v>5</v>
      </c>
      <c r="JP2" s="49">
        <f t="shared" si="4"/>
        <v>6</v>
      </c>
      <c r="JQ2" s="49">
        <f t="shared" si="4"/>
        <v>7</v>
      </c>
      <c r="JR2" s="49">
        <f t="shared" si="4"/>
        <v>1</v>
      </c>
      <c r="JS2" s="49">
        <f t="shared" si="4"/>
        <v>2</v>
      </c>
      <c r="JT2" s="49">
        <f t="shared" si="4"/>
        <v>3</v>
      </c>
      <c r="JU2" s="49">
        <f t="shared" si="4"/>
        <v>4</v>
      </c>
      <c r="JV2" s="49">
        <f t="shared" si="4"/>
        <v>5</v>
      </c>
      <c r="JW2" s="49">
        <f t="shared" si="4"/>
        <v>6</v>
      </c>
      <c r="JX2" s="49">
        <f t="shared" si="4"/>
        <v>7</v>
      </c>
      <c r="JY2" s="49">
        <f t="shared" si="4"/>
        <v>1</v>
      </c>
      <c r="JZ2" s="49">
        <f t="shared" si="4"/>
        <v>2</v>
      </c>
      <c r="KA2" s="49">
        <f t="shared" si="4"/>
        <v>3</v>
      </c>
      <c r="KB2" s="49">
        <f t="shared" si="4"/>
        <v>4</v>
      </c>
      <c r="KC2" s="49">
        <f t="shared" si="4"/>
        <v>5</v>
      </c>
      <c r="KD2" s="49">
        <f t="shared" si="4"/>
        <v>6</v>
      </c>
      <c r="KE2" s="49">
        <f t="shared" si="4"/>
        <v>7</v>
      </c>
      <c r="KF2" s="49">
        <f t="shared" si="4"/>
        <v>1</v>
      </c>
      <c r="KG2" s="49">
        <f t="shared" si="4"/>
        <v>2</v>
      </c>
      <c r="KH2" s="49">
        <f t="shared" si="4"/>
        <v>3</v>
      </c>
      <c r="KI2" s="49">
        <f t="shared" si="4"/>
        <v>4</v>
      </c>
      <c r="KJ2" s="49">
        <f t="shared" si="4"/>
        <v>5</v>
      </c>
      <c r="KK2" s="49">
        <f t="shared" si="4"/>
        <v>6</v>
      </c>
      <c r="KL2" s="49">
        <f t="shared" si="4"/>
        <v>7</v>
      </c>
      <c r="KM2" s="49">
        <f t="shared" si="4"/>
        <v>1</v>
      </c>
      <c r="KN2" s="49">
        <f t="shared" si="4"/>
        <v>2</v>
      </c>
      <c r="KO2" s="49">
        <f t="shared" si="4"/>
        <v>3</v>
      </c>
      <c r="KP2" s="49">
        <f t="shared" si="4"/>
        <v>4</v>
      </c>
      <c r="KQ2" s="49">
        <f t="shared" si="4"/>
        <v>5</v>
      </c>
      <c r="KR2" s="49">
        <f t="shared" si="4"/>
        <v>6</v>
      </c>
      <c r="KS2" s="49">
        <f t="shared" si="4"/>
        <v>7</v>
      </c>
      <c r="KT2" s="49">
        <f t="shared" si="4"/>
        <v>1</v>
      </c>
      <c r="KU2" s="49">
        <f t="shared" si="4"/>
        <v>2</v>
      </c>
      <c r="KV2" s="49">
        <f t="shared" si="4"/>
        <v>3</v>
      </c>
      <c r="KW2" s="49">
        <f t="shared" si="4"/>
        <v>4</v>
      </c>
      <c r="KX2" s="49">
        <f t="shared" si="4"/>
        <v>5</v>
      </c>
      <c r="KY2" s="49">
        <f t="shared" si="4"/>
        <v>6</v>
      </c>
      <c r="KZ2" s="49">
        <f t="shared" si="4"/>
        <v>7</v>
      </c>
      <c r="LA2" s="49">
        <f t="shared" si="4"/>
        <v>1</v>
      </c>
      <c r="LB2" s="49">
        <f t="shared" si="4"/>
        <v>2</v>
      </c>
      <c r="LC2" s="49">
        <f t="shared" si="4"/>
        <v>3</v>
      </c>
      <c r="LD2" s="49">
        <f t="shared" si="4"/>
        <v>4</v>
      </c>
      <c r="LE2" s="49">
        <f t="shared" si="4"/>
        <v>5</v>
      </c>
      <c r="LF2" s="49">
        <f t="shared" si="4"/>
        <v>6</v>
      </c>
      <c r="LG2" s="49">
        <f t="shared" si="4"/>
        <v>7</v>
      </c>
      <c r="LH2" s="49">
        <f t="shared" si="4"/>
        <v>1</v>
      </c>
      <c r="LI2" s="49">
        <f t="shared" si="4"/>
        <v>2</v>
      </c>
      <c r="LJ2" s="49">
        <f t="shared" si="4"/>
        <v>3</v>
      </c>
      <c r="LK2" s="49">
        <f t="shared" si="4"/>
        <v>4</v>
      </c>
      <c r="LL2" s="49">
        <f t="shared" si="4"/>
        <v>5</v>
      </c>
      <c r="LM2" s="49">
        <f t="shared" si="4"/>
        <v>6</v>
      </c>
      <c r="LN2" s="49">
        <f t="shared" si="4"/>
        <v>7</v>
      </c>
      <c r="LO2" s="49">
        <f t="shared" si="4"/>
        <v>1</v>
      </c>
      <c r="LP2" s="49">
        <f t="shared" si="4"/>
        <v>2</v>
      </c>
      <c r="LQ2" s="49">
        <f t="shared" si="4"/>
        <v>3</v>
      </c>
      <c r="LR2" s="49">
        <f t="shared" si="4"/>
        <v>4</v>
      </c>
      <c r="LS2" s="49">
        <f t="shared" si="4"/>
        <v>5</v>
      </c>
      <c r="LT2" s="49">
        <f t="shared" si="4"/>
        <v>6</v>
      </c>
      <c r="LU2" s="49">
        <f t="shared" ref="LU2:NN2" si="5">WEEKDAY(LU3,2)</f>
        <v>7</v>
      </c>
      <c r="LV2" s="49">
        <f t="shared" si="5"/>
        <v>1</v>
      </c>
      <c r="LW2" s="49">
        <f t="shared" si="5"/>
        <v>2</v>
      </c>
      <c r="LX2" s="49">
        <f t="shared" si="5"/>
        <v>3</v>
      </c>
      <c r="LY2" s="49">
        <f t="shared" si="5"/>
        <v>4</v>
      </c>
      <c r="LZ2" s="49">
        <f t="shared" si="5"/>
        <v>5</v>
      </c>
      <c r="MA2" s="49">
        <f t="shared" si="5"/>
        <v>6</v>
      </c>
      <c r="MB2" s="49">
        <f t="shared" si="5"/>
        <v>7</v>
      </c>
      <c r="MC2" s="49">
        <f t="shared" si="5"/>
        <v>1</v>
      </c>
      <c r="MD2" s="49">
        <f t="shared" si="5"/>
        <v>2</v>
      </c>
      <c r="ME2" s="49">
        <f t="shared" si="5"/>
        <v>3</v>
      </c>
      <c r="MF2" s="49">
        <f t="shared" si="5"/>
        <v>4</v>
      </c>
      <c r="MG2" s="49">
        <f t="shared" si="5"/>
        <v>5</v>
      </c>
      <c r="MH2" s="49">
        <f t="shared" si="5"/>
        <v>6</v>
      </c>
      <c r="MI2" s="49">
        <f t="shared" si="5"/>
        <v>7</v>
      </c>
      <c r="MJ2" s="49">
        <f t="shared" si="5"/>
        <v>1</v>
      </c>
      <c r="MK2" s="49">
        <f t="shared" si="5"/>
        <v>2</v>
      </c>
      <c r="ML2" s="49">
        <f t="shared" si="5"/>
        <v>3</v>
      </c>
      <c r="MM2" s="49">
        <f t="shared" si="5"/>
        <v>4</v>
      </c>
      <c r="MN2" s="49">
        <f t="shared" si="5"/>
        <v>5</v>
      </c>
      <c r="MO2" s="49">
        <f t="shared" si="5"/>
        <v>6</v>
      </c>
      <c r="MP2" s="49">
        <f t="shared" si="5"/>
        <v>7</v>
      </c>
      <c r="MQ2" s="49">
        <f t="shared" si="5"/>
        <v>1</v>
      </c>
      <c r="MR2" s="49">
        <f t="shared" si="5"/>
        <v>2</v>
      </c>
      <c r="MS2" s="49">
        <f t="shared" si="5"/>
        <v>3</v>
      </c>
      <c r="MT2" s="49">
        <f t="shared" si="5"/>
        <v>4</v>
      </c>
      <c r="MU2" s="49">
        <f t="shared" si="5"/>
        <v>5</v>
      </c>
      <c r="MV2" s="49">
        <f t="shared" si="5"/>
        <v>6</v>
      </c>
      <c r="MW2" s="49">
        <f t="shared" si="5"/>
        <v>7</v>
      </c>
      <c r="MX2" s="49">
        <f t="shared" si="5"/>
        <v>1</v>
      </c>
      <c r="MY2" s="49">
        <f t="shared" si="5"/>
        <v>2</v>
      </c>
      <c r="MZ2" s="49">
        <f t="shared" si="5"/>
        <v>3</v>
      </c>
      <c r="NA2" s="49">
        <f t="shared" si="5"/>
        <v>4</v>
      </c>
      <c r="NB2" s="49">
        <f t="shared" si="5"/>
        <v>5</v>
      </c>
      <c r="NC2" s="49">
        <f t="shared" si="5"/>
        <v>6</v>
      </c>
      <c r="ND2" s="49">
        <f t="shared" si="5"/>
        <v>7</v>
      </c>
      <c r="NE2" s="49">
        <f t="shared" si="5"/>
        <v>1</v>
      </c>
      <c r="NF2" s="49">
        <f t="shared" si="5"/>
        <v>2</v>
      </c>
      <c r="NG2" s="49">
        <f t="shared" si="5"/>
        <v>3</v>
      </c>
      <c r="NH2" s="49">
        <f t="shared" si="5"/>
        <v>4</v>
      </c>
      <c r="NI2" s="49">
        <f t="shared" si="5"/>
        <v>5</v>
      </c>
      <c r="NJ2" s="49">
        <f t="shared" si="5"/>
        <v>6</v>
      </c>
      <c r="NK2" s="49">
        <f t="shared" si="5"/>
        <v>7</v>
      </c>
      <c r="NL2" s="49">
        <f t="shared" si="5"/>
        <v>1</v>
      </c>
      <c r="NM2" s="49">
        <f t="shared" si="5"/>
        <v>2</v>
      </c>
      <c r="NN2" s="49">
        <f t="shared" si="5"/>
        <v>3</v>
      </c>
    </row>
    <row r="3" spans="1:378" ht="68.25" customHeight="1" thickBot="1" x14ac:dyDescent="0.35">
      <c r="A3" s="59" t="s">
        <v>95</v>
      </c>
      <c r="B3" s="1" t="s">
        <v>3</v>
      </c>
      <c r="C3" s="20" t="s">
        <v>4</v>
      </c>
      <c r="D3" s="20" t="s">
        <v>5</v>
      </c>
      <c r="E3" s="20" t="s">
        <v>94</v>
      </c>
      <c r="F3" s="2" t="s">
        <v>47</v>
      </c>
      <c r="G3" s="2" t="s">
        <v>96</v>
      </c>
      <c r="H3" s="2" t="s">
        <v>6</v>
      </c>
      <c r="I3" s="2" t="s">
        <v>7</v>
      </c>
      <c r="J3" s="2" t="s">
        <v>8</v>
      </c>
      <c r="K3" s="2" t="s">
        <v>9</v>
      </c>
      <c r="L3" s="66">
        <f>C1</f>
        <v>44991</v>
      </c>
      <c r="M3" s="66">
        <f>L3+1</f>
        <v>44992</v>
      </c>
      <c r="N3" s="66">
        <f t="shared" ref="N3:BY3" si="6">M3+1</f>
        <v>44993</v>
      </c>
      <c r="O3" s="66">
        <f t="shared" si="6"/>
        <v>44994</v>
      </c>
      <c r="P3" s="66">
        <f t="shared" si="6"/>
        <v>44995</v>
      </c>
      <c r="Q3" s="66">
        <f t="shared" si="6"/>
        <v>44996</v>
      </c>
      <c r="R3" s="66">
        <f t="shared" si="6"/>
        <v>44997</v>
      </c>
      <c r="S3" s="66">
        <f t="shared" si="6"/>
        <v>44998</v>
      </c>
      <c r="T3" s="66">
        <f t="shared" si="6"/>
        <v>44999</v>
      </c>
      <c r="U3" s="66">
        <f t="shared" si="6"/>
        <v>45000</v>
      </c>
      <c r="V3" s="66">
        <f t="shared" si="6"/>
        <v>45001</v>
      </c>
      <c r="W3" s="66">
        <f t="shared" si="6"/>
        <v>45002</v>
      </c>
      <c r="X3" s="66">
        <f t="shared" si="6"/>
        <v>45003</v>
      </c>
      <c r="Y3" s="66">
        <f t="shared" si="6"/>
        <v>45004</v>
      </c>
      <c r="Z3" s="66">
        <f t="shared" si="6"/>
        <v>45005</v>
      </c>
      <c r="AA3" s="66">
        <f t="shared" si="6"/>
        <v>45006</v>
      </c>
      <c r="AB3" s="66">
        <f t="shared" si="6"/>
        <v>45007</v>
      </c>
      <c r="AC3" s="66">
        <f t="shared" si="6"/>
        <v>45008</v>
      </c>
      <c r="AD3" s="66">
        <f t="shared" si="6"/>
        <v>45009</v>
      </c>
      <c r="AE3" s="66">
        <f t="shared" si="6"/>
        <v>45010</v>
      </c>
      <c r="AF3" s="66">
        <f t="shared" si="6"/>
        <v>45011</v>
      </c>
      <c r="AG3" s="66">
        <f t="shared" si="6"/>
        <v>45012</v>
      </c>
      <c r="AH3" s="66">
        <f t="shared" si="6"/>
        <v>45013</v>
      </c>
      <c r="AI3" s="66">
        <f t="shared" si="6"/>
        <v>45014</v>
      </c>
      <c r="AJ3" s="66">
        <f t="shared" si="6"/>
        <v>45015</v>
      </c>
      <c r="AK3" s="66">
        <f t="shared" si="6"/>
        <v>45016</v>
      </c>
      <c r="AL3" s="66">
        <f t="shared" si="6"/>
        <v>45017</v>
      </c>
      <c r="AM3" s="66">
        <f t="shared" si="6"/>
        <v>45018</v>
      </c>
      <c r="AN3" s="66">
        <f t="shared" si="6"/>
        <v>45019</v>
      </c>
      <c r="AO3" s="66">
        <f t="shared" si="6"/>
        <v>45020</v>
      </c>
      <c r="AP3" s="66">
        <f t="shared" si="6"/>
        <v>45021</v>
      </c>
      <c r="AQ3" s="66">
        <f t="shared" si="6"/>
        <v>45022</v>
      </c>
      <c r="AR3" s="66">
        <f t="shared" si="6"/>
        <v>45023</v>
      </c>
      <c r="AS3" s="66">
        <f t="shared" si="6"/>
        <v>45024</v>
      </c>
      <c r="AT3" s="66">
        <f t="shared" si="6"/>
        <v>45025</v>
      </c>
      <c r="AU3" s="66">
        <f t="shared" si="6"/>
        <v>45026</v>
      </c>
      <c r="AV3" s="66">
        <f t="shared" si="6"/>
        <v>45027</v>
      </c>
      <c r="AW3" s="66">
        <f t="shared" si="6"/>
        <v>45028</v>
      </c>
      <c r="AX3" s="66">
        <f t="shared" si="6"/>
        <v>45029</v>
      </c>
      <c r="AY3" s="66">
        <f t="shared" si="6"/>
        <v>45030</v>
      </c>
      <c r="AZ3" s="66">
        <f t="shared" si="6"/>
        <v>45031</v>
      </c>
      <c r="BA3" s="66">
        <f t="shared" si="6"/>
        <v>45032</v>
      </c>
      <c r="BB3" s="66">
        <f t="shared" si="6"/>
        <v>45033</v>
      </c>
      <c r="BC3" s="66">
        <f t="shared" si="6"/>
        <v>45034</v>
      </c>
      <c r="BD3" s="66">
        <f t="shared" si="6"/>
        <v>45035</v>
      </c>
      <c r="BE3" s="66">
        <f t="shared" si="6"/>
        <v>45036</v>
      </c>
      <c r="BF3" s="66">
        <f t="shared" si="6"/>
        <v>45037</v>
      </c>
      <c r="BG3" s="66">
        <f t="shared" si="6"/>
        <v>45038</v>
      </c>
      <c r="BH3" s="66">
        <f t="shared" si="6"/>
        <v>45039</v>
      </c>
      <c r="BI3" s="66">
        <f t="shared" si="6"/>
        <v>45040</v>
      </c>
      <c r="BJ3" s="66">
        <f t="shared" si="6"/>
        <v>45041</v>
      </c>
      <c r="BK3" s="66">
        <f t="shared" si="6"/>
        <v>45042</v>
      </c>
      <c r="BL3" s="66">
        <f t="shared" si="6"/>
        <v>45043</v>
      </c>
      <c r="BM3" s="66">
        <f t="shared" si="6"/>
        <v>45044</v>
      </c>
      <c r="BN3" s="66">
        <f t="shared" si="6"/>
        <v>45045</v>
      </c>
      <c r="BO3" s="66">
        <f t="shared" si="6"/>
        <v>45046</v>
      </c>
      <c r="BP3" s="66">
        <f t="shared" si="6"/>
        <v>45047</v>
      </c>
      <c r="BQ3" s="66">
        <f t="shared" si="6"/>
        <v>45048</v>
      </c>
      <c r="BR3" s="66">
        <f t="shared" si="6"/>
        <v>45049</v>
      </c>
      <c r="BS3" s="66">
        <f t="shared" si="6"/>
        <v>45050</v>
      </c>
      <c r="BT3" s="66">
        <f t="shared" si="6"/>
        <v>45051</v>
      </c>
      <c r="BU3" s="66">
        <f t="shared" si="6"/>
        <v>45052</v>
      </c>
      <c r="BV3" s="66">
        <f t="shared" si="6"/>
        <v>45053</v>
      </c>
      <c r="BW3" s="66">
        <f t="shared" si="6"/>
        <v>45054</v>
      </c>
      <c r="BX3" s="66">
        <f t="shared" si="6"/>
        <v>45055</v>
      </c>
      <c r="BY3" s="66">
        <f t="shared" si="6"/>
        <v>45056</v>
      </c>
      <c r="BZ3" s="66">
        <f t="shared" ref="BZ3:EK3" si="7">BY3+1</f>
        <v>45057</v>
      </c>
      <c r="CA3" s="66">
        <f t="shared" si="7"/>
        <v>45058</v>
      </c>
      <c r="CB3" s="66">
        <f t="shared" si="7"/>
        <v>45059</v>
      </c>
      <c r="CC3" s="66">
        <f t="shared" si="7"/>
        <v>45060</v>
      </c>
      <c r="CD3" s="66">
        <f t="shared" si="7"/>
        <v>45061</v>
      </c>
      <c r="CE3" s="66">
        <f t="shared" si="7"/>
        <v>45062</v>
      </c>
      <c r="CF3" s="66">
        <f t="shared" si="7"/>
        <v>45063</v>
      </c>
      <c r="CG3" s="66">
        <f t="shared" si="7"/>
        <v>45064</v>
      </c>
      <c r="CH3" s="66">
        <f t="shared" si="7"/>
        <v>45065</v>
      </c>
      <c r="CI3" s="66">
        <f t="shared" si="7"/>
        <v>45066</v>
      </c>
      <c r="CJ3" s="66">
        <f t="shared" si="7"/>
        <v>45067</v>
      </c>
      <c r="CK3" s="66">
        <f t="shared" si="7"/>
        <v>45068</v>
      </c>
      <c r="CL3" s="66">
        <f t="shared" si="7"/>
        <v>45069</v>
      </c>
      <c r="CM3" s="66">
        <f t="shared" si="7"/>
        <v>45070</v>
      </c>
      <c r="CN3" s="66">
        <f t="shared" si="7"/>
        <v>45071</v>
      </c>
      <c r="CO3" s="66">
        <f t="shared" si="7"/>
        <v>45072</v>
      </c>
      <c r="CP3" s="66">
        <f t="shared" si="7"/>
        <v>45073</v>
      </c>
      <c r="CQ3" s="66">
        <f t="shared" si="7"/>
        <v>45074</v>
      </c>
      <c r="CR3" s="66">
        <f t="shared" si="7"/>
        <v>45075</v>
      </c>
      <c r="CS3" s="66">
        <f t="shared" si="7"/>
        <v>45076</v>
      </c>
      <c r="CT3" s="66">
        <f t="shared" si="7"/>
        <v>45077</v>
      </c>
      <c r="CU3" s="66">
        <f t="shared" si="7"/>
        <v>45078</v>
      </c>
      <c r="CV3" s="66">
        <f t="shared" si="7"/>
        <v>45079</v>
      </c>
      <c r="CW3" s="66">
        <f t="shared" si="7"/>
        <v>45080</v>
      </c>
      <c r="CX3" s="66">
        <f t="shared" si="7"/>
        <v>45081</v>
      </c>
      <c r="CY3" s="66">
        <f t="shared" si="7"/>
        <v>45082</v>
      </c>
      <c r="CZ3" s="66">
        <f t="shared" si="7"/>
        <v>45083</v>
      </c>
      <c r="DA3" s="66">
        <f t="shared" si="7"/>
        <v>45084</v>
      </c>
      <c r="DB3" s="66">
        <f t="shared" si="7"/>
        <v>45085</v>
      </c>
      <c r="DC3" s="66">
        <f t="shared" si="7"/>
        <v>45086</v>
      </c>
      <c r="DD3" s="66">
        <f t="shared" si="7"/>
        <v>45087</v>
      </c>
      <c r="DE3" s="66">
        <f t="shared" si="7"/>
        <v>45088</v>
      </c>
      <c r="DF3" s="66">
        <f t="shared" si="7"/>
        <v>45089</v>
      </c>
      <c r="DG3" s="66">
        <f t="shared" si="7"/>
        <v>45090</v>
      </c>
      <c r="DH3" s="66">
        <f t="shared" si="7"/>
        <v>45091</v>
      </c>
      <c r="DI3" s="66">
        <f t="shared" si="7"/>
        <v>45092</v>
      </c>
      <c r="DJ3" s="66">
        <f t="shared" si="7"/>
        <v>45093</v>
      </c>
      <c r="DK3" s="66">
        <f t="shared" si="7"/>
        <v>45094</v>
      </c>
      <c r="DL3" s="66">
        <f t="shared" si="7"/>
        <v>45095</v>
      </c>
      <c r="DM3" s="66">
        <f t="shared" si="7"/>
        <v>45096</v>
      </c>
      <c r="DN3" s="66">
        <f t="shared" si="7"/>
        <v>45097</v>
      </c>
      <c r="DO3" s="66">
        <f t="shared" si="7"/>
        <v>45098</v>
      </c>
      <c r="DP3" s="66">
        <f t="shared" si="7"/>
        <v>45099</v>
      </c>
      <c r="DQ3" s="66">
        <f t="shared" si="7"/>
        <v>45100</v>
      </c>
      <c r="DR3" s="66">
        <f t="shared" si="7"/>
        <v>45101</v>
      </c>
      <c r="DS3" s="66">
        <f t="shared" si="7"/>
        <v>45102</v>
      </c>
      <c r="DT3" s="66">
        <f t="shared" si="7"/>
        <v>45103</v>
      </c>
      <c r="DU3" s="66">
        <f t="shared" si="7"/>
        <v>45104</v>
      </c>
      <c r="DV3" s="66">
        <f t="shared" si="7"/>
        <v>45105</v>
      </c>
      <c r="DW3" s="66">
        <f t="shared" si="7"/>
        <v>45106</v>
      </c>
      <c r="DX3" s="66">
        <f t="shared" si="7"/>
        <v>45107</v>
      </c>
      <c r="DY3" s="66">
        <f t="shared" si="7"/>
        <v>45108</v>
      </c>
      <c r="DZ3" s="66">
        <f t="shared" si="7"/>
        <v>45109</v>
      </c>
      <c r="EA3" s="66">
        <f t="shared" si="7"/>
        <v>45110</v>
      </c>
      <c r="EB3" s="66">
        <f t="shared" si="7"/>
        <v>45111</v>
      </c>
      <c r="EC3" s="66">
        <f t="shared" si="7"/>
        <v>45112</v>
      </c>
      <c r="ED3" s="66">
        <f t="shared" si="7"/>
        <v>45113</v>
      </c>
      <c r="EE3" s="66">
        <f t="shared" si="7"/>
        <v>45114</v>
      </c>
      <c r="EF3" s="66">
        <f t="shared" si="7"/>
        <v>45115</v>
      </c>
      <c r="EG3" s="66">
        <f t="shared" si="7"/>
        <v>45116</v>
      </c>
      <c r="EH3" s="66">
        <f t="shared" si="7"/>
        <v>45117</v>
      </c>
      <c r="EI3" s="66">
        <f t="shared" si="7"/>
        <v>45118</v>
      </c>
      <c r="EJ3" s="66">
        <f t="shared" si="7"/>
        <v>45119</v>
      </c>
      <c r="EK3" s="66">
        <f t="shared" si="7"/>
        <v>45120</v>
      </c>
      <c r="EL3" s="66">
        <f t="shared" ref="EL3:GW3" si="8">EK3+1</f>
        <v>45121</v>
      </c>
      <c r="EM3" s="66">
        <f t="shared" si="8"/>
        <v>45122</v>
      </c>
      <c r="EN3" s="66">
        <f t="shared" si="8"/>
        <v>45123</v>
      </c>
      <c r="EO3" s="66">
        <f t="shared" si="8"/>
        <v>45124</v>
      </c>
      <c r="EP3" s="66">
        <f t="shared" si="8"/>
        <v>45125</v>
      </c>
      <c r="EQ3" s="66">
        <f t="shared" si="8"/>
        <v>45126</v>
      </c>
      <c r="ER3" s="66">
        <f t="shared" si="8"/>
        <v>45127</v>
      </c>
      <c r="ES3" s="66">
        <f t="shared" si="8"/>
        <v>45128</v>
      </c>
      <c r="ET3" s="66">
        <f t="shared" si="8"/>
        <v>45129</v>
      </c>
      <c r="EU3" s="66">
        <f t="shared" si="8"/>
        <v>45130</v>
      </c>
      <c r="EV3" s="66">
        <f t="shared" si="8"/>
        <v>45131</v>
      </c>
      <c r="EW3" s="66">
        <f t="shared" si="8"/>
        <v>45132</v>
      </c>
      <c r="EX3" s="66">
        <f t="shared" si="8"/>
        <v>45133</v>
      </c>
      <c r="EY3" s="66">
        <f t="shared" si="8"/>
        <v>45134</v>
      </c>
      <c r="EZ3" s="66">
        <f t="shared" si="8"/>
        <v>45135</v>
      </c>
      <c r="FA3" s="66">
        <f t="shared" si="8"/>
        <v>45136</v>
      </c>
      <c r="FB3" s="66">
        <f t="shared" si="8"/>
        <v>45137</v>
      </c>
      <c r="FC3" s="66">
        <f t="shared" si="8"/>
        <v>45138</v>
      </c>
      <c r="FD3" s="66">
        <f t="shared" si="8"/>
        <v>45139</v>
      </c>
      <c r="FE3" s="66">
        <f t="shared" si="8"/>
        <v>45140</v>
      </c>
      <c r="FF3" s="66">
        <f t="shared" si="8"/>
        <v>45141</v>
      </c>
      <c r="FG3" s="66">
        <f t="shared" si="8"/>
        <v>45142</v>
      </c>
      <c r="FH3" s="66">
        <f t="shared" si="8"/>
        <v>45143</v>
      </c>
      <c r="FI3" s="66">
        <f t="shared" si="8"/>
        <v>45144</v>
      </c>
      <c r="FJ3" s="66">
        <f t="shared" si="8"/>
        <v>45145</v>
      </c>
      <c r="FK3" s="66">
        <f t="shared" si="8"/>
        <v>45146</v>
      </c>
      <c r="FL3" s="66">
        <f t="shared" si="8"/>
        <v>45147</v>
      </c>
      <c r="FM3" s="66">
        <f t="shared" si="8"/>
        <v>45148</v>
      </c>
      <c r="FN3" s="66">
        <f t="shared" si="8"/>
        <v>45149</v>
      </c>
      <c r="FO3" s="66">
        <f t="shared" si="8"/>
        <v>45150</v>
      </c>
      <c r="FP3" s="66">
        <f t="shared" si="8"/>
        <v>45151</v>
      </c>
      <c r="FQ3" s="66">
        <f t="shared" si="8"/>
        <v>45152</v>
      </c>
      <c r="FR3" s="66">
        <f t="shared" si="8"/>
        <v>45153</v>
      </c>
      <c r="FS3" s="66">
        <f t="shared" si="8"/>
        <v>45154</v>
      </c>
      <c r="FT3" s="66">
        <f t="shared" si="8"/>
        <v>45155</v>
      </c>
      <c r="FU3" s="66">
        <f t="shared" si="8"/>
        <v>45156</v>
      </c>
      <c r="FV3" s="66">
        <f t="shared" si="8"/>
        <v>45157</v>
      </c>
      <c r="FW3" s="66">
        <f t="shared" si="8"/>
        <v>45158</v>
      </c>
      <c r="FX3" s="66">
        <f t="shared" si="8"/>
        <v>45159</v>
      </c>
      <c r="FY3" s="66">
        <f t="shared" si="8"/>
        <v>45160</v>
      </c>
      <c r="FZ3" s="66">
        <f t="shared" si="8"/>
        <v>45161</v>
      </c>
      <c r="GA3" s="66">
        <f t="shared" si="8"/>
        <v>45162</v>
      </c>
      <c r="GB3" s="66">
        <f t="shared" si="8"/>
        <v>45163</v>
      </c>
      <c r="GC3" s="66">
        <f t="shared" si="8"/>
        <v>45164</v>
      </c>
      <c r="GD3" s="66">
        <f t="shared" si="8"/>
        <v>45165</v>
      </c>
      <c r="GE3" s="66">
        <f t="shared" si="8"/>
        <v>45166</v>
      </c>
      <c r="GF3" s="66">
        <f t="shared" si="8"/>
        <v>45167</v>
      </c>
      <c r="GG3" s="66">
        <f t="shared" si="8"/>
        <v>45168</v>
      </c>
      <c r="GH3" s="66">
        <f t="shared" si="8"/>
        <v>45169</v>
      </c>
      <c r="GI3" s="66">
        <f t="shared" si="8"/>
        <v>45170</v>
      </c>
      <c r="GJ3" s="66">
        <f t="shared" si="8"/>
        <v>45171</v>
      </c>
      <c r="GK3" s="66">
        <f t="shared" si="8"/>
        <v>45172</v>
      </c>
      <c r="GL3" s="66">
        <f t="shared" si="8"/>
        <v>45173</v>
      </c>
      <c r="GM3" s="66">
        <f t="shared" si="8"/>
        <v>45174</v>
      </c>
      <c r="GN3" s="66">
        <f t="shared" si="8"/>
        <v>45175</v>
      </c>
      <c r="GO3" s="66">
        <f t="shared" si="8"/>
        <v>45176</v>
      </c>
      <c r="GP3" s="66">
        <f t="shared" si="8"/>
        <v>45177</v>
      </c>
      <c r="GQ3" s="66">
        <f t="shared" si="8"/>
        <v>45178</v>
      </c>
      <c r="GR3" s="66">
        <f t="shared" si="8"/>
        <v>45179</v>
      </c>
      <c r="GS3" s="66">
        <f t="shared" si="8"/>
        <v>45180</v>
      </c>
      <c r="GT3" s="66">
        <f t="shared" si="8"/>
        <v>45181</v>
      </c>
      <c r="GU3" s="66">
        <f t="shared" si="8"/>
        <v>45182</v>
      </c>
      <c r="GV3" s="66">
        <f t="shared" si="8"/>
        <v>45183</v>
      </c>
      <c r="GW3" s="66">
        <f t="shared" si="8"/>
        <v>45184</v>
      </c>
      <c r="GX3" s="66">
        <f t="shared" ref="GX3:JI3" si="9">GW3+1</f>
        <v>45185</v>
      </c>
      <c r="GY3" s="66">
        <f t="shared" si="9"/>
        <v>45186</v>
      </c>
      <c r="GZ3" s="66">
        <f t="shared" si="9"/>
        <v>45187</v>
      </c>
      <c r="HA3" s="66">
        <f t="shared" si="9"/>
        <v>45188</v>
      </c>
      <c r="HB3" s="66">
        <f t="shared" si="9"/>
        <v>45189</v>
      </c>
      <c r="HC3" s="66">
        <f t="shared" si="9"/>
        <v>45190</v>
      </c>
      <c r="HD3" s="66">
        <f t="shared" si="9"/>
        <v>45191</v>
      </c>
      <c r="HE3" s="66">
        <f t="shared" si="9"/>
        <v>45192</v>
      </c>
      <c r="HF3" s="66">
        <f t="shared" si="9"/>
        <v>45193</v>
      </c>
      <c r="HG3" s="66">
        <f t="shared" si="9"/>
        <v>45194</v>
      </c>
      <c r="HH3" s="66">
        <f t="shared" si="9"/>
        <v>45195</v>
      </c>
      <c r="HI3" s="66">
        <f t="shared" si="9"/>
        <v>45196</v>
      </c>
      <c r="HJ3" s="66">
        <f t="shared" si="9"/>
        <v>45197</v>
      </c>
      <c r="HK3" s="66">
        <f t="shared" si="9"/>
        <v>45198</v>
      </c>
      <c r="HL3" s="66">
        <f t="shared" si="9"/>
        <v>45199</v>
      </c>
      <c r="HM3" s="66">
        <f t="shared" si="9"/>
        <v>45200</v>
      </c>
      <c r="HN3" s="66">
        <f t="shared" si="9"/>
        <v>45201</v>
      </c>
      <c r="HO3" s="66">
        <f t="shared" si="9"/>
        <v>45202</v>
      </c>
      <c r="HP3" s="66">
        <f t="shared" si="9"/>
        <v>45203</v>
      </c>
      <c r="HQ3" s="66">
        <f t="shared" si="9"/>
        <v>45204</v>
      </c>
      <c r="HR3" s="66">
        <f t="shared" si="9"/>
        <v>45205</v>
      </c>
      <c r="HS3" s="66">
        <f t="shared" si="9"/>
        <v>45206</v>
      </c>
      <c r="HT3" s="66">
        <f t="shared" si="9"/>
        <v>45207</v>
      </c>
      <c r="HU3" s="66">
        <f t="shared" si="9"/>
        <v>45208</v>
      </c>
      <c r="HV3" s="66">
        <f t="shared" si="9"/>
        <v>45209</v>
      </c>
      <c r="HW3" s="66">
        <f t="shared" si="9"/>
        <v>45210</v>
      </c>
      <c r="HX3" s="66">
        <f t="shared" si="9"/>
        <v>45211</v>
      </c>
      <c r="HY3" s="66">
        <f t="shared" si="9"/>
        <v>45212</v>
      </c>
      <c r="HZ3" s="66">
        <f t="shared" si="9"/>
        <v>45213</v>
      </c>
      <c r="IA3" s="66">
        <f t="shared" si="9"/>
        <v>45214</v>
      </c>
      <c r="IB3" s="66">
        <f t="shared" si="9"/>
        <v>45215</v>
      </c>
      <c r="IC3" s="66">
        <f t="shared" si="9"/>
        <v>45216</v>
      </c>
      <c r="ID3" s="66">
        <f t="shared" si="9"/>
        <v>45217</v>
      </c>
      <c r="IE3" s="66">
        <f t="shared" si="9"/>
        <v>45218</v>
      </c>
      <c r="IF3" s="66">
        <f t="shared" si="9"/>
        <v>45219</v>
      </c>
      <c r="IG3" s="66">
        <f t="shared" si="9"/>
        <v>45220</v>
      </c>
      <c r="IH3" s="66">
        <f t="shared" si="9"/>
        <v>45221</v>
      </c>
      <c r="II3" s="66">
        <f t="shared" si="9"/>
        <v>45222</v>
      </c>
      <c r="IJ3" s="66">
        <f t="shared" si="9"/>
        <v>45223</v>
      </c>
      <c r="IK3" s="66">
        <f t="shared" si="9"/>
        <v>45224</v>
      </c>
      <c r="IL3" s="66">
        <f t="shared" si="9"/>
        <v>45225</v>
      </c>
      <c r="IM3" s="66">
        <f t="shared" si="9"/>
        <v>45226</v>
      </c>
      <c r="IN3" s="66">
        <f t="shared" si="9"/>
        <v>45227</v>
      </c>
      <c r="IO3" s="66">
        <f t="shared" si="9"/>
        <v>45228</v>
      </c>
      <c r="IP3" s="66">
        <f t="shared" si="9"/>
        <v>45229</v>
      </c>
      <c r="IQ3" s="66">
        <f t="shared" si="9"/>
        <v>45230</v>
      </c>
      <c r="IR3" s="66">
        <f t="shared" si="9"/>
        <v>45231</v>
      </c>
      <c r="IS3" s="66">
        <f t="shared" si="9"/>
        <v>45232</v>
      </c>
      <c r="IT3" s="66">
        <f t="shared" si="9"/>
        <v>45233</v>
      </c>
      <c r="IU3" s="66">
        <f t="shared" si="9"/>
        <v>45234</v>
      </c>
      <c r="IV3" s="66">
        <f t="shared" si="9"/>
        <v>45235</v>
      </c>
      <c r="IW3" s="66">
        <f t="shared" si="9"/>
        <v>45236</v>
      </c>
      <c r="IX3" s="66">
        <f t="shared" si="9"/>
        <v>45237</v>
      </c>
      <c r="IY3" s="66">
        <f t="shared" si="9"/>
        <v>45238</v>
      </c>
      <c r="IZ3" s="66">
        <f t="shared" si="9"/>
        <v>45239</v>
      </c>
      <c r="JA3" s="66">
        <f t="shared" si="9"/>
        <v>45240</v>
      </c>
      <c r="JB3" s="66">
        <f t="shared" si="9"/>
        <v>45241</v>
      </c>
      <c r="JC3" s="66">
        <f t="shared" si="9"/>
        <v>45242</v>
      </c>
      <c r="JD3" s="66">
        <f t="shared" si="9"/>
        <v>45243</v>
      </c>
      <c r="JE3" s="66">
        <f t="shared" si="9"/>
        <v>45244</v>
      </c>
      <c r="JF3" s="66">
        <f t="shared" si="9"/>
        <v>45245</v>
      </c>
      <c r="JG3" s="66">
        <f t="shared" si="9"/>
        <v>45246</v>
      </c>
      <c r="JH3" s="66">
        <f t="shared" si="9"/>
        <v>45247</v>
      </c>
      <c r="JI3" s="66">
        <f t="shared" si="9"/>
        <v>45248</v>
      </c>
      <c r="JJ3" s="66">
        <f t="shared" ref="JJ3:LU3" si="10">JI3+1</f>
        <v>45249</v>
      </c>
      <c r="JK3" s="66">
        <f t="shared" si="10"/>
        <v>45250</v>
      </c>
      <c r="JL3" s="66">
        <f t="shared" si="10"/>
        <v>45251</v>
      </c>
      <c r="JM3" s="66">
        <f t="shared" si="10"/>
        <v>45252</v>
      </c>
      <c r="JN3" s="66">
        <f t="shared" si="10"/>
        <v>45253</v>
      </c>
      <c r="JO3" s="66">
        <f t="shared" si="10"/>
        <v>45254</v>
      </c>
      <c r="JP3" s="66">
        <f t="shared" si="10"/>
        <v>45255</v>
      </c>
      <c r="JQ3" s="66">
        <f t="shared" si="10"/>
        <v>45256</v>
      </c>
      <c r="JR3" s="66">
        <f t="shared" si="10"/>
        <v>45257</v>
      </c>
      <c r="JS3" s="66">
        <f t="shared" si="10"/>
        <v>45258</v>
      </c>
      <c r="JT3" s="66">
        <f t="shared" si="10"/>
        <v>45259</v>
      </c>
      <c r="JU3" s="66">
        <f t="shared" si="10"/>
        <v>45260</v>
      </c>
      <c r="JV3" s="66">
        <f t="shared" si="10"/>
        <v>45261</v>
      </c>
      <c r="JW3" s="66">
        <f t="shared" si="10"/>
        <v>45262</v>
      </c>
      <c r="JX3" s="66">
        <f t="shared" si="10"/>
        <v>45263</v>
      </c>
      <c r="JY3" s="66">
        <f t="shared" si="10"/>
        <v>45264</v>
      </c>
      <c r="JZ3" s="66">
        <f t="shared" si="10"/>
        <v>45265</v>
      </c>
      <c r="KA3" s="66">
        <f t="shared" si="10"/>
        <v>45266</v>
      </c>
      <c r="KB3" s="66">
        <f t="shared" si="10"/>
        <v>45267</v>
      </c>
      <c r="KC3" s="66">
        <f t="shared" si="10"/>
        <v>45268</v>
      </c>
      <c r="KD3" s="66">
        <f t="shared" si="10"/>
        <v>45269</v>
      </c>
      <c r="KE3" s="66">
        <f t="shared" si="10"/>
        <v>45270</v>
      </c>
      <c r="KF3" s="66">
        <f t="shared" si="10"/>
        <v>45271</v>
      </c>
      <c r="KG3" s="66">
        <f t="shared" si="10"/>
        <v>45272</v>
      </c>
      <c r="KH3" s="66">
        <f t="shared" si="10"/>
        <v>45273</v>
      </c>
      <c r="KI3" s="66">
        <f t="shared" si="10"/>
        <v>45274</v>
      </c>
      <c r="KJ3" s="66">
        <f t="shared" si="10"/>
        <v>45275</v>
      </c>
      <c r="KK3" s="66">
        <f t="shared" si="10"/>
        <v>45276</v>
      </c>
      <c r="KL3" s="66">
        <f t="shared" si="10"/>
        <v>45277</v>
      </c>
      <c r="KM3" s="66">
        <f t="shared" si="10"/>
        <v>45278</v>
      </c>
      <c r="KN3" s="66">
        <f t="shared" si="10"/>
        <v>45279</v>
      </c>
      <c r="KO3" s="66">
        <f t="shared" si="10"/>
        <v>45280</v>
      </c>
      <c r="KP3" s="66">
        <f t="shared" si="10"/>
        <v>45281</v>
      </c>
      <c r="KQ3" s="66">
        <f t="shared" si="10"/>
        <v>45282</v>
      </c>
      <c r="KR3" s="66">
        <f t="shared" si="10"/>
        <v>45283</v>
      </c>
      <c r="KS3" s="66">
        <f t="shared" si="10"/>
        <v>45284</v>
      </c>
      <c r="KT3" s="66">
        <f t="shared" si="10"/>
        <v>45285</v>
      </c>
      <c r="KU3" s="66">
        <f t="shared" si="10"/>
        <v>45286</v>
      </c>
      <c r="KV3" s="66">
        <f t="shared" si="10"/>
        <v>45287</v>
      </c>
      <c r="KW3" s="66">
        <f t="shared" si="10"/>
        <v>45288</v>
      </c>
      <c r="KX3" s="66">
        <f t="shared" si="10"/>
        <v>45289</v>
      </c>
      <c r="KY3" s="66">
        <f t="shared" si="10"/>
        <v>45290</v>
      </c>
      <c r="KZ3" s="66">
        <f t="shared" si="10"/>
        <v>45291</v>
      </c>
      <c r="LA3" s="66">
        <f t="shared" si="10"/>
        <v>45292</v>
      </c>
      <c r="LB3" s="66">
        <f t="shared" si="10"/>
        <v>45293</v>
      </c>
      <c r="LC3" s="66">
        <f t="shared" si="10"/>
        <v>45294</v>
      </c>
      <c r="LD3" s="66">
        <f t="shared" si="10"/>
        <v>45295</v>
      </c>
      <c r="LE3" s="66">
        <f t="shared" si="10"/>
        <v>45296</v>
      </c>
      <c r="LF3" s="66">
        <f t="shared" si="10"/>
        <v>45297</v>
      </c>
      <c r="LG3" s="66">
        <f t="shared" si="10"/>
        <v>45298</v>
      </c>
      <c r="LH3" s="66">
        <f t="shared" si="10"/>
        <v>45299</v>
      </c>
      <c r="LI3" s="66">
        <f t="shared" si="10"/>
        <v>45300</v>
      </c>
      <c r="LJ3" s="66">
        <f t="shared" si="10"/>
        <v>45301</v>
      </c>
      <c r="LK3" s="66">
        <f t="shared" si="10"/>
        <v>45302</v>
      </c>
      <c r="LL3" s="66">
        <f t="shared" si="10"/>
        <v>45303</v>
      </c>
      <c r="LM3" s="66">
        <f t="shared" si="10"/>
        <v>45304</v>
      </c>
      <c r="LN3" s="66">
        <f t="shared" si="10"/>
        <v>45305</v>
      </c>
      <c r="LO3" s="66">
        <f t="shared" si="10"/>
        <v>45306</v>
      </c>
      <c r="LP3" s="66">
        <f t="shared" si="10"/>
        <v>45307</v>
      </c>
      <c r="LQ3" s="66">
        <f t="shared" si="10"/>
        <v>45308</v>
      </c>
      <c r="LR3" s="66">
        <f t="shared" si="10"/>
        <v>45309</v>
      </c>
      <c r="LS3" s="66">
        <f t="shared" si="10"/>
        <v>45310</v>
      </c>
      <c r="LT3" s="66">
        <f t="shared" si="10"/>
        <v>45311</v>
      </c>
      <c r="LU3" s="66">
        <f t="shared" si="10"/>
        <v>45312</v>
      </c>
      <c r="LV3" s="66">
        <f t="shared" ref="LV3:NN3" si="11">LU3+1</f>
        <v>45313</v>
      </c>
      <c r="LW3" s="66">
        <f t="shared" si="11"/>
        <v>45314</v>
      </c>
      <c r="LX3" s="66">
        <f t="shared" si="11"/>
        <v>45315</v>
      </c>
      <c r="LY3" s="66">
        <f t="shared" si="11"/>
        <v>45316</v>
      </c>
      <c r="LZ3" s="66">
        <f t="shared" si="11"/>
        <v>45317</v>
      </c>
      <c r="MA3" s="66">
        <f t="shared" si="11"/>
        <v>45318</v>
      </c>
      <c r="MB3" s="66">
        <f t="shared" si="11"/>
        <v>45319</v>
      </c>
      <c r="MC3" s="66">
        <f t="shared" si="11"/>
        <v>45320</v>
      </c>
      <c r="MD3" s="66">
        <f t="shared" si="11"/>
        <v>45321</v>
      </c>
      <c r="ME3" s="66">
        <f t="shared" si="11"/>
        <v>45322</v>
      </c>
      <c r="MF3" s="66">
        <f t="shared" si="11"/>
        <v>45323</v>
      </c>
      <c r="MG3" s="66">
        <f t="shared" si="11"/>
        <v>45324</v>
      </c>
      <c r="MH3" s="66">
        <f t="shared" si="11"/>
        <v>45325</v>
      </c>
      <c r="MI3" s="66">
        <f t="shared" si="11"/>
        <v>45326</v>
      </c>
      <c r="MJ3" s="66">
        <f t="shared" si="11"/>
        <v>45327</v>
      </c>
      <c r="MK3" s="66">
        <f t="shared" si="11"/>
        <v>45328</v>
      </c>
      <c r="ML3" s="66">
        <f t="shared" si="11"/>
        <v>45329</v>
      </c>
      <c r="MM3" s="66">
        <f t="shared" si="11"/>
        <v>45330</v>
      </c>
      <c r="MN3" s="66">
        <f t="shared" si="11"/>
        <v>45331</v>
      </c>
      <c r="MO3" s="66">
        <f t="shared" si="11"/>
        <v>45332</v>
      </c>
      <c r="MP3" s="66">
        <f t="shared" si="11"/>
        <v>45333</v>
      </c>
      <c r="MQ3" s="66">
        <f t="shared" si="11"/>
        <v>45334</v>
      </c>
      <c r="MR3" s="66">
        <f t="shared" si="11"/>
        <v>45335</v>
      </c>
      <c r="MS3" s="66">
        <f t="shared" si="11"/>
        <v>45336</v>
      </c>
      <c r="MT3" s="66">
        <f t="shared" si="11"/>
        <v>45337</v>
      </c>
      <c r="MU3" s="66">
        <f t="shared" si="11"/>
        <v>45338</v>
      </c>
      <c r="MV3" s="66">
        <f t="shared" si="11"/>
        <v>45339</v>
      </c>
      <c r="MW3" s="66">
        <f t="shared" si="11"/>
        <v>45340</v>
      </c>
      <c r="MX3" s="66">
        <f t="shared" si="11"/>
        <v>45341</v>
      </c>
      <c r="MY3" s="66">
        <f t="shared" si="11"/>
        <v>45342</v>
      </c>
      <c r="MZ3" s="66">
        <f t="shared" si="11"/>
        <v>45343</v>
      </c>
      <c r="NA3" s="66">
        <f t="shared" si="11"/>
        <v>45344</v>
      </c>
      <c r="NB3" s="66">
        <f t="shared" si="11"/>
        <v>45345</v>
      </c>
      <c r="NC3" s="66">
        <f t="shared" si="11"/>
        <v>45346</v>
      </c>
      <c r="ND3" s="66">
        <f t="shared" si="11"/>
        <v>45347</v>
      </c>
      <c r="NE3" s="66">
        <f t="shared" si="11"/>
        <v>45348</v>
      </c>
      <c r="NF3" s="66">
        <f t="shared" si="11"/>
        <v>45349</v>
      </c>
      <c r="NG3" s="66">
        <f t="shared" si="11"/>
        <v>45350</v>
      </c>
      <c r="NH3" s="66">
        <f t="shared" si="11"/>
        <v>45351</v>
      </c>
      <c r="NI3" s="66">
        <f t="shared" si="11"/>
        <v>45352</v>
      </c>
      <c r="NJ3" s="66">
        <f t="shared" si="11"/>
        <v>45353</v>
      </c>
      <c r="NK3" s="66">
        <f t="shared" si="11"/>
        <v>45354</v>
      </c>
      <c r="NL3" s="66">
        <f t="shared" si="11"/>
        <v>45355</v>
      </c>
      <c r="NM3" s="66">
        <f t="shared" si="11"/>
        <v>45356</v>
      </c>
      <c r="NN3" s="66">
        <f t="shared" si="11"/>
        <v>45357</v>
      </c>
    </row>
    <row r="4" spans="1:378" s="35" customFormat="1" ht="15.65" thickBot="1" x14ac:dyDescent="0.35">
      <c r="A4" s="32">
        <f>SUM(A5:A9)</f>
        <v>4</v>
      </c>
      <c r="B4" s="30" t="s">
        <v>10</v>
      </c>
      <c r="C4" s="31">
        <f>MIN(C5:C9)</f>
        <v>44991</v>
      </c>
      <c r="D4" s="31">
        <f>MAX(D5:D9)</f>
        <v>44995</v>
      </c>
      <c r="E4" s="31"/>
      <c r="F4" s="32">
        <f>SUM(F5:F9)</f>
        <v>6.5</v>
      </c>
      <c r="G4" s="32">
        <f>SUM(G5:G9)/A4</f>
        <v>1</v>
      </c>
      <c r="H4" s="32">
        <f>SUM(H5:H9)</f>
        <v>6.5</v>
      </c>
      <c r="I4" s="36">
        <f ca="1">SUM(I5:I9)/A4</f>
        <v>1</v>
      </c>
      <c r="J4" s="33"/>
      <c r="K4" s="62" t="s">
        <v>11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  <c r="NC4" s="68"/>
      <c r="ND4" s="68"/>
      <c r="NE4" s="68"/>
      <c r="NF4" s="68"/>
      <c r="NG4" s="68"/>
      <c r="NH4" s="68"/>
      <c r="NI4" s="68"/>
      <c r="NJ4" s="68"/>
      <c r="NK4" s="68"/>
      <c r="NL4" s="68"/>
      <c r="NM4" s="68"/>
      <c r="NN4" s="68"/>
    </row>
    <row r="5" spans="1:378" ht="15.65" thickBot="1" x14ac:dyDescent="0.35">
      <c r="A5">
        <v>1</v>
      </c>
      <c r="B5" s="5" t="s">
        <v>12</v>
      </c>
      <c r="C5" s="6">
        <v>44991</v>
      </c>
      <c r="D5" s="6">
        <v>44991</v>
      </c>
      <c r="E5" s="26">
        <v>1</v>
      </c>
      <c r="F5" s="22">
        <f>NETWORKDAYS(C5,D5,feries2023)*E5</f>
        <v>1</v>
      </c>
      <c r="G5" s="22">
        <v>1</v>
      </c>
      <c r="H5" s="7">
        <f>IF(G5=0,0,F5/G5)</f>
        <v>1</v>
      </c>
      <c r="I5" s="8">
        <f ca="1">IF(OR(D5="",C5=""),0,IF(TODAY()&lt;C5,0,IF(TODAY()&gt;D5,100%,((NETWORKDAYS(C5,TODAY(),feries2023)*E5)/(NETWORKDAYS(C5,D5,feries2023)*E5)))))</f>
        <v>1</v>
      </c>
      <c r="J5" s="7" t="s">
        <v>51</v>
      </c>
      <c r="K5" s="63" t="s">
        <v>11</v>
      </c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  <c r="DT5" s="68"/>
      <c r="DU5" s="68"/>
      <c r="DV5" s="68"/>
      <c r="DW5" s="68"/>
      <c r="DX5" s="68"/>
      <c r="DY5" s="68"/>
      <c r="DZ5" s="68"/>
      <c r="EA5" s="68"/>
      <c r="EB5" s="68"/>
      <c r="EC5" s="68"/>
      <c r="ED5" s="68"/>
      <c r="EE5" s="68"/>
      <c r="EF5" s="68"/>
      <c r="EG5" s="68"/>
      <c r="EH5" s="68"/>
      <c r="EI5" s="68"/>
      <c r="EJ5" s="68"/>
      <c r="EK5" s="68"/>
      <c r="EL5" s="68"/>
      <c r="EM5" s="68"/>
      <c r="EN5" s="68"/>
      <c r="EO5" s="68"/>
      <c r="EP5" s="68"/>
      <c r="EQ5" s="68"/>
      <c r="ER5" s="68"/>
      <c r="ES5" s="68"/>
      <c r="ET5" s="68"/>
      <c r="EU5" s="68"/>
      <c r="EV5" s="68"/>
      <c r="EW5" s="68"/>
      <c r="EX5" s="68"/>
      <c r="EY5" s="68"/>
      <c r="EZ5" s="68"/>
      <c r="FA5" s="68"/>
      <c r="FB5" s="68"/>
      <c r="FC5" s="68"/>
      <c r="FD5" s="68"/>
      <c r="FE5" s="68"/>
      <c r="FF5" s="68"/>
      <c r="FG5" s="68"/>
      <c r="FH5" s="68"/>
      <c r="FI5" s="68"/>
      <c r="FJ5" s="68"/>
      <c r="FK5" s="68"/>
      <c r="FL5" s="68"/>
      <c r="FM5" s="68"/>
      <c r="FN5" s="68"/>
      <c r="FO5" s="68"/>
      <c r="FP5" s="68"/>
      <c r="FQ5" s="68"/>
      <c r="FR5" s="68"/>
      <c r="FS5" s="68"/>
      <c r="FT5" s="68"/>
      <c r="FU5" s="68"/>
      <c r="FV5" s="68"/>
      <c r="FW5" s="68"/>
      <c r="FX5" s="68"/>
      <c r="FY5" s="68"/>
      <c r="FZ5" s="68"/>
      <c r="GA5" s="68"/>
      <c r="GB5" s="68"/>
      <c r="GC5" s="68"/>
      <c r="GD5" s="68"/>
      <c r="GE5" s="68"/>
      <c r="GF5" s="68"/>
      <c r="GG5" s="68"/>
      <c r="GH5" s="68"/>
      <c r="GI5" s="68"/>
      <c r="GJ5" s="68"/>
      <c r="GK5" s="68"/>
      <c r="GL5" s="68"/>
      <c r="GM5" s="68"/>
      <c r="GN5" s="68"/>
      <c r="GO5" s="68"/>
      <c r="GP5" s="68"/>
      <c r="GQ5" s="68"/>
      <c r="GR5" s="68"/>
      <c r="GS5" s="68"/>
      <c r="GT5" s="68"/>
      <c r="GU5" s="68"/>
      <c r="GV5" s="68"/>
      <c r="GW5" s="68"/>
      <c r="GX5" s="68"/>
      <c r="GY5" s="68"/>
      <c r="GZ5" s="68"/>
      <c r="HA5" s="68"/>
      <c r="HB5" s="68"/>
      <c r="HC5" s="68"/>
      <c r="HD5" s="68"/>
      <c r="HE5" s="68"/>
      <c r="HF5" s="68"/>
      <c r="HG5" s="68"/>
      <c r="HH5" s="68"/>
      <c r="HI5" s="68"/>
      <c r="HJ5" s="68"/>
      <c r="HK5" s="68"/>
      <c r="HL5" s="68"/>
      <c r="HM5" s="68"/>
      <c r="HN5" s="68"/>
      <c r="HO5" s="68"/>
      <c r="HP5" s="68"/>
      <c r="HQ5" s="68"/>
      <c r="HR5" s="68"/>
      <c r="HS5" s="68"/>
      <c r="HT5" s="68"/>
      <c r="HU5" s="68"/>
      <c r="HV5" s="68"/>
      <c r="HW5" s="68"/>
      <c r="HX5" s="68"/>
      <c r="HY5" s="68"/>
      <c r="HZ5" s="68"/>
      <c r="IA5" s="68"/>
      <c r="IB5" s="68"/>
      <c r="IC5" s="68"/>
      <c r="ID5" s="68"/>
      <c r="IE5" s="68"/>
      <c r="IF5" s="68"/>
      <c r="IG5" s="68"/>
      <c r="IH5" s="68"/>
      <c r="II5" s="68"/>
      <c r="IJ5" s="68"/>
      <c r="IK5" s="68"/>
      <c r="IL5" s="68"/>
      <c r="IM5" s="68"/>
      <c r="IN5" s="68"/>
      <c r="IO5" s="68"/>
      <c r="IP5" s="68"/>
      <c r="IQ5" s="68"/>
      <c r="IR5" s="68"/>
      <c r="IS5" s="68"/>
      <c r="IT5" s="68"/>
      <c r="IU5" s="68"/>
      <c r="IV5" s="68"/>
      <c r="IW5" s="68"/>
      <c r="IX5" s="68"/>
      <c r="IY5" s="68"/>
      <c r="IZ5" s="68"/>
      <c r="JA5" s="68"/>
      <c r="JB5" s="68"/>
      <c r="JC5" s="68"/>
      <c r="JD5" s="68"/>
      <c r="JE5" s="68"/>
      <c r="JF5" s="68"/>
      <c r="JG5" s="68"/>
      <c r="JH5" s="68"/>
      <c r="JI5" s="68"/>
      <c r="JJ5" s="68"/>
      <c r="JK5" s="68"/>
      <c r="JL5" s="68"/>
      <c r="JM5" s="68"/>
      <c r="JN5" s="68"/>
      <c r="JO5" s="68"/>
      <c r="JP5" s="68"/>
      <c r="JQ5" s="68"/>
      <c r="JR5" s="68"/>
      <c r="JS5" s="68"/>
      <c r="JT5" s="68"/>
      <c r="JU5" s="68"/>
      <c r="JV5" s="68"/>
      <c r="JW5" s="68"/>
      <c r="JX5" s="68"/>
      <c r="JY5" s="68"/>
      <c r="JZ5" s="68"/>
      <c r="KA5" s="68"/>
      <c r="KB5" s="68"/>
      <c r="KC5" s="68"/>
      <c r="KD5" s="68"/>
      <c r="KE5" s="68"/>
      <c r="KF5" s="68"/>
      <c r="KG5" s="68"/>
      <c r="KH5" s="68"/>
      <c r="KI5" s="68"/>
      <c r="KJ5" s="68"/>
      <c r="KK5" s="68"/>
      <c r="KL5" s="68"/>
      <c r="KM5" s="68"/>
      <c r="KN5" s="68"/>
      <c r="KO5" s="68"/>
      <c r="KP5" s="68"/>
      <c r="KQ5" s="68"/>
      <c r="KR5" s="68"/>
      <c r="KS5" s="68"/>
      <c r="KT5" s="68"/>
      <c r="KU5" s="68"/>
      <c r="KV5" s="68"/>
      <c r="KW5" s="68"/>
      <c r="KX5" s="68"/>
      <c r="KY5" s="68"/>
      <c r="KZ5" s="68"/>
      <c r="LA5" s="68"/>
      <c r="LB5" s="68"/>
      <c r="LC5" s="68"/>
      <c r="LD5" s="68"/>
      <c r="LE5" s="68"/>
      <c r="LF5" s="68"/>
      <c r="LG5" s="68"/>
      <c r="LH5" s="68"/>
      <c r="LI5" s="68"/>
      <c r="LJ5" s="68"/>
      <c r="LK5" s="68"/>
      <c r="LL5" s="68"/>
      <c r="LM5" s="68"/>
      <c r="LN5" s="68"/>
      <c r="LO5" s="68"/>
      <c r="LP5" s="68"/>
      <c r="LQ5" s="68"/>
      <c r="LR5" s="68"/>
      <c r="LS5" s="68"/>
      <c r="LT5" s="68"/>
      <c r="LU5" s="68"/>
      <c r="LV5" s="68"/>
      <c r="LW5" s="68"/>
      <c r="LX5" s="68"/>
      <c r="LY5" s="68"/>
      <c r="LZ5" s="68"/>
      <c r="MA5" s="68"/>
      <c r="MB5" s="68"/>
      <c r="MC5" s="68"/>
      <c r="MD5" s="68"/>
      <c r="ME5" s="68"/>
      <c r="MF5" s="68"/>
      <c r="MG5" s="68"/>
      <c r="MH5" s="68"/>
      <c r="MI5" s="68"/>
      <c r="MJ5" s="68"/>
      <c r="MK5" s="68"/>
      <c r="ML5" s="68"/>
      <c r="MM5" s="68"/>
      <c r="MN5" s="68"/>
      <c r="MO5" s="68"/>
      <c r="MP5" s="68"/>
      <c r="MQ5" s="68"/>
      <c r="MR5" s="68"/>
      <c r="MS5" s="68"/>
      <c r="MT5" s="68"/>
      <c r="MU5" s="68"/>
      <c r="MV5" s="68"/>
      <c r="MW5" s="68"/>
      <c r="MX5" s="68"/>
      <c r="MY5" s="68"/>
      <c r="MZ5" s="68"/>
      <c r="NA5" s="68"/>
      <c r="NB5" s="68"/>
      <c r="NC5" s="68"/>
      <c r="ND5" s="68"/>
      <c r="NE5" s="68"/>
      <c r="NF5" s="68"/>
      <c r="NG5" s="68"/>
      <c r="NH5" s="68"/>
      <c r="NI5" s="68"/>
      <c r="NJ5" s="68"/>
      <c r="NK5" s="68"/>
      <c r="NL5" s="68"/>
      <c r="NM5" s="68"/>
      <c r="NN5" s="68"/>
    </row>
    <row r="6" spans="1:378" ht="15.65" thickBot="1" x14ac:dyDescent="0.35">
      <c r="A6">
        <v>0</v>
      </c>
      <c r="B6" s="28" t="s">
        <v>13</v>
      </c>
      <c r="C6" s="6"/>
      <c r="D6" s="6"/>
      <c r="E6" s="24">
        <v>0.5</v>
      </c>
      <c r="F6" s="22">
        <f>NETWORKDAYS(C6,D6,feries2023)*E6</f>
        <v>0</v>
      </c>
      <c r="G6" s="22">
        <v>0</v>
      </c>
      <c r="H6" s="7">
        <f t="shared" ref="H6:H35" si="12">IF(G6=0,0,F6/G6)</f>
        <v>0</v>
      </c>
      <c r="I6" s="8">
        <f ca="1">IF(OR(D6="",C6=""),0,IF(TODAY()&lt;C6,0,IF(TODAY()&gt;D6,100%,((NETWORKDAYS(C6,TODAY(),feries2023)*E6)/(NETWORKDAYS(C6,D6,feries2023)*E6)))))</f>
        <v>0</v>
      </c>
      <c r="J6" s="7"/>
      <c r="K6" s="63" t="s">
        <v>11</v>
      </c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68"/>
      <c r="DY6" s="68"/>
      <c r="DZ6" s="68"/>
      <c r="EA6" s="68"/>
      <c r="EB6" s="68"/>
      <c r="EC6" s="68"/>
      <c r="ED6" s="68"/>
      <c r="EE6" s="68"/>
      <c r="EF6" s="68"/>
      <c r="EG6" s="68"/>
      <c r="EH6" s="68"/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  <c r="FV6" s="68"/>
      <c r="FW6" s="68"/>
      <c r="FX6" s="68"/>
      <c r="FY6" s="68"/>
      <c r="FZ6" s="68"/>
      <c r="GA6" s="68"/>
      <c r="GB6" s="68"/>
      <c r="GC6" s="68"/>
      <c r="GD6" s="68"/>
      <c r="GE6" s="68"/>
      <c r="GF6" s="68"/>
      <c r="GG6" s="68"/>
      <c r="GH6" s="68"/>
      <c r="GI6" s="68"/>
      <c r="GJ6" s="68"/>
      <c r="GK6" s="68"/>
      <c r="GL6" s="68"/>
      <c r="GM6" s="68"/>
      <c r="GN6" s="68"/>
      <c r="GO6" s="68"/>
      <c r="GP6" s="68"/>
      <c r="GQ6" s="68"/>
      <c r="GR6" s="68"/>
      <c r="GS6" s="68"/>
      <c r="GT6" s="68"/>
      <c r="GU6" s="68"/>
      <c r="GV6" s="68"/>
      <c r="GW6" s="68"/>
      <c r="GX6" s="68"/>
      <c r="GY6" s="68"/>
      <c r="GZ6" s="68"/>
      <c r="HA6" s="68"/>
      <c r="HB6" s="68"/>
      <c r="HC6" s="68"/>
      <c r="HD6" s="68"/>
      <c r="HE6" s="68"/>
      <c r="HF6" s="68"/>
      <c r="HG6" s="68"/>
      <c r="HH6" s="68"/>
      <c r="HI6" s="68"/>
      <c r="HJ6" s="68"/>
      <c r="HK6" s="68"/>
      <c r="HL6" s="68"/>
      <c r="HM6" s="68"/>
      <c r="HN6" s="68"/>
      <c r="HO6" s="68"/>
      <c r="HP6" s="68"/>
      <c r="HQ6" s="68"/>
      <c r="HR6" s="68"/>
      <c r="HS6" s="68"/>
      <c r="HT6" s="68"/>
      <c r="HU6" s="68"/>
      <c r="HV6" s="68"/>
      <c r="HW6" s="68"/>
      <c r="HX6" s="68"/>
      <c r="HY6" s="68"/>
      <c r="HZ6" s="68"/>
      <c r="IA6" s="68"/>
      <c r="IB6" s="68"/>
      <c r="IC6" s="68"/>
      <c r="ID6" s="68"/>
      <c r="IE6" s="68"/>
      <c r="IF6" s="68"/>
      <c r="IG6" s="68"/>
      <c r="IH6" s="68"/>
      <c r="II6" s="68"/>
      <c r="IJ6" s="68"/>
      <c r="IK6" s="68"/>
      <c r="IL6" s="68"/>
      <c r="IM6" s="68"/>
      <c r="IN6" s="68"/>
      <c r="IO6" s="68"/>
      <c r="IP6" s="68"/>
      <c r="IQ6" s="68"/>
      <c r="IR6" s="68"/>
      <c r="IS6" s="68"/>
      <c r="IT6" s="68"/>
      <c r="IU6" s="68"/>
      <c r="IV6" s="68"/>
      <c r="IW6" s="68"/>
      <c r="IX6" s="68"/>
      <c r="IY6" s="68"/>
      <c r="IZ6" s="68"/>
      <c r="JA6" s="68"/>
      <c r="JB6" s="68"/>
      <c r="JC6" s="68"/>
      <c r="JD6" s="68"/>
      <c r="JE6" s="68"/>
      <c r="JF6" s="68"/>
      <c r="JG6" s="68"/>
      <c r="JH6" s="68"/>
      <c r="JI6" s="68"/>
      <c r="JJ6" s="68"/>
      <c r="JK6" s="68"/>
      <c r="JL6" s="68"/>
      <c r="JM6" s="68"/>
      <c r="JN6" s="68"/>
      <c r="JO6" s="68"/>
      <c r="JP6" s="68"/>
      <c r="JQ6" s="68"/>
      <c r="JR6" s="68"/>
      <c r="JS6" s="68"/>
      <c r="JT6" s="68"/>
      <c r="JU6" s="68"/>
      <c r="JV6" s="68"/>
      <c r="JW6" s="68"/>
      <c r="JX6" s="68"/>
      <c r="JY6" s="68"/>
      <c r="JZ6" s="68"/>
      <c r="KA6" s="68"/>
      <c r="KB6" s="68"/>
      <c r="KC6" s="68"/>
      <c r="KD6" s="68"/>
      <c r="KE6" s="68"/>
      <c r="KF6" s="68"/>
      <c r="KG6" s="68"/>
      <c r="KH6" s="68"/>
      <c r="KI6" s="68"/>
      <c r="KJ6" s="68"/>
      <c r="KK6" s="68"/>
      <c r="KL6" s="68"/>
      <c r="KM6" s="68"/>
      <c r="KN6" s="68"/>
      <c r="KO6" s="68"/>
      <c r="KP6" s="68"/>
      <c r="KQ6" s="68"/>
      <c r="KR6" s="68"/>
      <c r="KS6" s="68"/>
      <c r="KT6" s="68"/>
      <c r="KU6" s="68"/>
      <c r="KV6" s="68"/>
      <c r="KW6" s="68"/>
      <c r="KX6" s="68"/>
      <c r="KY6" s="68"/>
      <c r="KZ6" s="68"/>
      <c r="LA6" s="68"/>
      <c r="LB6" s="68"/>
      <c r="LC6" s="68"/>
      <c r="LD6" s="68"/>
      <c r="LE6" s="68"/>
      <c r="LF6" s="68"/>
      <c r="LG6" s="68"/>
      <c r="LH6" s="68"/>
      <c r="LI6" s="68"/>
      <c r="LJ6" s="68"/>
      <c r="LK6" s="68"/>
      <c r="LL6" s="68"/>
      <c r="LM6" s="68"/>
      <c r="LN6" s="68"/>
      <c r="LO6" s="68"/>
      <c r="LP6" s="68"/>
      <c r="LQ6" s="68"/>
      <c r="LR6" s="68"/>
      <c r="LS6" s="68"/>
      <c r="LT6" s="68"/>
      <c r="LU6" s="68"/>
      <c r="LV6" s="68"/>
      <c r="LW6" s="68"/>
      <c r="LX6" s="68"/>
      <c r="LY6" s="68"/>
      <c r="LZ6" s="68"/>
      <c r="MA6" s="68"/>
      <c r="MB6" s="68"/>
      <c r="MC6" s="68"/>
      <c r="MD6" s="68"/>
      <c r="ME6" s="68"/>
      <c r="MF6" s="68"/>
      <c r="MG6" s="68"/>
      <c r="MH6" s="68"/>
      <c r="MI6" s="68"/>
      <c r="MJ6" s="68"/>
      <c r="MK6" s="68"/>
      <c r="ML6" s="68"/>
      <c r="MM6" s="68"/>
      <c r="MN6" s="68"/>
      <c r="MO6" s="68"/>
      <c r="MP6" s="68"/>
      <c r="MQ6" s="68"/>
      <c r="MR6" s="68"/>
      <c r="MS6" s="68"/>
      <c r="MT6" s="68"/>
      <c r="MU6" s="68"/>
      <c r="MV6" s="68"/>
      <c r="MW6" s="68"/>
      <c r="MX6" s="68"/>
      <c r="MY6" s="68"/>
      <c r="MZ6" s="68"/>
      <c r="NA6" s="68"/>
      <c r="NB6" s="68"/>
      <c r="NC6" s="68"/>
      <c r="ND6" s="68"/>
      <c r="NE6" s="68"/>
      <c r="NF6" s="68"/>
      <c r="NG6" s="68"/>
      <c r="NH6" s="68"/>
      <c r="NI6" s="68"/>
      <c r="NJ6" s="68"/>
      <c r="NK6" s="68"/>
      <c r="NL6" s="68"/>
      <c r="NM6" s="68"/>
      <c r="NN6" s="68"/>
    </row>
    <row r="7" spans="1:378" ht="15.65" thickBot="1" x14ac:dyDescent="0.35">
      <c r="A7">
        <v>1</v>
      </c>
      <c r="B7" s="5" t="s">
        <v>14</v>
      </c>
      <c r="C7" s="6">
        <v>44992</v>
      </c>
      <c r="D7" s="6">
        <v>44995</v>
      </c>
      <c r="E7" s="24">
        <v>1</v>
      </c>
      <c r="F7" s="22">
        <f>NETWORKDAYS(C7,D7,feries2023)*E7</f>
        <v>4</v>
      </c>
      <c r="G7" s="22">
        <v>1</v>
      </c>
      <c r="H7" s="7">
        <f t="shared" si="12"/>
        <v>4</v>
      </c>
      <c r="I7" s="8">
        <f ca="1">IF(OR(D7="",C7=""),0,IF(TODAY()&lt;C7,0,IF(TODAY()&gt;D7,100%,((NETWORKDAYS(C7,TODAY(),feries2023)*E7)/(NETWORKDAYS(C7,D7,feries2023)*E7)))))</f>
        <v>1</v>
      </c>
      <c r="J7" s="7" t="s">
        <v>51</v>
      </c>
      <c r="K7" s="63" t="s">
        <v>11</v>
      </c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68"/>
      <c r="ED7" s="68"/>
      <c r="EE7" s="68"/>
      <c r="EF7" s="68"/>
      <c r="EG7" s="68"/>
      <c r="EH7" s="68"/>
      <c r="EI7" s="68"/>
      <c r="EJ7" s="68"/>
      <c r="EK7" s="68"/>
      <c r="EL7" s="68"/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  <c r="FV7" s="68"/>
      <c r="FW7" s="68"/>
      <c r="FX7" s="68"/>
      <c r="FY7" s="68"/>
      <c r="FZ7" s="68"/>
      <c r="GA7" s="68"/>
      <c r="GB7" s="68"/>
      <c r="GC7" s="68"/>
      <c r="GD7" s="68"/>
      <c r="GE7" s="68"/>
      <c r="GF7" s="68"/>
      <c r="GG7" s="68"/>
      <c r="GH7" s="68"/>
      <c r="GI7" s="68"/>
      <c r="GJ7" s="68"/>
      <c r="GK7" s="68"/>
      <c r="GL7" s="68"/>
      <c r="GM7" s="68"/>
      <c r="GN7" s="68"/>
      <c r="GO7" s="68"/>
      <c r="GP7" s="68"/>
      <c r="GQ7" s="68"/>
      <c r="GR7" s="68"/>
      <c r="GS7" s="68"/>
      <c r="GT7" s="68"/>
      <c r="GU7" s="68"/>
      <c r="GV7" s="68"/>
      <c r="GW7" s="68"/>
      <c r="GX7" s="68"/>
      <c r="GY7" s="68"/>
      <c r="GZ7" s="68"/>
      <c r="HA7" s="68"/>
      <c r="HB7" s="68"/>
      <c r="HC7" s="68"/>
      <c r="HD7" s="68"/>
      <c r="HE7" s="68"/>
      <c r="HF7" s="68"/>
      <c r="HG7" s="68"/>
      <c r="HH7" s="68"/>
      <c r="HI7" s="68"/>
      <c r="HJ7" s="68"/>
      <c r="HK7" s="68"/>
      <c r="HL7" s="68"/>
      <c r="HM7" s="68"/>
      <c r="HN7" s="68"/>
      <c r="HO7" s="68"/>
      <c r="HP7" s="68"/>
      <c r="HQ7" s="68"/>
      <c r="HR7" s="68"/>
      <c r="HS7" s="68"/>
      <c r="HT7" s="68"/>
      <c r="HU7" s="68"/>
      <c r="HV7" s="68"/>
      <c r="HW7" s="68"/>
      <c r="HX7" s="68"/>
      <c r="HY7" s="68"/>
      <c r="HZ7" s="68"/>
      <c r="IA7" s="68"/>
      <c r="IB7" s="68"/>
      <c r="IC7" s="68"/>
      <c r="ID7" s="68"/>
      <c r="IE7" s="68"/>
      <c r="IF7" s="68"/>
      <c r="IG7" s="68"/>
      <c r="IH7" s="68"/>
      <c r="II7" s="68"/>
      <c r="IJ7" s="68"/>
      <c r="IK7" s="68"/>
      <c r="IL7" s="68"/>
      <c r="IM7" s="68"/>
      <c r="IN7" s="68"/>
      <c r="IO7" s="68"/>
      <c r="IP7" s="68"/>
      <c r="IQ7" s="68"/>
      <c r="IR7" s="68"/>
      <c r="IS7" s="68"/>
      <c r="IT7" s="68"/>
      <c r="IU7" s="68"/>
      <c r="IV7" s="68"/>
      <c r="IW7" s="68"/>
      <c r="IX7" s="68"/>
      <c r="IY7" s="68"/>
      <c r="IZ7" s="68"/>
      <c r="JA7" s="68"/>
      <c r="JB7" s="68"/>
      <c r="JC7" s="68"/>
      <c r="JD7" s="68"/>
      <c r="JE7" s="68"/>
      <c r="JF7" s="68"/>
      <c r="JG7" s="68"/>
      <c r="JH7" s="68"/>
      <c r="JI7" s="68"/>
      <c r="JJ7" s="68"/>
      <c r="JK7" s="68"/>
      <c r="JL7" s="68"/>
      <c r="JM7" s="68"/>
      <c r="JN7" s="68"/>
      <c r="JO7" s="68"/>
      <c r="JP7" s="68"/>
      <c r="JQ7" s="68"/>
      <c r="JR7" s="68"/>
      <c r="JS7" s="68"/>
      <c r="JT7" s="68"/>
      <c r="JU7" s="68"/>
      <c r="JV7" s="68"/>
      <c r="JW7" s="68"/>
      <c r="JX7" s="68"/>
      <c r="JY7" s="68"/>
      <c r="JZ7" s="68"/>
      <c r="KA7" s="68"/>
      <c r="KB7" s="68"/>
      <c r="KC7" s="68"/>
      <c r="KD7" s="68"/>
      <c r="KE7" s="68"/>
      <c r="KF7" s="68"/>
      <c r="KG7" s="68"/>
      <c r="KH7" s="68"/>
      <c r="KI7" s="68"/>
      <c r="KJ7" s="68"/>
      <c r="KK7" s="68"/>
      <c r="KL7" s="68"/>
      <c r="KM7" s="68"/>
      <c r="KN7" s="68"/>
      <c r="KO7" s="68"/>
      <c r="KP7" s="68"/>
      <c r="KQ7" s="68"/>
      <c r="KR7" s="68"/>
      <c r="KS7" s="68"/>
      <c r="KT7" s="68"/>
      <c r="KU7" s="68"/>
      <c r="KV7" s="68"/>
      <c r="KW7" s="68"/>
      <c r="KX7" s="68"/>
      <c r="KY7" s="68"/>
      <c r="KZ7" s="68"/>
      <c r="LA7" s="68"/>
      <c r="LB7" s="68"/>
      <c r="LC7" s="68"/>
      <c r="LD7" s="68"/>
      <c r="LE7" s="68"/>
      <c r="LF7" s="68"/>
      <c r="LG7" s="68"/>
      <c r="LH7" s="68"/>
      <c r="LI7" s="68"/>
      <c r="LJ7" s="68"/>
      <c r="LK7" s="68"/>
      <c r="LL7" s="68"/>
      <c r="LM7" s="68"/>
      <c r="LN7" s="68"/>
      <c r="LO7" s="68"/>
      <c r="LP7" s="68"/>
      <c r="LQ7" s="68"/>
      <c r="LR7" s="68"/>
      <c r="LS7" s="68"/>
      <c r="LT7" s="68"/>
      <c r="LU7" s="68"/>
      <c r="LV7" s="68"/>
      <c r="LW7" s="68"/>
      <c r="LX7" s="68"/>
      <c r="LY7" s="68"/>
      <c r="LZ7" s="68"/>
      <c r="MA7" s="68"/>
      <c r="MB7" s="68"/>
      <c r="MC7" s="68"/>
      <c r="MD7" s="68"/>
      <c r="ME7" s="68"/>
      <c r="MF7" s="68"/>
      <c r="MG7" s="68"/>
      <c r="MH7" s="68"/>
      <c r="MI7" s="68"/>
      <c r="MJ7" s="68"/>
      <c r="MK7" s="68"/>
      <c r="ML7" s="68"/>
      <c r="MM7" s="68"/>
      <c r="MN7" s="68"/>
      <c r="MO7" s="68"/>
      <c r="MP7" s="68"/>
      <c r="MQ7" s="68"/>
      <c r="MR7" s="68"/>
      <c r="MS7" s="68"/>
      <c r="MT7" s="68"/>
      <c r="MU7" s="68"/>
      <c r="MV7" s="68"/>
      <c r="MW7" s="68"/>
      <c r="MX7" s="68"/>
      <c r="MY7" s="68"/>
      <c r="MZ7" s="68"/>
      <c r="NA7" s="68"/>
      <c r="NB7" s="68"/>
      <c r="NC7" s="68"/>
      <c r="ND7" s="68"/>
      <c r="NE7" s="68"/>
      <c r="NF7" s="68"/>
      <c r="NG7" s="68"/>
      <c r="NH7" s="68"/>
      <c r="NI7" s="68"/>
      <c r="NJ7" s="68"/>
      <c r="NK7" s="68"/>
      <c r="NL7" s="68"/>
      <c r="NM7" s="68"/>
      <c r="NN7" s="68"/>
    </row>
    <row r="8" spans="1:378" ht="15.65" thickBot="1" x14ac:dyDescent="0.35">
      <c r="A8">
        <v>1</v>
      </c>
      <c r="B8" s="5" t="s">
        <v>15</v>
      </c>
      <c r="C8" s="6">
        <v>44995</v>
      </c>
      <c r="D8" s="6">
        <v>44995</v>
      </c>
      <c r="E8" s="24">
        <v>0.5</v>
      </c>
      <c r="F8" s="22">
        <f>NETWORKDAYS(C8,D8,feries2023)*E8</f>
        <v>0.5</v>
      </c>
      <c r="G8" s="22">
        <v>1</v>
      </c>
      <c r="H8" s="7">
        <f t="shared" si="12"/>
        <v>0.5</v>
      </c>
      <c r="I8" s="8">
        <f ca="1">IF(OR(D8="",C8=""),0,IF(TODAY()&lt;C8,0,IF(TODAY()&gt;D8,100%,((NETWORKDAYS(C8,TODAY(),feries2023)*E8)/(NETWORKDAYS(C8,D8,feries2023)*E8)))))</f>
        <v>1</v>
      </c>
      <c r="J8" s="7" t="s">
        <v>51</v>
      </c>
      <c r="K8" s="63" t="s">
        <v>11</v>
      </c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  <c r="CW8" s="68"/>
      <c r="CX8" s="68"/>
      <c r="CY8" s="68"/>
      <c r="CZ8" s="68"/>
      <c r="DA8" s="68"/>
      <c r="DB8" s="68"/>
      <c r="DC8" s="68"/>
      <c r="DD8" s="68"/>
      <c r="DE8" s="68"/>
      <c r="DF8" s="68"/>
      <c r="DG8" s="68"/>
      <c r="DH8" s="68"/>
      <c r="DI8" s="68"/>
      <c r="DJ8" s="68"/>
      <c r="DK8" s="68"/>
      <c r="DL8" s="68"/>
      <c r="DM8" s="68"/>
      <c r="DN8" s="68"/>
      <c r="DO8" s="68"/>
      <c r="DP8" s="68"/>
      <c r="DQ8" s="68"/>
      <c r="DR8" s="68"/>
      <c r="DS8" s="68"/>
      <c r="DT8" s="68"/>
      <c r="DU8" s="68"/>
      <c r="DV8" s="68"/>
      <c r="DW8" s="68"/>
      <c r="DX8" s="68"/>
      <c r="DY8" s="68"/>
      <c r="DZ8" s="68"/>
      <c r="EA8" s="68"/>
      <c r="EB8" s="68"/>
      <c r="EC8" s="68"/>
      <c r="ED8" s="68"/>
      <c r="EE8" s="68"/>
      <c r="EF8" s="68"/>
      <c r="EG8" s="68"/>
      <c r="EH8" s="68"/>
      <c r="EI8" s="68"/>
      <c r="EJ8" s="68"/>
      <c r="EK8" s="68"/>
      <c r="EL8" s="68"/>
      <c r="EM8" s="68"/>
      <c r="EN8" s="68"/>
      <c r="EO8" s="68"/>
      <c r="EP8" s="68"/>
      <c r="EQ8" s="68"/>
      <c r="ER8" s="68"/>
      <c r="ES8" s="68"/>
      <c r="ET8" s="68"/>
      <c r="EU8" s="68"/>
      <c r="EV8" s="68"/>
      <c r="EW8" s="68"/>
      <c r="EX8" s="68"/>
      <c r="EY8" s="68"/>
      <c r="EZ8" s="68"/>
      <c r="FA8" s="68"/>
      <c r="FB8" s="68"/>
      <c r="FC8" s="68"/>
      <c r="FD8" s="68"/>
      <c r="FE8" s="68"/>
      <c r="FF8" s="68"/>
      <c r="FG8" s="68"/>
      <c r="FH8" s="68"/>
      <c r="FI8" s="68"/>
      <c r="FJ8" s="68"/>
      <c r="FK8" s="68"/>
      <c r="FL8" s="68"/>
      <c r="FM8" s="68"/>
      <c r="FN8" s="68"/>
      <c r="FO8" s="68"/>
      <c r="FP8" s="68"/>
      <c r="FQ8" s="68"/>
      <c r="FR8" s="68"/>
      <c r="FS8" s="68"/>
      <c r="FT8" s="68"/>
      <c r="FU8" s="68"/>
      <c r="FV8" s="68"/>
      <c r="FW8" s="68"/>
      <c r="FX8" s="68"/>
      <c r="FY8" s="68"/>
      <c r="FZ8" s="68"/>
      <c r="GA8" s="68"/>
      <c r="GB8" s="68"/>
      <c r="GC8" s="68"/>
      <c r="GD8" s="68"/>
      <c r="GE8" s="68"/>
      <c r="GF8" s="68"/>
      <c r="GG8" s="68"/>
      <c r="GH8" s="68"/>
      <c r="GI8" s="68"/>
      <c r="GJ8" s="68"/>
      <c r="GK8" s="68"/>
      <c r="GL8" s="68"/>
      <c r="GM8" s="68"/>
      <c r="GN8" s="68"/>
      <c r="GO8" s="68"/>
      <c r="GP8" s="68"/>
      <c r="GQ8" s="68"/>
      <c r="GR8" s="68"/>
      <c r="GS8" s="68"/>
      <c r="GT8" s="68"/>
      <c r="GU8" s="68"/>
      <c r="GV8" s="68"/>
      <c r="GW8" s="68"/>
      <c r="GX8" s="68"/>
      <c r="GY8" s="68"/>
      <c r="GZ8" s="68"/>
      <c r="HA8" s="68"/>
      <c r="HB8" s="68"/>
      <c r="HC8" s="68"/>
      <c r="HD8" s="68"/>
      <c r="HE8" s="68"/>
      <c r="HF8" s="68"/>
      <c r="HG8" s="68"/>
      <c r="HH8" s="68"/>
      <c r="HI8" s="68"/>
      <c r="HJ8" s="68"/>
      <c r="HK8" s="68"/>
      <c r="HL8" s="68"/>
      <c r="HM8" s="68"/>
      <c r="HN8" s="68"/>
      <c r="HO8" s="68"/>
      <c r="HP8" s="68"/>
      <c r="HQ8" s="68"/>
      <c r="HR8" s="68"/>
      <c r="HS8" s="68"/>
      <c r="HT8" s="68"/>
      <c r="HU8" s="68"/>
      <c r="HV8" s="68"/>
      <c r="HW8" s="68"/>
      <c r="HX8" s="68"/>
      <c r="HY8" s="68"/>
      <c r="HZ8" s="68"/>
      <c r="IA8" s="68"/>
      <c r="IB8" s="68"/>
      <c r="IC8" s="68"/>
      <c r="ID8" s="68"/>
      <c r="IE8" s="68"/>
      <c r="IF8" s="68"/>
      <c r="IG8" s="68"/>
      <c r="IH8" s="68"/>
      <c r="II8" s="68"/>
      <c r="IJ8" s="68"/>
      <c r="IK8" s="68"/>
      <c r="IL8" s="68"/>
      <c r="IM8" s="68"/>
      <c r="IN8" s="68"/>
      <c r="IO8" s="68"/>
      <c r="IP8" s="68"/>
      <c r="IQ8" s="68"/>
      <c r="IR8" s="68"/>
      <c r="IS8" s="68"/>
      <c r="IT8" s="68"/>
      <c r="IU8" s="68"/>
      <c r="IV8" s="68"/>
      <c r="IW8" s="68"/>
      <c r="IX8" s="68"/>
      <c r="IY8" s="68"/>
      <c r="IZ8" s="68"/>
      <c r="JA8" s="68"/>
      <c r="JB8" s="68"/>
      <c r="JC8" s="68"/>
      <c r="JD8" s="68"/>
      <c r="JE8" s="68"/>
      <c r="JF8" s="68"/>
      <c r="JG8" s="68"/>
      <c r="JH8" s="68"/>
      <c r="JI8" s="68"/>
      <c r="JJ8" s="68"/>
      <c r="JK8" s="68"/>
      <c r="JL8" s="68"/>
      <c r="JM8" s="68"/>
      <c r="JN8" s="68"/>
      <c r="JO8" s="68"/>
      <c r="JP8" s="68"/>
      <c r="JQ8" s="68"/>
      <c r="JR8" s="68"/>
      <c r="JS8" s="68"/>
      <c r="JT8" s="68"/>
      <c r="JU8" s="68"/>
      <c r="JV8" s="68"/>
      <c r="JW8" s="68"/>
      <c r="JX8" s="68"/>
      <c r="JY8" s="68"/>
      <c r="JZ8" s="68"/>
      <c r="KA8" s="68"/>
      <c r="KB8" s="68"/>
      <c r="KC8" s="68"/>
      <c r="KD8" s="68"/>
      <c r="KE8" s="68"/>
      <c r="KF8" s="68"/>
      <c r="KG8" s="68"/>
      <c r="KH8" s="68"/>
      <c r="KI8" s="68"/>
      <c r="KJ8" s="68"/>
      <c r="KK8" s="68"/>
      <c r="KL8" s="68"/>
      <c r="KM8" s="68"/>
      <c r="KN8" s="68"/>
      <c r="KO8" s="68"/>
      <c r="KP8" s="68"/>
      <c r="KQ8" s="68"/>
      <c r="KR8" s="68"/>
      <c r="KS8" s="68"/>
      <c r="KT8" s="68"/>
      <c r="KU8" s="68"/>
      <c r="KV8" s="68"/>
      <c r="KW8" s="68"/>
      <c r="KX8" s="68"/>
      <c r="KY8" s="68"/>
      <c r="KZ8" s="68"/>
      <c r="LA8" s="68"/>
      <c r="LB8" s="68"/>
      <c r="LC8" s="68"/>
      <c r="LD8" s="68"/>
      <c r="LE8" s="68"/>
      <c r="LF8" s="68"/>
      <c r="LG8" s="68"/>
      <c r="LH8" s="68"/>
      <c r="LI8" s="68"/>
      <c r="LJ8" s="68"/>
      <c r="LK8" s="68"/>
      <c r="LL8" s="68"/>
      <c r="LM8" s="68"/>
      <c r="LN8" s="68"/>
      <c r="LO8" s="68"/>
      <c r="LP8" s="68"/>
      <c r="LQ8" s="68"/>
      <c r="LR8" s="68"/>
      <c r="LS8" s="68"/>
      <c r="LT8" s="68"/>
      <c r="LU8" s="68"/>
      <c r="LV8" s="68"/>
      <c r="LW8" s="68"/>
      <c r="LX8" s="68"/>
      <c r="LY8" s="68"/>
      <c r="LZ8" s="68"/>
      <c r="MA8" s="68"/>
      <c r="MB8" s="68"/>
      <c r="MC8" s="68"/>
      <c r="MD8" s="68"/>
      <c r="ME8" s="68"/>
      <c r="MF8" s="68"/>
      <c r="MG8" s="68"/>
      <c r="MH8" s="68"/>
      <c r="MI8" s="68"/>
      <c r="MJ8" s="68"/>
      <c r="MK8" s="68"/>
      <c r="ML8" s="68"/>
      <c r="MM8" s="68"/>
      <c r="MN8" s="68"/>
      <c r="MO8" s="68"/>
      <c r="MP8" s="68"/>
      <c r="MQ8" s="68"/>
      <c r="MR8" s="68"/>
      <c r="MS8" s="68"/>
      <c r="MT8" s="68"/>
      <c r="MU8" s="68"/>
      <c r="MV8" s="68"/>
      <c r="MW8" s="68"/>
      <c r="MX8" s="68"/>
      <c r="MY8" s="68"/>
      <c r="MZ8" s="68"/>
      <c r="NA8" s="68"/>
      <c r="NB8" s="68"/>
      <c r="NC8" s="68"/>
      <c r="ND8" s="68"/>
      <c r="NE8" s="68"/>
      <c r="NF8" s="68"/>
      <c r="NG8" s="68"/>
      <c r="NH8" s="68"/>
      <c r="NI8" s="68"/>
      <c r="NJ8" s="68"/>
      <c r="NK8" s="68"/>
      <c r="NL8" s="68"/>
      <c r="NM8" s="68"/>
      <c r="NN8" s="68"/>
    </row>
    <row r="9" spans="1:378" ht="15.65" thickBot="1" x14ac:dyDescent="0.35">
      <c r="A9">
        <v>1</v>
      </c>
      <c r="B9" s="5" t="s">
        <v>16</v>
      </c>
      <c r="C9" s="6">
        <v>44995</v>
      </c>
      <c r="D9" s="6">
        <v>44995</v>
      </c>
      <c r="E9" s="24">
        <v>1</v>
      </c>
      <c r="F9" s="22">
        <f>NETWORKDAYS(C9,D9,feries2023)*E9</f>
        <v>1</v>
      </c>
      <c r="G9" s="22">
        <v>1</v>
      </c>
      <c r="H9" s="7">
        <f t="shared" si="12"/>
        <v>1</v>
      </c>
      <c r="I9" s="8">
        <f ca="1">IF(OR(D9="",C9=""),0,IF(TODAY()&lt;C9,0,IF(TODAY()&gt;D9,100%,((NETWORKDAYS(C9,TODAY(),feries2023)*E9)/(NETWORKDAYS(C9,D9,feries2023)*E9)))))</f>
        <v>1</v>
      </c>
      <c r="J9" s="7" t="s">
        <v>51</v>
      </c>
      <c r="K9" s="63" t="s">
        <v>11</v>
      </c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  <c r="CW9" s="68"/>
      <c r="CX9" s="68"/>
      <c r="CY9" s="68"/>
      <c r="CZ9" s="68"/>
      <c r="DA9" s="68"/>
      <c r="DB9" s="68"/>
      <c r="DC9" s="68"/>
      <c r="DD9" s="68"/>
      <c r="DE9" s="68"/>
      <c r="DF9" s="68"/>
      <c r="DG9" s="68"/>
      <c r="DH9" s="68"/>
      <c r="DI9" s="68"/>
      <c r="DJ9" s="68"/>
      <c r="DK9" s="68"/>
      <c r="DL9" s="68"/>
      <c r="DM9" s="68"/>
      <c r="DN9" s="68"/>
      <c r="DO9" s="68"/>
      <c r="DP9" s="68"/>
      <c r="DQ9" s="68"/>
      <c r="DR9" s="68"/>
      <c r="DS9" s="68"/>
      <c r="DT9" s="68"/>
      <c r="DU9" s="68"/>
      <c r="DV9" s="68"/>
      <c r="DW9" s="68"/>
      <c r="DX9" s="68"/>
      <c r="DY9" s="68"/>
      <c r="DZ9" s="68"/>
      <c r="EA9" s="68"/>
      <c r="EB9" s="68"/>
      <c r="EC9" s="68"/>
      <c r="ED9" s="68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/>
      <c r="FA9" s="68"/>
      <c r="FB9" s="68"/>
      <c r="FC9" s="68"/>
      <c r="FD9" s="68"/>
      <c r="FE9" s="68"/>
      <c r="FF9" s="68"/>
      <c r="FG9" s="68"/>
      <c r="FH9" s="68"/>
      <c r="FI9" s="68"/>
      <c r="FJ9" s="68"/>
      <c r="FK9" s="68"/>
      <c r="FL9" s="68"/>
      <c r="FM9" s="68"/>
      <c r="FN9" s="68"/>
      <c r="FO9" s="68"/>
      <c r="FP9" s="68"/>
      <c r="FQ9" s="68"/>
      <c r="FR9" s="68"/>
      <c r="FS9" s="68"/>
      <c r="FT9" s="68"/>
      <c r="FU9" s="68"/>
      <c r="FV9" s="68"/>
      <c r="FW9" s="68"/>
      <c r="FX9" s="68"/>
      <c r="FY9" s="68"/>
      <c r="FZ9" s="68"/>
      <c r="GA9" s="68"/>
      <c r="GB9" s="68"/>
      <c r="GC9" s="68"/>
      <c r="GD9" s="68"/>
      <c r="GE9" s="68"/>
      <c r="GF9" s="68"/>
      <c r="GG9" s="68"/>
      <c r="GH9" s="68"/>
      <c r="GI9" s="68"/>
      <c r="GJ9" s="68"/>
      <c r="GK9" s="68"/>
      <c r="GL9" s="68"/>
      <c r="GM9" s="68"/>
      <c r="GN9" s="68"/>
      <c r="GO9" s="68"/>
      <c r="GP9" s="68"/>
      <c r="GQ9" s="68"/>
      <c r="GR9" s="68"/>
      <c r="GS9" s="68"/>
      <c r="GT9" s="68"/>
      <c r="GU9" s="68"/>
      <c r="GV9" s="68"/>
      <c r="GW9" s="68"/>
      <c r="GX9" s="68"/>
      <c r="GY9" s="68"/>
      <c r="GZ9" s="68"/>
      <c r="HA9" s="68"/>
      <c r="HB9" s="68"/>
      <c r="HC9" s="68"/>
      <c r="HD9" s="68"/>
      <c r="HE9" s="68"/>
      <c r="HF9" s="68"/>
      <c r="HG9" s="68"/>
      <c r="HH9" s="68"/>
      <c r="HI9" s="68"/>
      <c r="HJ9" s="68"/>
      <c r="HK9" s="68"/>
      <c r="HL9" s="68"/>
      <c r="HM9" s="68"/>
      <c r="HN9" s="68"/>
      <c r="HO9" s="68"/>
      <c r="HP9" s="68"/>
      <c r="HQ9" s="68"/>
      <c r="HR9" s="68"/>
      <c r="HS9" s="68"/>
      <c r="HT9" s="68"/>
      <c r="HU9" s="68"/>
      <c r="HV9" s="68"/>
      <c r="HW9" s="68"/>
      <c r="HX9" s="68"/>
      <c r="HY9" s="68"/>
      <c r="HZ9" s="68"/>
      <c r="IA9" s="68"/>
      <c r="IB9" s="68"/>
      <c r="IC9" s="68"/>
      <c r="ID9" s="68"/>
      <c r="IE9" s="68"/>
      <c r="IF9" s="68"/>
      <c r="IG9" s="68"/>
      <c r="IH9" s="68"/>
      <c r="II9" s="68"/>
      <c r="IJ9" s="68"/>
      <c r="IK9" s="68"/>
      <c r="IL9" s="68"/>
      <c r="IM9" s="68"/>
      <c r="IN9" s="68"/>
      <c r="IO9" s="68"/>
      <c r="IP9" s="68"/>
      <c r="IQ9" s="68"/>
      <c r="IR9" s="68"/>
      <c r="IS9" s="68"/>
      <c r="IT9" s="68"/>
      <c r="IU9" s="68"/>
      <c r="IV9" s="68"/>
      <c r="IW9" s="68"/>
      <c r="IX9" s="68"/>
      <c r="IY9" s="68"/>
      <c r="IZ9" s="68"/>
      <c r="JA9" s="68"/>
      <c r="JB9" s="68"/>
      <c r="JC9" s="68"/>
      <c r="JD9" s="68"/>
      <c r="JE9" s="68"/>
      <c r="JF9" s="68"/>
      <c r="JG9" s="68"/>
      <c r="JH9" s="68"/>
      <c r="JI9" s="68"/>
      <c r="JJ9" s="68"/>
      <c r="JK9" s="68"/>
      <c r="JL9" s="68"/>
      <c r="JM9" s="68"/>
      <c r="JN9" s="68"/>
      <c r="JO9" s="68"/>
      <c r="JP9" s="68"/>
      <c r="JQ9" s="68"/>
      <c r="JR9" s="68"/>
      <c r="JS9" s="68"/>
      <c r="JT9" s="68"/>
      <c r="JU9" s="68"/>
      <c r="JV9" s="68"/>
      <c r="JW9" s="68"/>
      <c r="JX9" s="68"/>
      <c r="JY9" s="68"/>
      <c r="JZ9" s="68"/>
      <c r="KA9" s="68"/>
      <c r="KB9" s="68"/>
      <c r="KC9" s="68"/>
      <c r="KD9" s="68"/>
      <c r="KE9" s="68"/>
      <c r="KF9" s="68"/>
      <c r="KG9" s="68"/>
      <c r="KH9" s="68"/>
      <c r="KI9" s="68"/>
      <c r="KJ9" s="68"/>
      <c r="KK9" s="68"/>
      <c r="KL9" s="68"/>
      <c r="KM9" s="68"/>
      <c r="KN9" s="68"/>
      <c r="KO9" s="68"/>
      <c r="KP9" s="68"/>
      <c r="KQ9" s="68"/>
      <c r="KR9" s="68"/>
      <c r="KS9" s="68"/>
      <c r="KT9" s="68"/>
      <c r="KU9" s="68"/>
      <c r="KV9" s="68"/>
      <c r="KW9" s="68"/>
      <c r="KX9" s="68"/>
      <c r="KY9" s="68"/>
      <c r="KZ9" s="68"/>
      <c r="LA9" s="68"/>
      <c r="LB9" s="68"/>
      <c r="LC9" s="68"/>
      <c r="LD9" s="68"/>
      <c r="LE9" s="68"/>
      <c r="LF9" s="68"/>
      <c r="LG9" s="68"/>
      <c r="LH9" s="68"/>
      <c r="LI9" s="68"/>
      <c r="LJ9" s="68"/>
      <c r="LK9" s="68"/>
      <c r="LL9" s="68"/>
      <c r="LM9" s="68"/>
      <c r="LN9" s="68"/>
      <c r="LO9" s="68"/>
      <c r="LP9" s="68"/>
      <c r="LQ9" s="68"/>
      <c r="LR9" s="68"/>
      <c r="LS9" s="68"/>
      <c r="LT9" s="68"/>
      <c r="LU9" s="68"/>
      <c r="LV9" s="68"/>
      <c r="LW9" s="68"/>
      <c r="LX9" s="68"/>
      <c r="LY9" s="68"/>
      <c r="LZ9" s="68"/>
      <c r="MA9" s="68"/>
      <c r="MB9" s="68"/>
      <c r="MC9" s="68"/>
      <c r="MD9" s="68"/>
      <c r="ME9" s="68"/>
      <c r="MF9" s="68"/>
      <c r="MG9" s="68"/>
      <c r="MH9" s="68"/>
      <c r="MI9" s="68"/>
      <c r="MJ9" s="68"/>
      <c r="MK9" s="68"/>
      <c r="ML9" s="68"/>
      <c r="MM9" s="68"/>
      <c r="MN9" s="68"/>
      <c r="MO9" s="68"/>
      <c r="MP9" s="68"/>
      <c r="MQ9" s="68"/>
      <c r="MR9" s="68"/>
      <c r="MS9" s="68"/>
      <c r="MT9" s="68"/>
      <c r="MU9" s="68"/>
      <c r="MV9" s="68"/>
      <c r="MW9" s="68"/>
      <c r="MX9" s="68"/>
      <c r="MY9" s="68"/>
      <c r="MZ9" s="68"/>
      <c r="NA9" s="68"/>
      <c r="NB9" s="68"/>
      <c r="NC9" s="68"/>
      <c r="ND9" s="68"/>
      <c r="NE9" s="68"/>
      <c r="NF9" s="68"/>
      <c r="NG9" s="68"/>
      <c r="NH9" s="68"/>
      <c r="NI9" s="68"/>
      <c r="NJ9" s="68"/>
      <c r="NK9" s="68"/>
      <c r="NL9" s="68"/>
      <c r="NM9" s="68"/>
      <c r="NN9" s="68"/>
    </row>
    <row r="10" spans="1:378" s="35" customFormat="1" ht="15.65" thickBot="1" x14ac:dyDescent="0.35">
      <c r="A10" s="32">
        <f>SUM(A11:A15)</f>
        <v>5</v>
      </c>
      <c r="B10" s="30" t="s">
        <v>17</v>
      </c>
      <c r="C10" s="31">
        <f>MIN(C11:C15)</f>
        <v>44998</v>
      </c>
      <c r="D10" s="31">
        <f>MAX(D11:D15)</f>
        <v>45006</v>
      </c>
      <c r="E10" s="31"/>
      <c r="F10" s="32">
        <f>SUM(F11:F15)</f>
        <v>7</v>
      </c>
      <c r="G10" s="32">
        <f>SUM(G11:G15)/A10</f>
        <v>1.2</v>
      </c>
      <c r="H10" s="32">
        <f>SUM(H11:H15)</f>
        <v>6</v>
      </c>
      <c r="I10" s="36">
        <f ca="1">SUM(I11:I15)/A10</f>
        <v>0.8</v>
      </c>
      <c r="J10" s="33"/>
      <c r="K10" s="62" t="s">
        <v>18</v>
      </c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68"/>
      <c r="BI10" s="68"/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  <c r="CW10" s="68"/>
      <c r="CX10" s="68"/>
      <c r="CY10" s="68"/>
      <c r="CZ10" s="68"/>
      <c r="DA10" s="68"/>
      <c r="DB10" s="68"/>
      <c r="DC10" s="68"/>
      <c r="DD10" s="68"/>
      <c r="DE10" s="68"/>
      <c r="DF10" s="68"/>
      <c r="DG10" s="68"/>
      <c r="DH10" s="68"/>
      <c r="DI10" s="68"/>
      <c r="DJ10" s="68"/>
      <c r="DK10" s="68"/>
      <c r="DL10" s="68"/>
      <c r="DM10" s="68"/>
      <c r="DN10" s="68"/>
      <c r="DO10" s="68"/>
      <c r="DP10" s="68"/>
      <c r="DQ10" s="68"/>
      <c r="DR10" s="68"/>
      <c r="DS10" s="68"/>
      <c r="DT10" s="68"/>
      <c r="DU10" s="68"/>
      <c r="DV10" s="68"/>
      <c r="DW10" s="68"/>
      <c r="DX10" s="68"/>
      <c r="DY10" s="68"/>
      <c r="DZ10" s="68"/>
      <c r="EA10" s="68"/>
      <c r="EB10" s="68"/>
      <c r="EC10" s="68"/>
      <c r="ED10" s="68"/>
      <c r="EE10" s="68"/>
      <c r="EF10" s="68"/>
      <c r="EG10" s="68"/>
      <c r="EH10" s="68"/>
      <c r="EI10" s="68"/>
      <c r="EJ10" s="68"/>
      <c r="EK10" s="68"/>
      <c r="EL10" s="68"/>
      <c r="EM10" s="68"/>
      <c r="EN10" s="68"/>
      <c r="EO10" s="68"/>
      <c r="EP10" s="68"/>
      <c r="EQ10" s="68"/>
      <c r="ER10" s="68"/>
      <c r="ES10" s="68"/>
      <c r="ET10" s="68"/>
      <c r="EU10" s="68"/>
      <c r="EV10" s="68"/>
      <c r="EW10" s="68"/>
      <c r="EX10" s="68"/>
      <c r="EY10" s="68"/>
      <c r="EZ10" s="68"/>
      <c r="FA10" s="68"/>
      <c r="FB10" s="68"/>
      <c r="FC10" s="68"/>
      <c r="FD10" s="68"/>
      <c r="FE10" s="68"/>
      <c r="FF10" s="68"/>
      <c r="FG10" s="68"/>
      <c r="FH10" s="68"/>
      <c r="FI10" s="68"/>
      <c r="FJ10" s="68"/>
      <c r="FK10" s="68"/>
      <c r="FL10" s="68"/>
      <c r="FM10" s="68"/>
      <c r="FN10" s="68"/>
      <c r="FO10" s="68"/>
      <c r="FP10" s="68"/>
      <c r="FQ10" s="68"/>
      <c r="FR10" s="68"/>
      <c r="FS10" s="68"/>
      <c r="FT10" s="68"/>
      <c r="FU10" s="68"/>
      <c r="FV10" s="68"/>
      <c r="FW10" s="68"/>
      <c r="FX10" s="68"/>
      <c r="FY10" s="68"/>
      <c r="FZ10" s="68"/>
      <c r="GA10" s="68"/>
      <c r="GB10" s="68"/>
      <c r="GC10" s="68"/>
      <c r="GD10" s="68"/>
      <c r="GE10" s="68"/>
      <c r="GF10" s="68"/>
      <c r="GG10" s="68"/>
      <c r="GH10" s="68"/>
      <c r="GI10" s="68"/>
      <c r="GJ10" s="68"/>
      <c r="GK10" s="68"/>
      <c r="GL10" s="68"/>
      <c r="GM10" s="68"/>
      <c r="GN10" s="68"/>
      <c r="GO10" s="68"/>
      <c r="GP10" s="68"/>
      <c r="GQ10" s="68"/>
      <c r="GR10" s="68"/>
      <c r="GS10" s="68"/>
      <c r="GT10" s="68"/>
      <c r="GU10" s="68"/>
      <c r="GV10" s="68"/>
      <c r="GW10" s="68"/>
      <c r="GX10" s="68"/>
      <c r="GY10" s="68"/>
      <c r="GZ10" s="68"/>
      <c r="HA10" s="68"/>
      <c r="HB10" s="68"/>
      <c r="HC10" s="68"/>
      <c r="HD10" s="68"/>
      <c r="HE10" s="68"/>
      <c r="HF10" s="68"/>
      <c r="HG10" s="68"/>
      <c r="HH10" s="68"/>
      <c r="HI10" s="68"/>
      <c r="HJ10" s="68"/>
      <c r="HK10" s="68"/>
      <c r="HL10" s="68"/>
      <c r="HM10" s="68"/>
      <c r="HN10" s="68"/>
      <c r="HO10" s="68"/>
      <c r="HP10" s="68"/>
      <c r="HQ10" s="68"/>
      <c r="HR10" s="68"/>
      <c r="HS10" s="68"/>
      <c r="HT10" s="68"/>
      <c r="HU10" s="68"/>
      <c r="HV10" s="68"/>
      <c r="HW10" s="68"/>
      <c r="HX10" s="68"/>
      <c r="HY10" s="68"/>
      <c r="HZ10" s="68"/>
      <c r="IA10" s="68"/>
      <c r="IB10" s="68"/>
      <c r="IC10" s="68"/>
      <c r="ID10" s="68"/>
      <c r="IE10" s="68"/>
      <c r="IF10" s="68"/>
      <c r="IG10" s="68"/>
      <c r="IH10" s="68"/>
      <c r="II10" s="68"/>
      <c r="IJ10" s="68"/>
      <c r="IK10" s="68"/>
      <c r="IL10" s="68"/>
      <c r="IM10" s="68"/>
      <c r="IN10" s="68"/>
      <c r="IO10" s="68"/>
      <c r="IP10" s="68"/>
      <c r="IQ10" s="68"/>
      <c r="IR10" s="68"/>
      <c r="IS10" s="68"/>
      <c r="IT10" s="68"/>
      <c r="IU10" s="68"/>
      <c r="IV10" s="68"/>
      <c r="IW10" s="68"/>
      <c r="IX10" s="68"/>
      <c r="IY10" s="68"/>
      <c r="IZ10" s="68"/>
      <c r="JA10" s="68"/>
      <c r="JB10" s="68"/>
      <c r="JC10" s="68"/>
      <c r="JD10" s="68"/>
      <c r="JE10" s="68"/>
      <c r="JF10" s="68"/>
      <c r="JG10" s="68"/>
      <c r="JH10" s="68"/>
      <c r="JI10" s="68"/>
      <c r="JJ10" s="68"/>
      <c r="JK10" s="68"/>
      <c r="JL10" s="68"/>
      <c r="JM10" s="68"/>
      <c r="JN10" s="68"/>
      <c r="JO10" s="68"/>
      <c r="JP10" s="68"/>
      <c r="JQ10" s="68"/>
      <c r="JR10" s="68"/>
      <c r="JS10" s="68"/>
      <c r="JT10" s="68"/>
      <c r="JU10" s="68"/>
      <c r="JV10" s="68"/>
      <c r="JW10" s="68"/>
      <c r="JX10" s="68"/>
      <c r="JY10" s="68"/>
      <c r="JZ10" s="68"/>
      <c r="KA10" s="68"/>
      <c r="KB10" s="68"/>
      <c r="KC10" s="68"/>
      <c r="KD10" s="68"/>
      <c r="KE10" s="68"/>
      <c r="KF10" s="68"/>
      <c r="KG10" s="68"/>
      <c r="KH10" s="68"/>
      <c r="KI10" s="68"/>
      <c r="KJ10" s="68"/>
      <c r="KK10" s="68"/>
      <c r="KL10" s="68"/>
      <c r="KM10" s="68"/>
      <c r="KN10" s="68"/>
      <c r="KO10" s="68"/>
      <c r="KP10" s="68"/>
      <c r="KQ10" s="68"/>
      <c r="KR10" s="68"/>
      <c r="KS10" s="68"/>
      <c r="KT10" s="68"/>
      <c r="KU10" s="68"/>
      <c r="KV10" s="68"/>
      <c r="KW10" s="68"/>
      <c r="KX10" s="68"/>
      <c r="KY10" s="68"/>
      <c r="KZ10" s="68"/>
      <c r="LA10" s="68"/>
      <c r="LB10" s="68"/>
      <c r="LC10" s="68"/>
      <c r="LD10" s="68"/>
      <c r="LE10" s="68"/>
      <c r="LF10" s="68"/>
      <c r="LG10" s="68"/>
      <c r="LH10" s="68"/>
      <c r="LI10" s="68"/>
      <c r="LJ10" s="68"/>
      <c r="LK10" s="68"/>
      <c r="LL10" s="68"/>
      <c r="LM10" s="68"/>
      <c r="LN10" s="68"/>
      <c r="LO10" s="68"/>
      <c r="LP10" s="68"/>
      <c r="LQ10" s="68"/>
      <c r="LR10" s="68"/>
      <c r="LS10" s="68"/>
      <c r="LT10" s="68"/>
      <c r="LU10" s="68"/>
      <c r="LV10" s="68"/>
      <c r="LW10" s="68"/>
      <c r="LX10" s="68"/>
      <c r="LY10" s="68"/>
      <c r="LZ10" s="68"/>
      <c r="MA10" s="68"/>
      <c r="MB10" s="68"/>
      <c r="MC10" s="68"/>
      <c r="MD10" s="68"/>
      <c r="ME10" s="68"/>
      <c r="MF10" s="68"/>
      <c r="MG10" s="68"/>
      <c r="MH10" s="68"/>
      <c r="MI10" s="68"/>
      <c r="MJ10" s="68"/>
      <c r="MK10" s="68"/>
      <c r="ML10" s="68"/>
      <c r="MM10" s="68"/>
      <c r="MN10" s="68"/>
      <c r="MO10" s="68"/>
      <c r="MP10" s="68"/>
      <c r="MQ10" s="68"/>
      <c r="MR10" s="68"/>
      <c r="MS10" s="68"/>
      <c r="MT10" s="68"/>
      <c r="MU10" s="68"/>
      <c r="MV10" s="68"/>
      <c r="MW10" s="68"/>
      <c r="MX10" s="68"/>
      <c r="MY10" s="68"/>
      <c r="MZ10" s="68"/>
      <c r="NA10" s="68"/>
      <c r="NB10" s="68"/>
      <c r="NC10" s="68"/>
      <c r="ND10" s="68"/>
      <c r="NE10" s="68"/>
      <c r="NF10" s="68"/>
      <c r="NG10" s="68"/>
      <c r="NH10" s="68"/>
      <c r="NI10" s="68"/>
      <c r="NJ10" s="68"/>
      <c r="NK10" s="68"/>
      <c r="NL10" s="68"/>
      <c r="NM10" s="68"/>
      <c r="NN10" s="68"/>
    </row>
    <row r="11" spans="1:378" ht="15.65" thickBot="1" x14ac:dyDescent="0.35">
      <c r="A11">
        <v>1</v>
      </c>
      <c r="B11" s="5" t="s">
        <v>19</v>
      </c>
      <c r="C11" s="6">
        <v>44998</v>
      </c>
      <c r="D11" s="6">
        <v>44998</v>
      </c>
      <c r="E11" s="24">
        <v>1</v>
      </c>
      <c r="F11" s="22">
        <f>NETWORKDAYS(C11,D11,feries2023)*E11</f>
        <v>1</v>
      </c>
      <c r="G11" s="22">
        <v>1</v>
      </c>
      <c r="H11" s="7">
        <f t="shared" si="12"/>
        <v>1</v>
      </c>
      <c r="I11" s="8">
        <f ca="1">IF(OR(D11="",C11=""),0,IF(TODAY()&lt;C11,0,IF(TODAY()&gt;D11,100%,((NETWORKDAYS(C11,TODAY(),feries2023)*E11)/(NETWORKDAYS(C11,D11,feries2023)*E11)))))</f>
        <v>1</v>
      </c>
      <c r="J11" s="7" t="s">
        <v>51</v>
      </c>
      <c r="K11" s="63" t="s">
        <v>18</v>
      </c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  <c r="CW11" s="68"/>
      <c r="CX11" s="68"/>
      <c r="CY11" s="68"/>
      <c r="CZ11" s="68"/>
      <c r="DA11" s="68"/>
      <c r="DB11" s="68"/>
      <c r="DC11" s="68"/>
      <c r="DD11" s="68"/>
      <c r="DE11" s="68"/>
      <c r="DF11" s="68"/>
      <c r="DG11" s="68"/>
      <c r="DH11" s="68"/>
      <c r="DI11" s="68"/>
      <c r="DJ11" s="68"/>
      <c r="DK11" s="68"/>
      <c r="DL11" s="68"/>
      <c r="DM11" s="68"/>
      <c r="DN11" s="68"/>
      <c r="DO11" s="68"/>
      <c r="DP11" s="68"/>
      <c r="DQ11" s="68"/>
      <c r="DR11" s="68"/>
      <c r="DS11" s="68"/>
      <c r="DT11" s="68"/>
      <c r="DU11" s="68"/>
      <c r="DV11" s="68"/>
      <c r="DW11" s="68"/>
      <c r="DX11" s="68"/>
      <c r="DY11" s="68"/>
      <c r="DZ11" s="68"/>
      <c r="EA11" s="68"/>
      <c r="EB11" s="68"/>
      <c r="EC11" s="68"/>
      <c r="ED11" s="68"/>
      <c r="EE11" s="68"/>
      <c r="EF11" s="68"/>
      <c r="EG11" s="68"/>
      <c r="EH11" s="68"/>
      <c r="EI11" s="68"/>
      <c r="EJ11" s="68"/>
      <c r="EK11" s="68"/>
      <c r="EL11" s="68"/>
      <c r="EM11" s="68"/>
      <c r="EN11" s="68"/>
      <c r="EO11" s="68"/>
      <c r="EP11" s="68"/>
      <c r="EQ11" s="68"/>
      <c r="ER11" s="68"/>
      <c r="ES11" s="68"/>
      <c r="ET11" s="68"/>
      <c r="EU11" s="68"/>
      <c r="EV11" s="68"/>
      <c r="EW11" s="68"/>
      <c r="EX11" s="68"/>
      <c r="EY11" s="68"/>
      <c r="EZ11" s="68"/>
      <c r="FA11" s="68"/>
      <c r="FB11" s="68"/>
      <c r="FC11" s="68"/>
      <c r="FD11" s="68"/>
      <c r="FE11" s="68"/>
      <c r="FF11" s="68"/>
      <c r="FG11" s="68"/>
      <c r="FH11" s="68"/>
      <c r="FI11" s="68"/>
      <c r="FJ11" s="68"/>
      <c r="FK11" s="68"/>
      <c r="FL11" s="68"/>
      <c r="FM11" s="68"/>
      <c r="FN11" s="68"/>
      <c r="FO11" s="68"/>
      <c r="FP11" s="68"/>
      <c r="FQ11" s="68"/>
      <c r="FR11" s="68"/>
      <c r="FS11" s="68"/>
      <c r="FT11" s="68"/>
      <c r="FU11" s="68"/>
      <c r="FV11" s="68"/>
      <c r="FW11" s="68"/>
      <c r="FX11" s="68"/>
      <c r="FY11" s="68"/>
      <c r="FZ11" s="68"/>
      <c r="GA11" s="68"/>
      <c r="GB11" s="68"/>
      <c r="GC11" s="68"/>
      <c r="GD11" s="68"/>
      <c r="GE11" s="68"/>
      <c r="GF11" s="68"/>
      <c r="GG11" s="68"/>
      <c r="GH11" s="68"/>
      <c r="GI11" s="68"/>
      <c r="GJ11" s="68"/>
      <c r="GK11" s="68"/>
      <c r="GL11" s="68"/>
      <c r="GM11" s="68"/>
      <c r="GN11" s="68"/>
      <c r="GO11" s="68"/>
      <c r="GP11" s="68"/>
      <c r="GQ11" s="68"/>
      <c r="GR11" s="68"/>
      <c r="GS11" s="68"/>
      <c r="GT11" s="68"/>
      <c r="GU11" s="68"/>
      <c r="GV11" s="68"/>
      <c r="GW11" s="68"/>
      <c r="GX11" s="68"/>
      <c r="GY11" s="68"/>
      <c r="GZ11" s="68"/>
      <c r="HA11" s="68"/>
      <c r="HB11" s="68"/>
      <c r="HC11" s="68"/>
      <c r="HD11" s="68"/>
      <c r="HE11" s="68"/>
      <c r="HF11" s="68"/>
      <c r="HG11" s="68"/>
      <c r="HH11" s="68"/>
      <c r="HI11" s="68"/>
      <c r="HJ11" s="68"/>
      <c r="HK11" s="68"/>
      <c r="HL11" s="68"/>
      <c r="HM11" s="68"/>
      <c r="HN11" s="68"/>
      <c r="HO11" s="68"/>
      <c r="HP11" s="68"/>
      <c r="HQ11" s="68"/>
      <c r="HR11" s="68"/>
      <c r="HS11" s="68"/>
      <c r="HT11" s="68"/>
      <c r="HU11" s="68"/>
      <c r="HV11" s="68"/>
      <c r="HW11" s="68"/>
      <c r="HX11" s="68"/>
      <c r="HY11" s="68"/>
      <c r="HZ11" s="68"/>
      <c r="IA11" s="68"/>
      <c r="IB11" s="68"/>
      <c r="IC11" s="68"/>
      <c r="ID11" s="68"/>
      <c r="IE11" s="68"/>
      <c r="IF11" s="68"/>
      <c r="IG11" s="68"/>
      <c r="IH11" s="68"/>
      <c r="II11" s="68"/>
      <c r="IJ11" s="68"/>
      <c r="IK11" s="68"/>
      <c r="IL11" s="68"/>
      <c r="IM11" s="68"/>
      <c r="IN11" s="68"/>
      <c r="IO11" s="68"/>
      <c r="IP11" s="68"/>
      <c r="IQ11" s="68"/>
      <c r="IR11" s="68"/>
      <c r="IS11" s="68"/>
      <c r="IT11" s="68"/>
      <c r="IU11" s="68"/>
      <c r="IV11" s="68"/>
      <c r="IW11" s="68"/>
      <c r="IX11" s="68"/>
      <c r="IY11" s="68"/>
      <c r="IZ11" s="68"/>
      <c r="JA11" s="68"/>
      <c r="JB11" s="68"/>
      <c r="JC11" s="68"/>
      <c r="JD11" s="68"/>
      <c r="JE11" s="68"/>
      <c r="JF11" s="68"/>
      <c r="JG11" s="68"/>
      <c r="JH11" s="68"/>
      <c r="JI11" s="68"/>
      <c r="JJ11" s="68"/>
      <c r="JK11" s="68"/>
      <c r="JL11" s="68"/>
      <c r="JM11" s="68"/>
      <c r="JN11" s="68"/>
      <c r="JO11" s="68"/>
      <c r="JP11" s="68"/>
      <c r="JQ11" s="68"/>
      <c r="JR11" s="68"/>
      <c r="JS11" s="68"/>
      <c r="JT11" s="68"/>
      <c r="JU11" s="68"/>
      <c r="JV11" s="68"/>
      <c r="JW11" s="68"/>
      <c r="JX11" s="68"/>
      <c r="JY11" s="68"/>
      <c r="JZ11" s="68"/>
      <c r="KA11" s="68"/>
      <c r="KB11" s="68"/>
      <c r="KC11" s="68"/>
      <c r="KD11" s="68"/>
      <c r="KE11" s="68"/>
      <c r="KF11" s="68"/>
      <c r="KG11" s="68"/>
      <c r="KH11" s="68"/>
      <c r="KI11" s="68"/>
      <c r="KJ11" s="68"/>
      <c r="KK11" s="68"/>
      <c r="KL11" s="68"/>
      <c r="KM11" s="68"/>
      <c r="KN11" s="68"/>
      <c r="KO11" s="68"/>
      <c r="KP11" s="68"/>
      <c r="KQ11" s="68"/>
      <c r="KR11" s="68"/>
      <c r="KS11" s="68"/>
      <c r="KT11" s="68"/>
      <c r="KU11" s="68"/>
      <c r="KV11" s="68"/>
      <c r="KW11" s="68"/>
      <c r="KX11" s="68"/>
      <c r="KY11" s="68"/>
      <c r="KZ11" s="68"/>
      <c r="LA11" s="68"/>
      <c r="LB11" s="68"/>
      <c r="LC11" s="68"/>
      <c r="LD11" s="68"/>
      <c r="LE11" s="68"/>
      <c r="LF11" s="68"/>
      <c r="LG11" s="68"/>
      <c r="LH11" s="68"/>
      <c r="LI11" s="68"/>
      <c r="LJ11" s="68"/>
      <c r="LK11" s="68"/>
      <c r="LL11" s="68"/>
      <c r="LM11" s="68"/>
      <c r="LN11" s="68"/>
      <c r="LO11" s="68"/>
      <c r="LP11" s="68"/>
      <c r="LQ11" s="68"/>
      <c r="LR11" s="68"/>
      <c r="LS11" s="68"/>
      <c r="LT11" s="68"/>
      <c r="LU11" s="68"/>
      <c r="LV11" s="68"/>
      <c r="LW11" s="68"/>
      <c r="LX11" s="68"/>
      <c r="LY11" s="68"/>
      <c r="LZ11" s="68"/>
      <c r="MA11" s="68"/>
      <c r="MB11" s="68"/>
      <c r="MC11" s="68"/>
      <c r="MD11" s="68"/>
      <c r="ME11" s="68"/>
      <c r="MF11" s="68"/>
      <c r="MG11" s="68"/>
      <c r="MH11" s="68"/>
      <c r="MI11" s="68"/>
      <c r="MJ11" s="68"/>
      <c r="MK11" s="68"/>
      <c r="ML11" s="68"/>
      <c r="MM11" s="68"/>
      <c r="MN11" s="68"/>
      <c r="MO11" s="68"/>
      <c r="MP11" s="68"/>
      <c r="MQ11" s="68"/>
      <c r="MR11" s="68"/>
      <c r="MS11" s="68"/>
      <c r="MT11" s="68"/>
      <c r="MU11" s="68"/>
      <c r="MV11" s="68"/>
      <c r="MW11" s="68"/>
      <c r="MX11" s="68"/>
      <c r="MY11" s="68"/>
      <c r="MZ11" s="68"/>
      <c r="NA11" s="68"/>
      <c r="NB11" s="68"/>
      <c r="NC11" s="68"/>
      <c r="ND11" s="68"/>
      <c r="NE11" s="68"/>
      <c r="NF11" s="68"/>
      <c r="NG11" s="68"/>
      <c r="NH11" s="68"/>
      <c r="NI11" s="68"/>
      <c r="NJ11" s="68"/>
      <c r="NK11" s="68"/>
      <c r="NL11" s="68"/>
      <c r="NM11" s="68"/>
      <c r="NN11" s="68"/>
    </row>
    <row r="12" spans="1:378" ht="15.65" thickBot="1" x14ac:dyDescent="0.35">
      <c r="A12">
        <v>1</v>
      </c>
      <c r="B12" s="5" t="s">
        <v>20</v>
      </c>
      <c r="C12" s="6">
        <v>44999</v>
      </c>
      <c r="D12" s="6">
        <v>44999</v>
      </c>
      <c r="E12" s="24">
        <v>0.5</v>
      </c>
      <c r="F12" s="22">
        <f>NETWORKDAYS(C12,D12,feries2023)*E12</f>
        <v>0.5</v>
      </c>
      <c r="G12" s="22">
        <v>1</v>
      </c>
      <c r="H12" s="7">
        <f t="shared" si="12"/>
        <v>0.5</v>
      </c>
      <c r="I12" s="8">
        <f ca="1">IF(OR(D12="",C12=""),0,IF(TODAY()&lt;C12,0,IF(TODAY()&gt;D12,100%,((NETWORKDAYS(C12,TODAY(),feries2023)*E12)/(NETWORKDAYS(C12,D12,feries2023)*E12)))))</f>
        <v>1</v>
      </c>
      <c r="J12" s="7" t="s">
        <v>51</v>
      </c>
      <c r="K12" s="63" t="s">
        <v>18</v>
      </c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  <c r="GB12" s="68"/>
      <c r="GC12" s="68"/>
      <c r="GD12" s="68"/>
      <c r="GE12" s="68"/>
      <c r="GF12" s="68"/>
      <c r="GG12" s="68"/>
      <c r="GH12" s="68"/>
      <c r="GI12" s="68"/>
      <c r="GJ12" s="68"/>
      <c r="GK12" s="68"/>
      <c r="GL12" s="68"/>
      <c r="GM12" s="68"/>
      <c r="GN12" s="68"/>
      <c r="GO12" s="68"/>
      <c r="GP12" s="68"/>
      <c r="GQ12" s="68"/>
      <c r="GR12" s="68"/>
      <c r="GS12" s="68"/>
      <c r="GT12" s="68"/>
      <c r="GU12" s="68"/>
      <c r="GV12" s="68"/>
      <c r="GW12" s="68"/>
      <c r="GX12" s="68"/>
      <c r="GY12" s="68"/>
      <c r="GZ12" s="68"/>
      <c r="HA12" s="68"/>
      <c r="HB12" s="68"/>
      <c r="HC12" s="68"/>
      <c r="HD12" s="68"/>
      <c r="HE12" s="68"/>
      <c r="HF12" s="68"/>
      <c r="HG12" s="68"/>
      <c r="HH12" s="68"/>
      <c r="HI12" s="68"/>
      <c r="HJ12" s="68"/>
      <c r="HK12" s="68"/>
      <c r="HL12" s="68"/>
      <c r="HM12" s="68"/>
      <c r="HN12" s="68"/>
      <c r="HO12" s="68"/>
      <c r="HP12" s="68"/>
      <c r="HQ12" s="68"/>
      <c r="HR12" s="68"/>
      <c r="HS12" s="68"/>
      <c r="HT12" s="68"/>
      <c r="HU12" s="68"/>
      <c r="HV12" s="68"/>
      <c r="HW12" s="68"/>
      <c r="HX12" s="68"/>
      <c r="HY12" s="68"/>
      <c r="HZ12" s="68"/>
      <c r="IA12" s="68"/>
      <c r="IB12" s="68"/>
      <c r="IC12" s="68"/>
      <c r="ID12" s="68"/>
      <c r="IE12" s="68"/>
      <c r="IF12" s="68"/>
      <c r="IG12" s="68"/>
      <c r="IH12" s="68"/>
      <c r="II12" s="68"/>
      <c r="IJ12" s="68"/>
      <c r="IK12" s="68"/>
      <c r="IL12" s="68"/>
      <c r="IM12" s="68"/>
      <c r="IN12" s="68"/>
      <c r="IO12" s="68"/>
      <c r="IP12" s="68"/>
      <c r="IQ12" s="68"/>
      <c r="IR12" s="68"/>
      <c r="IS12" s="68"/>
      <c r="IT12" s="68"/>
      <c r="IU12" s="68"/>
      <c r="IV12" s="68"/>
      <c r="IW12" s="68"/>
      <c r="IX12" s="68"/>
      <c r="IY12" s="68"/>
      <c r="IZ12" s="68"/>
      <c r="JA12" s="68"/>
      <c r="JB12" s="68"/>
      <c r="JC12" s="68"/>
      <c r="JD12" s="68"/>
      <c r="JE12" s="68"/>
      <c r="JF12" s="68"/>
      <c r="JG12" s="68"/>
      <c r="JH12" s="68"/>
      <c r="JI12" s="68"/>
      <c r="JJ12" s="68"/>
      <c r="JK12" s="68"/>
      <c r="JL12" s="68"/>
      <c r="JM12" s="68"/>
      <c r="JN12" s="68"/>
      <c r="JO12" s="68"/>
      <c r="JP12" s="68"/>
      <c r="JQ12" s="68"/>
      <c r="JR12" s="68"/>
      <c r="JS12" s="68"/>
      <c r="JT12" s="68"/>
      <c r="JU12" s="68"/>
      <c r="JV12" s="68"/>
      <c r="JW12" s="68"/>
      <c r="JX12" s="68"/>
      <c r="JY12" s="68"/>
      <c r="JZ12" s="68"/>
      <c r="KA12" s="68"/>
      <c r="KB12" s="68"/>
      <c r="KC12" s="68"/>
      <c r="KD12" s="68"/>
      <c r="KE12" s="68"/>
      <c r="KF12" s="68"/>
      <c r="KG12" s="68"/>
      <c r="KH12" s="68"/>
      <c r="KI12" s="68"/>
      <c r="KJ12" s="68"/>
      <c r="KK12" s="68"/>
      <c r="KL12" s="68"/>
      <c r="KM12" s="68"/>
      <c r="KN12" s="68"/>
      <c r="KO12" s="68"/>
      <c r="KP12" s="68"/>
      <c r="KQ12" s="68"/>
      <c r="KR12" s="68"/>
      <c r="KS12" s="68"/>
      <c r="KT12" s="68"/>
      <c r="KU12" s="68"/>
      <c r="KV12" s="68"/>
      <c r="KW12" s="68"/>
      <c r="KX12" s="68"/>
      <c r="KY12" s="68"/>
      <c r="KZ12" s="68"/>
      <c r="LA12" s="68"/>
      <c r="LB12" s="68"/>
      <c r="LC12" s="68"/>
      <c r="LD12" s="68"/>
      <c r="LE12" s="68"/>
      <c r="LF12" s="68"/>
      <c r="LG12" s="68"/>
      <c r="LH12" s="68"/>
      <c r="LI12" s="68"/>
      <c r="LJ12" s="68"/>
      <c r="LK12" s="68"/>
      <c r="LL12" s="68"/>
      <c r="LM12" s="68"/>
      <c r="LN12" s="68"/>
      <c r="LO12" s="68"/>
      <c r="LP12" s="68"/>
      <c r="LQ12" s="68"/>
      <c r="LR12" s="68"/>
      <c r="LS12" s="68"/>
      <c r="LT12" s="68"/>
      <c r="LU12" s="68"/>
      <c r="LV12" s="68"/>
      <c r="LW12" s="68"/>
      <c r="LX12" s="68"/>
      <c r="LY12" s="68"/>
      <c r="LZ12" s="68"/>
      <c r="MA12" s="68"/>
      <c r="MB12" s="68"/>
      <c r="MC12" s="68"/>
      <c r="MD12" s="68"/>
      <c r="ME12" s="68"/>
      <c r="MF12" s="68"/>
      <c r="MG12" s="68"/>
      <c r="MH12" s="68"/>
      <c r="MI12" s="68"/>
      <c r="MJ12" s="68"/>
      <c r="MK12" s="68"/>
      <c r="ML12" s="68"/>
      <c r="MM12" s="68"/>
      <c r="MN12" s="68"/>
      <c r="MO12" s="68"/>
      <c r="MP12" s="68"/>
      <c r="MQ12" s="68"/>
      <c r="MR12" s="68"/>
      <c r="MS12" s="68"/>
      <c r="MT12" s="68"/>
      <c r="MU12" s="68"/>
      <c r="MV12" s="68"/>
      <c r="MW12" s="68"/>
      <c r="MX12" s="68"/>
      <c r="MY12" s="68"/>
      <c r="MZ12" s="68"/>
      <c r="NA12" s="68"/>
      <c r="NB12" s="68"/>
      <c r="NC12" s="68"/>
      <c r="ND12" s="68"/>
      <c r="NE12" s="68"/>
      <c r="NF12" s="68"/>
      <c r="NG12" s="68"/>
      <c r="NH12" s="68"/>
      <c r="NI12" s="68"/>
      <c r="NJ12" s="68"/>
      <c r="NK12" s="68"/>
      <c r="NL12" s="68"/>
      <c r="NM12" s="68"/>
      <c r="NN12" s="68"/>
    </row>
    <row r="13" spans="1:378" ht="25.7" thickBot="1" x14ac:dyDescent="0.35">
      <c r="A13">
        <v>1</v>
      </c>
      <c r="B13" s="5" t="s">
        <v>21</v>
      </c>
      <c r="C13" s="6">
        <v>44999</v>
      </c>
      <c r="D13" s="6">
        <v>44999</v>
      </c>
      <c r="E13" s="24">
        <v>0.5</v>
      </c>
      <c r="F13" s="22">
        <f>NETWORKDAYS(C13,D13,feries2023)*E13</f>
        <v>0.5</v>
      </c>
      <c r="G13" s="22">
        <v>1</v>
      </c>
      <c r="H13" s="7">
        <f t="shared" si="12"/>
        <v>0.5</v>
      </c>
      <c r="I13" s="8">
        <f ca="1">IF(OR(D13="",C13=""),0,IF(TODAY()&lt;C13,0,IF(TODAY()&gt;D13,100%,((NETWORKDAYS(C13,TODAY(),feries2023)*E13)/(NETWORKDAYS(C13,D13,feries2023)*E13)))))</f>
        <v>1</v>
      </c>
      <c r="J13" s="11" t="s">
        <v>90</v>
      </c>
      <c r="K13" s="63" t="s">
        <v>18</v>
      </c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  <c r="IV13" s="68"/>
      <c r="IW13" s="68"/>
      <c r="IX13" s="68"/>
      <c r="IY13" s="68"/>
      <c r="IZ13" s="68"/>
      <c r="JA13" s="68"/>
      <c r="JB13" s="68"/>
      <c r="JC13" s="68"/>
      <c r="JD13" s="68"/>
      <c r="JE13" s="68"/>
      <c r="JF13" s="68"/>
      <c r="JG13" s="68"/>
      <c r="JH13" s="68"/>
      <c r="JI13" s="68"/>
      <c r="JJ13" s="68"/>
      <c r="JK13" s="68"/>
      <c r="JL13" s="68"/>
      <c r="JM13" s="68"/>
      <c r="JN13" s="68"/>
      <c r="JO13" s="68"/>
      <c r="JP13" s="68"/>
      <c r="JQ13" s="68"/>
      <c r="JR13" s="68"/>
      <c r="JS13" s="68"/>
      <c r="JT13" s="68"/>
      <c r="JU13" s="68"/>
      <c r="JV13" s="68"/>
      <c r="JW13" s="68"/>
      <c r="JX13" s="68"/>
      <c r="JY13" s="68"/>
      <c r="JZ13" s="68"/>
      <c r="KA13" s="68"/>
      <c r="KB13" s="68"/>
      <c r="KC13" s="68"/>
      <c r="KD13" s="68"/>
      <c r="KE13" s="68"/>
      <c r="KF13" s="68"/>
      <c r="KG13" s="68"/>
      <c r="KH13" s="68"/>
      <c r="KI13" s="68"/>
      <c r="KJ13" s="68"/>
      <c r="KK13" s="68"/>
      <c r="KL13" s="68"/>
      <c r="KM13" s="68"/>
      <c r="KN13" s="68"/>
      <c r="KO13" s="68"/>
      <c r="KP13" s="68"/>
      <c r="KQ13" s="68"/>
      <c r="KR13" s="68"/>
      <c r="KS13" s="68"/>
      <c r="KT13" s="68"/>
      <c r="KU13" s="68"/>
      <c r="KV13" s="68"/>
      <c r="KW13" s="68"/>
      <c r="KX13" s="68"/>
      <c r="KY13" s="68"/>
      <c r="KZ13" s="68"/>
      <c r="LA13" s="68"/>
      <c r="LB13" s="68"/>
      <c r="LC13" s="68"/>
      <c r="LD13" s="68"/>
      <c r="LE13" s="68"/>
      <c r="LF13" s="68"/>
      <c r="LG13" s="68"/>
      <c r="LH13" s="68"/>
      <c r="LI13" s="68"/>
      <c r="LJ13" s="68"/>
      <c r="LK13" s="68"/>
      <c r="LL13" s="68"/>
      <c r="LM13" s="68"/>
      <c r="LN13" s="68"/>
      <c r="LO13" s="68"/>
      <c r="LP13" s="68"/>
      <c r="LQ13" s="68"/>
      <c r="LR13" s="68"/>
      <c r="LS13" s="68"/>
      <c r="LT13" s="68"/>
      <c r="LU13" s="68"/>
      <c r="LV13" s="68"/>
      <c r="LW13" s="68"/>
      <c r="LX13" s="68"/>
      <c r="LY13" s="68"/>
      <c r="LZ13" s="68"/>
      <c r="MA13" s="68"/>
      <c r="MB13" s="68"/>
      <c r="MC13" s="68"/>
      <c r="MD13" s="68"/>
      <c r="ME13" s="68"/>
      <c r="MF13" s="68"/>
      <c r="MG13" s="68"/>
      <c r="MH13" s="68"/>
      <c r="MI13" s="68"/>
      <c r="MJ13" s="68"/>
      <c r="MK13" s="68"/>
      <c r="ML13" s="68"/>
      <c r="MM13" s="68"/>
      <c r="MN13" s="68"/>
      <c r="MO13" s="68"/>
      <c r="MP13" s="68"/>
      <c r="MQ13" s="68"/>
      <c r="MR13" s="68"/>
      <c r="MS13" s="68"/>
      <c r="MT13" s="68"/>
      <c r="MU13" s="68"/>
      <c r="MV13" s="68"/>
      <c r="MW13" s="68"/>
      <c r="MX13" s="68"/>
      <c r="MY13" s="68"/>
      <c r="MZ13" s="68"/>
      <c r="NA13" s="68"/>
      <c r="NB13" s="68"/>
      <c r="NC13" s="68"/>
      <c r="ND13" s="68"/>
      <c r="NE13" s="68"/>
      <c r="NF13" s="68"/>
      <c r="NG13" s="68"/>
      <c r="NH13" s="68"/>
      <c r="NI13" s="68"/>
      <c r="NJ13" s="68"/>
      <c r="NK13" s="68"/>
      <c r="NL13" s="68"/>
      <c r="NM13" s="68"/>
      <c r="NN13" s="68"/>
    </row>
    <row r="14" spans="1:378" ht="15.65" thickBot="1" x14ac:dyDescent="0.35">
      <c r="A14">
        <v>1</v>
      </c>
      <c r="B14" s="5" t="s">
        <v>22</v>
      </c>
      <c r="C14" s="6">
        <v>45000</v>
      </c>
      <c r="D14" s="6">
        <v>45002</v>
      </c>
      <c r="E14" s="24">
        <v>1</v>
      </c>
      <c r="F14" s="22">
        <f>NETWORKDAYS(C14,D14,feries2023)*E14</f>
        <v>3</v>
      </c>
      <c r="G14" s="22">
        <v>1</v>
      </c>
      <c r="H14" s="7">
        <f t="shared" si="12"/>
        <v>3</v>
      </c>
      <c r="I14" s="8">
        <f ca="1">IF(OR(D14="",C14=""),0,IF(TODAY()&lt;C14,0,IF(TODAY()&gt;D14,100%,((NETWORKDAYS(C14,TODAY(),feries2023)*E14)/(NETWORKDAYS(C14,D14,feries2023)*E14)))))</f>
        <v>1</v>
      </c>
      <c r="J14" s="7" t="s">
        <v>51</v>
      </c>
      <c r="K14" s="63" t="s">
        <v>18</v>
      </c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68"/>
      <c r="ED14" s="68"/>
      <c r="EE14" s="68"/>
      <c r="EF14" s="68"/>
      <c r="EG14" s="68"/>
      <c r="EH14" s="68"/>
      <c r="EI14" s="68"/>
      <c r="EJ14" s="68"/>
      <c r="EK14" s="68"/>
      <c r="EL14" s="68"/>
      <c r="EM14" s="68"/>
      <c r="EN14" s="68"/>
      <c r="EO14" s="68"/>
      <c r="EP14" s="68"/>
      <c r="EQ14" s="68"/>
      <c r="ER14" s="68"/>
      <c r="ES14" s="68"/>
      <c r="ET14" s="68"/>
      <c r="EU14" s="68"/>
      <c r="EV14" s="68"/>
      <c r="EW14" s="68"/>
      <c r="EX14" s="68"/>
      <c r="EY14" s="68"/>
      <c r="EZ14" s="68"/>
      <c r="FA14" s="68"/>
      <c r="FB14" s="68"/>
      <c r="FC14" s="68"/>
      <c r="FD14" s="68"/>
      <c r="FE14" s="68"/>
      <c r="FF14" s="68"/>
      <c r="FG14" s="68"/>
      <c r="FH14" s="68"/>
      <c r="FI14" s="68"/>
      <c r="FJ14" s="68"/>
      <c r="FK14" s="68"/>
      <c r="FL14" s="68"/>
      <c r="FM14" s="68"/>
      <c r="FN14" s="68"/>
      <c r="FO14" s="68"/>
      <c r="FP14" s="68"/>
      <c r="FQ14" s="68"/>
      <c r="FR14" s="68"/>
      <c r="FS14" s="68"/>
      <c r="FT14" s="68"/>
      <c r="FU14" s="68"/>
      <c r="FV14" s="68"/>
      <c r="FW14" s="68"/>
      <c r="FX14" s="68"/>
      <c r="FY14" s="68"/>
      <c r="FZ14" s="68"/>
      <c r="GA14" s="68"/>
      <c r="GB14" s="68"/>
      <c r="GC14" s="68"/>
      <c r="GD14" s="68"/>
      <c r="GE14" s="68"/>
      <c r="GF14" s="68"/>
      <c r="GG14" s="68"/>
      <c r="GH14" s="68"/>
      <c r="GI14" s="68"/>
      <c r="GJ14" s="68"/>
      <c r="GK14" s="68"/>
      <c r="GL14" s="68"/>
      <c r="GM14" s="68"/>
      <c r="GN14" s="68"/>
      <c r="GO14" s="68"/>
      <c r="GP14" s="68"/>
      <c r="GQ14" s="68"/>
      <c r="GR14" s="68"/>
      <c r="GS14" s="68"/>
      <c r="GT14" s="68"/>
      <c r="GU14" s="68"/>
      <c r="GV14" s="68"/>
      <c r="GW14" s="68"/>
      <c r="GX14" s="68"/>
      <c r="GY14" s="68"/>
      <c r="GZ14" s="68"/>
      <c r="HA14" s="68"/>
      <c r="HB14" s="68"/>
      <c r="HC14" s="68"/>
      <c r="HD14" s="68"/>
      <c r="HE14" s="68"/>
      <c r="HF14" s="68"/>
      <c r="HG14" s="68"/>
      <c r="HH14" s="68"/>
      <c r="HI14" s="68"/>
      <c r="HJ14" s="68"/>
      <c r="HK14" s="68"/>
      <c r="HL14" s="68"/>
      <c r="HM14" s="68"/>
      <c r="HN14" s="68"/>
      <c r="HO14" s="68"/>
      <c r="HP14" s="68"/>
      <c r="HQ14" s="68"/>
      <c r="HR14" s="68"/>
      <c r="HS14" s="68"/>
      <c r="HT14" s="68"/>
      <c r="HU14" s="68"/>
      <c r="HV14" s="68"/>
      <c r="HW14" s="68"/>
      <c r="HX14" s="68"/>
      <c r="HY14" s="68"/>
      <c r="HZ14" s="68"/>
      <c r="IA14" s="68"/>
      <c r="IB14" s="68"/>
      <c r="IC14" s="68"/>
      <c r="ID14" s="68"/>
      <c r="IE14" s="68"/>
      <c r="IF14" s="68"/>
      <c r="IG14" s="68"/>
      <c r="IH14" s="68"/>
      <c r="II14" s="68"/>
      <c r="IJ14" s="68"/>
      <c r="IK14" s="68"/>
      <c r="IL14" s="68"/>
      <c r="IM14" s="68"/>
      <c r="IN14" s="68"/>
      <c r="IO14" s="68"/>
      <c r="IP14" s="68"/>
      <c r="IQ14" s="68"/>
      <c r="IR14" s="68"/>
      <c r="IS14" s="68"/>
      <c r="IT14" s="68"/>
      <c r="IU14" s="68"/>
      <c r="IV14" s="68"/>
      <c r="IW14" s="68"/>
      <c r="IX14" s="68"/>
      <c r="IY14" s="68"/>
      <c r="IZ14" s="68"/>
      <c r="JA14" s="68"/>
      <c r="JB14" s="68"/>
      <c r="JC14" s="68"/>
      <c r="JD14" s="68"/>
      <c r="JE14" s="68"/>
      <c r="JF14" s="68"/>
      <c r="JG14" s="68"/>
      <c r="JH14" s="68"/>
      <c r="JI14" s="68"/>
      <c r="JJ14" s="68"/>
      <c r="JK14" s="68"/>
      <c r="JL14" s="68"/>
      <c r="JM14" s="68"/>
      <c r="JN14" s="68"/>
      <c r="JO14" s="68"/>
      <c r="JP14" s="68"/>
      <c r="JQ14" s="68"/>
      <c r="JR14" s="68"/>
      <c r="JS14" s="68"/>
      <c r="JT14" s="68"/>
      <c r="JU14" s="68"/>
      <c r="JV14" s="68"/>
      <c r="JW14" s="68"/>
      <c r="JX14" s="68"/>
      <c r="JY14" s="68"/>
      <c r="JZ14" s="68"/>
      <c r="KA14" s="68"/>
      <c r="KB14" s="68"/>
      <c r="KC14" s="68"/>
      <c r="KD14" s="68"/>
      <c r="KE14" s="68"/>
      <c r="KF14" s="68"/>
      <c r="KG14" s="68"/>
      <c r="KH14" s="68"/>
      <c r="KI14" s="68"/>
      <c r="KJ14" s="68"/>
      <c r="KK14" s="68"/>
      <c r="KL14" s="68"/>
      <c r="KM14" s="68"/>
      <c r="KN14" s="68"/>
      <c r="KO14" s="68"/>
      <c r="KP14" s="68"/>
      <c r="KQ14" s="68"/>
      <c r="KR14" s="68"/>
      <c r="KS14" s="68"/>
      <c r="KT14" s="68"/>
      <c r="KU14" s="68"/>
      <c r="KV14" s="68"/>
      <c r="KW14" s="68"/>
      <c r="KX14" s="68"/>
      <c r="KY14" s="68"/>
      <c r="KZ14" s="68"/>
      <c r="LA14" s="68"/>
      <c r="LB14" s="68"/>
      <c r="LC14" s="68"/>
      <c r="LD14" s="68"/>
      <c r="LE14" s="68"/>
      <c r="LF14" s="68"/>
      <c r="LG14" s="68"/>
      <c r="LH14" s="68"/>
      <c r="LI14" s="68"/>
      <c r="LJ14" s="68"/>
      <c r="LK14" s="68"/>
      <c r="LL14" s="68"/>
      <c r="LM14" s="68"/>
      <c r="LN14" s="68"/>
      <c r="LO14" s="68"/>
      <c r="LP14" s="68"/>
      <c r="LQ14" s="68"/>
      <c r="LR14" s="68"/>
      <c r="LS14" s="68"/>
      <c r="LT14" s="68"/>
      <c r="LU14" s="68"/>
      <c r="LV14" s="68"/>
      <c r="LW14" s="68"/>
      <c r="LX14" s="68"/>
      <c r="LY14" s="68"/>
      <c r="LZ14" s="68"/>
      <c r="MA14" s="68"/>
      <c r="MB14" s="68"/>
      <c r="MC14" s="68"/>
      <c r="MD14" s="68"/>
      <c r="ME14" s="68"/>
      <c r="MF14" s="68"/>
      <c r="MG14" s="68"/>
      <c r="MH14" s="68"/>
      <c r="MI14" s="68"/>
      <c r="MJ14" s="68"/>
      <c r="MK14" s="68"/>
      <c r="ML14" s="68"/>
      <c r="MM14" s="68"/>
      <c r="MN14" s="68"/>
      <c r="MO14" s="68"/>
      <c r="MP14" s="68"/>
      <c r="MQ14" s="68"/>
      <c r="MR14" s="68"/>
      <c r="MS14" s="68"/>
      <c r="MT14" s="68"/>
      <c r="MU14" s="68"/>
      <c r="MV14" s="68"/>
      <c r="MW14" s="68"/>
      <c r="MX14" s="68"/>
      <c r="MY14" s="68"/>
      <c r="MZ14" s="68"/>
      <c r="NA14" s="68"/>
      <c r="NB14" s="68"/>
      <c r="NC14" s="68"/>
      <c r="ND14" s="68"/>
      <c r="NE14" s="68"/>
      <c r="NF14" s="68"/>
      <c r="NG14" s="68"/>
      <c r="NH14" s="68"/>
      <c r="NI14" s="68"/>
      <c r="NJ14" s="68"/>
      <c r="NK14" s="68"/>
      <c r="NL14" s="68"/>
      <c r="NM14" s="68"/>
      <c r="NN14" s="68"/>
    </row>
    <row r="15" spans="1:378" ht="25.7" thickBot="1" x14ac:dyDescent="0.35">
      <c r="A15">
        <v>1</v>
      </c>
      <c r="B15" s="5" t="s">
        <v>23</v>
      </c>
      <c r="C15" s="6">
        <v>45005</v>
      </c>
      <c r="D15" s="6">
        <v>45006</v>
      </c>
      <c r="E15" s="24">
        <v>1</v>
      </c>
      <c r="F15" s="22">
        <f>NETWORKDAYS(C15,D15,feries2023)*E15</f>
        <v>2</v>
      </c>
      <c r="G15" s="22">
        <v>2</v>
      </c>
      <c r="H15" s="7">
        <f t="shared" si="12"/>
        <v>1</v>
      </c>
      <c r="I15" s="8">
        <f ca="1">IF(OR(D15="",C15=""),0,IF(TODAY()&lt;C15,0,IF(TODAY()&gt;D15,100%,((NETWORKDAYS(C15,TODAY(),feries2023)*E15)/(NETWORKDAYS(C15,D15,feries2023)*E15)))))</f>
        <v>0</v>
      </c>
      <c r="J15" s="11" t="s">
        <v>52</v>
      </c>
      <c r="K15" s="63" t="s">
        <v>18</v>
      </c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68"/>
      <c r="ED15" s="68"/>
      <c r="EE15" s="68"/>
      <c r="EF15" s="68"/>
      <c r="EG15" s="68"/>
      <c r="EH15" s="68"/>
      <c r="EI15" s="68"/>
      <c r="EJ15" s="68"/>
      <c r="EK15" s="68"/>
      <c r="EL15" s="68"/>
      <c r="EM15" s="68"/>
      <c r="EN15" s="68"/>
      <c r="EO15" s="68"/>
      <c r="EP15" s="68"/>
      <c r="EQ15" s="68"/>
      <c r="ER15" s="68"/>
      <c r="ES15" s="68"/>
      <c r="ET15" s="68"/>
      <c r="EU15" s="68"/>
      <c r="EV15" s="68"/>
      <c r="EW15" s="68"/>
      <c r="EX15" s="68"/>
      <c r="EY15" s="68"/>
      <c r="EZ15" s="68"/>
      <c r="FA15" s="68"/>
      <c r="FB15" s="68"/>
      <c r="FC15" s="68"/>
      <c r="FD15" s="68"/>
      <c r="FE15" s="68"/>
      <c r="FF15" s="68"/>
      <c r="FG15" s="68"/>
      <c r="FH15" s="68"/>
      <c r="FI15" s="68"/>
      <c r="FJ15" s="68"/>
      <c r="FK15" s="68"/>
      <c r="FL15" s="68"/>
      <c r="FM15" s="68"/>
      <c r="FN15" s="68"/>
      <c r="FO15" s="68"/>
      <c r="FP15" s="68"/>
      <c r="FQ15" s="68"/>
      <c r="FR15" s="68"/>
      <c r="FS15" s="68"/>
      <c r="FT15" s="68"/>
      <c r="FU15" s="68"/>
      <c r="FV15" s="68"/>
      <c r="FW15" s="68"/>
      <c r="FX15" s="68"/>
      <c r="FY15" s="68"/>
      <c r="FZ15" s="68"/>
      <c r="GA15" s="68"/>
      <c r="GB15" s="68"/>
      <c r="GC15" s="68"/>
      <c r="GD15" s="68"/>
      <c r="GE15" s="68"/>
      <c r="GF15" s="68"/>
      <c r="GG15" s="68"/>
      <c r="GH15" s="68"/>
      <c r="GI15" s="68"/>
      <c r="GJ15" s="68"/>
      <c r="GK15" s="68"/>
      <c r="GL15" s="68"/>
      <c r="GM15" s="68"/>
      <c r="GN15" s="68"/>
      <c r="GO15" s="68"/>
      <c r="GP15" s="68"/>
      <c r="GQ15" s="68"/>
      <c r="GR15" s="68"/>
      <c r="GS15" s="68"/>
      <c r="GT15" s="68"/>
      <c r="GU15" s="68"/>
      <c r="GV15" s="68"/>
      <c r="GW15" s="68"/>
      <c r="GX15" s="68"/>
      <c r="GY15" s="68"/>
      <c r="GZ15" s="68"/>
      <c r="HA15" s="68"/>
      <c r="HB15" s="68"/>
      <c r="HC15" s="68"/>
      <c r="HD15" s="68"/>
      <c r="HE15" s="68"/>
      <c r="HF15" s="68"/>
      <c r="HG15" s="68"/>
      <c r="HH15" s="68"/>
      <c r="HI15" s="68"/>
      <c r="HJ15" s="68"/>
      <c r="HK15" s="68"/>
      <c r="HL15" s="68"/>
      <c r="HM15" s="68"/>
      <c r="HN15" s="68"/>
      <c r="HO15" s="68"/>
      <c r="HP15" s="68"/>
      <c r="HQ15" s="68"/>
      <c r="HR15" s="68"/>
      <c r="HS15" s="68"/>
      <c r="HT15" s="68"/>
      <c r="HU15" s="68"/>
      <c r="HV15" s="68"/>
      <c r="HW15" s="68"/>
      <c r="HX15" s="68"/>
      <c r="HY15" s="68"/>
      <c r="HZ15" s="68"/>
      <c r="IA15" s="68"/>
      <c r="IB15" s="68"/>
      <c r="IC15" s="68"/>
      <c r="ID15" s="68"/>
      <c r="IE15" s="68"/>
      <c r="IF15" s="68"/>
      <c r="IG15" s="68"/>
      <c r="IH15" s="68"/>
      <c r="II15" s="68"/>
      <c r="IJ15" s="68"/>
      <c r="IK15" s="68"/>
      <c r="IL15" s="68"/>
      <c r="IM15" s="68"/>
      <c r="IN15" s="68"/>
      <c r="IO15" s="68"/>
      <c r="IP15" s="68"/>
      <c r="IQ15" s="68"/>
      <c r="IR15" s="68"/>
      <c r="IS15" s="68"/>
      <c r="IT15" s="68"/>
      <c r="IU15" s="68"/>
      <c r="IV15" s="68"/>
      <c r="IW15" s="68"/>
      <c r="IX15" s="68"/>
      <c r="IY15" s="68"/>
      <c r="IZ15" s="68"/>
      <c r="JA15" s="68"/>
      <c r="JB15" s="68"/>
      <c r="JC15" s="68"/>
      <c r="JD15" s="68"/>
      <c r="JE15" s="68"/>
      <c r="JF15" s="68"/>
      <c r="JG15" s="68"/>
      <c r="JH15" s="68"/>
      <c r="JI15" s="68"/>
      <c r="JJ15" s="68"/>
      <c r="JK15" s="68"/>
      <c r="JL15" s="68"/>
      <c r="JM15" s="68"/>
      <c r="JN15" s="68"/>
      <c r="JO15" s="68"/>
      <c r="JP15" s="68"/>
      <c r="JQ15" s="68"/>
      <c r="JR15" s="68"/>
      <c r="JS15" s="68"/>
      <c r="JT15" s="68"/>
      <c r="JU15" s="68"/>
      <c r="JV15" s="68"/>
      <c r="JW15" s="68"/>
      <c r="JX15" s="68"/>
      <c r="JY15" s="68"/>
      <c r="JZ15" s="68"/>
      <c r="KA15" s="68"/>
      <c r="KB15" s="68"/>
      <c r="KC15" s="68"/>
      <c r="KD15" s="68"/>
      <c r="KE15" s="68"/>
      <c r="KF15" s="68"/>
      <c r="KG15" s="68"/>
      <c r="KH15" s="68"/>
      <c r="KI15" s="68"/>
      <c r="KJ15" s="68"/>
      <c r="KK15" s="68"/>
      <c r="KL15" s="68"/>
      <c r="KM15" s="68"/>
      <c r="KN15" s="68"/>
      <c r="KO15" s="68"/>
      <c r="KP15" s="68"/>
      <c r="KQ15" s="68"/>
      <c r="KR15" s="68"/>
      <c r="KS15" s="68"/>
      <c r="KT15" s="68"/>
      <c r="KU15" s="68"/>
      <c r="KV15" s="68"/>
      <c r="KW15" s="68"/>
      <c r="KX15" s="68"/>
      <c r="KY15" s="68"/>
      <c r="KZ15" s="68"/>
      <c r="LA15" s="68"/>
      <c r="LB15" s="68"/>
      <c r="LC15" s="68"/>
      <c r="LD15" s="68"/>
      <c r="LE15" s="68"/>
      <c r="LF15" s="68"/>
      <c r="LG15" s="68"/>
      <c r="LH15" s="68"/>
      <c r="LI15" s="68"/>
      <c r="LJ15" s="68"/>
      <c r="LK15" s="68"/>
      <c r="LL15" s="68"/>
      <c r="LM15" s="68"/>
      <c r="LN15" s="68"/>
      <c r="LO15" s="68"/>
      <c r="LP15" s="68"/>
      <c r="LQ15" s="68"/>
      <c r="LR15" s="68"/>
      <c r="LS15" s="68"/>
      <c r="LT15" s="68"/>
      <c r="LU15" s="68"/>
      <c r="LV15" s="68"/>
      <c r="LW15" s="68"/>
      <c r="LX15" s="68"/>
      <c r="LY15" s="68"/>
      <c r="LZ15" s="68"/>
      <c r="MA15" s="68"/>
      <c r="MB15" s="68"/>
      <c r="MC15" s="68"/>
      <c r="MD15" s="68"/>
      <c r="ME15" s="68"/>
      <c r="MF15" s="68"/>
      <c r="MG15" s="68"/>
      <c r="MH15" s="68"/>
      <c r="MI15" s="68"/>
      <c r="MJ15" s="68"/>
      <c r="MK15" s="68"/>
      <c r="ML15" s="68"/>
      <c r="MM15" s="68"/>
      <c r="MN15" s="68"/>
      <c r="MO15" s="68"/>
      <c r="MP15" s="68"/>
      <c r="MQ15" s="68"/>
      <c r="MR15" s="68"/>
      <c r="MS15" s="68"/>
      <c r="MT15" s="68"/>
      <c r="MU15" s="68"/>
      <c r="MV15" s="68"/>
      <c r="MW15" s="68"/>
      <c r="MX15" s="68"/>
      <c r="MY15" s="68"/>
      <c r="MZ15" s="68"/>
      <c r="NA15" s="68"/>
      <c r="NB15" s="68"/>
      <c r="NC15" s="68"/>
      <c r="ND15" s="68"/>
      <c r="NE15" s="68"/>
      <c r="NF15" s="68"/>
      <c r="NG15" s="68"/>
      <c r="NH15" s="68"/>
      <c r="NI15" s="68"/>
      <c r="NJ15" s="68"/>
      <c r="NK15" s="68"/>
      <c r="NL15" s="68"/>
      <c r="NM15" s="68"/>
      <c r="NN15" s="68"/>
    </row>
    <row r="16" spans="1:378" s="35" customFormat="1" ht="15.65" thickBot="1" x14ac:dyDescent="0.35">
      <c r="A16" s="32">
        <f>SUM(A17:A22)</f>
        <v>5</v>
      </c>
      <c r="B16" s="30" t="s">
        <v>24</v>
      </c>
      <c r="C16" s="31">
        <f>MIN(C17:C22)</f>
        <v>45012</v>
      </c>
      <c r="D16" s="31">
        <f>MAX(D17:D22)</f>
        <v>45023</v>
      </c>
      <c r="E16" s="31"/>
      <c r="F16" s="32">
        <f>SUM(F17:F22)</f>
        <v>9</v>
      </c>
      <c r="G16" s="32">
        <f>SUM(G17:G22)/A16</f>
        <v>1</v>
      </c>
      <c r="H16" s="32">
        <f>SUM(H17:H22)</f>
        <v>9</v>
      </c>
      <c r="I16" s="36">
        <f ca="1">SUM(I17:I22)/A16</f>
        <v>0</v>
      </c>
      <c r="J16" s="33"/>
      <c r="K16" s="62" t="s">
        <v>25</v>
      </c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  <c r="GB16" s="68"/>
      <c r="GC16" s="68"/>
      <c r="GD16" s="68"/>
      <c r="GE16" s="68"/>
      <c r="GF16" s="68"/>
      <c r="GG16" s="68"/>
      <c r="GH16" s="68"/>
      <c r="GI16" s="68"/>
      <c r="GJ16" s="68"/>
      <c r="GK16" s="68"/>
      <c r="GL16" s="68"/>
      <c r="GM16" s="68"/>
      <c r="GN16" s="68"/>
      <c r="GO16" s="68"/>
      <c r="GP16" s="68"/>
      <c r="GQ16" s="68"/>
      <c r="GR16" s="68"/>
      <c r="GS16" s="68"/>
      <c r="GT16" s="68"/>
      <c r="GU16" s="68"/>
      <c r="GV16" s="68"/>
      <c r="GW16" s="68"/>
      <c r="GX16" s="68"/>
      <c r="GY16" s="68"/>
      <c r="GZ16" s="68"/>
      <c r="HA16" s="68"/>
      <c r="HB16" s="68"/>
      <c r="HC16" s="68"/>
      <c r="HD16" s="68"/>
      <c r="HE16" s="68"/>
      <c r="HF16" s="68"/>
      <c r="HG16" s="68"/>
      <c r="HH16" s="68"/>
      <c r="HI16" s="68"/>
      <c r="HJ16" s="68"/>
      <c r="HK16" s="68"/>
      <c r="HL16" s="68"/>
      <c r="HM16" s="68"/>
      <c r="HN16" s="68"/>
      <c r="HO16" s="68"/>
      <c r="HP16" s="68"/>
      <c r="HQ16" s="68"/>
      <c r="HR16" s="68"/>
      <c r="HS16" s="68"/>
      <c r="HT16" s="68"/>
      <c r="HU16" s="68"/>
      <c r="HV16" s="68"/>
      <c r="HW16" s="68"/>
      <c r="HX16" s="68"/>
      <c r="HY16" s="68"/>
      <c r="HZ16" s="68"/>
      <c r="IA16" s="68"/>
      <c r="IB16" s="68"/>
      <c r="IC16" s="68"/>
      <c r="ID16" s="68"/>
      <c r="IE16" s="68"/>
      <c r="IF16" s="68"/>
      <c r="IG16" s="68"/>
      <c r="IH16" s="68"/>
      <c r="II16" s="68"/>
      <c r="IJ16" s="68"/>
      <c r="IK16" s="68"/>
      <c r="IL16" s="68"/>
      <c r="IM16" s="68"/>
      <c r="IN16" s="68"/>
      <c r="IO16" s="68"/>
      <c r="IP16" s="68"/>
      <c r="IQ16" s="68"/>
      <c r="IR16" s="68"/>
      <c r="IS16" s="68"/>
      <c r="IT16" s="68"/>
      <c r="IU16" s="68"/>
      <c r="IV16" s="68"/>
      <c r="IW16" s="68"/>
      <c r="IX16" s="68"/>
      <c r="IY16" s="68"/>
      <c r="IZ16" s="68"/>
      <c r="JA16" s="68"/>
      <c r="JB16" s="68"/>
      <c r="JC16" s="68"/>
      <c r="JD16" s="68"/>
      <c r="JE16" s="68"/>
      <c r="JF16" s="68"/>
      <c r="JG16" s="68"/>
      <c r="JH16" s="68"/>
      <c r="JI16" s="68"/>
      <c r="JJ16" s="68"/>
      <c r="JK16" s="68"/>
      <c r="JL16" s="68"/>
      <c r="JM16" s="68"/>
      <c r="JN16" s="68"/>
      <c r="JO16" s="68"/>
      <c r="JP16" s="68"/>
      <c r="JQ16" s="68"/>
      <c r="JR16" s="68"/>
      <c r="JS16" s="68"/>
      <c r="JT16" s="68"/>
      <c r="JU16" s="68"/>
      <c r="JV16" s="68"/>
      <c r="JW16" s="68"/>
      <c r="JX16" s="68"/>
      <c r="JY16" s="68"/>
      <c r="JZ16" s="68"/>
      <c r="KA16" s="68"/>
      <c r="KB16" s="68"/>
      <c r="KC16" s="68"/>
      <c r="KD16" s="68"/>
      <c r="KE16" s="68"/>
      <c r="KF16" s="68"/>
      <c r="KG16" s="68"/>
      <c r="KH16" s="68"/>
      <c r="KI16" s="68"/>
      <c r="KJ16" s="68"/>
      <c r="KK16" s="68"/>
      <c r="KL16" s="68"/>
      <c r="KM16" s="68"/>
      <c r="KN16" s="68"/>
      <c r="KO16" s="68"/>
      <c r="KP16" s="68"/>
      <c r="KQ16" s="68"/>
      <c r="KR16" s="68"/>
      <c r="KS16" s="68"/>
      <c r="KT16" s="68"/>
      <c r="KU16" s="68"/>
      <c r="KV16" s="68"/>
      <c r="KW16" s="68"/>
      <c r="KX16" s="68"/>
      <c r="KY16" s="68"/>
      <c r="KZ16" s="68"/>
      <c r="LA16" s="68"/>
      <c r="LB16" s="68"/>
      <c r="LC16" s="68"/>
      <c r="LD16" s="68"/>
      <c r="LE16" s="68"/>
      <c r="LF16" s="68"/>
      <c r="LG16" s="68"/>
      <c r="LH16" s="68"/>
      <c r="LI16" s="68"/>
      <c r="LJ16" s="68"/>
      <c r="LK16" s="68"/>
      <c r="LL16" s="68"/>
      <c r="LM16" s="68"/>
      <c r="LN16" s="68"/>
      <c r="LO16" s="68"/>
      <c r="LP16" s="68"/>
      <c r="LQ16" s="68"/>
      <c r="LR16" s="68"/>
      <c r="LS16" s="68"/>
      <c r="LT16" s="68"/>
      <c r="LU16" s="68"/>
      <c r="LV16" s="68"/>
      <c r="LW16" s="68"/>
      <c r="LX16" s="68"/>
      <c r="LY16" s="68"/>
      <c r="LZ16" s="68"/>
      <c r="MA16" s="68"/>
      <c r="MB16" s="68"/>
      <c r="MC16" s="68"/>
      <c r="MD16" s="68"/>
      <c r="ME16" s="68"/>
      <c r="MF16" s="68"/>
      <c r="MG16" s="68"/>
      <c r="MH16" s="68"/>
      <c r="MI16" s="68"/>
      <c r="MJ16" s="68"/>
      <c r="MK16" s="68"/>
      <c r="ML16" s="68"/>
      <c r="MM16" s="68"/>
      <c r="MN16" s="68"/>
      <c r="MO16" s="68"/>
      <c r="MP16" s="68"/>
      <c r="MQ16" s="68"/>
      <c r="MR16" s="68"/>
      <c r="MS16" s="68"/>
      <c r="MT16" s="68"/>
      <c r="MU16" s="68"/>
      <c r="MV16" s="68"/>
      <c r="MW16" s="68"/>
      <c r="MX16" s="68"/>
      <c r="MY16" s="68"/>
      <c r="MZ16" s="68"/>
      <c r="NA16" s="68"/>
      <c r="NB16" s="68"/>
      <c r="NC16" s="68"/>
      <c r="ND16" s="68"/>
      <c r="NE16" s="68"/>
      <c r="NF16" s="68"/>
      <c r="NG16" s="68"/>
      <c r="NH16" s="68"/>
      <c r="NI16" s="68"/>
      <c r="NJ16" s="68"/>
      <c r="NK16" s="68"/>
      <c r="NL16" s="68"/>
      <c r="NM16" s="68"/>
      <c r="NN16" s="68"/>
    </row>
    <row r="17" spans="1:378" ht="25.7" thickBot="1" x14ac:dyDescent="0.35">
      <c r="A17">
        <v>1</v>
      </c>
      <c r="B17" s="5" t="s">
        <v>26</v>
      </c>
      <c r="C17" s="6">
        <v>45012</v>
      </c>
      <c r="D17" s="6">
        <v>45012</v>
      </c>
      <c r="E17" s="24">
        <v>0.5</v>
      </c>
      <c r="F17" s="22">
        <f t="shared" ref="F17:F22" si="13">NETWORKDAYS(C17,D17,feries2023)*E17</f>
        <v>0.5</v>
      </c>
      <c r="G17" s="22">
        <v>1</v>
      </c>
      <c r="H17" s="7">
        <f t="shared" si="12"/>
        <v>0.5</v>
      </c>
      <c r="I17" s="8">
        <f t="shared" ref="I17:I22" ca="1" si="14">IF(OR(D17="",C17=""),0,IF(TODAY()&lt;C17,0,IF(TODAY()&gt;D17,100%,((NETWORKDAYS(C17,TODAY(),feries2023)*E17)/(NETWORKDAYS(C17,D17,feries2023)*E17)))))</f>
        <v>0</v>
      </c>
      <c r="J17" s="11" t="s">
        <v>90</v>
      </c>
      <c r="K17" s="63" t="s">
        <v>25</v>
      </c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68"/>
      <c r="ED17" s="68"/>
      <c r="EE17" s="68"/>
      <c r="EF17" s="68"/>
      <c r="EG17" s="68"/>
      <c r="EH17" s="68"/>
      <c r="EI17" s="68"/>
      <c r="EJ17" s="68"/>
      <c r="EK17" s="68"/>
      <c r="EL17" s="68"/>
      <c r="EM17" s="68"/>
      <c r="EN17" s="68"/>
      <c r="EO17" s="68"/>
      <c r="EP17" s="68"/>
      <c r="EQ17" s="68"/>
      <c r="ER17" s="68"/>
      <c r="ES17" s="68"/>
      <c r="ET17" s="68"/>
      <c r="EU17" s="68"/>
      <c r="EV17" s="68"/>
      <c r="EW17" s="68"/>
      <c r="EX17" s="68"/>
      <c r="EY17" s="68"/>
      <c r="EZ17" s="68"/>
      <c r="FA17" s="68"/>
      <c r="FB17" s="68"/>
      <c r="FC17" s="68"/>
      <c r="FD17" s="68"/>
      <c r="FE17" s="68"/>
      <c r="FF17" s="68"/>
      <c r="FG17" s="68"/>
      <c r="FH17" s="68"/>
      <c r="FI17" s="68"/>
      <c r="FJ17" s="68"/>
      <c r="FK17" s="68"/>
      <c r="FL17" s="68"/>
      <c r="FM17" s="68"/>
      <c r="FN17" s="68"/>
      <c r="FO17" s="68"/>
      <c r="FP17" s="68"/>
      <c r="FQ17" s="68"/>
      <c r="FR17" s="68"/>
      <c r="FS17" s="68"/>
      <c r="FT17" s="68"/>
      <c r="FU17" s="68"/>
      <c r="FV17" s="68"/>
      <c r="FW17" s="68"/>
      <c r="FX17" s="68"/>
      <c r="FY17" s="68"/>
      <c r="FZ17" s="68"/>
      <c r="GA17" s="68"/>
      <c r="GB17" s="68"/>
      <c r="GC17" s="68"/>
      <c r="GD17" s="68"/>
      <c r="GE17" s="68"/>
      <c r="GF17" s="68"/>
      <c r="GG17" s="68"/>
      <c r="GH17" s="68"/>
      <c r="GI17" s="68"/>
      <c r="GJ17" s="68"/>
      <c r="GK17" s="68"/>
      <c r="GL17" s="68"/>
      <c r="GM17" s="68"/>
      <c r="GN17" s="68"/>
      <c r="GO17" s="68"/>
      <c r="GP17" s="68"/>
      <c r="GQ17" s="68"/>
      <c r="GR17" s="68"/>
      <c r="GS17" s="68"/>
      <c r="GT17" s="68"/>
      <c r="GU17" s="68"/>
      <c r="GV17" s="68"/>
      <c r="GW17" s="68"/>
      <c r="GX17" s="68"/>
      <c r="GY17" s="68"/>
      <c r="GZ17" s="68"/>
      <c r="HA17" s="68"/>
      <c r="HB17" s="68"/>
      <c r="HC17" s="68"/>
      <c r="HD17" s="68"/>
      <c r="HE17" s="68"/>
      <c r="HF17" s="68"/>
      <c r="HG17" s="68"/>
      <c r="HH17" s="68"/>
      <c r="HI17" s="68"/>
      <c r="HJ17" s="68"/>
      <c r="HK17" s="68"/>
      <c r="HL17" s="68"/>
      <c r="HM17" s="68"/>
      <c r="HN17" s="68"/>
      <c r="HO17" s="68"/>
      <c r="HP17" s="68"/>
      <c r="HQ17" s="68"/>
      <c r="HR17" s="68"/>
      <c r="HS17" s="68"/>
      <c r="HT17" s="68"/>
      <c r="HU17" s="68"/>
      <c r="HV17" s="68"/>
      <c r="HW17" s="68"/>
      <c r="HX17" s="68"/>
      <c r="HY17" s="68"/>
      <c r="HZ17" s="68"/>
      <c r="IA17" s="68"/>
      <c r="IB17" s="68"/>
      <c r="IC17" s="68"/>
      <c r="ID17" s="68"/>
      <c r="IE17" s="68"/>
      <c r="IF17" s="68"/>
      <c r="IG17" s="68"/>
      <c r="IH17" s="68"/>
      <c r="II17" s="68"/>
      <c r="IJ17" s="68"/>
      <c r="IK17" s="68"/>
      <c r="IL17" s="68"/>
      <c r="IM17" s="68"/>
      <c r="IN17" s="68"/>
      <c r="IO17" s="68"/>
      <c r="IP17" s="68"/>
      <c r="IQ17" s="68"/>
      <c r="IR17" s="68"/>
      <c r="IS17" s="68"/>
      <c r="IT17" s="68"/>
      <c r="IU17" s="68"/>
      <c r="IV17" s="68"/>
      <c r="IW17" s="68"/>
      <c r="IX17" s="68"/>
      <c r="IY17" s="68"/>
      <c r="IZ17" s="68"/>
      <c r="JA17" s="68"/>
      <c r="JB17" s="68"/>
      <c r="JC17" s="68"/>
      <c r="JD17" s="68"/>
      <c r="JE17" s="68"/>
      <c r="JF17" s="68"/>
      <c r="JG17" s="68"/>
      <c r="JH17" s="68"/>
      <c r="JI17" s="68"/>
      <c r="JJ17" s="68"/>
      <c r="JK17" s="68"/>
      <c r="JL17" s="68"/>
      <c r="JM17" s="68"/>
      <c r="JN17" s="68"/>
      <c r="JO17" s="68"/>
      <c r="JP17" s="68"/>
      <c r="JQ17" s="68"/>
      <c r="JR17" s="68"/>
      <c r="JS17" s="68"/>
      <c r="JT17" s="68"/>
      <c r="JU17" s="68"/>
      <c r="JV17" s="68"/>
      <c r="JW17" s="68"/>
      <c r="JX17" s="68"/>
      <c r="JY17" s="68"/>
      <c r="JZ17" s="68"/>
      <c r="KA17" s="68"/>
      <c r="KB17" s="68"/>
      <c r="KC17" s="68"/>
      <c r="KD17" s="68"/>
      <c r="KE17" s="68"/>
      <c r="KF17" s="68"/>
      <c r="KG17" s="68"/>
      <c r="KH17" s="68"/>
      <c r="KI17" s="68"/>
      <c r="KJ17" s="68"/>
      <c r="KK17" s="68"/>
      <c r="KL17" s="68"/>
      <c r="KM17" s="68"/>
      <c r="KN17" s="68"/>
      <c r="KO17" s="68"/>
      <c r="KP17" s="68"/>
      <c r="KQ17" s="68"/>
      <c r="KR17" s="68"/>
      <c r="KS17" s="68"/>
      <c r="KT17" s="68"/>
      <c r="KU17" s="68"/>
      <c r="KV17" s="68"/>
      <c r="KW17" s="68"/>
      <c r="KX17" s="68"/>
      <c r="KY17" s="68"/>
      <c r="KZ17" s="68"/>
      <c r="LA17" s="68"/>
      <c r="LB17" s="68"/>
      <c r="LC17" s="68"/>
      <c r="LD17" s="68"/>
      <c r="LE17" s="68"/>
      <c r="LF17" s="68"/>
      <c r="LG17" s="68"/>
      <c r="LH17" s="68"/>
      <c r="LI17" s="68"/>
      <c r="LJ17" s="68"/>
      <c r="LK17" s="68"/>
      <c r="LL17" s="68"/>
      <c r="LM17" s="68"/>
      <c r="LN17" s="68"/>
      <c r="LO17" s="68"/>
      <c r="LP17" s="68"/>
      <c r="LQ17" s="68"/>
      <c r="LR17" s="68"/>
      <c r="LS17" s="68"/>
      <c r="LT17" s="68"/>
      <c r="LU17" s="68"/>
      <c r="LV17" s="68"/>
      <c r="LW17" s="68"/>
      <c r="LX17" s="68"/>
      <c r="LY17" s="68"/>
      <c r="LZ17" s="68"/>
      <c r="MA17" s="68"/>
      <c r="MB17" s="68"/>
      <c r="MC17" s="68"/>
      <c r="MD17" s="68"/>
      <c r="ME17" s="68"/>
      <c r="MF17" s="68"/>
      <c r="MG17" s="68"/>
      <c r="MH17" s="68"/>
      <c r="MI17" s="68"/>
      <c r="MJ17" s="68"/>
      <c r="MK17" s="68"/>
      <c r="ML17" s="68"/>
      <c r="MM17" s="68"/>
      <c r="MN17" s="68"/>
      <c r="MO17" s="68"/>
      <c r="MP17" s="68"/>
      <c r="MQ17" s="68"/>
      <c r="MR17" s="68"/>
      <c r="MS17" s="68"/>
      <c r="MT17" s="68"/>
      <c r="MU17" s="68"/>
      <c r="MV17" s="68"/>
      <c r="MW17" s="68"/>
      <c r="MX17" s="68"/>
      <c r="MY17" s="68"/>
      <c r="MZ17" s="68"/>
      <c r="NA17" s="68"/>
      <c r="NB17" s="68"/>
      <c r="NC17" s="68"/>
      <c r="ND17" s="68"/>
      <c r="NE17" s="68"/>
      <c r="NF17" s="68"/>
      <c r="NG17" s="68"/>
      <c r="NH17" s="68"/>
      <c r="NI17" s="68"/>
      <c r="NJ17" s="68"/>
      <c r="NK17" s="68"/>
      <c r="NL17" s="68"/>
      <c r="NM17" s="68"/>
      <c r="NN17" s="68"/>
    </row>
    <row r="18" spans="1:378" ht="25.7" thickBot="1" x14ac:dyDescent="0.35">
      <c r="A18">
        <v>1</v>
      </c>
      <c r="B18" s="56" t="s">
        <v>27</v>
      </c>
      <c r="C18" s="6">
        <v>45013</v>
      </c>
      <c r="D18" s="6">
        <v>45013</v>
      </c>
      <c r="E18" s="24">
        <v>0.5</v>
      </c>
      <c r="F18" s="22">
        <f t="shared" si="13"/>
        <v>0.5</v>
      </c>
      <c r="G18" s="22">
        <v>1</v>
      </c>
      <c r="H18" s="7">
        <f t="shared" si="12"/>
        <v>0.5</v>
      </c>
      <c r="I18" s="8">
        <f t="shared" ca="1" si="14"/>
        <v>0</v>
      </c>
      <c r="J18" s="11" t="s">
        <v>90</v>
      </c>
      <c r="K18" s="63" t="s">
        <v>25</v>
      </c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15.65" thickBot="1" x14ac:dyDescent="0.35">
      <c r="A19">
        <v>1</v>
      </c>
      <c r="B19" s="5" t="s">
        <v>28</v>
      </c>
      <c r="C19" s="6">
        <v>45014</v>
      </c>
      <c r="D19" s="6">
        <v>45015</v>
      </c>
      <c r="E19" s="24">
        <v>1</v>
      </c>
      <c r="F19" s="22">
        <f t="shared" si="13"/>
        <v>2</v>
      </c>
      <c r="G19" s="22">
        <v>1</v>
      </c>
      <c r="H19" s="7">
        <f t="shared" si="12"/>
        <v>2</v>
      </c>
      <c r="I19" s="8">
        <f t="shared" ca="1" si="14"/>
        <v>0</v>
      </c>
      <c r="J19" s="7" t="s">
        <v>51</v>
      </c>
      <c r="K19" s="63" t="s">
        <v>25</v>
      </c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68"/>
      <c r="ED19" s="68"/>
      <c r="EE19" s="68"/>
      <c r="EF19" s="68"/>
      <c r="EG19" s="68"/>
      <c r="EH19" s="68"/>
      <c r="EI19" s="68"/>
      <c r="EJ19" s="68"/>
      <c r="EK19" s="68"/>
      <c r="EL19" s="68"/>
      <c r="EM19" s="68"/>
      <c r="EN19" s="68"/>
      <c r="EO19" s="68"/>
      <c r="EP19" s="68"/>
      <c r="EQ19" s="68"/>
      <c r="ER19" s="68"/>
      <c r="ES19" s="68"/>
      <c r="ET19" s="68"/>
      <c r="EU19" s="68"/>
      <c r="EV19" s="68"/>
      <c r="EW19" s="68"/>
      <c r="EX19" s="68"/>
      <c r="EY19" s="68"/>
      <c r="EZ19" s="68"/>
      <c r="FA19" s="68"/>
      <c r="FB19" s="68"/>
      <c r="FC19" s="68"/>
      <c r="FD19" s="68"/>
      <c r="FE19" s="68"/>
      <c r="FF19" s="68"/>
      <c r="FG19" s="68"/>
      <c r="FH19" s="68"/>
      <c r="FI19" s="68"/>
      <c r="FJ19" s="68"/>
      <c r="FK19" s="68"/>
      <c r="FL19" s="68"/>
      <c r="FM19" s="68"/>
      <c r="FN19" s="68"/>
      <c r="FO19" s="68"/>
      <c r="FP19" s="68"/>
      <c r="FQ19" s="68"/>
      <c r="FR19" s="68"/>
      <c r="FS19" s="68"/>
      <c r="FT19" s="68"/>
      <c r="FU19" s="68"/>
      <c r="FV19" s="68"/>
      <c r="FW19" s="68"/>
      <c r="FX19" s="68"/>
      <c r="FY19" s="68"/>
      <c r="FZ19" s="68"/>
      <c r="GA19" s="68"/>
      <c r="GB19" s="68"/>
      <c r="GC19" s="68"/>
      <c r="GD19" s="68"/>
      <c r="GE19" s="68"/>
      <c r="GF19" s="68"/>
      <c r="GG19" s="68"/>
      <c r="GH19" s="68"/>
      <c r="GI19" s="68"/>
      <c r="GJ19" s="68"/>
      <c r="GK19" s="68"/>
      <c r="GL19" s="68"/>
      <c r="GM19" s="68"/>
      <c r="GN19" s="68"/>
      <c r="GO19" s="68"/>
      <c r="GP19" s="68"/>
      <c r="GQ19" s="68"/>
      <c r="GR19" s="68"/>
      <c r="GS19" s="68"/>
      <c r="GT19" s="68"/>
      <c r="GU19" s="68"/>
      <c r="GV19" s="68"/>
      <c r="GW19" s="68"/>
      <c r="GX19" s="68"/>
      <c r="GY19" s="68"/>
      <c r="GZ19" s="68"/>
      <c r="HA19" s="68"/>
      <c r="HB19" s="68"/>
      <c r="HC19" s="68"/>
      <c r="HD19" s="68"/>
      <c r="HE19" s="68"/>
      <c r="HF19" s="68"/>
      <c r="HG19" s="68"/>
      <c r="HH19" s="68"/>
      <c r="HI19" s="68"/>
      <c r="HJ19" s="68"/>
      <c r="HK19" s="68"/>
      <c r="HL19" s="68"/>
      <c r="HM19" s="68"/>
      <c r="HN19" s="68"/>
      <c r="HO19" s="68"/>
      <c r="HP19" s="68"/>
      <c r="HQ19" s="68"/>
      <c r="HR19" s="68"/>
      <c r="HS19" s="68"/>
      <c r="HT19" s="68"/>
      <c r="HU19" s="68"/>
      <c r="HV19" s="68"/>
      <c r="HW19" s="68"/>
      <c r="HX19" s="68"/>
      <c r="HY19" s="68"/>
      <c r="HZ19" s="68"/>
      <c r="IA19" s="68"/>
      <c r="IB19" s="68"/>
      <c r="IC19" s="68"/>
      <c r="ID19" s="68"/>
      <c r="IE19" s="68"/>
      <c r="IF19" s="68"/>
      <c r="IG19" s="68"/>
      <c r="IH19" s="68"/>
      <c r="II19" s="68"/>
      <c r="IJ19" s="68"/>
      <c r="IK19" s="68"/>
      <c r="IL19" s="68"/>
      <c r="IM19" s="68"/>
      <c r="IN19" s="68"/>
      <c r="IO19" s="68"/>
      <c r="IP19" s="68"/>
      <c r="IQ19" s="68"/>
      <c r="IR19" s="68"/>
      <c r="IS19" s="68"/>
      <c r="IT19" s="68"/>
      <c r="IU19" s="68"/>
      <c r="IV19" s="68"/>
      <c r="IW19" s="68"/>
      <c r="IX19" s="68"/>
      <c r="IY19" s="68"/>
      <c r="IZ19" s="68"/>
      <c r="JA19" s="68"/>
      <c r="JB19" s="68"/>
      <c r="JC19" s="68"/>
      <c r="JD19" s="68"/>
      <c r="JE19" s="68"/>
      <c r="JF19" s="68"/>
      <c r="JG19" s="68"/>
      <c r="JH19" s="68"/>
      <c r="JI19" s="68"/>
      <c r="JJ19" s="68"/>
      <c r="JK19" s="68"/>
      <c r="JL19" s="68"/>
      <c r="JM19" s="68"/>
      <c r="JN19" s="68"/>
      <c r="JO19" s="68"/>
      <c r="JP19" s="68"/>
      <c r="JQ19" s="68"/>
      <c r="JR19" s="68"/>
      <c r="JS19" s="68"/>
      <c r="JT19" s="68"/>
      <c r="JU19" s="68"/>
      <c r="JV19" s="68"/>
      <c r="JW19" s="68"/>
      <c r="JX19" s="68"/>
      <c r="JY19" s="68"/>
      <c r="JZ19" s="68"/>
      <c r="KA19" s="68"/>
      <c r="KB19" s="68"/>
      <c r="KC19" s="68"/>
      <c r="KD19" s="68"/>
      <c r="KE19" s="68"/>
      <c r="KF19" s="68"/>
      <c r="KG19" s="68"/>
      <c r="KH19" s="68"/>
      <c r="KI19" s="68"/>
      <c r="KJ19" s="68"/>
      <c r="KK19" s="68"/>
      <c r="KL19" s="68"/>
      <c r="KM19" s="68"/>
      <c r="KN19" s="68"/>
      <c r="KO19" s="68"/>
      <c r="KP19" s="68"/>
      <c r="KQ19" s="68"/>
      <c r="KR19" s="68"/>
      <c r="KS19" s="68"/>
      <c r="KT19" s="68"/>
      <c r="KU19" s="68"/>
      <c r="KV19" s="68"/>
      <c r="KW19" s="68"/>
      <c r="KX19" s="68"/>
      <c r="KY19" s="68"/>
      <c r="KZ19" s="68"/>
      <c r="LA19" s="68"/>
      <c r="LB19" s="68"/>
      <c r="LC19" s="68"/>
      <c r="LD19" s="68"/>
      <c r="LE19" s="68"/>
      <c r="LF19" s="68"/>
      <c r="LG19" s="68"/>
      <c r="LH19" s="68"/>
      <c r="LI19" s="68"/>
      <c r="LJ19" s="68"/>
      <c r="LK19" s="68"/>
      <c r="LL19" s="68"/>
      <c r="LM19" s="68"/>
      <c r="LN19" s="68"/>
      <c r="LO19" s="68"/>
      <c r="LP19" s="68"/>
      <c r="LQ19" s="68"/>
      <c r="LR19" s="68"/>
      <c r="LS19" s="68"/>
      <c r="LT19" s="68"/>
      <c r="LU19" s="68"/>
      <c r="LV19" s="68"/>
      <c r="LW19" s="68"/>
      <c r="LX19" s="68"/>
      <c r="LY19" s="68"/>
      <c r="LZ19" s="68"/>
      <c r="MA19" s="68"/>
      <c r="MB19" s="68"/>
      <c r="MC19" s="68"/>
      <c r="MD19" s="68"/>
      <c r="ME19" s="68"/>
      <c r="MF19" s="68"/>
      <c r="MG19" s="68"/>
      <c r="MH19" s="68"/>
      <c r="MI19" s="68"/>
      <c r="MJ19" s="68"/>
      <c r="MK19" s="68"/>
      <c r="ML19" s="68"/>
      <c r="MM19" s="68"/>
      <c r="MN19" s="68"/>
      <c r="MO19" s="68"/>
      <c r="MP19" s="68"/>
      <c r="MQ19" s="68"/>
      <c r="MR19" s="68"/>
      <c r="MS19" s="68"/>
      <c r="MT19" s="68"/>
      <c r="MU19" s="68"/>
      <c r="MV19" s="68"/>
      <c r="MW19" s="68"/>
      <c r="MX19" s="68"/>
      <c r="MY19" s="68"/>
      <c r="MZ19" s="68"/>
      <c r="NA19" s="68"/>
      <c r="NB19" s="68"/>
      <c r="NC19" s="68"/>
      <c r="ND19" s="68"/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25.7" thickBot="1" x14ac:dyDescent="0.35">
      <c r="A20">
        <v>1</v>
      </c>
      <c r="B20" s="5" t="s">
        <v>29</v>
      </c>
      <c r="C20" s="6">
        <v>45016</v>
      </c>
      <c r="D20" s="6">
        <v>45016</v>
      </c>
      <c r="E20" s="24">
        <v>1</v>
      </c>
      <c r="F20" s="22">
        <f t="shared" si="13"/>
        <v>1</v>
      </c>
      <c r="G20" s="22">
        <v>1</v>
      </c>
      <c r="H20" s="7">
        <f t="shared" si="12"/>
        <v>1</v>
      </c>
      <c r="I20" s="8">
        <f t="shared" ca="1" si="14"/>
        <v>0</v>
      </c>
      <c r="J20" s="11" t="s">
        <v>90</v>
      </c>
      <c r="K20" s="63" t="s">
        <v>25</v>
      </c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68"/>
      <c r="ED20" s="68"/>
      <c r="EE20" s="68"/>
      <c r="EF20" s="68"/>
      <c r="EG20" s="68"/>
      <c r="EH20" s="68"/>
      <c r="EI20" s="68"/>
      <c r="EJ20" s="68"/>
      <c r="EK20" s="68"/>
      <c r="EL20" s="68"/>
      <c r="EM20" s="68"/>
      <c r="EN20" s="68"/>
      <c r="EO20" s="68"/>
      <c r="EP20" s="68"/>
      <c r="EQ20" s="68"/>
      <c r="ER20" s="68"/>
      <c r="ES20" s="68"/>
      <c r="ET20" s="68"/>
      <c r="EU20" s="68"/>
      <c r="EV20" s="68"/>
      <c r="EW20" s="68"/>
      <c r="EX20" s="68"/>
      <c r="EY20" s="68"/>
      <c r="EZ20" s="68"/>
      <c r="FA20" s="68"/>
      <c r="FB20" s="68"/>
      <c r="FC20" s="68"/>
      <c r="FD20" s="68"/>
      <c r="FE20" s="68"/>
      <c r="FF20" s="68"/>
      <c r="FG20" s="68"/>
      <c r="FH20" s="68"/>
      <c r="FI20" s="68"/>
      <c r="FJ20" s="68"/>
      <c r="FK20" s="68"/>
      <c r="FL20" s="68"/>
      <c r="FM20" s="68"/>
      <c r="FN20" s="68"/>
      <c r="FO20" s="68"/>
      <c r="FP20" s="68"/>
      <c r="FQ20" s="68"/>
      <c r="FR20" s="68"/>
      <c r="FS20" s="68"/>
      <c r="FT20" s="68"/>
      <c r="FU20" s="68"/>
      <c r="FV20" s="68"/>
      <c r="FW20" s="68"/>
      <c r="FX20" s="68"/>
      <c r="FY20" s="68"/>
      <c r="FZ20" s="68"/>
      <c r="GA20" s="68"/>
      <c r="GB20" s="68"/>
      <c r="GC20" s="68"/>
      <c r="GD20" s="68"/>
      <c r="GE20" s="68"/>
      <c r="GF20" s="68"/>
      <c r="GG20" s="68"/>
      <c r="GH20" s="68"/>
      <c r="GI20" s="68"/>
      <c r="GJ20" s="68"/>
      <c r="GK20" s="68"/>
      <c r="GL20" s="68"/>
      <c r="GM20" s="68"/>
      <c r="GN20" s="68"/>
      <c r="GO20" s="68"/>
      <c r="GP20" s="68"/>
      <c r="GQ20" s="68"/>
      <c r="GR20" s="68"/>
      <c r="GS20" s="68"/>
      <c r="GT20" s="68"/>
      <c r="GU20" s="68"/>
      <c r="GV20" s="68"/>
      <c r="GW20" s="68"/>
      <c r="GX20" s="68"/>
      <c r="GY20" s="68"/>
      <c r="GZ20" s="68"/>
      <c r="HA20" s="68"/>
      <c r="HB20" s="68"/>
      <c r="HC20" s="68"/>
      <c r="HD20" s="68"/>
      <c r="HE20" s="68"/>
      <c r="HF20" s="68"/>
      <c r="HG20" s="68"/>
      <c r="HH20" s="68"/>
      <c r="HI20" s="68"/>
      <c r="HJ20" s="68"/>
      <c r="HK20" s="68"/>
      <c r="HL20" s="68"/>
      <c r="HM20" s="68"/>
      <c r="HN20" s="68"/>
      <c r="HO20" s="68"/>
      <c r="HP20" s="68"/>
      <c r="HQ20" s="68"/>
      <c r="HR20" s="68"/>
      <c r="HS20" s="68"/>
      <c r="HT20" s="68"/>
      <c r="HU20" s="68"/>
      <c r="HV20" s="68"/>
      <c r="HW20" s="68"/>
      <c r="HX20" s="68"/>
      <c r="HY20" s="68"/>
      <c r="HZ20" s="68"/>
      <c r="IA20" s="68"/>
      <c r="IB20" s="68"/>
      <c r="IC20" s="68"/>
      <c r="ID20" s="68"/>
      <c r="IE20" s="68"/>
      <c r="IF20" s="68"/>
      <c r="IG20" s="68"/>
      <c r="IH20" s="68"/>
      <c r="II20" s="68"/>
      <c r="IJ20" s="68"/>
      <c r="IK20" s="68"/>
      <c r="IL20" s="68"/>
      <c r="IM20" s="68"/>
      <c r="IN20" s="68"/>
      <c r="IO20" s="68"/>
      <c r="IP20" s="68"/>
      <c r="IQ20" s="68"/>
      <c r="IR20" s="68"/>
      <c r="IS20" s="68"/>
      <c r="IT20" s="68"/>
      <c r="IU20" s="68"/>
      <c r="IV20" s="68"/>
      <c r="IW20" s="68"/>
      <c r="IX20" s="68"/>
      <c r="IY20" s="68"/>
      <c r="IZ20" s="68"/>
      <c r="JA20" s="68"/>
      <c r="JB20" s="68"/>
      <c r="JC20" s="68"/>
      <c r="JD20" s="68"/>
      <c r="JE20" s="68"/>
      <c r="JF20" s="68"/>
      <c r="JG20" s="68"/>
      <c r="JH20" s="68"/>
      <c r="JI20" s="68"/>
      <c r="JJ20" s="68"/>
      <c r="JK20" s="68"/>
      <c r="JL20" s="68"/>
      <c r="JM20" s="68"/>
      <c r="JN20" s="68"/>
      <c r="JO20" s="68"/>
      <c r="JP20" s="68"/>
      <c r="JQ20" s="68"/>
      <c r="JR20" s="68"/>
      <c r="JS20" s="68"/>
      <c r="JT20" s="68"/>
      <c r="JU20" s="68"/>
      <c r="JV20" s="68"/>
      <c r="JW20" s="68"/>
      <c r="JX20" s="68"/>
      <c r="JY20" s="68"/>
      <c r="JZ20" s="68"/>
      <c r="KA20" s="68"/>
      <c r="KB20" s="68"/>
      <c r="KC20" s="68"/>
      <c r="KD20" s="68"/>
      <c r="KE20" s="68"/>
      <c r="KF20" s="68"/>
      <c r="KG20" s="68"/>
      <c r="KH20" s="68"/>
      <c r="KI20" s="68"/>
      <c r="KJ20" s="68"/>
      <c r="KK20" s="68"/>
      <c r="KL20" s="68"/>
      <c r="KM20" s="68"/>
      <c r="KN20" s="68"/>
      <c r="KO20" s="68"/>
      <c r="KP20" s="68"/>
      <c r="KQ20" s="68"/>
      <c r="KR20" s="68"/>
      <c r="KS20" s="68"/>
      <c r="KT20" s="68"/>
      <c r="KU20" s="68"/>
      <c r="KV20" s="68"/>
      <c r="KW20" s="68"/>
      <c r="KX20" s="68"/>
      <c r="KY20" s="68"/>
      <c r="KZ20" s="68"/>
      <c r="LA20" s="68"/>
      <c r="LB20" s="68"/>
      <c r="LC20" s="68"/>
      <c r="LD20" s="68"/>
      <c r="LE20" s="68"/>
      <c r="LF20" s="68"/>
      <c r="LG20" s="68"/>
      <c r="LH20" s="68"/>
      <c r="LI20" s="68"/>
      <c r="LJ20" s="68"/>
      <c r="LK20" s="68"/>
      <c r="LL20" s="68"/>
      <c r="LM20" s="68"/>
      <c r="LN20" s="68"/>
      <c r="LO20" s="68"/>
      <c r="LP20" s="68"/>
      <c r="LQ20" s="68"/>
      <c r="LR20" s="68"/>
      <c r="LS20" s="68"/>
      <c r="LT20" s="68"/>
      <c r="LU20" s="68"/>
      <c r="LV20" s="68"/>
      <c r="LW20" s="68"/>
      <c r="LX20" s="68"/>
      <c r="LY20" s="68"/>
      <c r="LZ20" s="68"/>
      <c r="MA20" s="68"/>
      <c r="MB20" s="68"/>
      <c r="MC20" s="68"/>
      <c r="MD20" s="68"/>
      <c r="ME20" s="68"/>
      <c r="MF20" s="68"/>
      <c r="MG20" s="68"/>
      <c r="MH20" s="68"/>
      <c r="MI20" s="68"/>
      <c r="MJ20" s="68"/>
      <c r="MK20" s="68"/>
      <c r="ML20" s="68"/>
      <c r="MM20" s="68"/>
      <c r="MN20" s="68"/>
      <c r="MO20" s="68"/>
      <c r="MP20" s="68"/>
      <c r="MQ20" s="68"/>
      <c r="MR20" s="68"/>
      <c r="MS20" s="68"/>
      <c r="MT20" s="68"/>
      <c r="MU20" s="68"/>
      <c r="MV20" s="68"/>
      <c r="MW20" s="68"/>
      <c r="MX20" s="68"/>
      <c r="MY20" s="68"/>
      <c r="MZ20" s="68"/>
      <c r="NA20" s="68"/>
      <c r="NB20" s="68"/>
      <c r="NC20" s="68"/>
      <c r="ND20" s="68"/>
      <c r="NE20" s="68"/>
      <c r="NF20" s="68"/>
      <c r="NG20" s="68"/>
      <c r="NH20" s="68"/>
      <c r="NI20" s="68"/>
      <c r="NJ20" s="68"/>
      <c r="NK20" s="68"/>
      <c r="NL20" s="68"/>
      <c r="NM20" s="68"/>
      <c r="NN20" s="68"/>
    </row>
    <row r="21" spans="1:378" ht="15.65" thickBot="1" x14ac:dyDescent="0.35">
      <c r="A21">
        <v>0</v>
      </c>
      <c r="B21" s="40" t="s">
        <v>30</v>
      </c>
      <c r="C21" s="6"/>
      <c r="D21" s="6"/>
      <c r="E21" s="24">
        <v>1</v>
      </c>
      <c r="F21" s="22">
        <f t="shared" si="13"/>
        <v>0</v>
      </c>
      <c r="G21" s="22">
        <v>0</v>
      </c>
      <c r="H21" s="7">
        <f t="shared" si="12"/>
        <v>0</v>
      </c>
      <c r="I21" s="8">
        <f t="shared" ca="1" si="14"/>
        <v>0</v>
      </c>
      <c r="J21" s="7" t="s">
        <v>51</v>
      </c>
      <c r="K21" s="63" t="s">
        <v>25</v>
      </c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68"/>
      <c r="ED21" s="68"/>
      <c r="EE21" s="68"/>
      <c r="EF21" s="68"/>
      <c r="EG21" s="68"/>
      <c r="EH21" s="68"/>
      <c r="EI21" s="68"/>
      <c r="EJ21" s="68"/>
      <c r="EK21" s="68"/>
      <c r="EL21" s="68"/>
      <c r="EM21" s="68"/>
      <c r="EN21" s="68"/>
      <c r="EO21" s="68"/>
      <c r="EP21" s="68"/>
      <c r="EQ21" s="68"/>
      <c r="ER21" s="68"/>
      <c r="ES21" s="68"/>
      <c r="ET21" s="68"/>
      <c r="EU21" s="68"/>
      <c r="EV21" s="68"/>
      <c r="EW21" s="68"/>
      <c r="EX21" s="68"/>
      <c r="EY21" s="68"/>
      <c r="EZ21" s="68"/>
      <c r="FA21" s="68"/>
      <c r="FB21" s="68"/>
      <c r="FC21" s="68"/>
      <c r="FD21" s="68"/>
      <c r="FE21" s="68"/>
      <c r="FF21" s="68"/>
      <c r="FG21" s="68"/>
      <c r="FH21" s="68"/>
      <c r="FI21" s="68"/>
      <c r="FJ21" s="68"/>
      <c r="FK21" s="68"/>
      <c r="FL21" s="68"/>
      <c r="FM21" s="68"/>
      <c r="FN21" s="68"/>
      <c r="FO21" s="68"/>
      <c r="FP21" s="68"/>
      <c r="FQ21" s="68"/>
      <c r="FR21" s="68"/>
      <c r="FS21" s="68"/>
      <c r="FT21" s="68"/>
      <c r="FU21" s="68"/>
      <c r="FV21" s="68"/>
      <c r="FW21" s="68"/>
      <c r="FX21" s="68"/>
      <c r="FY21" s="68"/>
      <c r="FZ21" s="68"/>
      <c r="GA21" s="68"/>
      <c r="GB21" s="68"/>
      <c r="GC21" s="68"/>
      <c r="GD21" s="68"/>
      <c r="GE21" s="68"/>
      <c r="GF21" s="68"/>
      <c r="GG21" s="68"/>
      <c r="GH21" s="68"/>
      <c r="GI21" s="68"/>
      <c r="GJ21" s="68"/>
      <c r="GK21" s="68"/>
      <c r="GL21" s="68"/>
      <c r="GM21" s="68"/>
      <c r="GN21" s="68"/>
      <c r="GO21" s="68"/>
      <c r="GP21" s="68"/>
      <c r="GQ21" s="68"/>
      <c r="GR21" s="68"/>
      <c r="GS21" s="68"/>
      <c r="GT21" s="68"/>
      <c r="GU21" s="68"/>
      <c r="GV21" s="68"/>
      <c r="GW21" s="68"/>
      <c r="GX21" s="68"/>
      <c r="GY21" s="68"/>
      <c r="GZ21" s="68"/>
      <c r="HA21" s="68"/>
      <c r="HB21" s="68"/>
      <c r="HC21" s="68"/>
      <c r="HD21" s="68"/>
      <c r="HE21" s="68"/>
      <c r="HF21" s="68"/>
      <c r="HG21" s="68"/>
      <c r="HH21" s="68"/>
      <c r="HI21" s="68"/>
      <c r="HJ21" s="68"/>
      <c r="HK21" s="68"/>
      <c r="HL21" s="68"/>
      <c r="HM21" s="68"/>
      <c r="HN21" s="68"/>
      <c r="HO21" s="68"/>
      <c r="HP21" s="68"/>
      <c r="HQ21" s="68"/>
      <c r="HR21" s="68"/>
      <c r="HS21" s="68"/>
      <c r="HT21" s="68"/>
      <c r="HU21" s="68"/>
      <c r="HV21" s="68"/>
      <c r="HW21" s="68"/>
      <c r="HX21" s="68"/>
      <c r="HY21" s="68"/>
      <c r="HZ21" s="68"/>
      <c r="IA21" s="68"/>
      <c r="IB21" s="68"/>
      <c r="IC21" s="68"/>
      <c r="ID21" s="68"/>
      <c r="IE21" s="68"/>
      <c r="IF21" s="68"/>
      <c r="IG21" s="68"/>
      <c r="IH21" s="68"/>
      <c r="II21" s="68"/>
      <c r="IJ21" s="68"/>
      <c r="IK21" s="68"/>
      <c r="IL21" s="68"/>
      <c r="IM21" s="68"/>
      <c r="IN21" s="68"/>
      <c r="IO21" s="68"/>
      <c r="IP21" s="68"/>
      <c r="IQ21" s="68"/>
      <c r="IR21" s="68"/>
      <c r="IS21" s="68"/>
      <c r="IT21" s="68"/>
      <c r="IU21" s="68"/>
      <c r="IV21" s="68"/>
      <c r="IW21" s="68"/>
      <c r="IX21" s="68"/>
      <c r="IY21" s="68"/>
      <c r="IZ21" s="68"/>
      <c r="JA21" s="68"/>
      <c r="JB21" s="68"/>
      <c r="JC21" s="68"/>
      <c r="JD21" s="68"/>
      <c r="JE21" s="68"/>
      <c r="JF21" s="68"/>
      <c r="JG21" s="68"/>
      <c r="JH21" s="68"/>
      <c r="JI21" s="68"/>
      <c r="JJ21" s="68"/>
      <c r="JK21" s="68"/>
      <c r="JL21" s="68"/>
      <c r="JM21" s="68"/>
      <c r="JN21" s="68"/>
      <c r="JO21" s="68"/>
      <c r="JP21" s="68"/>
      <c r="JQ21" s="68"/>
      <c r="JR21" s="68"/>
      <c r="JS21" s="68"/>
      <c r="JT21" s="68"/>
      <c r="JU21" s="68"/>
      <c r="JV21" s="68"/>
      <c r="JW21" s="68"/>
      <c r="JX21" s="68"/>
      <c r="JY21" s="68"/>
      <c r="JZ21" s="68"/>
      <c r="KA21" s="68"/>
      <c r="KB21" s="68"/>
      <c r="KC21" s="68"/>
      <c r="KD21" s="68"/>
      <c r="KE21" s="68"/>
      <c r="KF21" s="68"/>
      <c r="KG21" s="68"/>
      <c r="KH21" s="68"/>
      <c r="KI21" s="68"/>
      <c r="KJ21" s="68"/>
      <c r="KK21" s="68"/>
      <c r="KL21" s="68"/>
      <c r="KM21" s="68"/>
      <c r="KN21" s="68"/>
      <c r="KO21" s="68"/>
      <c r="KP21" s="68"/>
      <c r="KQ21" s="68"/>
      <c r="KR21" s="68"/>
      <c r="KS21" s="68"/>
      <c r="KT21" s="68"/>
      <c r="KU21" s="68"/>
      <c r="KV21" s="68"/>
      <c r="KW21" s="68"/>
      <c r="KX21" s="68"/>
      <c r="KY21" s="68"/>
      <c r="KZ21" s="68"/>
      <c r="LA21" s="68"/>
      <c r="LB21" s="68"/>
      <c r="LC21" s="68"/>
      <c r="LD21" s="68"/>
      <c r="LE21" s="68"/>
      <c r="LF21" s="68"/>
      <c r="LG21" s="68"/>
      <c r="LH21" s="68"/>
      <c r="LI21" s="68"/>
      <c r="LJ21" s="68"/>
      <c r="LK21" s="68"/>
      <c r="LL21" s="68"/>
      <c r="LM21" s="68"/>
      <c r="LN21" s="68"/>
      <c r="LO21" s="68"/>
      <c r="LP21" s="68"/>
      <c r="LQ21" s="68"/>
      <c r="LR21" s="68"/>
      <c r="LS21" s="68"/>
      <c r="LT21" s="68"/>
      <c r="LU21" s="68"/>
      <c r="LV21" s="68"/>
      <c r="LW21" s="68"/>
      <c r="LX21" s="68"/>
      <c r="LY21" s="68"/>
      <c r="LZ21" s="68"/>
      <c r="MA21" s="68"/>
      <c r="MB21" s="68"/>
      <c r="MC21" s="68"/>
      <c r="MD21" s="68"/>
      <c r="ME21" s="68"/>
      <c r="MF21" s="68"/>
      <c r="MG21" s="68"/>
      <c r="MH21" s="68"/>
      <c r="MI21" s="68"/>
      <c r="MJ21" s="68"/>
      <c r="MK21" s="68"/>
      <c r="ML21" s="68"/>
      <c r="MM21" s="68"/>
      <c r="MN21" s="68"/>
      <c r="MO21" s="68"/>
      <c r="MP21" s="68"/>
      <c r="MQ21" s="68"/>
      <c r="MR21" s="68"/>
      <c r="MS21" s="68"/>
      <c r="MT21" s="68"/>
      <c r="MU21" s="68"/>
      <c r="MV21" s="68"/>
      <c r="MW21" s="68"/>
      <c r="MX21" s="68"/>
      <c r="MY21" s="68"/>
      <c r="MZ21" s="68"/>
      <c r="NA21" s="68"/>
      <c r="NB21" s="68"/>
      <c r="NC21" s="68"/>
      <c r="ND21" s="68"/>
      <c r="NE21" s="68"/>
      <c r="NF21" s="68"/>
      <c r="NG21" s="68"/>
      <c r="NH21" s="68"/>
      <c r="NI21" s="68"/>
      <c r="NJ21" s="68"/>
      <c r="NK21" s="68"/>
      <c r="NL21" s="68"/>
      <c r="NM21" s="68"/>
      <c r="NN21" s="68"/>
    </row>
    <row r="22" spans="1:378" ht="15.65" thickBot="1" x14ac:dyDescent="0.35">
      <c r="A22">
        <v>1</v>
      </c>
      <c r="B22" s="5" t="s">
        <v>31</v>
      </c>
      <c r="C22" s="6">
        <v>45019</v>
      </c>
      <c r="D22" s="6">
        <v>45023</v>
      </c>
      <c r="E22" s="24">
        <v>1</v>
      </c>
      <c r="F22" s="22">
        <f t="shared" si="13"/>
        <v>5</v>
      </c>
      <c r="G22" s="22">
        <v>1</v>
      </c>
      <c r="H22" s="7">
        <f t="shared" si="12"/>
        <v>5</v>
      </c>
      <c r="I22" s="8">
        <f t="shared" ca="1" si="14"/>
        <v>0</v>
      </c>
      <c r="J22" s="7" t="s">
        <v>51</v>
      </c>
      <c r="K22" s="63" t="s">
        <v>25</v>
      </c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  <c r="GB22" s="68"/>
      <c r="GC22" s="68"/>
      <c r="GD22" s="68"/>
      <c r="GE22" s="68"/>
      <c r="GF22" s="68"/>
      <c r="GG22" s="68"/>
      <c r="GH22" s="68"/>
      <c r="GI22" s="68"/>
      <c r="GJ22" s="68"/>
      <c r="GK22" s="68"/>
      <c r="GL22" s="68"/>
      <c r="GM22" s="68"/>
      <c r="GN22" s="68"/>
      <c r="GO22" s="68"/>
      <c r="GP22" s="68"/>
      <c r="GQ22" s="68"/>
      <c r="GR22" s="68"/>
      <c r="GS22" s="68"/>
      <c r="GT22" s="68"/>
      <c r="GU22" s="68"/>
      <c r="GV22" s="68"/>
      <c r="GW22" s="68"/>
      <c r="GX22" s="68"/>
      <c r="GY22" s="68"/>
      <c r="GZ22" s="68"/>
      <c r="HA22" s="68"/>
      <c r="HB22" s="68"/>
      <c r="HC22" s="68"/>
      <c r="HD22" s="68"/>
      <c r="HE22" s="68"/>
      <c r="HF22" s="68"/>
      <c r="HG22" s="68"/>
      <c r="HH22" s="68"/>
      <c r="HI22" s="68"/>
      <c r="HJ22" s="68"/>
      <c r="HK22" s="68"/>
      <c r="HL22" s="68"/>
      <c r="HM22" s="68"/>
      <c r="HN22" s="68"/>
      <c r="HO22" s="68"/>
      <c r="HP22" s="68"/>
      <c r="HQ22" s="68"/>
      <c r="HR22" s="68"/>
      <c r="HS22" s="68"/>
      <c r="HT22" s="68"/>
      <c r="HU22" s="68"/>
      <c r="HV22" s="68"/>
      <c r="HW22" s="68"/>
      <c r="HX22" s="68"/>
      <c r="HY22" s="68"/>
      <c r="HZ22" s="68"/>
      <c r="IA22" s="68"/>
      <c r="IB22" s="68"/>
      <c r="IC22" s="68"/>
      <c r="ID22" s="68"/>
      <c r="IE22" s="68"/>
      <c r="IF22" s="68"/>
      <c r="IG22" s="68"/>
      <c r="IH22" s="68"/>
      <c r="II22" s="68"/>
      <c r="IJ22" s="68"/>
      <c r="IK22" s="68"/>
      <c r="IL22" s="68"/>
      <c r="IM22" s="68"/>
      <c r="IN22" s="68"/>
      <c r="IO22" s="68"/>
      <c r="IP22" s="68"/>
      <c r="IQ22" s="68"/>
      <c r="IR22" s="68"/>
      <c r="IS22" s="68"/>
      <c r="IT22" s="68"/>
      <c r="IU22" s="68"/>
      <c r="IV22" s="68"/>
      <c r="IW22" s="68"/>
      <c r="IX22" s="68"/>
      <c r="IY22" s="68"/>
      <c r="IZ22" s="68"/>
      <c r="JA22" s="68"/>
      <c r="JB22" s="68"/>
      <c r="JC22" s="68"/>
      <c r="JD22" s="68"/>
      <c r="JE22" s="68"/>
      <c r="JF22" s="68"/>
      <c r="JG22" s="68"/>
      <c r="JH22" s="68"/>
      <c r="JI22" s="68"/>
      <c r="JJ22" s="68"/>
      <c r="JK22" s="68"/>
      <c r="JL22" s="68"/>
      <c r="JM22" s="68"/>
      <c r="JN22" s="68"/>
      <c r="JO22" s="68"/>
      <c r="JP22" s="68"/>
      <c r="JQ22" s="68"/>
      <c r="JR22" s="68"/>
      <c r="JS22" s="68"/>
      <c r="JT22" s="68"/>
      <c r="JU22" s="68"/>
      <c r="JV22" s="68"/>
      <c r="JW22" s="68"/>
      <c r="JX22" s="68"/>
      <c r="JY22" s="68"/>
      <c r="JZ22" s="68"/>
      <c r="KA22" s="68"/>
      <c r="KB22" s="68"/>
      <c r="KC22" s="68"/>
      <c r="KD22" s="68"/>
      <c r="KE22" s="68"/>
      <c r="KF22" s="68"/>
      <c r="KG22" s="68"/>
      <c r="KH22" s="68"/>
      <c r="KI22" s="68"/>
      <c r="KJ22" s="68"/>
      <c r="KK22" s="68"/>
      <c r="KL22" s="68"/>
      <c r="KM22" s="68"/>
      <c r="KN22" s="68"/>
      <c r="KO22" s="68"/>
      <c r="KP22" s="68"/>
      <c r="KQ22" s="68"/>
      <c r="KR22" s="68"/>
      <c r="KS22" s="68"/>
      <c r="KT22" s="68"/>
      <c r="KU22" s="68"/>
      <c r="KV22" s="68"/>
      <c r="KW22" s="68"/>
      <c r="KX22" s="68"/>
      <c r="KY22" s="68"/>
      <c r="KZ22" s="68"/>
      <c r="LA22" s="68"/>
      <c r="LB22" s="68"/>
      <c r="LC22" s="68"/>
      <c r="LD22" s="68"/>
      <c r="LE22" s="68"/>
      <c r="LF22" s="68"/>
      <c r="LG22" s="68"/>
      <c r="LH22" s="68"/>
      <c r="LI22" s="68"/>
      <c r="LJ22" s="68"/>
      <c r="LK22" s="68"/>
      <c r="LL22" s="68"/>
      <c r="LM22" s="68"/>
      <c r="LN22" s="68"/>
      <c r="LO22" s="68"/>
      <c r="LP22" s="68"/>
      <c r="LQ22" s="68"/>
      <c r="LR22" s="68"/>
      <c r="LS22" s="68"/>
      <c r="LT22" s="68"/>
      <c r="LU22" s="68"/>
      <c r="LV22" s="68"/>
      <c r="LW22" s="68"/>
      <c r="LX22" s="68"/>
      <c r="LY22" s="68"/>
      <c r="LZ22" s="68"/>
      <c r="MA22" s="68"/>
      <c r="MB22" s="68"/>
      <c r="MC22" s="68"/>
      <c r="MD22" s="68"/>
      <c r="ME22" s="68"/>
      <c r="MF22" s="68"/>
      <c r="MG22" s="68"/>
      <c r="MH22" s="68"/>
      <c r="MI22" s="68"/>
      <c r="MJ22" s="68"/>
      <c r="MK22" s="68"/>
      <c r="ML22" s="68"/>
      <c r="MM22" s="68"/>
      <c r="MN22" s="68"/>
      <c r="MO22" s="68"/>
      <c r="MP22" s="68"/>
      <c r="MQ22" s="68"/>
      <c r="MR22" s="68"/>
      <c r="MS22" s="68"/>
      <c r="MT22" s="68"/>
      <c r="MU22" s="68"/>
      <c r="MV22" s="68"/>
      <c r="MW22" s="68"/>
      <c r="MX22" s="68"/>
      <c r="MY22" s="68"/>
      <c r="MZ22" s="68"/>
      <c r="NA22" s="68"/>
      <c r="NB22" s="68"/>
      <c r="NC22" s="68"/>
      <c r="ND22" s="68"/>
      <c r="NE22" s="68"/>
      <c r="NF22" s="68"/>
      <c r="NG22" s="68"/>
      <c r="NH22" s="68"/>
      <c r="NI22" s="68"/>
      <c r="NJ22" s="68"/>
      <c r="NK22" s="68"/>
      <c r="NL22" s="68"/>
      <c r="NM22" s="68"/>
      <c r="NN22" s="68"/>
    </row>
    <row r="23" spans="1:378" s="35" customFormat="1" ht="15.65" thickBot="1" x14ac:dyDescent="0.35">
      <c r="A23" s="32">
        <f>SUM(A24:A31)</f>
        <v>8</v>
      </c>
      <c r="B23" s="30" t="s">
        <v>32</v>
      </c>
      <c r="C23" s="31">
        <f>MIN(C24:C31)</f>
        <v>45039</v>
      </c>
      <c r="D23" s="31">
        <f>MAX(D24:D31)</f>
        <v>45058</v>
      </c>
      <c r="E23" s="31"/>
      <c r="F23" s="32">
        <f>SUM(F24:F31)</f>
        <v>12</v>
      </c>
      <c r="G23" s="32">
        <f>SUM(G24:G31)/A23</f>
        <v>1</v>
      </c>
      <c r="H23" s="32">
        <f>SUM(H24:H31)</f>
        <v>12</v>
      </c>
      <c r="I23" s="36">
        <f ca="1">SUM(I24:I31)/A23</f>
        <v>0</v>
      </c>
      <c r="J23" s="37"/>
      <c r="K23" s="62" t="s">
        <v>33</v>
      </c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F23" s="68"/>
      <c r="JG23" s="68"/>
      <c r="JH23" s="68"/>
      <c r="JI23" s="68"/>
      <c r="JJ23" s="68"/>
      <c r="JK23" s="68"/>
      <c r="JL23" s="68"/>
      <c r="JM23" s="68"/>
      <c r="JN23" s="68"/>
      <c r="JO23" s="68"/>
      <c r="JP23" s="68"/>
      <c r="JQ23" s="68"/>
      <c r="JR23" s="68"/>
      <c r="JS23" s="68"/>
      <c r="JT23" s="68"/>
      <c r="JU23" s="68"/>
      <c r="JV23" s="68"/>
      <c r="JW23" s="68"/>
      <c r="JX23" s="68"/>
      <c r="JY23" s="68"/>
      <c r="JZ23" s="68"/>
      <c r="KA23" s="68"/>
      <c r="KB23" s="68"/>
      <c r="KC23" s="68"/>
      <c r="KD23" s="68"/>
      <c r="KE23" s="68"/>
      <c r="KF23" s="68"/>
      <c r="KG23" s="68"/>
      <c r="KH23" s="68"/>
      <c r="KI23" s="68"/>
      <c r="KJ23" s="68"/>
      <c r="KK23" s="68"/>
      <c r="KL23" s="68"/>
      <c r="KM23" s="68"/>
      <c r="KN23" s="68"/>
      <c r="KO23" s="68"/>
      <c r="KP23" s="68"/>
      <c r="KQ23" s="68"/>
      <c r="KR23" s="68"/>
      <c r="KS23" s="68"/>
      <c r="KT23" s="68"/>
      <c r="KU23" s="68"/>
      <c r="KV23" s="68"/>
      <c r="KW23" s="68"/>
      <c r="KX23" s="68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68"/>
      <c r="LJ23" s="68"/>
      <c r="LK23" s="68"/>
      <c r="LL23" s="68"/>
      <c r="LM23" s="68"/>
      <c r="LN23" s="68"/>
      <c r="LO23" s="68"/>
      <c r="LP23" s="68"/>
      <c r="LQ23" s="68"/>
      <c r="LR23" s="68"/>
      <c r="LS23" s="68"/>
      <c r="LT23" s="68"/>
      <c r="LU23" s="68"/>
      <c r="LV23" s="68"/>
      <c r="LW23" s="68"/>
      <c r="LX23" s="68"/>
      <c r="LY23" s="68"/>
      <c r="LZ23" s="68"/>
      <c r="MA23" s="68"/>
      <c r="MB23" s="68"/>
      <c r="MC23" s="68"/>
      <c r="MD23" s="68"/>
      <c r="ME23" s="68"/>
      <c r="MF23" s="68"/>
      <c r="MG23" s="68"/>
      <c r="MH23" s="68"/>
      <c r="MI23" s="68"/>
      <c r="MJ23" s="68"/>
      <c r="MK23" s="68"/>
      <c r="ML23" s="68"/>
      <c r="MM23" s="68"/>
      <c r="MN23" s="68"/>
      <c r="MO23" s="68"/>
      <c r="MP23" s="68"/>
      <c r="MQ23" s="68"/>
      <c r="MR23" s="68"/>
      <c r="MS23" s="68"/>
      <c r="MT23" s="68"/>
      <c r="MU23" s="68"/>
      <c r="MV23" s="68"/>
      <c r="MW23" s="68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5.7" thickBot="1" x14ac:dyDescent="0.35">
      <c r="A24">
        <v>1</v>
      </c>
      <c r="B24" s="5" t="s">
        <v>34</v>
      </c>
      <c r="C24" s="6">
        <v>45039</v>
      </c>
      <c r="D24" s="6">
        <v>45039</v>
      </c>
      <c r="E24" s="24">
        <v>0.5</v>
      </c>
      <c r="F24" s="22">
        <f t="shared" ref="F24:F31" si="15">NETWORKDAYS(C24,D24,feries2023)*E24</f>
        <v>0</v>
      </c>
      <c r="G24" s="22">
        <v>1</v>
      </c>
      <c r="H24" s="7">
        <f t="shared" si="12"/>
        <v>0</v>
      </c>
      <c r="I24" s="8">
        <f t="shared" ref="I24:I31" ca="1" si="16">IF(OR(D24="",C24=""),0,IF(TODAY()&lt;C24,0,IF(TODAY()&gt;D24,100%,((NETWORKDAYS(C24,TODAY(),feries2023)*E24)/(NETWORKDAYS(C24,D24,feries2023)*E24)))))</f>
        <v>0</v>
      </c>
      <c r="J24" s="7" t="s">
        <v>51</v>
      </c>
      <c r="K24" s="63" t="s">
        <v>33</v>
      </c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  <c r="DQ24" s="68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I24" s="68"/>
      <c r="EJ24" s="68"/>
      <c r="EK24" s="68"/>
      <c r="EL24" s="68"/>
      <c r="EM24" s="68"/>
      <c r="EN24" s="68"/>
      <c r="EO24" s="68"/>
      <c r="EP24" s="68"/>
      <c r="EQ24" s="68"/>
      <c r="ER24" s="68"/>
      <c r="ES24" s="68"/>
      <c r="ET24" s="68"/>
      <c r="EU24" s="68"/>
      <c r="EV24" s="68"/>
      <c r="EW24" s="68"/>
      <c r="EX24" s="68"/>
      <c r="EY24" s="68"/>
      <c r="EZ24" s="68"/>
      <c r="FA24" s="68"/>
      <c r="FB24" s="68"/>
      <c r="FC24" s="68"/>
      <c r="FD24" s="68"/>
      <c r="FE24" s="68"/>
      <c r="FF24" s="68"/>
      <c r="FG24" s="68"/>
      <c r="FH24" s="68"/>
      <c r="FI24" s="68"/>
      <c r="FJ24" s="68"/>
      <c r="FK24" s="68"/>
      <c r="FL24" s="68"/>
      <c r="FM24" s="68"/>
      <c r="FN24" s="68"/>
      <c r="FO24" s="68"/>
      <c r="FP24" s="68"/>
      <c r="FQ24" s="68"/>
      <c r="FR24" s="68"/>
      <c r="FS24" s="68"/>
      <c r="FT24" s="68"/>
      <c r="FU24" s="68"/>
      <c r="FV24" s="68"/>
      <c r="FW24" s="68"/>
      <c r="FX24" s="68"/>
      <c r="FY24" s="68"/>
      <c r="FZ24" s="68"/>
      <c r="GA24" s="68"/>
      <c r="GB24" s="68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68"/>
      <c r="GN24" s="68"/>
      <c r="GO24" s="68"/>
      <c r="GP24" s="68"/>
      <c r="GQ24" s="68"/>
      <c r="GR24" s="68"/>
      <c r="GS24" s="68"/>
      <c r="GT24" s="68"/>
      <c r="GU24" s="68"/>
      <c r="GV24" s="68"/>
      <c r="GW24" s="68"/>
      <c r="GX24" s="68"/>
      <c r="GY24" s="68"/>
      <c r="GZ24" s="68"/>
      <c r="HA24" s="68"/>
      <c r="HB24" s="68"/>
      <c r="HC24" s="68"/>
      <c r="HD24" s="68"/>
      <c r="HE24" s="68"/>
      <c r="HF24" s="68"/>
      <c r="HG24" s="68"/>
      <c r="HH24" s="68"/>
      <c r="HI24" s="68"/>
      <c r="HJ24" s="68"/>
      <c r="HK24" s="68"/>
      <c r="HL24" s="68"/>
      <c r="HM24" s="68"/>
      <c r="HN24" s="68"/>
      <c r="HO24" s="68"/>
      <c r="HP24" s="68"/>
      <c r="HQ24" s="68"/>
      <c r="HR24" s="68"/>
      <c r="HS24" s="68"/>
      <c r="HT24" s="68"/>
      <c r="HU24" s="68"/>
      <c r="HV24" s="68"/>
      <c r="HW24" s="68"/>
      <c r="HX24" s="68"/>
      <c r="HY24" s="68"/>
      <c r="HZ24" s="68"/>
      <c r="IA24" s="68"/>
      <c r="IB24" s="68"/>
      <c r="IC24" s="68"/>
      <c r="ID24" s="68"/>
      <c r="IE24" s="68"/>
      <c r="IF24" s="68"/>
      <c r="IG24" s="68"/>
      <c r="IH24" s="68"/>
      <c r="II24" s="68"/>
      <c r="IJ24" s="68"/>
      <c r="IK24" s="68"/>
      <c r="IL24" s="68"/>
      <c r="IM24" s="68"/>
      <c r="IN24" s="68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F24" s="68"/>
      <c r="JG24" s="68"/>
      <c r="JH24" s="68"/>
      <c r="JI24" s="68"/>
      <c r="JJ24" s="68"/>
      <c r="JK24" s="68"/>
      <c r="JL24" s="68"/>
      <c r="JM24" s="68"/>
      <c r="JN24" s="68"/>
      <c r="JO24" s="68"/>
      <c r="JP24" s="68"/>
      <c r="JQ24" s="68"/>
      <c r="JR24" s="68"/>
      <c r="JS24" s="68"/>
      <c r="JT24" s="68"/>
      <c r="JU24" s="68"/>
      <c r="JV24" s="68"/>
      <c r="JW24" s="68"/>
      <c r="JX24" s="68"/>
      <c r="JY24" s="68"/>
      <c r="JZ24" s="68"/>
      <c r="KA24" s="68"/>
      <c r="KB24" s="68"/>
      <c r="KC24" s="68"/>
      <c r="KD24" s="68"/>
      <c r="KE24" s="68"/>
      <c r="KF24" s="68"/>
      <c r="KG24" s="68"/>
      <c r="KH24" s="68"/>
      <c r="KI24" s="68"/>
      <c r="KJ24" s="68"/>
      <c r="KK24" s="68"/>
      <c r="KL24" s="68"/>
      <c r="KM24" s="68"/>
      <c r="KN24" s="68"/>
      <c r="KO24" s="68"/>
      <c r="KP24" s="68"/>
      <c r="KQ24" s="68"/>
      <c r="KR24" s="68"/>
      <c r="KS24" s="68"/>
      <c r="KT24" s="68"/>
      <c r="KU24" s="68"/>
      <c r="KV24" s="68"/>
      <c r="KW24" s="68"/>
      <c r="KX24" s="68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68"/>
      <c r="LJ24" s="68"/>
      <c r="LK24" s="68"/>
      <c r="LL24" s="68"/>
      <c r="LM24" s="68"/>
      <c r="LN24" s="68"/>
      <c r="LO24" s="68"/>
      <c r="LP24" s="68"/>
      <c r="LQ24" s="68"/>
      <c r="LR24" s="68"/>
      <c r="LS24" s="68"/>
      <c r="LT24" s="68"/>
      <c r="LU24" s="68"/>
      <c r="LV24" s="68"/>
      <c r="LW24" s="68"/>
      <c r="LX24" s="68"/>
      <c r="LY24" s="68"/>
      <c r="LZ24" s="68"/>
      <c r="MA24" s="68"/>
      <c r="MB24" s="68"/>
      <c r="MC24" s="68"/>
      <c r="MD24" s="68"/>
      <c r="ME24" s="68"/>
      <c r="MF24" s="68"/>
      <c r="MG24" s="68"/>
      <c r="MH24" s="68"/>
      <c r="MI24" s="68"/>
      <c r="MJ24" s="68"/>
      <c r="MK24" s="68"/>
      <c r="ML24" s="68"/>
      <c r="MM24" s="68"/>
      <c r="MN24" s="68"/>
      <c r="MO24" s="68"/>
      <c r="MP24" s="68"/>
      <c r="MQ24" s="68"/>
      <c r="MR24" s="68"/>
      <c r="MS24" s="68"/>
      <c r="MT24" s="68"/>
      <c r="MU24" s="68"/>
      <c r="MV24" s="68"/>
      <c r="MW24" s="68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5.65" thickBot="1" x14ac:dyDescent="0.35">
      <c r="A25">
        <v>1</v>
      </c>
      <c r="B25" s="5" t="s">
        <v>35</v>
      </c>
      <c r="C25" s="6">
        <v>45040</v>
      </c>
      <c r="D25" s="6">
        <v>45040</v>
      </c>
      <c r="E25" s="24">
        <v>0.5</v>
      </c>
      <c r="F25" s="22">
        <f t="shared" si="15"/>
        <v>0.5</v>
      </c>
      <c r="G25" s="22">
        <v>1</v>
      </c>
      <c r="H25" s="7">
        <f t="shared" si="12"/>
        <v>0.5</v>
      </c>
      <c r="I25" s="8">
        <f t="shared" ca="1" si="16"/>
        <v>0</v>
      </c>
      <c r="J25" s="7" t="s">
        <v>51</v>
      </c>
      <c r="K25" s="63" t="s">
        <v>33</v>
      </c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68"/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  <c r="CW25" s="68"/>
      <c r="CX25" s="68"/>
      <c r="CY25" s="68"/>
      <c r="CZ25" s="68"/>
      <c r="DA25" s="68"/>
      <c r="DB25" s="68"/>
      <c r="DC25" s="68"/>
      <c r="DD25" s="68"/>
      <c r="DE25" s="68"/>
      <c r="DF25" s="68"/>
      <c r="DG25" s="68"/>
      <c r="DH25" s="68"/>
      <c r="DI25" s="68"/>
      <c r="DJ25" s="68"/>
      <c r="DK25" s="68"/>
      <c r="DL25" s="68"/>
      <c r="DM25" s="68"/>
      <c r="DN25" s="68"/>
      <c r="DO25" s="68"/>
      <c r="DP25" s="68"/>
      <c r="DQ25" s="68"/>
      <c r="DR25" s="68"/>
      <c r="DS25" s="68"/>
      <c r="DT25" s="68"/>
      <c r="DU25" s="68"/>
      <c r="DV25" s="68"/>
      <c r="DW25" s="68"/>
      <c r="DX25" s="68"/>
      <c r="DY25" s="68"/>
      <c r="DZ25" s="68"/>
      <c r="EA25" s="68"/>
      <c r="EB25" s="68"/>
      <c r="EC25" s="68"/>
      <c r="ED25" s="68"/>
      <c r="EE25" s="68"/>
      <c r="EF25" s="68"/>
      <c r="EG25" s="68"/>
      <c r="EH25" s="68"/>
      <c r="EI25" s="68"/>
      <c r="EJ25" s="68"/>
      <c r="EK25" s="68"/>
      <c r="EL25" s="68"/>
      <c r="EM25" s="68"/>
      <c r="EN25" s="68"/>
      <c r="EO25" s="68"/>
      <c r="EP25" s="68"/>
      <c r="EQ25" s="68"/>
      <c r="ER25" s="68"/>
      <c r="ES25" s="68"/>
      <c r="ET25" s="68"/>
      <c r="EU25" s="68"/>
      <c r="EV25" s="68"/>
      <c r="EW25" s="68"/>
      <c r="EX25" s="68"/>
      <c r="EY25" s="68"/>
      <c r="EZ25" s="68"/>
      <c r="FA25" s="68"/>
      <c r="FB25" s="68"/>
      <c r="FC25" s="68"/>
      <c r="FD25" s="68"/>
      <c r="FE25" s="68"/>
      <c r="FF25" s="68"/>
      <c r="FG25" s="68"/>
      <c r="FH25" s="68"/>
      <c r="FI25" s="68"/>
      <c r="FJ25" s="68"/>
      <c r="FK25" s="68"/>
      <c r="FL25" s="68"/>
      <c r="FM25" s="68"/>
      <c r="FN25" s="68"/>
      <c r="FO25" s="68"/>
      <c r="FP25" s="68"/>
      <c r="FQ25" s="68"/>
      <c r="FR25" s="68"/>
      <c r="FS25" s="68"/>
      <c r="FT25" s="68"/>
      <c r="FU25" s="68"/>
      <c r="FV25" s="68"/>
      <c r="FW25" s="68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  <c r="GU25" s="68"/>
      <c r="GV25" s="68"/>
      <c r="GW25" s="68"/>
      <c r="GX25" s="68"/>
      <c r="GY25" s="68"/>
      <c r="GZ25" s="68"/>
      <c r="HA25" s="68"/>
      <c r="HB25" s="68"/>
      <c r="HC25" s="68"/>
      <c r="HD25" s="68"/>
      <c r="HE25" s="68"/>
      <c r="HF25" s="68"/>
      <c r="HG25" s="68"/>
      <c r="HH25" s="68"/>
      <c r="HI25" s="68"/>
      <c r="HJ25" s="68"/>
      <c r="HK25" s="68"/>
      <c r="HL25" s="68"/>
      <c r="HM25" s="68"/>
      <c r="HN25" s="68"/>
      <c r="HO25" s="68"/>
      <c r="HP25" s="68"/>
      <c r="HQ25" s="68"/>
      <c r="HR25" s="68"/>
      <c r="HS25" s="68"/>
      <c r="HT25" s="68"/>
      <c r="HU25" s="68"/>
      <c r="HV25" s="68"/>
      <c r="HW25" s="68"/>
      <c r="HX25" s="68"/>
      <c r="HY25" s="68"/>
      <c r="HZ25" s="68"/>
      <c r="IA25" s="68"/>
      <c r="IB25" s="68"/>
      <c r="IC25" s="68"/>
      <c r="ID25" s="68"/>
      <c r="IE25" s="68"/>
      <c r="IF25" s="68"/>
      <c r="IG25" s="68"/>
      <c r="IH25" s="68"/>
      <c r="II25" s="68"/>
      <c r="IJ25" s="68"/>
      <c r="IK25" s="68"/>
      <c r="IL25" s="68"/>
      <c r="IM25" s="68"/>
      <c r="IN25" s="68"/>
      <c r="IO25" s="68"/>
      <c r="IP25" s="68"/>
      <c r="IQ25" s="68"/>
      <c r="IR25" s="68"/>
      <c r="IS25" s="68"/>
      <c r="IT25" s="68"/>
      <c r="IU25" s="68"/>
      <c r="IV25" s="68"/>
      <c r="IW25" s="68"/>
      <c r="IX25" s="68"/>
      <c r="IY25" s="68"/>
      <c r="IZ25" s="68"/>
      <c r="JA25" s="68"/>
      <c r="JB25" s="68"/>
      <c r="JC25" s="68"/>
      <c r="JD25" s="68"/>
      <c r="JE25" s="68"/>
      <c r="JF25" s="68"/>
      <c r="JG25" s="68"/>
      <c r="JH25" s="68"/>
      <c r="JI25" s="68"/>
      <c r="JJ25" s="68"/>
      <c r="JK25" s="68"/>
      <c r="JL25" s="68"/>
      <c r="JM25" s="68"/>
      <c r="JN25" s="68"/>
      <c r="JO25" s="68"/>
      <c r="JP25" s="68"/>
      <c r="JQ25" s="68"/>
      <c r="JR25" s="68"/>
      <c r="JS25" s="68"/>
      <c r="JT25" s="68"/>
      <c r="JU25" s="68"/>
      <c r="JV25" s="68"/>
      <c r="JW25" s="68"/>
      <c r="JX25" s="68"/>
      <c r="JY25" s="68"/>
      <c r="JZ25" s="68"/>
      <c r="KA25" s="68"/>
      <c r="KB25" s="68"/>
      <c r="KC25" s="68"/>
      <c r="KD25" s="68"/>
      <c r="KE25" s="68"/>
      <c r="KF25" s="68"/>
      <c r="KG25" s="68"/>
      <c r="KH25" s="68"/>
      <c r="KI25" s="68"/>
      <c r="KJ25" s="68"/>
      <c r="KK25" s="68"/>
      <c r="KL25" s="68"/>
      <c r="KM25" s="68"/>
      <c r="KN25" s="68"/>
      <c r="KO25" s="68"/>
      <c r="KP25" s="68"/>
      <c r="KQ25" s="68"/>
      <c r="KR25" s="68"/>
      <c r="KS25" s="68"/>
      <c r="KT25" s="68"/>
      <c r="KU25" s="68"/>
      <c r="KV25" s="68"/>
      <c r="KW25" s="68"/>
      <c r="KX25" s="68"/>
      <c r="KY25" s="68"/>
      <c r="KZ25" s="68"/>
      <c r="LA25" s="68"/>
      <c r="LB25" s="68"/>
      <c r="LC25" s="68"/>
      <c r="LD25" s="68"/>
      <c r="LE25" s="68"/>
      <c r="LF25" s="68"/>
      <c r="LG25" s="68"/>
      <c r="LH25" s="68"/>
      <c r="LI25" s="68"/>
      <c r="LJ25" s="68"/>
      <c r="LK25" s="68"/>
      <c r="LL25" s="68"/>
      <c r="LM25" s="68"/>
      <c r="LN25" s="68"/>
      <c r="LO25" s="68"/>
      <c r="LP25" s="68"/>
      <c r="LQ25" s="68"/>
      <c r="LR25" s="68"/>
      <c r="LS25" s="68"/>
      <c r="LT25" s="68"/>
      <c r="LU25" s="68"/>
      <c r="LV25" s="68"/>
      <c r="LW25" s="68"/>
      <c r="LX25" s="68"/>
      <c r="LY25" s="68"/>
      <c r="LZ25" s="68"/>
      <c r="MA25" s="68"/>
      <c r="MB25" s="68"/>
      <c r="MC25" s="68"/>
      <c r="MD25" s="68"/>
      <c r="ME25" s="68"/>
      <c r="MF25" s="68"/>
      <c r="MG25" s="68"/>
      <c r="MH25" s="68"/>
      <c r="MI25" s="68"/>
      <c r="MJ25" s="68"/>
      <c r="MK25" s="68"/>
      <c r="ML25" s="68"/>
      <c r="MM25" s="68"/>
      <c r="MN25" s="68"/>
      <c r="MO25" s="68"/>
      <c r="MP25" s="68"/>
      <c r="MQ25" s="68"/>
      <c r="MR25" s="68"/>
      <c r="MS25" s="68"/>
      <c r="MT25" s="68"/>
      <c r="MU25" s="68"/>
      <c r="MV25" s="68"/>
      <c r="MW25" s="68"/>
      <c r="MX25" s="68"/>
      <c r="MY25" s="68"/>
      <c r="MZ25" s="68"/>
      <c r="NA25" s="68"/>
      <c r="NB25" s="68"/>
      <c r="NC25" s="68"/>
      <c r="ND25" s="68"/>
      <c r="NE25" s="68"/>
      <c r="NF25" s="68"/>
      <c r="NG25" s="68"/>
      <c r="NH25" s="68"/>
      <c r="NI25" s="68"/>
      <c r="NJ25" s="68"/>
      <c r="NK25" s="68"/>
      <c r="NL25" s="68"/>
      <c r="NM25" s="68"/>
      <c r="NN25" s="68"/>
    </row>
    <row r="26" spans="1:378" ht="15.65" thickBot="1" x14ac:dyDescent="0.35">
      <c r="A26">
        <v>1</v>
      </c>
      <c r="B26" s="5" t="s">
        <v>36</v>
      </c>
      <c r="C26" s="6">
        <v>45041</v>
      </c>
      <c r="D26" s="6">
        <v>45049</v>
      </c>
      <c r="E26" s="24">
        <v>1</v>
      </c>
      <c r="F26" s="22">
        <f t="shared" si="15"/>
        <v>6</v>
      </c>
      <c r="G26" s="22">
        <v>1</v>
      </c>
      <c r="H26" s="7">
        <f t="shared" si="12"/>
        <v>6</v>
      </c>
      <c r="I26" s="8">
        <f t="shared" ca="1" si="16"/>
        <v>0</v>
      </c>
      <c r="J26" s="7" t="s">
        <v>51</v>
      </c>
      <c r="K26" s="63" t="s">
        <v>33</v>
      </c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68"/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  <c r="CW26" s="68"/>
      <c r="CX26" s="68"/>
      <c r="CY26" s="68"/>
      <c r="CZ26" s="68"/>
      <c r="DA26" s="68"/>
      <c r="DB26" s="68"/>
      <c r="DC26" s="68"/>
      <c r="DD26" s="68"/>
      <c r="DE26" s="68"/>
      <c r="DF26" s="68"/>
      <c r="DG26" s="68"/>
      <c r="DH26" s="68"/>
      <c r="DI26" s="68"/>
      <c r="DJ26" s="68"/>
      <c r="DK26" s="68"/>
      <c r="DL26" s="68"/>
      <c r="DM26" s="68"/>
      <c r="DN26" s="68"/>
      <c r="DO26" s="68"/>
      <c r="DP26" s="68"/>
      <c r="DQ26" s="68"/>
      <c r="DR26" s="68"/>
      <c r="DS26" s="68"/>
      <c r="DT26" s="68"/>
      <c r="DU26" s="68"/>
      <c r="DV26" s="68"/>
      <c r="DW26" s="68"/>
      <c r="DX26" s="68"/>
      <c r="DY26" s="68"/>
      <c r="DZ26" s="68"/>
      <c r="EA26" s="68"/>
      <c r="EB26" s="68"/>
      <c r="EC26" s="68"/>
      <c r="ED26" s="68"/>
      <c r="EE26" s="68"/>
      <c r="EF26" s="68"/>
      <c r="EG26" s="68"/>
      <c r="EH26" s="68"/>
      <c r="EI26" s="68"/>
      <c r="EJ26" s="68"/>
      <c r="EK26" s="68"/>
      <c r="EL26" s="68"/>
      <c r="EM26" s="68"/>
      <c r="EN26" s="68"/>
      <c r="EO26" s="68"/>
      <c r="EP26" s="68"/>
      <c r="EQ26" s="68"/>
      <c r="ER26" s="68"/>
      <c r="ES26" s="68"/>
      <c r="ET26" s="68"/>
      <c r="EU26" s="68"/>
      <c r="EV26" s="68"/>
      <c r="EW26" s="68"/>
      <c r="EX26" s="68"/>
      <c r="EY26" s="68"/>
      <c r="EZ26" s="68"/>
      <c r="FA26" s="68"/>
      <c r="FB26" s="68"/>
      <c r="FC26" s="68"/>
      <c r="FD26" s="68"/>
      <c r="FE26" s="68"/>
      <c r="FF26" s="68"/>
      <c r="FG26" s="68"/>
      <c r="FH26" s="68"/>
      <c r="FI26" s="68"/>
      <c r="FJ26" s="68"/>
      <c r="FK26" s="68"/>
      <c r="FL26" s="68"/>
      <c r="FM26" s="68"/>
      <c r="FN26" s="68"/>
      <c r="FO26" s="68"/>
      <c r="FP26" s="68"/>
      <c r="FQ26" s="68"/>
      <c r="FR26" s="68"/>
      <c r="FS26" s="68"/>
      <c r="FT26" s="68"/>
      <c r="FU26" s="68"/>
      <c r="FV26" s="68"/>
      <c r="FW26" s="68"/>
      <c r="FX26" s="68"/>
      <c r="FY26" s="68"/>
      <c r="FZ26" s="68"/>
      <c r="GA26" s="68"/>
      <c r="GB26" s="68"/>
      <c r="GC26" s="68"/>
      <c r="GD26" s="68"/>
      <c r="GE26" s="68"/>
      <c r="GF26" s="68"/>
      <c r="GG26" s="68"/>
      <c r="GH26" s="68"/>
      <c r="GI26" s="68"/>
      <c r="GJ26" s="68"/>
      <c r="GK26" s="68"/>
      <c r="GL26" s="68"/>
      <c r="GM26" s="68"/>
      <c r="GN26" s="68"/>
      <c r="GO26" s="68"/>
      <c r="GP26" s="68"/>
      <c r="GQ26" s="68"/>
      <c r="GR26" s="68"/>
      <c r="GS26" s="68"/>
      <c r="GT26" s="68"/>
      <c r="GU26" s="68"/>
      <c r="GV26" s="68"/>
      <c r="GW26" s="68"/>
      <c r="GX26" s="68"/>
      <c r="GY26" s="68"/>
      <c r="GZ26" s="68"/>
      <c r="HA26" s="68"/>
      <c r="HB26" s="68"/>
      <c r="HC26" s="68"/>
      <c r="HD26" s="68"/>
      <c r="HE26" s="68"/>
      <c r="HF26" s="68"/>
      <c r="HG26" s="68"/>
      <c r="HH26" s="68"/>
      <c r="HI26" s="68"/>
      <c r="HJ26" s="68"/>
      <c r="HK26" s="68"/>
      <c r="HL26" s="68"/>
      <c r="HM26" s="68"/>
      <c r="HN26" s="68"/>
      <c r="HO26" s="68"/>
      <c r="HP26" s="68"/>
      <c r="HQ26" s="68"/>
      <c r="HR26" s="68"/>
      <c r="HS26" s="68"/>
      <c r="HT26" s="68"/>
      <c r="HU26" s="68"/>
      <c r="HV26" s="68"/>
      <c r="HW26" s="68"/>
      <c r="HX26" s="68"/>
      <c r="HY26" s="68"/>
      <c r="HZ26" s="68"/>
      <c r="IA26" s="68"/>
      <c r="IB26" s="68"/>
      <c r="IC26" s="68"/>
      <c r="ID26" s="68"/>
      <c r="IE26" s="68"/>
      <c r="IF26" s="68"/>
      <c r="IG26" s="68"/>
      <c r="IH26" s="68"/>
      <c r="II26" s="68"/>
      <c r="IJ26" s="68"/>
      <c r="IK26" s="68"/>
      <c r="IL26" s="68"/>
      <c r="IM26" s="68"/>
      <c r="IN26" s="68"/>
      <c r="IO26" s="68"/>
      <c r="IP26" s="68"/>
      <c r="IQ26" s="68"/>
      <c r="IR26" s="68"/>
      <c r="IS26" s="68"/>
      <c r="IT26" s="68"/>
      <c r="IU26" s="68"/>
      <c r="IV26" s="68"/>
      <c r="IW26" s="68"/>
      <c r="IX26" s="68"/>
      <c r="IY26" s="68"/>
      <c r="IZ26" s="68"/>
      <c r="JA26" s="68"/>
      <c r="JB26" s="68"/>
      <c r="JC26" s="68"/>
      <c r="JD26" s="68"/>
      <c r="JE26" s="68"/>
      <c r="JF26" s="68"/>
      <c r="JG26" s="68"/>
      <c r="JH26" s="68"/>
      <c r="JI26" s="68"/>
      <c r="JJ26" s="68"/>
      <c r="JK26" s="68"/>
      <c r="JL26" s="68"/>
      <c r="JM26" s="68"/>
      <c r="JN26" s="68"/>
      <c r="JO26" s="68"/>
      <c r="JP26" s="68"/>
      <c r="JQ26" s="68"/>
      <c r="JR26" s="68"/>
      <c r="JS26" s="68"/>
      <c r="JT26" s="68"/>
      <c r="JU26" s="68"/>
      <c r="JV26" s="68"/>
      <c r="JW26" s="68"/>
      <c r="JX26" s="68"/>
      <c r="JY26" s="68"/>
      <c r="JZ26" s="68"/>
      <c r="KA26" s="68"/>
      <c r="KB26" s="68"/>
      <c r="KC26" s="68"/>
      <c r="KD26" s="68"/>
      <c r="KE26" s="68"/>
      <c r="KF26" s="68"/>
      <c r="KG26" s="68"/>
      <c r="KH26" s="68"/>
      <c r="KI26" s="68"/>
      <c r="KJ26" s="68"/>
      <c r="KK26" s="68"/>
      <c r="KL26" s="68"/>
      <c r="KM26" s="68"/>
      <c r="KN26" s="68"/>
      <c r="KO26" s="68"/>
      <c r="KP26" s="68"/>
      <c r="KQ26" s="68"/>
      <c r="KR26" s="68"/>
      <c r="KS26" s="68"/>
      <c r="KT26" s="68"/>
      <c r="KU26" s="68"/>
      <c r="KV26" s="68"/>
      <c r="KW26" s="68"/>
      <c r="KX26" s="68"/>
      <c r="KY26" s="68"/>
      <c r="KZ26" s="68"/>
      <c r="LA26" s="68"/>
      <c r="LB26" s="68"/>
      <c r="LC26" s="68"/>
      <c r="LD26" s="68"/>
      <c r="LE26" s="68"/>
      <c r="LF26" s="68"/>
      <c r="LG26" s="68"/>
      <c r="LH26" s="68"/>
      <c r="LI26" s="68"/>
      <c r="LJ26" s="68"/>
      <c r="LK26" s="68"/>
      <c r="LL26" s="68"/>
      <c r="LM26" s="68"/>
      <c r="LN26" s="68"/>
      <c r="LO26" s="68"/>
      <c r="LP26" s="68"/>
      <c r="LQ26" s="68"/>
      <c r="LR26" s="68"/>
      <c r="LS26" s="68"/>
      <c r="LT26" s="68"/>
      <c r="LU26" s="68"/>
      <c r="LV26" s="68"/>
      <c r="LW26" s="68"/>
      <c r="LX26" s="68"/>
      <c r="LY26" s="68"/>
      <c r="LZ26" s="68"/>
      <c r="MA26" s="68"/>
      <c r="MB26" s="68"/>
      <c r="MC26" s="68"/>
      <c r="MD26" s="68"/>
      <c r="ME26" s="68"/>
      <c r="MF26" s="68"/>
      <c r="MG26" s="68"/>
      <c r="MH26" s="68"/>
      <c r="MI26" s="68"/>
      <c r="MJ26" s="68"/>
      <c r="MK26" s="68"/>
      <c r="ML26" s="68"/>
      <c r="MM26" s="68"/>
      <c r="MN26" s="68"/>
      <c r="MO26" s="68"/>
      <c r="MP26" s="68"/>
      <c r="MQ26" s="68"/>
      <c r="MR26" s="68"/>
      <c r="MS26" s="68"/>
      <c r="MT26" s="68"/>
      <c r="MU26" s="68"/>
      <c r="MV26" s="68"/>
      <c r="MW26" s="68"/>
      <c r="MX26" s="68"/>
      <c r="MY26" s="68"/>
      <c r="MZ26" s="68"/>
      <c r="NA26" s="68"/>
      <c r="NB26" s="68"/>
      <c r="NC26" s="68"/>
      <c r="ND26" s="68"/>
      <c r="NE26" s="68"/>
      <c r="NF26" s="68"/>
      <c r="NG26" s="68"/>
      <c r="NH26" s="68"/>
      <c r="NI26" s="68"/>
      <c r="NJ26" s="68"/>
      <c r="NK26" s="68"/>
      <c r="NL26" s="68"/>
      <c r="NM26" s="68"/>
      <c r="NN26" s="68"/>
    </row>
    <row r="27" spans="1:378" ht="15.65" thickBot="1" x14ac:dyDescent="0.35">
      <c r="A27">
        <v>1</v>
      </c>
      <c r="B27" s="5" t="s">
        <v>37</v>
      </c>
      <c r="C27" s="6">
        <v>45050</v>
      </c>
      <c r="D27" s="6">
        <v>45054</v>
      </c>
      <c r="E27" s="24">
        <v>1</v>
      </c>
      <c r="F27" s="22">
        <f t="shared" si="15"/>
        <v>2</v>
      </c>
      <c r="G27" s="22">
        <v>1</v>
      </c>
      <c r="H27" s="7">
        <f t="shared" si="12"/>
        <v>2</v>
      </c>
      <c r="I27" s="8">
        <f t="shared" ca="1" si="16"/>
        <v>0</v>
      </c>
      <c r="J27" s="7" t="s">
        <v>51</v>
      </c>
      <c r="K27" s="63" t="s">
        <v>33</v>
      </c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68"/>
      <c r="BE27" s="68"/>
      <c r="BF27" s="68"/>
      <c r="BG27" s="68"/>
      <c r="BH27" s="68"/>
      <c r="BI27" s="68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  <c r="CW27" s="68"/>
      <c r="CX27" s="68"/>
      <c r="CY27" s="68"/>
      <c r="CZ27" s="68"/>
      <c r="DA27" s="68"/>
      <c r="DB27" s="68"/>
      <c r="DC27" s="68"/>
      <c r="DD27" s="68"/>
      <c r="DE27" s="68"/>
      <c r="DF27" s="68"/>
      <c r="DG27" s="68"/>
      <c r="DH27" s="68"/>
      <c r="DI27" s="68"/>
      <c r="DJ27" s="68"/>
      <c r="DK27" s="68"/>
      <c r="DL27" s="68"/>
      <c r="DM27" s="68"/>
      <c r="DN27" s="68"/>
      <c r="DO27" s="68"/>
      <c r="DP27" s="68"/>
      <c r="DQ27" s="68"/>
      <c r="DR27" s="68"/>
      <c r="DS27" s="68"/>
      <c r="DT27" s="68"/>
      <c r="DU27" s="68"/>
      <c r="DV27" s="68"/>
      <c r="DW27" s="68"/>
      <c r="DX27" s="68"/>
      <c r="DY27" s="68"/>
      <c r="DZ27" s="68"/>
      <c r="EA27" s="68"/>
      <c r="EB27" s="68"/>
      <c r="EC27" s="68"/>
      <c r="ED27" s="68"/>
      <c r="EE27" s="68"/>
      <c r="EF27" s="68"/>
      <c r="EG27" s="68"/>
      <c r="EH27" s="68"/>
      <c r="EI27" s="68"/>
      <c r="EJ27" s="68"/>
      <c r="EK27" s="68"/>
      <c r="EL27" s="68"/>
      <c r="EM27" s="68"/>
      <c r="EN27" s="68"/>
      <c r="EO27" s="68"/>
      <c r="EP27" s="68"/>
      <c r="EQ27" s="68"/>
      <c r="ER27" s="68"/>
      <c r="ES27" s="68"/>
      <c r="ET27" s="68"/>
      <c r="EU27" s="68"/>
      <c r="EV27" s="68"/>
      <c r="EW27" s="68"/>
      <c r="EX27" s="68"/>
      <c r="EY27" s="68"/>
      <c r="EZ27" s="68"/>
      <c r="FA27" s="68"/>
      <c r="FB27" s="68"/>
      <c r="FC27" s="68"/>
      <c r="FD27" s="68"/>
      <c r="FE27" s="68"/>
      <c r="FF27" s="68"/>
      <c r="FG27" s="68"/>
      <c r="FH27" s="68"/>
      <c r="FI27" s="68"/>
      <c r="FJ27" s="68"/>
      <c r="FK27" s="68"/>
      <c r="FL27" s="68"/>
      <c r="FM27" s="68"/>
      <c r="FN27" s="68"/>
      <c r="FO27" s="68"/>
      <c r="FP27" s="68"/>
      <c r="FQ27" s="68"/>
      <c r="FR27" s="68"/>
      <c r="FS27" s="68"/>
      <c r="FT27" s="68"/>
      <c r="FU27" s="68"/>
      <c r="FV27" s="68"/>
      <c r="FW27" s="68"/>
      <c r="FX27" s="68"/>
      <c r="FY27" s="68"/>
      <c r="FZ27" s="68"/>
      <c r="GA27" s="68"/>
      <c r="GB27" s="68"/>
      <c r="GC27" s="68"/>
      <c r="GD27" s="68"/>
      <c r="GE27" s="68"/>
      <c r="GF27" s="68"/>
      <c r="GG27" s="68"/>
      <c r="GH27" s="68"/>
      <c r="GI27" s="68"/>
      <c r="GJ27" s="68"/>
      <c r="GK27" s="68"/>
      <c r="GL27" s="68"/>
      <c r="GM27" s="68"/>
      <c r="GN27" s="68"/>
      <c r="GO27" s="68"/>
      <c r="GP27" s="68"/>
      <c r="GQ27" s="68"/>
      <c r="GR27" s="68"/>
      <c r="GS27" s="68"/>
      <c r="GT27" s="68"/>
      <c r="GU27" s="68"/>
      <c r="GV27" s="68"/>
      <c r="GW27" s="68"/>
      <c r="GX27" s="68"/>
      <c r="GY27" s="68"/>
      <c r="GZ27" s="68"/>
      <c r="HA27" s="68"/>
      <c r="HB27" s="68"/>
      <c r="HC27" s="68"/>
      <c r="HD27" s="68"/>
      <c r="HE27" s="68"/>
      <c r="HF27" s="68"/>
      <c r="HG27" s="68"/>
      <c r="HH27" s="68"/>
      <c r="HI27" s="68"/>
      <c r="HJ27" s="68"/>
      <c r="HK27" s="68"/>
      <c r="HL27" s="68"/>
      <c r="HM27" s="68"/>
      <c r="HN27" s="68"/>
      <c r="HO27" s="68"/>
      <c r="HP27" s="68"/>
      <c r="HQ27" s="68"/>
      <c r="HR27" s="68"/>
      <c r="HS27" s="68"/>
      <c r="HT27" s="68"/>
      <c r="HU27" s="68"/>
      <c r="HV27" s="68"/>
      <c r="HW27" s="68"/>
      <c r="HX27" s="68"/>
      <c r="HY27" s="68"/>
      <c r="HZ27" s="68"/>
      <c r="IA27" s="68"/>
      <c r="IB27" s="68"/>
      <c r="IC27" s="68"/>
      <c r="ID27" s="68"/>
      <c r="IE27" s="68"/>
      <c r="IF27" s="68"/>
      <c r="IG27" s="68"/>
      <c r="IH27" s="68"/>
      <c r="II27" s="68"/>
      <c r="IJ27" s="68"/>
      <c r="IK27" s="68"/>
      <c r="IL27" s="68"/>
      <c r="IM27" s="68"/>
      <c r="IN27" s="68"/>
      <c r="IO27" s="68"/>
      <c r="IP27" s="68"/>
      <c r="IQ27" s="68"/>
      <c r="IR27" s="68"/>
      <c r="IS27" s="68"/>
      <c r="IT27" s="68"/>
      <c r="IU27" s="68"/>
      <c r="IV27" s="68"/>
      <c r="IW27" s="68"/>
      <c r="IX27" s="68"/>
      <c r="IY27" s="68"/>
      <c r="IZ27" s="68"/>
      <c r="JA27" s="68"/>
      <c r="JB27" s="68"/>
      <c r="JC27" s="68"/>
      <c r="JD27" s="68"/>
      <c r="JE27" s="68"/>
      <c r="JF27" s="68"/>
      <c r="JG27" s="68"/>
      <c r="JH27" s="68"/>
      <c r="JI27" s="68"/>
      <c r="JJ27" s="68"/>
      <c r="JK27" s="68"/>
      <c r="JL27" s="68"/>
      <c r="JM27" s="68"/>
      <c r="JN27" s="68"/>
      <c r="JO27" s="68"/>
      <c r="JP27" s="68"/>
      <c r="JQ27" s="68"/>
      <c r="JR27" s="68"/>
      <c r="JS27" s="68"/>
      <c r="JT27" s="68"/>
      <c r="JU27" s="68"/>
      <c r="JV27" s="68"/>
      <c r="JW27" s="68"/>
      <c r="JX27" s="68"/>
      <c r="JY27" s="68"/>
      <c r="JZ27" s="68"/>
      <c r="KA27" s="68"/>
      <c r="KB27" s="68"/>
      <c r="KC27" s="68"/>
      <c r="KD27" s="68"/>
      <c r="KE27" s="68"/>
      <c r="KF27" s="68"/>
      <c r="KG27" s="68"/>
      <c r="KH27" s="68"/>
      <c r="KI27" s="68"/>
      <c r="KJ27" s="68"/>
      <c r="KK27" s="68"/>
      <c r="KL27" s="68"/>
      <c r="KM27" s="68"/>
      <c r="KN27" s="68"/>
      <c r="KO27" s="68"/>
      <c r="KP27" s="68"/>
      <c r="KQ27" s="68"/>
      <c r="KR27" s="68"/>
      <c r="KS27" s="68"/>
      <c r="KT27" s="68"/>
      <c r="KU27" s="68"/>
      <c r="KV27" s="68"/>
      <c r="KW27" s="68"/>
      <c r="KX27" s="68"/>
      <c r="KY27" s="68"/>
      <c r="KZ27" s="68"/>
      <c r="LA27" s="68"/>
      <c r="LB27" s="68"/>
      <c r="LC27" s="68"/>
      <c r="LD27" s="68"/>
      <c r="LE27" s="68"/>
      <c r="LF27" s="68"/>
      <c r="LG27" s="68"/>
      <c r="LH27" s="68"/>
      <c r="LI27" s="68"/>
      <c r="LJ27" s="68"/>
      <c r="LK27" s="68"/>
      <c r="LL27" s="68"/>
      <c r="LM27" s="68"/>
      <c r="LN27" s="68"/>
      <c r="LO27" s="68"/>
      <c r="LP27" s="68"/>
      <c r="LQ27" s="68"/>
      <c r="LR27" s="68"/>
      <c r="LS27" s="68"/>
      <c r="LT27" s="68"/>
      <c r="LU27" s="68"/>
      <c r="LV27" s="68"/>
      <c r="LW27" s="68"/>
      <c r="LX27" s="68"/>
      <c r="LY27" s="68"/>
      <c r="LZ27" s="68"/>
      <c r="MA27" s="68"/>
      <c r="MB27" s="68"/>
      <c r="MC27" s="68"/>
      <c r="MD27" s="68"/>
      <c r="ME27" s="68"/>
      <c r="MF27" s="68"/>
      <c r="MG27" s="68"/>
      <c r="MH27" s="68"/>
      <c r="MI27" s="68"/>
      <c r="MJ27" s="68"/>
      <c r="MK27" s="68"/>
      <c r="ML27" s="68"/>
      <c r="MM27" s="68"/>
      <c r="MN27" s="68"/>
      <c r="MO27" s="68"/>
      <c r="MP27" s="68"/>
      <c r="MQ27" s="68"/>
      <c r="MR27" s="68"/>
      <c r="MS27" s="68"/>
      <c r="MT27" s="68"/>
      <c r="MU27" s="68"/>
      <c r="MV27" s="68"/>
      <c r="MW27" s="68"/>
      <c r="MX27" s="68"/>
      <c r="MY27" s="68"/>
      <c r="MZ27" s="68"/>
      <c r="NA27" s="68"/>
      <c r="NB27" s="68"/>
      <c r="NC27" s="68"/>
      <c r="ND27" s="68"/>
      <c r="NE27" s="68"/>
      <c r="NF27" s="68"/>
      <c r="NG27" s="68"/>
      <c r="NH27" s="68"/>
      <c r="NI27" s="68"/>
      <c r="NJ27" s="68"/>
      <c r="NK27" s="68"/>
      <c r="NL27" s="68"/>
      <c r="NM27" s="68"/>
      <c r="NN27" s="68"/>
    </row>
    <row r="28" spans="1:378" ht="15.65" thickBot="1" x14ac:dyDescent="0.35">
      <c r="A28">
        <v>1</v>
      </c>
      <c r="B28" s="5" t="s">
        <v>38</v>
      </c>
      <c r="C28" s="6">
        <v>45055</v>
      </c>
      <c r="D28" s="6">
        <v>45055</v>
      </c>
      <c r="E28" s="24">
        <v>1</v>
      </c>
      <c r="F28" s="22">
        <f t="shared" si="15"/>
        <v>1</v>
      </c>
      <c r="G28" s="22">
        <v>1</v>
      </c>
      <c r="H28" s="7">
        <f t="shared" si="12"/>
        <v>1</v>
      </c>
      <c r="I28" s="8">
        <f t="shared" ca="1" si="16"/>
        <v>0</v>
      </c>
      <c r="J28" s="7" t="s">
        <v>51</v>
      </c>
      <c r="K28" s="63" t="s">
        <v>33</v>
      </c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68"/>
      <c r="DW28" s="68"/>
      <c r="DX28" s="68"/>
      <c r="DY28" s="68"/>
      <c r="DZ28" s="68"/>
      <c r="EA28" s="68"/>
      <c r="EB28" s="68"/>
      <c r="EC28" s="68"/>
      <c r="ED28" s="68"/>
      <c r="EE28" s="68"/>
      <c r="EF28" s="68"/>
      <c r="EG28" s="68"/>
      <c r="EH28" s="68"/>
      <c r="EI28" s="68"/>
      <c r="EJ28" s="68"/>
      <c r="EK28" s="68"/>
      <c r="EL28" s="68"/>
      <c r="EM28" s="68"/>
      <c r="EN28" s="68"/>
      <c r="EO28" s="68"/>
      <c r="EP28" s="68"/>
      <c r="EQ28" s="68"/>
      <c r="ER28" s="68"/>
      <c r="ES28" s="68"/>
      <c r="ET28" s="68"/>
      <c r="EU28" s="68"/>
      <c r="EV28" s="68"/>
      <c r="EW28" s="68"/>
      <c r="EX28" s="68"/>
      <c r="EY28" s="68"/>
      <c r="EZ28" s="68"/>
      <c r="FA28" s="68"/>
      <c r="FB28" s="68"/>
      <c r="FC28" s="68"/>
      <c r="FD28" s="68"/>
      <c r="FE28" s="68"/>
      <c r="FF28" s="68"/>
      <c r="FG28" s="68"/>
      <c r="FH28" s="68"/>
      <c r="FI28" s="68"/>
      <c r="FJ28" s="68"/>
      <c r="FK28" s="68"/>
      <c r="FL28" s="68"/>
      <c r="FM28" s="68"/>
      <c r="FN28" s="68"/>
      <c r="FO28" s="68"/>
      <c r="FP28" s="68"/>
      <c r="FQ28" s="68"/>
      <c r="FR28" s="68"/>
      <c r="FS28" s="68"/>
      <c r="FT28" s="68"/>
      <c r="FU28" s="68"/>
      <c r="FV28" s="68"/>
      <c r="FW28" s="68"/>
      <c r="FX28" s="68"/>
      <c r="FY28" s="68"/>
      <c r="FZ28" s="68"/>
      <c r="GA28" s="68"/>
      <c r="GB28" s="68"/>
      <c r="GC28" s="68"/>
      <c r="GD28" s="68"/>
      <c r="GE28" s="68"/>
      <c r="GF28" s="68"/>
      <c r="GG28" s="68"/>
      <c r="GH28" s="68"/>
      <c r="GI28" s="68"/>
      <c r="GJ28" s="68"/>
      <c r="GK28" s="68"/>
      <c r="GL28" s="68"/>
      <c r="GM28" s="68"/>
      <c r="GN28" s="68"/>
      <c r="GO28" s="68"/>
      <c r="GP28" s="68"/>
      <c r="GQ28" s="68"/>
      <c r="GR28" s="68"/>
      <c r="GS28" s="68"/>
      <c r="GT28" s="68"/>
      <c r="GU28" s="68"/>
      <c r="GV28" s="68"/>
      <c r="GW28" s="68"/>
      <c r="GX28" s="68"/>
      <c r="GY28" s="68"/>
      <c r="GZ28" s="68"/>
      <c r="HA28" s="68"/>
      <c r="HB28" s="68"/>
      <c r="HC28" s="68"/>
      <c r="HD28" s="68"/>
      <c r="HE28" s="68"/>
      <c r="HF28" s="68"/>
      <c r="HG28" s="68"/>
      <c r="HH28" s="68"/>
      <c r="HI28" s="68"/>
      <c r="HJ28" s="68"/>
      <c r="HK28" s="68"/>
      <c r="HL28" s="68"/>
      <c r="HM28" s="68"/>
      <c r="HN28" s="68"/>
      <c r="HO28" s="68"/>
      <c r="HP28" s="68"/>
      <c r="HQ28" s="68"/>
      <c r="HR28" s="68"/>
      <c r="HS28" s="68"/>
      <c r="HT28" s="68"/>
      <c r="HU28" s="68"/>
      <c r="HV28" s="68"/>
      <c r="HW28" s="68"/>
      <c r="HX28" s="68"/>
      <c r="HY28" s="68"/>
      <c r="HZ28" s="68"/>
      <c r="IA28" s="68"/>
      <c r="IB28" s="68"/>
      <c r="IC28" s="68"/>
      <c r="ID28" s="68"/>
      <c r="IE28" s="68"/>
      <c r="IF28" s="68"/>
      <c r="IG28" s="68"/>
      <c r="IH28" s="68"/>
      <c r="II28" s="68"/>
      <c r="IJ28" s="68"/>
      <c r="IK28" s="68"/>
      <c r="IL28" s="68"/>
      <c r="IM28" s="68"/>
      <c r="IN28" s="68"/>
      <c r="IO28" s="68"/>
      <c r="IP28" s="68"/>
      <c r="IQ28" s="68"/>
      <c r="IR28" s="68"/>
      <c r="IS28" s="68"/>
      <c r="IT28" s="68"/>
      <c r="IU28" s="68"/>
      <c r="IV28" s="68"/>
      <c r="IW28" s="68"/>
      <c r="IX28" s="68"/>
      <c r="IY28" s="68"/>
      <c r="IZ28" s="68"/>
      <c r="JA28" s="68"/>
      <c r="JB28" s="68"/>
      <c r="JC28" s="68"/>
      <c r="JD28" s="68"/>
      <c r="JE28" s="68"/>
      <c r="JF28" s="68"/>
      <c r="JG28" s="68"/>
      <c r="JH28" s="68"/>
      <c r="JI28" s="68"/>
      <c r="JJ28" s="68"/>
      <c r="JK28" s="68"/>
      <c r="JL28" s="68"/>
      <c r="JM28" s="68"/>
      <c r="JN28" s="68"/>
      <c r="JO28" s="68"/>
      <c r="JP28" s="68"/>
      <c r="JQ28" s="68"/>
      <c r="JR28" s="68"/>
      <c r="JS28" s="68"/>
      <c r="JT28" s="68"/>
      <c r="JU28" s="68"/>
      <c r="JV28" s="68"/>
      <c r="JW28" s="68"/>
      <c r="JX28" s="68"/>
      <c r="JY28" s="68"/>
      <c r="JZ28" s="68"/>
      <c r="KA28" s="68"/>
      <c r="KB28" s="68"/>
      <c r="KC28" s="68"/>
      <c r="KD28" s="68"/>
      <c r="KE28" s="68"/>
      <c r="KF28" s="68"/>
      <c r="KG28" s="68"/>
      <c r="KH28" s="68"/>
      <c r="KI28" s="68"/>
      <c r="KJ28" s="68"/>
      <c r="KK28" s="68"/>
      <c r="KL28" s="68"/>
      <c r="KM28" s="68"/>
      <c r="KN28" s="68"/>
      <c r="KO28" s="68"/>
      <c r="KP28" s="68"/>
      <c r="KQ28" s="68"/>
      <c r="KR28" s="68"/>
      <c r="KS28" s="68"/>
      <c r="KT28" s="68"/>
      <c r="KU28" s="68"/>
      <c r="KV28" s="68"/>
      <c r="KW28" s="68"/>
      <c r="KX28" s="68"/>
      <c r="KY28" s="68"/>
      <c r="KZ28" s="68"/>
      <c r="LA28" s="68"/>
      <c r="LB28" s="68"/>
      <c r="LC28" s="68"/>
      <c r="LD28" s="68"/>
      <c r="LE28" s="68"/>
      <c r="LF28" s="68"/>
      <c r="LG28" s="68"/>
      <c r="LH28" s="68"/>
      <c r="LI28" s="68"/>
      <c r="LJ28" s="68"/>
      <c r="LK28" s="68"/>
      <c r="LL28" s="68"/>
      <c r="LM28" s="68"/>
      <c r="LN28" s="68"/>
      <c r="LO28" s="68"/>
      <c r="LP28" s="68"/>
      <c r="LQ28" s="68"/>
      <c r="LR28" s="68"/>
      <c r="LS28" s="68"/>
      <c r="LT28" s="68"/>
      <c r="LU28" s="68"/>
      <c r="LV28" s="68"/>
      <c r="LW28" s="68"/>
      <c r="LX28" s="68"/>
      <c r="LY28" s="68"/>
      <c r="LZ28" s="68"/>
      <c r="MA28" s="68"/>
      <c r="MB28" s="68"/>
      <c r="MC28" s="68"/>
      <c r="MD28" s="68"/>
      <c r="ME28" s="68"/>
      <c r="MF28" s="68"/>
      <c r="MG28" s="68"/>
      <c r="MH28" s="68"/>
      <c r="MI28" s="68"/>
      <c r="MJ28" s="68"/>
      <c r="MK28" s="68"/>
      <c r="ML28" s="68"/>
      <c r="MM28" s="68"/>
      <c r="MN28" s="68"/>
      <c r="MO28" s="68"/>
      <c r="MP28" s="68"/>
      <c r="MQ28" s="68"/>
      <c r="MR28" s="68"/>
      <c r="MS28" s="68"/>
      <c r="MT28" s="68"/>
      <c r="MU28" s="68"/>
      <c r="MV28" s="68"/>
      <c r="MW28" s="68"/>
      <c r="MX28" s="68"/>
      <c r="MY28" s="68"/>
      <c r="MZ28" s="68"/>
      <c r="NA28" s="68"/>
      <c r="NB28" s="68"/>
      <c r="NC28" s="68"/>
      <c r="ND28" s="68"/>
      <c r="NE28" s="68"/>
      <c r="NF28" s="68"/>
      <c r="NG28" s="68"/>
      <c r="NH28" s="68"/>
      <c r="NI28" s="68"/>
      <c r="NJ28" s="68"/>
      <c r="NK28" s="68"/>
      <c r="NL28" s="68"/>
      <c r="NM28" s="68"/>
      <c r="NN28" s="68"/>
    </row>
    <row r="29" spans="1:378" ht="15.65" thickBot="1" x14ac:dyDescent="0.35">
      <c r="A29">
        <v>1</v>
      </c>
      <c r="B29" s="5" t="s">
        <v>39</v>
      </c>
      <c r="C29" s="6">
        <v>45056</v>
      </c>
      <c r="D29" s="6">
        <v>45056</v>
      </c>
      <c r="E29" s="24">
        <v>0.5</v>
      </c>
      <c r="F29" s="22">
        <f t="shared" si="15"/>
        <v>0.5</v>
      </c>
      <c r="G29" s="22">
        <v>1</v>
      </c>
      <c r="H29" s="7">
        <f t="shared" si="12"/>
        <v>0.5</v>
      </c>
      <c r="I29" s="8">
        <f t="shared" ca="1" si="16"/>
        <v>0</v>
      </c>
      <c r="J29" s="7" t="s">
        <v>51</v>
      </c>
      <c r="K29" s="63" t="s">
        <v>33</v>
      </c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  <c r="CW29" s="68"/>
      <c r="CX29" s="68"/>
      <c r="CY29" s="68"/>
      <c r="CZ29" s="68"/>
      <c r="DA29" s="68"/>
      <c r="DB29" s="68"/>
      <c r="DC29" s="68"/>
      <c r="DD29" s="68"/>
      <c r="DE29" s="68"/>
      <c r="DF29" s="68"/>
      <c r="DG29" s="68"/>
      <c r="DH29" s="68"/>
      <c r="DI29" s="68"/>
      <c r="DJ29" s="68"/>
      <c r="DK29" s="68"/>
      <c r="DL29" s="68"/>
      <c r="DM29" s="68"/>
      <c r="DN29" s="68"/>
      <c r="DO29" s="68"/>
      <c r="DP29" s="68"/>
      <c r="DQ29" s="68"/>
      <c r="DR29" s="68"/>
      <c r="DS29" s="68"/>
      <c r="DT29" s="68"/>
      <c r="DU29" s="68"/>
      <c r="DV29" s="68"/>
      <c r="DW29" s="68"/>
      <c r="DX29" s="68"/>
      <c r="DY29" s="68"/>
      <c r="DZ29" s="68"/>
      <c r="EA29" s="68"/>
      <c r="EB29" s="68"/>
      <c r="EC29" s="68"/>
      <c r="ED29" s="68"/>
      <c r="EE29" s="68"/>
      <c r="EF29" s="68"/>
      <c r="EG29" s="68"/>
      <c r="EH29" s="68"/>
      <c r="EI29" s="68"/>
      <c r="EJ29" s="68"/>
      <c r="EK29" s="68"/>
      <c r="EL29" s="68"/>
      <c r="EM29" s="68"/>
      <c r="EN29" s="68"/>
      <c r="EO29" s="68"/>
      <c r="EP29" s="68"/>
      <c r="EQ29" s="68"/>
      <c r="ER29" s="68"/>
      <c r="ES29" s="68"/>
      <c r="ET29" s="68"/>
      <c r="EU29" s="68"/>
      <c r="EV29" s="68"/>
      <c r="EW29" s="68"/>
      <c r="EX29" s="68"/>
      <c r="EY29" s="68"/>
      <c r="EZ29" s="68"/>
      <c r="FA29" s="68"/>
      <c r="FB29" s="68"/>
      <c r="FC29" s="68"/>
      <c r="FD29" s="68"/>
      <c r="FE29" s="68"/>
      <c r="FF29" s="68"/>
      <c r="FG29" s="68"/>
      <c r="FH29" s="68"/>
      <c r="FI29" s="68"/>
      <c r="FJ29" s="68"/>
      <c r="FK29" s="68"/>
      <c r="FL29" s="68"/>
      <c r="FM29" s="68"/>
      <c r="FN29" s="68"/>
      <c r="FO29" s="68"/>
      <c r="FP29" s="68"/>
      <c r="FQ29" s="68"/>
      <c r="FR29" s="68"/>
      <c r="FS29" s="68"/>
      <c r="FT29" s="68"/>
      <c r="FU29" s="68"/>
      <c r="FV29" s="68"/>
      <c r="FW29" s="68"/>
      <c r="FX29" s="68"/>
      <c r="FY29" s="68"/>
      <c r="FZ29" s="68"/>
      <c r="GA29" s="68"/>
      <c r="GB29" s="68"/>
      <c r="GC29" s="68"/>
      <c r="GD29" s="68"/>
      <c r="GE29" s="68"/>
      <c r="GF29" s="68"/>
      <c r="GG29" s="68"/>
      <c r="GH29" s="68"/>
      <c r="GI29" s="68"/>
      <c r="GJ29" s="68"/>
      <c r="GK29" s="68"/>
      <c r="GL29" s="68"/>
      <c r="GM29" s="68"/>
      <c r="GN29" s="68"/>
      <c r="GO29" s="68"/>
      <c r="GP29" s="68"/>
      <c r="GQ29" s="68"/>
      <c r="GR29" s="68"/>
      <c r="GS29" s="68"/>
      <c r="GT29" s="68"/>
      <c r="GU29" s="68"/>
      <c r="GV29" s="68"/>
      <c r="GW29" s="68"/>
      <c r="GX29" s="68"/>
      <c r="GY29" s="68"/>
      <c r="GZ29" s="68"/>
      <c r="HA29" s="68"/>
      <c r="HB29" s="68"/>
      <c r="HC29" s="68"/>
      <c r="HD29" s="68"/>
      <c r="HE29" s="68"/>
      <c r="HF29" s="68"/>
      <c r="HG29" s="68"/>
      <c r="HH29" s="68"/>
      <c r="HI29" s="68"/>
      <c r="HJ29" s="68"/>
      <c r="HK29" s="68"/>
      <c r="HL29" s="68"/>
      <c r="HM29" s="68"/>
      <c r="HN29" s="68"/>
      <c r="HO29" s="68"/>
      <c r="HP29" s="68"/>
      <c r="HQ29" s="68"/>
      <c r="HR29" s="68"/>
      <c r="HS29" s="68"/>
      <c r="HT29" s="68"/>
      <c r="HU29" s="68"/>
      <c r="HV29" s="68"/>
      <c r="HW29" s="68"/>
      <c r="HX29" s="68"/>
      <c r="HY29" s="68"/>
      <c r="HZ29" s="68"/>
      <c r="IA29" s="68"/>
      <c r="IB29" s="68"/>
      <c r="IC29" s="68"/>
      <c r="ID29" s="68"/>
      <c r="IE29" s="68"/>
      <c r="IF29" s="68"/>
      <c r="IG29" s="68"/>
      <c r="IH29" s="68"/>
      <c r="II29" s="68"/>
      <c r="IJ29" s="68"/>
      <c r="IK29" s="68"/>
      <c r="IL29" s="68"/>
      <c r="IM29" s="68"/>
      <c r="IN29" s="68"/>
      <c r="IO29" s="68"/>
      <c r="IP29" s="68"/>
      <c r="IQ29" s="68"/>
      <c r="IR29" s="68"/>
      <c r="IS29" s="68"/>
      <c r="IT29" s="68"/>
      <c r="IU29" s="68"/>
      <c r="IV29" s="68"/>
      <c r="IW29" s="68"/>
      <c r="IX29" s="68"/>
      <c r="IY29" s="68"/>
      <c r="IZ29" s="68"/>
      <c r="JA29" s="68"/>
      <c r="JB29" s="68"/>
      <c r="JC29" s="68"/>
      <c r="JD29" s="68"/>
      <c r="JE29" s="68"/>
      <c r="JF29" s="68"/>
      <c r="JG29" s="68"/>
      <c r="JH29" s="68"/>
      <c r="JI29" s="68"/>
      <c r="JJ29" s="68"/>
      <c r="JK29" s="68"/>
      <c r="JL29" s="68"/>
      <c r="JM29" s="68"/>
      <c r="JN29" s="68"/>
      <c r="JO29" s="68"/>
      <c r="JP29" s="68"/>
      <c r="JQ29" s="68"/>
      <c r="JR29" s="68"/>
      <c r="JS29" s="68"/>
      <c r="JT29" s="68"/>
      <c r="JU29" s="68"/>
      <c r="JV29" s="68"/>
      <c r="JW29" s="68"/>
      <c r="JX29" s="68"/>
      <c r="JY29" s="68"/>
      <c r="JZ29" s="68"/>
      <c r="KA29" s="68"/>
      <c r="KB29" s="68"/>
      <c r="KC29" s="68"/>
      <c r="KD29" s="68"/>
      <c r="KE29" s="68"/>
      <c r="KF29" s="68"/>
      <c r="KG29" s="68"/>
      <c r="KH29" s="68"/>
      <c r="KI29" s="68"/>
      <c r="KJ29" s="68"/>
      <c r="KK29" s="68"/>
      <c r="KL29" s="68"/>
      <c r="KM29" s="68"/>
      <c r="KN29" s="68"/>
      <c r="KO29" s="68"/>
      <c r="KP29" s="68"/>
      <c r="KQ29" s="68"/>
      <c r="KR29" s="68"/>
      <c r="KS29" s="68"/>
      <c r="KT29" s="68"/>
      <c r="KU29" s="68"/>
      <c r="KV29" s="68"/>
      <c r="KW29" s="68"/>
      <c r="KX29" s="68"/>
      <c r="KY29" s="68"/>
      <c r="KZ29" s="68"/>
      <c r="LA29" s="68"/>
      <c r="LB29" s="68"/>
      <c r="LC29" s="68"/>
      <c r="LD29" s="68"/>
      <c r="LE29" s="68"/>
      <c r="LF29" s="68"/>
      <c r="LG29" s="68"/>
      <c r="LH29" s="68"/>
      <c r="LI29" s="68"/>
      <c r="LJ29" s="68"/>
      <c r="LK29" s="68"/>
      <c r="LL29" s="68"/>
      <c r="LM29" s="68"/>
      <c r="LN29" s="68"/>
      <c r="LO29" s="68"/>
      <c r="LP29" s="68"/>
      <c r="LQ29" s="68"/>
      <c r="LR29" s="68"/>
      <c r="LS29" s="68"/>
      <c r="LT29" s="68"/>
      <c r="LU29" s="68"/>
      <c r="LV29" s="68"/>
      <c r="LW29" s="68"/>
      <c r="LX29" s="68"/>
      <c r="LY29" s="68"/>
      <c r="LZ29" s="68"/>
      <c r="MA29" s="68"/>
      <c r="MB29" s="68"/>
      <c r="MC29" s="68"/>
      <c r="MD29" s="68"/>
      <c r="ME29" s="68"/>
      <c r="MF29" s="68"/>
      <c r="MG29" s="68"/>
      <c r="MH29" s="68"/>
      <c r="MI29" s="68"/>
      <c r="MJ29" s="68"/>
      <c r="MK29" s="68"/>
      <c r="ML29" s="68"/>
      <c r="MM29" s="68"/>
      <c r="MN29" s="68"/>
      <c r="MO29" s="68"/>
      <c r="MP29" s="68"/>
      <c r="MQ29" s="68"/>
      <c r="MR29" s="68"/>
      <c r="MS29" s="68"/>
      <c r="MT29" s="68"/>
      <c r="MU29" s="68"/>
      <c r="MV29" s="68"/>
      <c r="MW29" s="68"/>
      <c r="MX29" s="68"/>
      <c r="MY29" s="68"/>
      <c r="MZ29" s="68"/>
      <c r="NA29" s="68"/>
      <c r="NB29" s="68"/>
      <c r="NC29" s="68"/>
      <c r="ND29" s="68"/>
      <c r="NE29" s="68"/>
      <c r="NF29" s="68"/>
      <c r="NG29" s="68"/>
      <c r="NH29" s="68"/>
      <c r="NI29" s="68"/>
      <c r="NJ29" s="68"/>
      <c r="NK29" s="68"/>
      <c r="NL29" s="68"/>
      <c r="NM29" s="68"/>
      <c r="NN29" s="68"/>
    </row>
    <row r="30" spans="1:378" ht="15.65" thickBot="1" x14ac:dyDescent="0.35">
      <c r="A30">
        <v>1</v>
      </c>
      <c r="B30" s="5" t="s">
        <v>40</v>
      </c>
      <c r="C30" s="6">
        <v>45057</v>
      </c>
      <c r="D30" s="6">
        <v>45057</v>
      </c>
      <c r="E30" s="24">
        <v>1</v>
      </c>
      <c r="F30" s="22">
        <f t="shared" si="15"/>
        <v>1</v>
      </c>
      <c r="G30" s="22">
        <v>1</v>
      </c>
      <c r="H30" s="7">
        <f t="shared" si="12"/>
        <v>1</v>
      </c>
      <c r="I30" s="8">
        <f t="shared" ca="1" si="16"/>
        <v>0</v>
      </c>
      <c r="J30" s="7" t="s">
        <v>51</v>
      </c>
      <c r="K30" s="63" t="s">
        <v>33</v>
      </c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68"/>
      <c r="CZ30" s="68"/>
      <c r="DA30" s="68"/>
      <c r="DB30" s="68"/>
      <c r="DC30" s="68"/>
      <c r="DD30" s="68"/>
      <c r="DE30" s="68"/>
      <c r="DF30" s="68"/>
      <c r="DG30" s="68"/>
      <c r="DH30" s="68"/>
      <c r="DI30" s="68"/>
      <c r="DJ30" s="68"/>
      <c r="DK30" s="68"/>
      <c r="DL30" s="68"/>
      <c r="DM30" s="68"/>
      <c r="DN30" s="68"/>
      <c r="DO30" s="68"/>
      <c r="DP30" s="68"/>
      <c r="DQ30" s="68"/>
      <c r="DR30" s="68"/>
      <c r="DS30" s="68"/>
      <c r="DT30" s="68"/>
      <c r="DU30" s="68"/>
      <c r="DV30" s="68"/>
      <c r="DW30" s="68"/>
      <c r="DX30" s="68"/>
      <c r="DY30" s="68"/>
      <c r="DZ30" s="68"/>
      <c r="EA30" s="68"/>
      <c r="EB30" s="68"/>
      <c r="EC30" s="68"/>
      <c r="ED30" s="68"/>
      <c r="EE30" s="68"/>
      <c r="EF30" s="68"/>
      <c r="EG30" s="68"/>
      <c r="EH30" s="68"/>
      <c r="EI30" s="68"/>
      <c r="EJ30" s="68"/>
      <c r="EK30" s="68"/>
      <c r="EL30" s="68"/>
      <c r="EM30" s="68"/>
      <c r="EN30" s="68"/>
      <c r="EO30" s="68"/>
      <c r="EP30" s="68"/>
      <c r="EQ30" s="68"/>
      <c r="ER30" s="68"/>
      <c r="ES30" s="68"/>
      <c r="ET30" s="68"/>
      <c r="EU30" s="68"/>
      <c r="EV30" s="68"/>
      <c r="EW30" s="68"/>
      <c r="EX30" s="68"/>
      <c r="EY30" s="68"/>
      <c r="EZ30" s="68"/>
      <c r="FA30" s="68"/>
      <c r="FB30" s="68"/>
      <c r="FC30" s="68"/>
      <c r="FD30" s="68"/>
      <c r="FE30" s="68"/>
      <c r="FF30" s="68"/>
      <c r="FG30" s="68"/>
      <c r="FH30" s="68"/>
      <c r="FI30" s="68"/>
      <c r="FJ30" s="68"/>
      <c r="FK30" s="68"/>
      <c r="FL30" s="68"/>
      <c r="FM30" s="68"/>
      <c r="FN30" s="68"/>
      <c r="FO30" s="68"/>
      <c r="FP30" s="68"/>
      <c r="FQ30" s="68"/>
      <c r="FR30" s="68"/>
      <c r="FS30" s="68"/>
      <c r="FT30" s="68"/>
      <c r="FU30" s="68"/>
      <c r="FV30" s="68"/>
      <c r="FW30" s="68"/>
      <c r="FX30" s="68"/>
      <c r="FY30" s="68"/>
      <c r="FZ30" s="68"/>
      <c r="GA30" s="68"/>
      <c r="GB30" s="68"/>
      <c r="GC30" s="68"/>
      <c r="GD30" s="68"/>
      <c r="GE30" s="68"/>
      <c r="GF30" s="68"/>
      <c r="GG30" s="68"/>
      <c r="GH30" s="68"/>
      <c r="GI30" s="68"/>
      <c r="GJ30" s="68"/>
      <c r="GK30" s="68"/>
      <c r="GL30" s="68"/>
      <c r="GM30" s="68"/>
      <c r="GN30" s="68"/>
      <c r="GO30" s="68"/>
      <c r="GP30" s="68"/>
      <c r="GQ30" s="68"/>
      <c r="GR30" s="68"/>
      <c r="GS30" s="68"/>
      <c r="GT30" s="68"/>
      <c r="GU30" s="68"/>
      <c r="GV30" s="68"/>
      <c r="GW30" s="68"/>
      <c r="GX30" s="68"/>
      <c r="GY30" s="68"/>
      <c r="GZ30" s="68"/>
      <c r="HA30" s="68"/>
      <c r="HB30" s="68"/>
      <c r="HC30" s="68"/>
      <c r="HD30" s="68"/>
      <c r="HE30" s="68"/>
      <c r="HF30" s="68"/>
      <c r="HG30" s="68"/>
      <c r="HH30" s="68"/>
      <c r="HI30" s="68"/>
      <c r="HJ30" s="68"/>
      <c r="HK30" s="68"/>
      <c r="HL30" s="68"/>
      <c r="HM30" s="68"/>
      <c r="HN30" s="68"/>
      <c r="HO30" s="68"/>
      <c r="HP30" s="68"/>
      <c r="HQ30" s="68"/>
      <c r="HR30" s="68"/>
      <c r="HS30" s="68"/>
      <c r="HT30" s="68"/>
      <c r="HU30" s="68"/>
      <c r="HV30" s="68"/>
      <c r="HW30" s="68"/>
      <c r="HX30" s="68"/>
      <c r="HY30" s="68"/>
      <c r="HZ30" s="68"/>
      <c r="IA30" s="68"/>
      <c r="IB30" s="68"/>
      <c r="IC30" s="68"/>
      <c r="ID30" s="68"/>
      <c r="IE30" s="68"/>
      <c r="IF30" s="68"/>
      <c r="IG30" s="68"/>
      <c r="IH30" s="68"/>
      <c r="II30" s="68"/>
      <c r="IJ30" s="68"/>
      <c r="IK30" s="68"/>
      <c r="IL30" s="68"/>
      <c r="IM30" s="68"/>
      <c r="IN30" s="68"/>
      <c r="IO30" s="68"/>
      <c r="IP30" s="68"/>
      <c r="IQ30" s="68"/>
      <c r="IR30" s="68"/>
      <c r="IS30" s="68"/>
      <c r="IT30" s="68"/>
      <c r="IU30" s="68"/>
      <c r="IV30" s="68"/>
      <c r="IW30" s="68"/>
      <c r="IX30" s="68"/>
      <c r="IY30" s="68"/>
      <c r="IZ30" s="68"/>
      <c r="JA30" s="68"/>
      <c r="JB30" s="68"/>
      <c r="JC30" s="68"/>
      <c r="JD30" s="68"/>
      <c r="JE30" s="68"/>
      <c r="JF30" s="68"/>
      <c r="JG30" s="68"/>
      <c r="JH30" s="68"/>
      <c r="JI30" s="68"/>
      <c r="JJ30" s="68"/>
      <c r="JK30" s="68"/>
      <c r="JL30" s="68"/>
      <c r="JM30" s="68"/>
      <c r="JN30" s="68"/>
      <c r="JO30" s="68"/>
      <c r="JP30" s="68"/>
      <c r="JQ30" s="68"/>
      <c r="JR30" s="68"/>
      <c r="JS30" s="68"/>
      <c r="JT30" s="68"/>
      <c r="JU30" s="68"/>
      <c r="JV30" s="68"/>
      <c r="JW30" s="68"/>
      <c r="JX30" s="68"/>
      <c r="JY30" s="68"/>
      <c r="JZ30" s="68"/>
      <c r="KA30" s="68"/>
      <c r="KB30" s="68"/>
      <c r="KC30" s="68"/>
      <c r="KD30" s="68"/>
      <c r="KE30" s="68"/>
      <c r="KF30" s="68"/>
      <c r="KG30" s="68"/>
      <c r="KH30" s="68"/>
      <c r="KI30" s="68"/>
      <c r="KJ30" s="68"/>
      <c r="KK30" s="68"/>
      <c r="KL30" s="68"/>
      <c r="KM30" s="68"/>
      <c r="KN30" s="68"/>
      <c r="KO30" s="68"/>
      <c r="KP30" s="68"/>
      <c r="KQ30" s="68"/>
      <c r="KR30" s="68"/>
      <c r="KS30" s="68"/>
      <c r="KT30" s="68"/>
      <c r="KU30" s="68"/>
      <c r="KV30" s="68"/>
      <c r="KW30" s="68"/>
      <c r="KX30" s="68"/>
      <c r="KY30" s="68"/>
      <c r="KZ30" s="68"/>
      <c r="LA30" s="68"/>
      <c r="LB30" s="68"/>
      <c r="LC30" s="68"/>
      <c r="LD30" s="68"/>
      <c r="LE30" s="68"/>
      <c r="LF30" s="68"/>
      <c r="LG30" s="68"/>
      <c r="LH30" s="68"/>
      <c r="LI30" s="68"/>
      <c r="LJ30" s="68"/>
      <c r="LK30" s="68"/>
      <c r="LL30" s="68"/>
      <c r="LM30" s="68"/>
      <c r="LN30" s="68"/>
      <c r="LO30" s="68"/>
      <c r="LP30" s="68"/>
      <c r="LQ30" s="68"/>
      <c r="LR30" s="68"/>
      <c r="LS30" s="68"/>
      <c r="LT30" s="68"/>
      <c r="LU30" s="68"/>
      <c r="LV30" s="68"/>
      <c r="LW30" s="68"/>
      <c r="LX30" s="68"/>
      <c r="LY30" s="68"/>
      <c r="LZ30" s="68"/>
      <c r="MA30" s="68"/>
      <c r="MB30" s="68"/>
      <c r="MC30" s="68"/>
      <c r="MD30" s="68"/>
      <c r="ME30" s="68"/>
      <c r="MF30" s="68"/>
      <c r="MG30" s="68"/>
      <c r="MH30" s="68"/>
      <c r="MI30" s="68"/>
      <c r="MJ30" s="68"/>
      <c r="MK30" s="68"/>
      <c r="ML30" s="68"/>
      <c r="MM30" s="68"/>
      <c r="MN30" s="68"/>
      <c r="MO30" s="68"/>
      <c r="MP30" s="68"/>
      <c r="MQ30" s="68"/>
      <c r="MR30" s="68"/>
      <c r="MS30" s="68"/>
      <c r="MT30" s="68"/>
      <c r="MU30" s="68"/>
      <c r="MV30" s="68"/>
      <c r="MW30" s="68"/>
      <c r="MX30" s="68"/>
      <c r="MY30" s="68"/>
      <c r="MZ30" s="68"/>
      <c r="NA30" s="68"/>
      <c r="NB30" s="68"/>
      <c r="NC30" s="68"/>
      <c r="ND30" s="68"/>
      <c r="NE30" s="68"/>
      <c r="NF30" s="68"/>
      <c r="NG30" s="68"/>
      <c r="NH30" s="68"/>
      <c r="NI30" s="68"/>
      <c r="NJ30" s="68"/>
      <c r="NK30" s="68"/>
      <c r="NL30" s="68"/>
      <c r="NM30" s="68"/>
      <c r="NN30" s="68"/>
    </row>
    <row r="31" spans="1:378" ht="15.65" thickBot="1" x14ac:dyDescent="0.35">
      <c r="A31">
        <v>1</v>
      </c>
      <c r="B31" s="5" t="s">
        <v>41</v>
      </c>
      <c r="C31" s="6">
        <v>45058</v>
      </c>
      <c r="D31" s="6">
        <v>45058</v>
      </c>
      <c r="E31" s="24">
        <v>1</v>
      </c>
      <c r="F31" s="22">
        <f t="shared" si="15"/>
        <v>1</v>
      </c>
      <c r="G31" s="22">
        <v>1</v>
      </c>
      <c r="H31" s="7">
        <f t="shared" si="12"/>
        <v>1</v>
      </c>
      <c r="I31" s="8">
        <f t="shared" ca="1" si="16"/>
        <v>0</v>
      </c>
      <c r="J31" s="7" t="s">
        <v>51</v>
      </c>
      <c r="K31" s="63" t="s">
        <v>33</v>
      </c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  <c r="BC31" s="68"/>
      <c r="BD31" s="68"/>
      <c r="BE31" s="68"/>
      <c r="BF31" s="68"/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  <c r="CW31" s="68"/>
      <c r="CX31" s="68"/>
      <c r="CY31" s="68"/>
      <c r="CZ31" s="68"/>
      <c r="DA31" s="68"/>
      <c r="DB31" s="68"/>
      <c r="DC31" s="68"/>
      <c r="DD31" s="68"/>
      <c r="DE31" s="68"/>
      <c r="DF31" s="68"/>
      <c r="DG31" s="68"/>
      <c r="DH31" s="68"/>
      <c r="DI31" s="68"/>
      <c r="DJ31" s="68"/>
      <c r="DK31" s="68"/>
      <c r="DL31" s="68"/>
      <c r="DM31" s="68"/>
      <c r="DN31" s="68"/>
      <c r="DO31" s="68"/>
      <c r="DP31" s="68"/>
      <c r="DQ31" s="68"/>
      <c r="DR31" s="68"/>
      <c r="DS31" s="68"/>
      <c r="DT31" s="68"/>
      <c r="DU31" s="68"/>
      <c r="DV31" s="68"/>
      <c r="DW31" s="68"/>
      <c r="DX31" s="68"/>
      <c r="DY31" s="68"/>
      <c r="DZ31" s="68"/>
      <c r="EA31" s="68"/>
      <c r="EB31" s="68"/>
      <c r="EC31" s="68"/>
      <c r="ED31" s="68"/>
      <c r="EE31" s="68"/>
      <c r="EF31" s="68"/>
      <c r="EG31" s="68"/>
      <c r="EH31" s="68"/>
      <c r="EI31" s="68"/>
      <c r="EJ31" s="68"/>
      <c r="EK31" s="68"/>
      <c r="EL31" s="68"/>
      <c r="EM31" s="68"/>
      <c r="EN31" s="68"/>
      <c r="EO31" s="68"/>
      <c r="EP31" s="68"/>
      <c r="EQ31" s="68"/>
      <c r="ER31" s="68"/>
      <c r="ES31" s="68"/>
      <c r="ET31" s="68"/>
      <c r="EU31" s="68"/>
      <c r="EV31" s="68"/>
      <c r="EW31" s="68"/>
      <c r="EX31" s="68"/>
      <c r="EY31" s="68"/>
      <c r="EZ31" s="68"/>
      <c r="FA31" s="68"/>
      <c r="FB31" s="68"/>
      <c r="FC31" s="68"/>
      <c r="FD31" s="68"/>
      <c r="FE31" s="68"/>
      <c r="FF31" s="68"/>
      <c r="FG31" s="68"/>
      <c r="FH31" s="68"/>
      <c r="FI31" s="68"/>
      <c r="FJ31" s="68"/>
      <c r="FK31" s="68"/>
      <c r="FL31" s="68"/>
      <c r="FM31" s="68"/>
      <c r="FN31" s="68"/>
      <c r="FO31" s="68"/>
      <c r="FP31" s="68"/>
      <c r="FQ31" s="68"/>
      <c r="FR31" s="68"/>
      <c r="FS31" s="68"/>
      <c r="FT31" s="68"/>
      <c r="FU31" s="68"/>
      <c r="FV31" s="68"/>
      <c r="FW31" s="68"/>
      <c r="FX31" s="68"/>
      <c r="FY31" s="68"/>
      <c r="FZ31" s="68"/>
      <c r="GA31" s="68"/>
      <c r="GB31" s="68"/>
      <c r="GC31" s="68"/>
      <c r="GD31" s="68"/>
      <c r="GE31" s="68"/>
      <c r="GF31" s="68"/>
      <c r="GG31" s="68"/>
      <c r="GH31" s="68"/>
      <c r="GI31" s="68"/>
      <c r="GJ31" s="68"/>
      <c r="GK31" s="68"/>
      <c r="GL31" s="68"/>
      <c r="GM31" s="68"/>
      <c r="GN31" s="68"/>
      <c r="GO31" s="68"/>
      <c r="GP31" s="68"/>
      <c r="GQ31" s="68"/>
      <c r="GR31" s="68"/>
      <c r="GS31" s="68"/>
      <c r="GT31" s="68"/>
      <c r="GU31" s="68"/>
      <c r="GV31" s="68"/>
      <c r="GW31" s="68"/>
      <c r="GX31" s="68"/>
      <c r="GY31" s="68"/>
      <c r="GZ31" s="68"/>
      <c r="HA31" s="68"/>
      <c r="HB31" s="68"/>
      <c r="HC31" s="68"/>
      <c r="HD31" s="68"/>
      <c r="HE31" s="68"/>
      <c r="HF31" s="68"/>
      <c r="HG31" s="68"/>
      <c r="HH31" s="68"/>
      <c r="HI31" s="68"/>
      <c r="HJ31" s="68"/>
      <c r="HK31" s="68"/>
      <c r="HL31" s="68"/>
      <c r="HM31" s="68"/>
      <c r="HN31" s="68"/>
      <c r="HO31" s="68"/>
      <c r="HP31" s="68"/>
      <c r="HQ31" s="68"/>
      <c r="HR31" s="68"/>
      <c r="HS31" s="68"/>
      <c r="HT31" s="68"/>
      <c r="HU31" s="68"/>
      <c r="HV31" s="68"/>
      <c r="HW31" s="68"/>
      <c r="HX31" s="68"/>
      <c r="HY31" s="68"/>
      <c r="HZ31" s="68"/>
      <c r="IA31" s="68"/>
      <c r="IB31" s="68"/>
      <c r="IC31" s="68"/>
      <c r="ID31" s="68"/>
      <c r="IE31" s="68"/>
      <c r="IF31" s="68"/>
      <c r="IG31" s="68"/>
      <c r="IH31" s="68"/>
      <c r="II31" s="68"/>
      <c r="IJ31" s="68"/>
      <c r="IK31" s="68"/>
      <c r="IL31" s="68"/>
      <c r="IM31" s="68"/>
      <c r="IN31" s="68"/>
      <c r="IO31" s="68"/>
      <c r="IP31" s="68"/>
      <c r="IQ31" s="68"/>
      <c r="IR31" s="68"/>
      <c r="IS31" s="68"/>
      <c r="IT31" s="68"/>
      <c r="IU31" s="68"/>
      <c r="IV31" s="68"/>
      <c r="IW31" s="68"/>
      <c r="IX31" s="68"/>
      <c r="IY31" s="68"/>
      <c r="IZ31" s="68"/>
      <c r="JA31" s="68"/>
      <c r="JB31" s="68"/>
      <c r="JC31" s="68"/>
      <c r="JD31" s="68"/>
      <c r="JE31" s="68"/>
      <c r="JF31" s="68"/>
      <c r="JG31" s="68"/>
      <c r="JH31" s="68"/>
      <c r="JI31" s="68"/>
      <c r="JJ31" s="68"/>
      <c r="JK31" s="68"/>
      <c r="JL31" s="68"/>
      <c r="JM31" s="68"/>
      <c r="JN31" s="68"/>
      <c r="JO31" s="68"/>
      <c r="JP31" s="68"/>
      <c r="JQ31" s="68"/>
      <c r="JR31" s="68"/>
      <c r="JS31" s="68"/>
      <c r="JT31" s="68"/>
      <c r="JU31" s="68"/>
      <c r="JV31" s="68"/>
      <c r="JW31" s="68"/>
      <c r="JX31" s="68"/>
      <c r="JY31" s="68"/>
      <c r="JZ31" s="68"/>
      <c r="KA31" s="68"/>
      <c r="KB31" s="68"/>
      <c r="KC31" s="68"/>
      <c r="KD31" s="68"/>
      <c r="KE31" s="68"/>
      <c r="KF31" s="68"/>
      <c r="KG31" s="68"/>
      <c r="KH31" s="68"/>
      <c r="KI31" s="68"/>
      <c r="KJ31" s="68"/>
      <c r="KK31" s="68"/>
      <c r="KL31" s="68"/>
      <c r="KM31" s="68"/>
      <c r="KN31" s="68"/>
      <c r="KO31" s="68"/>
      <c r="KP31" s="68"/>
      <c r="KQ31" s="68"/>
      <c r="KR31" s="68"/>
      <c r="KS31" s="68"/>
      <c r="KT31" s="68"/>
      <c r="KU31" s="68"/>
      <c r="KV31" s="68"/>
      <c r="KW31" s="68"/>
      <c r="KX31" s="68"/>
      <c r="KY31" s="68"/>
      <c r="KZ31" s="68"/>
      <c r="LA31" s="68"/>
      <c r="LB31" s="68"/>
      <c r="LC31" s="68"/>
      <c r="LD31" s="68"/>
      <c r="LE31" s="68"/>
      <c r="LF31" s="68"/>
      <c r="LG31" s="68"/>
      <c r="LH31" s="68"/>
      <c r="LI31" s="68"/>
      <c r="LJ31" s="68"/>
      <c r="LK31" s="68"/>
      <c r="LL31" s="68"/>
      <c r="LM31" s="68"/>
      <c r="LN31" s="68"/>
      <c r="LO31" s="68"/>
      <c r="LP31" s="68"/>
      <c r="LQ31" s="68"/>
      <c r="LR31" s="68"/>
      <c r="LS31" s="68"/>
      <c r="LT31" s="68"/>
      <c r="LU31" s="68"/>
      <c r="LV31" s="68"/>
      <c r="LW31" s="68"/>
      <c r="LX31" s="68"/>
      <c r="LY31" s="68"/>
      <c r="LZ31" s="68"/>
      <c r="MA31" s="68"/>
      <c r="MB31" s="68"/>
      <c r="MC31" s="68"/>
      <c r="MD31" s="68"/>
      <c r="ME31" s="68"/>
      <c r="MF31" s="68"/>
      <c r="MG31" s="68"/>
      <c r="MH31" s="68"/>
      <c r="MI31" s="68"/>
      <c r="MJ31" s="68"/>
      <c r="MK31" s="68"/>
      <c r="ML31" s="68"/>
      <c r="MM31" s="68"/>
      <c r="MN31" s="68"/>
      <c r="MO31" s="68"/>
      <c r="MP31" s="68"/>
      <c r="MQ31" s="68"/>
      <c r="MR31" s="68"/>
      <c r="MS31" s="68"/>
      <c r="MT31" s="68"/>
      <c r="MU31" s="68"/>
      <c r="MV31" s="68"/>
      <c r="MW31" s="68"/>
      <c r="MX31" s="68"/>
      <c r="MY31" s="68"/>
      <c r="MZ31" s="68"/>
      <c r="NA31" s="68"/>
      <c r="NB31" s="68"/>
      <c r="NC31" s="68"/>
      <c r="ND31" s="68"/>
      <c r="NE31" s="68"/>
      <c r="NF31" s="68"/>
      <c r="NG31" s="68"/>
      <c r="NH31" s="68"/>
      <c r="NI31" s="68"/>
      <c r="NJ31" s="68"/>
      <c r="NK31" s="68"/>
      <c r="NL31" s="68"/>
      <c r="NM31" s="68"/>
      <c r="NN31" s="68"/>
    </row>
    <row r="32" spans="1:378" s="35" customFormat="1" ht="15.65" thickBot="1" x14ac:dyDescent="0.35">
      <c r="A32" s="32">
        <f>SUM(A33:A35)</f>
        <v>3</v>
      </c>
      <c r="B32" s="30" t="s">
        <v>42</v>
      </c>
      <c r="C32" s="31">
        <f>MIN(C33:C35)</f>
        <v>45061</v>
      </c>
      <c r="D32" s="31">
        <f>MAX(D33:D35)</f>
        <v>45079</v>
      </c>
      <c r="E32" s="31"/>
      <c r="F32" s="32">
        <f>SUM(F33:F35)</f>
        <v>13</v>
      </c>
      <c r="G32" s="32">
        <f>SUM(G33:G35)/A32</f>
        <v>1</v>
      </c>
      <c r="H32" s="32">
        <f>SUM(H33:H35)</f>
        <v>13</v>
      </c>
      <c r="I32" s="36">
        <f ca="1">SUM(I33:I35)/A32</f>
        <v>0</v>
      </c>
      <c r="J32" s="37"/>
      <c r="K32" s="62" t="s">
        <v>43</v>
      </c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  <c r="IV32" s="68"/>
      <c r="IW32" s="68"/>
      <c r="IX32" s="68"/>
      <c r="IY32" s="68"/>
      <c r="IZ32" s="68"/>
      <c r="JA32" s="68"/>
      <c r="JB32" s="68"/>
      <c r="JC32" s="68"/>
      <c r="JD32" s="68"/>
      <c r="JE32" s="68"/>
      <c r="JF32" s="68"/>
      <c r="JG32" s="68"/>
      <c r="JH32" s="68"/>
      <c r="JI32" s="68"/>
      <c r="JJ32" s="68"/>
      <c r="JK32" s="68"/>
      <c r="JL32" s="68"/>
      <c r="JM32" s="68"/>
      <c r="JN32" s="68"/>
      <c r="JO32" s="68"/>
      <c r="JP32" s="68"/>
      <c r="JQ32" s="68"/>
      <c r="JR32" s="68"/>
      <c r="JS32" s="68"/>
      <c r="JT32" s="68"/>
      <c r="JU32" s="68"/>
      <c r="JV32" s="68"/>
      <c r="JW32" s="68"/>
      <c r="JX32" s="68"/>
      <c r="JY32" s="68"/>
      <c r="JZ32" s="68"/>
      <c r="KA32" s="68"/>
      <c r="KB32" s="68"/>
      <c r="KC32" s="68"/>
      <c r="KD32" s="68"/>
      <c r="KE32" s="68"/>
      <c r="KF32" s="68"/>
      <c r="KG32" s="68"/>
      <c r="KH32" s="68"/>
      <c r="KI32" s="68"/>
      <c r="KJ32" s="68"/>
      <c r="KK32" s="68"/>
      <c r="KL32" s="68"/>
      <c r="KM32" s="68"/>
      <c r="KN32" s="68"/>
      <c r="KO32" s="68"/>
      <c r="KP32" s="68"/>
      <c r="KQ32" s="68"/>
      <c r="KR32" s="68"/>
      <c r="KS32" s="68"/>
      <c r="KT32" s="68"/>
      <c r="KU32" s="68"/>
      <c r="KV32" s="68"/>
      <c r="KW32" s="68"/>
      <c r="KX32" s="68"/>
      <c r="KY32" s="68"/>
      <c r="KZ32" s="68"/>
      <c r="LA32" s="68"/>
      <c r="LB32" s="68"/>
      <c r="LC32" s="68"/>
      <c r="LD32" s="68"/>
      <c r="LE32" s="68"/>
      <c r="LF32" s="68"/>
      <c r="LG32" s="68"/>
      <c r="LH32" s="68"/>
      <c r="LI32" s="68"/>
      <c r="LJ32" s="68"/>
      <c r="LK32" s="68"/>
      <c r="LL32" s="68"/>
      <c r="LM32" s="68"/>
      <c r="LN32" s="68"/>
      <c r="LO32" s="68"/>
      <c r="LP32" s="68"/>
      <c r="LQ32" s="68"/>
      <c r="LR32" s="68"/>
      <c r="LS32" s="68"/>
      <c r="LT32" s="68"/>
      <c r="LU32" s="68"/>
      <c r="LV32" s="68"/>
      <c r="LW32" s="68"/>
      <c r="LX32" s="68"/>
      <c r="LY32" s="68"/>
      <c r="LZ32" s="68"/>
      <c r="MA32" s="68"/>
      <c r="MB32" s="68"/>
      <c r="MC32" s="68"/>
      <c r="MD32" s="68"/>
      <c r="ME32" s="68"/>
      <c r="MF32" s="68"/>
      <c r="MG32" s="68"/>
      <c r="MH32" s="68"/>
      <c r="MI32" s="68"/>
      <c r="MJ32" s="68"/>
      <c r="MK32" s="68"/>
      <c r="ML32" s="68"/>
      <c r="MM32" s="68"/>
      <c r="MN32" s="68"/>
      <c r="MO32" s="68"/>
      <c r="MP32" s="68"/>
      <c r="MQ32" s="68"/>
      <c r="MR32" s="68"/>
      <c r="MS32" s="68"/>
      <c r="MT32" s="68"/>
      <c r="MU32" s="68"/>
      <c r="MV32" s="68"/>
      <c r="MW32" s="68"/>
      <c r="MX32" s="68"/>
      <c r="MY32" s="68"/>
      <c r="MZ32" s="68"/>
      <c r="NA32" s="68"/>
      <c r="NB32" s="68"/>
      <c r="NC32" s="68"/>
      <c r="ND32" s="68"/>
      <c r="NE32" s="68"/>
      <c r="NF32" s="68"/>
      <c r="NG32" s="68"/>
      <c r="NH32" s="68"/>
      <c r="NI32" s="68"/>
      <c r="NJ32" s="68"/>
      <c r="NK32" s="68"/>
      <c r="NL32" s="68"/>
      <c r="NM32" s="68"/>
      <c r="NN32" s="68"/>
    </row>
    <row r="33" spans="1:378" ht="15.65" thickBot="1" x14ac:dyDescent="0.35">
      <c r="A33">
        <v>1</v>
      </c>
      <c r="B33" s="5" t="s">
        <v>44</v>
      </c>
      <c r="C33" s="6">
        <v>45061</v>
      </c>
      <c r="D33" s="6">
        <v>45061</v>
      </c>
      <c r="E33" s="24">
        <v>1</v>
      </c>
      <c r="F33" s="22">
        <f>NETWORKDAYS(C33,D33,feries2023)*E33</f>
        <v>1</v>
      </c>
      <c r="G33" s="22">
        <v>1</v>
      </c>
      <c r="H33" s="7">
        <f t="shared" si="12"/>
        <v>1</v>
      </c>
      <c r="I33" s="8">
        <f ca="1">IF(OR(D33="",C33=""),0,IF(TODAY()&lt;C33,0,IF(TODAY()&gt;D33,100%,((NETWORKDAYS(C33,TODAY(),feries2023)*E33)/(NETWORKDAYS(C33,D33,feries2023)*E33)))))</f>
        <v>0</v>
      </c>
      <c r="J33" s="7" t="s">
        <v>51</v>
      </c>
      <c r="K33" s="63" t="s">
        <v>43</v>
      </c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  <c r="CW33" s="68"/>
      <c r="CX33" s="68"/>
      <c r="CY33" s="68"/>
      <c r="CZ33" s="68"/>
      <c r="DA33" s="68"/>
      <c r="DB33" s="68"/>
      <c r="DC33" s="68"/>
      <c r="DD33" s="68"/>
      <c r="DE33" s="68"/>
      <c r="DF33" s="68"/>
      <c r="DG33" s="68"/>
      <c r="DH33" s="68"/>
      <c r="DI33" s="68"/>
      <c r="DJ33" s="68"/>
      <c r="DK33" s="68"/>
      <c r="DL33" s="68"/>
      <c r="DM33" s="68"/>
      <c r="DN33" s="68"/>
      <c r="DO33" s="68"/>
      <c r="DP33" s="68"/>
      <c r="DQ33" s="68"/>
      <c r="DR33" s="68"/>
      <c r="DS33" s="68"/>
      <c r="DT33" s="68"/>
      <c r="DU33" s="68"/>
      <c r="DV33" s="68"/>
      <c r="DW33" s="68"/>
      <c r="DX33" s="68"/>
      <c r="DY33" s="68"/>
      <c r="DZ33" s="68"/>
      <c r="EA33" s="68"/>
      <c r="EB33" s="68"/>
      <c r="EC33" s="68"/>
      <c r="ED33" s="68"/>
      <c r="EE33" s="68"/>
      <c r="EF33" s="68"/>
      <c r="EG33" s="68"/>
      <c r="EH33" s="68"/>
      <c r="EI33" s="68"/>
      <c r="EJ33" s="68"/>
      <c r="EK33" s="68"/>
      <c r="EL33" s="68"/>
      <c r="EM33" s="68"/>
      <c r="EN33" s="68"/>
      <c r="EO33" s="68"/>
      <c r="EP33" s="68"/>
      <c r="EQ33" s="68"/>
      <c r="ER33" s="68"/>
      <c r="ES33" s="68"/>
      <c r="ET33" s="68"/>
      <c r="EU33" s="68"/>
      <c r="EV33" s="68"/>
      <c r="EW33" s="68"/>
      <c r="EX33" s="68"/>
      <c r="EY33" s="68"/>
      <c r="EZ33" s="68"/>
      <c r="FA33" s="68"/>
      <c r="FB33" s="68"/>
      <c r="FC33" s="68"/>
      <c r="FD33" s="68"/>
      <c r="FE33" s="68"/>
      <c r="FF33" s="68"/>
      <c r="FG33" s="68"/>
      <c r="FH33" s="68"/>
      <c r="FI33" s="68"/>
      <c r="FJ33" s="68"/>
      <c r="FK33" s="68"/>
      <c r="FL33" s="68"/>
      <c r="FM33" s="68"/>
      <c r="FN33" s="68"/>
      <c r="FO33" s="68"/>
      <c r="FP33" s="68"/>
      <c r="FQ33" s="68"/>
      <c r="FR33" s="68"/>
      <c r="FS33" s="68"/>
      <c r="FT33" s="68"/>
      <c r="FU33" s="68"/>
      <c r="FV33" s="68"/>
      <c r="FW33" s="68"/>
      <c r="FX33" s="68"/>
      <c r="FY33" s="68"/>
      <c r="FZ33" s="68"/>
      <c r="GA33" s="68"/>
      <c r="GB33" s="68"/>
      <c r="GC33" s="68"/>
      <c r="GD33" s="68"/>
      <c r="GE33" s="68"/>
      <c r="GF33" s="68"/>
      <c r="GG33" s="68"/>
      <c r="GH33" s="68"/>
      <c r="GI33" s="68"/>
      <c r="GJ33" s="68"/>
      <c r="GK33" s="68"/>
      <c r="GL33" s="68"/>
      <c r="GM33" s="68"/>
      <c r="GN33" s="68"/>
      <c r="GO33" s="68"/>
      <c r="GP33" s="68"/>
      <c r="GQ33" s="68"/>
      <c r="GR33" s="68"/>
      <c r="GS33" s="68"/>
      <c r="GT33" s="68"/>
      <c r="GU33" s="68"/>
      <c r="GV33" s="68"/>
      <c r="GW33" s="68"/>
      <c r="GX33" s="68"/>
      <c r="GY33" s="68"/>
      <c r="GZ33" s="68"/>
      <c r="HA33" s="68"/>
      <c r="HB33" s="68"/>
      <c r="HC33" s="68"/>
      <c r="HD33" s="68"/>
      <c r="HE33" s="68"/>
      <c r="HF33" s="68"/>
      <c r="HG33" s="68"/>
      <c r="HH33" s="68"/>
      <c r="HI33" s="68"/>
      <c r="HJ33" s="68"/>
      <c r="HK33" s="68"/>
      <c r="HL33" s="68"/>
      <c r="HM33" s="68"/>
      <c r="HN33" s="68"/>
      <c r="HO33" s="68"/>
      <c r="HP33" s="68"/>
      <c r="HQ33" s="68"/>
      <c r="HR33" s="68"/>
      <c r="HS33" s="68"/>
      <c r="HT33" s="68"/>
      <c r="HU33" s="68"/>
      <c r="HV33" s="68"/>
      <c r="HW33" s="68"/>
      <c r="HX33" s="68"/>
      <c r="HY33" s="68"/>
      <c r="HZ33" s="68"/>
      <c r="IA33" s="68"/>
      <c r="IB33" s="68"/>
      <c r="IC33" s="68"/>
      <c r="ID33" s="68"/>
      <c r="IE33" s="68"/>
      <c r="IF33" s="68"/>
      <c r="IG33" s="68"/>
      <c r="IH33" s="68"/>
      <c r="II33" s="68"/>
      <c r="IJ33" s="68"/>
      <c r="IK33" s="68"/>
      <c r="IL33" s="68"/>
      <c r="IM33" s="68"/>
      <c r="IN33" s="68"/>
      <c r="IO33" s="68"/>
      <c r="IP33" s="68"/>
      <c r="IQ33" s="68"/>
      <c r="IR33" s="68"/>
      <c r="IS33" s="68"/>
      <c r="IT33" s="68"/>
      <c r="IU33" s="68"/>
      <c r="IV33" s="68"/>
      <c r="IW33" s="68"/>
      <c r="IX33" s="68"/>
      <c r="IY33" s="68"/>
      <c r="IZ33" s="68"/>
      <c r="JA33" s="68"/>
      <c r="JB33" s="68"/>
      <c r="JC33" s="68"/>
      <c r="JD33" s="68"/>
      <c r="JE33" s="68"/>
      <c r="JF33" s="68"/>
      <c r="JG33" s="68"/>
      <c r="JH33" s="68"/>
      <c r="JI33" s="68"/>
      <c r="JJ33" s="68"/>
      <c r="JK33" s="68"/>
      <c r="JL33" s="68"/>
      <c r="JM33" s="68"/>
      <c r="JN33" s="68"/>
      <c r="JO33" s="68"/>
      <c r="JP33" s="68"/>
      <c r="JQ33" s="68"/>
      <c r="JR33" s="68"/>
      <c r="JS33" s="68"/>
      <c r="JT33" s="68"/>
      <c r="JU33" s="68"/>
      <c r="JV33" s="68"/>
      <c r="JW33" s="68"/>
      <c r="JX33" s="68"/>
      <c r="JY33" s="68"/>
      <c r="JZ33" s="68"/>
      <c r="KA33" s="68"/>
      <c r="KB33" s="68"/>
      <c r="KC33" s="68"/>
      <c r="KD33" s="68"/>
      <c r="KE33" s="68"/>
      <c r="KF33" s="68"/>
      <c r="KG33" s="68"/>
      <c r="KH33" s="68"/>
      <c r="KI33" s="68"/>
      <c r="KJ33" s="68"/>
      <c r="KK33" s="68"/>
      <c r="KL33" s="68"/>
      <c r="KM33" s="68"/>
      <c r="KN33" s="68"/>
      <c r="KO33" s="68"/>
      <c r="KP33" s="68"/>
      <c r="KQ33" s="68"/>
      <c r="KR33" s="68"/>
      <c r="KS33" s="68"/>
      <c r="KT33" s="68"/>
      <c r="KU33" s="68"/>
      <c r="KV33" s="68"/>
      <c r="KW33" s="68"/>
      <c r="KX33" s="68"/>
      <c r="KY33" s="68"/>
      <c r="KZ33" s="68"/>
      <c r="LA33" s="68"/>
      <c r="LB33" s="68"/>
      <c r="LC33" s="68"/>
      <c r="LD33" s="68"/>
      <c r="LE33" s="68"/>
      <c r="LF33" s="68"/>
      <c r="LG33" s="68"/>
      <c r="LH33" s="68"/>
      <c r="LI33" s="68"/>
      <c r="LJ33" s="68"/>
      <c r="LK33" s="68"/>
      <c r="LL33" s="68"/>
      <c r="LM33" s="68"/>
      <c r="LN33" s="68"/>
      <c r="LO33" s="68"/>
      <c r="LP33" s="68"/>
      <c r="LQ33" s="68"/>
      <c r="LR33" s="68"/>
      <c r="LS33" s="68"/>
      <c r="LT33" s="68"/>
      <c r="LU33" s="68"/>
      <c r="LV33" s="68"/>
      <c r="LW33" s="68"/>
      <c r="LX33" s="68"/>
      <c r="LY33" s="68"/>
      <c r="LZ33" s="68"/>
      <c r="MA33" s="68"/>
      <c r="MB33" s="68"/>
      <c r="MC33" s="68"/>
      <c r="MD33" s="68"/>
      <c r="ME33" s="68"/>
      <c r="MF33" s="68"/>
      <c r="MG33" s="68"/>
      <c r="MH33" s="68"/>
      <c r="MI33" s="68"/>
      <c r="MJ33" s="68"/>
      <c r="MK33" s="68"/>
      <c r="ML33" s="68"/>
      <c r="MM33" s="68"/>
      <c r="MN33" s="68"/>
      <c r="MO33" s="68"/>
      <c r="MP33" s="68"/>
      <c r="MQ33" s="68"/>
      <c r="MR33" s="68"/>
      <c r="MS33" s="68"/>
      <c r="MT33" s="68"/>
      <c r="MU33" s="68"/>
      <c r="MV33" s="68"/>
      <c r="MW33" s="68"/>
      <c r="MX33" s="68"/>
      <c r="MY33" s="68"/>
      <c r="MZ33" s="68"/>
      <c r="NA33" s="68"/>
      <c r="NB33" s="68"/>
      <c r="NC33" s="68"/>
      <c r="ND33" s="68"/>
      <c r="NE33" s="68"/>
      <c r="NF33" s="68"/>
      <c r="NG33" s="68"/>
      <c r="NH33" s="68"/>
      <c r="NI33" s="68"/>
      <c r="NJ33" s="68"/>
      <c r="NK33" s="68"/>
      <c r="NL33" s="68"/>
      <c r="NM33" s="68"/>
      <c r="NN33" s="68"/>
    </row>
    <row r="34" spans="1:378" ht="15.65" thickBot="1" x14ac:dyDescent="0.35">
      <c r="A34">
        <v>1</v>
      </c>
      <c r="B34" s="5" t="s">
        <v>45</v>
      </c>
      <c r="C34" s="6">
        <v>45062</v>
      </c>
      <c r="D34" s="6">
        <v>45077</v>
      </c>
      <c r="E34" s="24">
        <v>1</v>
      </c>
      <c r="F34" s="22">
        <f>NETWORKDAYS(C34,D34,feries2023)*E34</f>
        <v>10</v>
      </c>
      <c r="G34" s="22">
        <v>1</v>
      </c>
      <c r="H34" s="7">
        <f t="shared" si="12"/>
        <v>10</v>
      </c>
      <c r="I34" s="8">
        <f ca="1">IF(OR(D34="",C34=""),0,IF(TODAY()&lt;C34,0,IF(TODAY()&gt;D34,100%,((NETWORKDAYS(C34,TODAY(),feries2023)*E34)/(NETWORKDAYS(C34,D34,feries2023)*E34)))))</f>
        <v>0</v>
      </c>
      <c r="J34" s="7" t="s">
        <v>51</v>
      </c>
      <c r="K34" s="63" t="s">
        <v>43</v>
      </c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  <c r="CW34" s="68"/>
      <c r="CX34" s="68"/>
      <c r="CY34" s="68"/>
      <c r="CZ34" s="68"/>
      <c r="DA34" s="68"/>
      <c r="DB34" s="68"/>
      <c r="DC34" s="68"/>
      <c r="DD34" s="68"/>
      <c r="DE34" s="68"/>
      <c r="DF34" s="68"/>
      <c r="DG34" s="68"/>
      <c r="DH34" s="68"/>
      <c r="DI34" s="68"/>
      <c r="DJ34" s="68"/>
      <c r="DK34" s="68"/>
      <c r="DL34" s="68"/>
      <c r="DM34" s="68"/>
      <c r="DN34" s="68"/>
      <c r="DO34" s="68"/>
      <c r="DP34" s="68"/>
      <c r="DQ34" s="68"/>
      <c r="DR34" s="68"/>
      <c r="DS34" s="68"/>
      <c r="DT34" s="68"/>
      <c r="DU34" s="68"/>
      <c r="DV34" s="68"/>
      <c r="DW34" s="68"/>
      <c r="DX34" s="68"/>
      <c r="DY34" s="68"/>
      <c r="DZ34" s="68"/>
      <c r="EA34" s="68"/>
      <c r="EB34" s="68"/>
      <c r="EC34" s="68"/>
      <c r="ED34" s="68"/>
      <c r="EE34" s="68"/>
      <c r="EF34" s="68"/>
      <c r="EG34" s="68"/>
      <c r="EH34" s="68"/>
      <c r="EI34" s="68"/>
      <c r="EJ34" s="68"/>
      <c r="EK34" s="68"/>
      <c r="EL34" s="68"/>
      <c r="EM34" s="68"/>
      <c r="EN34" s="68"/>
      <c r="EO34" s="68"/>
      <c r="EP34" s="68"/>
      <c r="EQ34" s="68"/>
      <c r="ER34" s="68"/>
      <c r="ES34" s="68"/>
      <c r="ET34" s="68"/>
      <c r="EU34" s="68"/>
      <c r="EV34" s="68"/>
      <c r="EW34" s="68"/>
      <c r="EX34" s="68"/>
      <c r="EY34" s="68"/>
      <c r="EZ34" s="68"/>
      <c r="FA34" s="68"/>
      <c r="FB34" s="68"/>
      <c r="FC34" s="68"/>
      <c r="FD34" s="68"/>
      <c r="FE34" s="68"/>
      <c r="FF34" s="68"/>
      <c r="FG34" s="68"/>
      <c r="FH34" s="68"/>
      <c r="FI34" s="68"/>
      <c r="FJ34" s="68"/>
      <c r="FK34" s="68"/>
      <c r="FL34" s="68"/>
      <c r="FM34" s="68"/>
      <c r="FN34" s="68"/>
      <c r="FO34" s="68"/>
      <c r="FP34" s="68"/>
      <c r="FQ34" s="68"/>
      <c r="FR34" s="68"/>
      <c r="FS34" s="68"/>
      <c r="FT34" s="68"/>
      <c r="FU34" s="68"/>
      <c r="FV34" s="68"/>
      <c r="FW34" s="68"/>
      <c r="FX34" s="68"/>
      <c r="FY34" s="68"/>
      <c r="FZ34" s="68"/>
      <c r="GA34" s="68"/>
      <c r="GB34" s="68"/>
      <c r="GC34" s="68"/>
      <c r="GD34" s="68"/>
      <c r="GE34" s="68"/>
      <c r="GF34" s="68"/>
      <c r="GG34" s="68"/>
      <c r="GH34" s="68"/>
      <c r="GI34" s="68"/>
      <c r="GJ34" s="68"/>
      <c r="GK34" s="68"/>
      <c r="GL34" s="68"/>
      <c r="GM34" s="68"/>
      <c r="GN34" s="68"/>
      <c r="GO34" s="68"/>
      <c r="GP34" s="68"/>
      <c r="GQ34" s="68"/>
      <c r="GR34" s="68"/>
      <c r="GS34" s="68"/>
      <c r="GT34" s="68"/>
      <c r="GU34" s="68"/>
      <c r="GV34" s="68"/>
      <c r="GW34" s="68"/>
      <c r="GX34" s="68"/>
      <c r="GY34" s="68"/>
      <c r="GZ34" s="68"/>
      <c r="HA34" s="68"/>
      <c r="HB34" s="68"/>
      <c r="HC34" s="68"/>
      <c r="HD34" s="68"/>
      <c r="HE34" s="68"/>
      <c r="HF34" s="68"/>
      <c r="HG34" s="68"/>
      <c r="HH34" s="68"/>
      <c r="HI34" s="68"/>
      <c r="HJ34" s="68"/>
      <c r="HK34" s="68"/>
      <c r="HL34" s="68"/>
      <c r="HM34" s="68"/>
      <c r="HN34" s="68"/>
      <c r="HO34" s="68"/>
      <c r="HP34" s="68"/>
      <c r="HQ34" s="68"/>
      <c r="HR34" s="68"/>
      <c r="HS34" s="68"/>
      <c r="HT34" s="68"/>
      <c r="HU34" s="68"/>
      <c r="HV34" s="68"/>
      <c r="HW34" s="68"/>
      <c r="HX34" s="68"/>
      <c r="HY34" s="68"/>
      <c r="HZ34" s="68"/>
      <c r="IA34" s="68"/>
      <c r="IB34" s="68"/>
      <c r="IC34" s="68"/>
      <c r="ID34" s="68"/>
      <c r="IE34" s="68"/>
      <c r="IF34" s="68"/>
      <c r="IG34" s="68"/>
      <c r="IH34" s="68"/>
      <c r="II34" s="68"/>
      <c r="IJ34" s="68"/>
      <c r="IK34" s="68"/>
      <c r="IL34" s="68"/>
      <c r="IM34" s="68"/>
      <c r="IN34" s="68"/>
      <c r="IO34" s="68"/>
      <c r="IP34" s="68"/>
      <c r="IQ34" s="68"/>
      <c r="IR34" s="68"/>
      <c r="IS34" s="68"/>
      <c r="IT34" s="68"/>
      <c r="IU34" s="68"/>
      <c r="IV34" s="68"/>
      <c r="IW34" s="68"/>
      <c r="IX34" s="68"/>
      <c r="IY34" s="68"/>
      <c r="IZ34" s="68"/>
      <c r="JA34" s="68"/>
      <c r="JB34" s="68"/>
      <c r="JC34" s="68"/>
      <c r="JD34" s="68"/>
      <c r="JE34" s="68"/>
      <c r="JF34" s="68"/>
      <c r="JG34" s="68"/>
      <c r="JH34" s="68"/>
      <c r="JI34" s="68"/>
      <c r="JJ34" s="68"/>
      <c r="JK34" s="68"/>
      <c r="JL34" s="68"/>
      <c r="JM34" s="68"/>
      <c r="JN34" s="68"/>
      <c r="JO34" s="68"/>
      <c r="JP34" s="68"/>
      <c r="JQ34" s="68"/>
      <c r="JR34" s="68"/>
      <c r="JS34" s="68"/>
      <c r="JT34" s="68"/>
      <c r="JU34" s="68"/>
      <c r="JV34" s="68"/>
      <c r="JW34" s="68"/>
      <c r="JX34" s="68"/>
      <c r="JY34" s="68"/>
      <c r="JZ34" s="68"/>
      <c r="KA34" s="68"/>
      <c r="KB34" s="68"/>
      <c r="KC34" s="68"/>
      <c r="KD34" s="68"/>
      <c r="KE34" s="68"/>
      <c r="KF34" s="68"/>
      <c r="KG34" s="68"/>
      <c r="KH34" s="68"/>
      <c r="KI34" s="68"/>
      <c r="KJ34" s="68"/>
      <c r="KK34" s="68"/>
      <c r="KL34" s="68"/>
      <c r="KM34" s="68"/>
      <c r="KN34" s="68"/>
      <c r="KO34" s="68"/>
      <c r="KP34" s="68"/>
      <c r="KQ34" s="68"/>
      <c r="KR34" s="68"/>
      <c r="KS34" s="68"/>
      <c r="KT34" s="68"/>
      <c r="KU34" s="68"/>
      <c r="KV34" s="68"/>
      <c r="KW34" s="68"/>
      <c r="KX34" s="68"/>
      <c r="KY34" s="68"/>
      <c r="KZ34" s="68"/>
      <c r="LA34" s="68"/>
      <c r="LB34" s="68"/>
      <c r="LC34" s="68"/>
      <c r="LD34" s="68"/>
      <c r="LE34" s="68"/>
      <c r="LF34" s="68"/>
      <c r="LG34" s="68"/>
      <c r="LH34" s="68"/>
      <c r="LI34" s="68"/>
      <c r="LJ34" s="68"/>
      <c r="LK34" s="68"/>
      <c r="LL34" s="68"/>
      <c r="LM34" s="68"/>
      <c r="LN34" s="68"/>
      <c r="LO34" s="68"/>
      <c r="LP34" s="68"/>
      <c r="LQ34" s="68"/>
      <c r="LR34" s="68"/>
      <c r="LS34" s="68"/>
      <c r="LT34" s="68"/>
      <c r="LU34" s="68"/>
      <c r="LV34" s="68"/>
      <c r="LW34" s="68"/>
      <c r="LX34" s="68"/>
      <c r="LY34" s="68"/>
      <c r="LZ34" s="68"/>
      <c r="MA34" s="68"/>
      <c r="MB34" s="68"/>
      <c r="MC34" s="68"/>
      <c r="MD34" s="68"/>
      <c r="ME34" s="68"/>
      <c r="MF34" s="68"/>
      <c r="MG34" s="68"/>
      <c r="MH34" s="68"/>
      <c r="MI34" s="68"/>
      <c r="MJ34" s="68"/>
      <c r="MK34" s="68"/>
      <c r="ML34" s="68"/>
      <c r="MM34" s="68"/>
      <c r="MN34" s="68"/>
      <c r="MO34" s="68"/>
      <c r="MP34" s="68"/>
      <c r="MQ34" s="68"/>
      <c r="MR34" s="68"/>
      <c r="MS34" s="68"/>
      <c r="MT34" s="68"/>
      <c r="MU34" s="68"/>
      <c r="MV34" s="68"/>
      <c r="MW34" s="68"/>
      <c r="MX34" s="68"/>
      <c r="MY34" s="68"/>
      <c r="MZ34" s="68"/>
      <c r="NA34" s="68"/>
      <c r="NB34" s="68"/>
      <c r="NC34" s="68"/>
      <c r="ND34" s="68"/>
      <c r="NE34" s="68"/>
      <c r="NF34" s="68"/>
      <c r="NG34" s="68"/>
      <c r="NH34" s="68"/>
      <c r="NI34" s="68"/>
      <c r="NJ34" s="68"/>
      <c r="NK34" s="68"/>
      <c r="NL34" s="68"/>
      <c r="NM34" s="68"/>
      <c r="NN34" s="68"/>
    </row>
    <row r="35" spans="1:378" ht="15.65" thickBot="1" x14ac:dyDescent="0.35">
      <c r="A35">
        <v>1</v>
      </c>
      <c r="B35" s="5" t="s">
        <v>46</v>
      </c>
      <c r="C35" s="6">
        <v>45078</v>
      </c>
      <c r="D35" s="6">
        <v>45079</v>
      </c>
      <c r="E35" s="24">
        <v>1</v>
      </c>
      <c r="F35" s="22">
        <f>NETWORKDAYS(C35,D35,feries2023)*E35</f>
        <v>2</v>
      </c>
      <c r="G35" s="22">
        <v>1</v>
      </c>
      <c r="H35" s="7">
        <f t="shared" si="12"/>
        <v>2</v>
      </c>
      <c r="I35" s="8">
        <f ca="1">IF(OR(D35="",C35=""),0,IF(TODAY()&lt;C35,0,IF(TODAY()&gt;D35,100%,((NETWORKDAYS(C35,TODAY(),feries2023)*E35)/(NETWORKDAYS(C35,D35,feries2023)*E35)))))</f>
        <v>0</v>
      </c>
      <c r="J35" s="7" t="s">
        <v>51</v>
      </c>
      <c r="K35" s="63" t="s">
        <v>43</v>
      </c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  <c r="DE35" s="68"/>
      <c r="DF35" s="68"/>
      <c r="DG35" s="68"/>
      <c r="DH35" s="68"/>
      <c r="DI35" s="68"/>
      <c r="DJ35" s="68"/>
      <c r="DK35" s="68"/>
      <c r="DL35" s="68"/>
      <c r="DM35" s="68"/>
      <c r="DN35" s="68"/>
      <c r="DO35" s="68"/>
      <c r="DP35" s="68"/>
      <c r="DQ35" s="68"/>
      <c r="DR35" s="68"/>
      <c r="DS35" s="68"/>
      <c r="DT35" s="68"/>
      <c r="DU35" s="68"/>
      <c r="DV35" s="68"/>
      <c r="DW35" s="68"/>
      <c r="DX35" s="68"/>
      <c r="DY35" s="68"/>
      <c r="DZ35" s="68"/>
      <c r="EA35" s="68"/>
      <c r="EB35" s="68"/>
      <c r="EC35" s="68"/>
      <c r="ED35" s="68"/>
      <c r="EE35" s="68"/>
      <c r="EF35" s="68"/>
      <c r="EG35" s="68"/>
      <c r="EH35" s="68"/>
      <c r="EI35" s="68"/>
      <c r="EJ35" s="68"/>
      <c r="EK35" s="68"/>
      <c r="EL35" s="68"/>
      <c r="EM35" s="68"/>
      <c r="EN35" s="68"/>
      <c r="EO35" s="68"/>
      <c r="EP35" s="68"/>
      <c r="EQ35" s="68"/>
      <c r="ER35" s="68"/>
      <c r="ES35" s="68"/>
      <c r="ET35" s="68"/>
      <c r="EU35" s="68"/>
      <c r="EV35" s="68"/>
      <c r="EW35" s="68"/>
      <c r="EX35" s="68"/>
      <c r="EY35" s="68"/>
      <c r="EZ35" s="68"/>
      <c r="FA35" s="68"/>
      <c r="FB35" s="68"/>
      <c r="FC35" s="68"/>
      <c r="FD35" s="68"/>
      <c r="FE35" s="68"/>
      <c r="FF35" s="68"/>
      <c r="FG35" s="68"/>
      <c r="FH35" s="68"/>
      <c r="FI35" s="68"/>
      <c r="FJ35" s="68"/>
      <c r="FK35" s="68"/>
      <c r="FL35" s="68"/>
      <c r="FM35" s="68"/>
      <c r="FN35" s="68"/>
      <c r="FO35" s="68"/>
      <c r="FP35" s="68"/>
      <c r="FQ35" s="68"/>
      <c r="FR35" s="68"/>
      <c r="FS35" s="68"/>
      <c r="FT35" s="68"/>
      <c r="FU35" s="68"/>
      <c r="FV35" s="68"/>
      <c r="FW35" s="68"/>
      <c r="FX35" s="68"/>
      <c r="FY35" s="68"/>
      <c r="FZ35" s="68"/>
      <c r="GA35" s="68"/>
      <c r="GB35" s="68"/>
      <c r="GC35" s="68"/>
      <c r="GD35" s="68"/>
      <c r="GE35" s="68"/>
      <c r="GF35" s="68"/>
      <c r="GG35" s="68"/>
      <c r="GH35" s="68"/>
      <c r="GI35" s="68"/>
      <c r="GJ35" s="68"/>
      <c r="GK35" s="68"/>
      <c r="GL35" s="68"/>
      <c r="GM35" s="68"/>
      <c r="GN35" s="68"/>
      <c r="GO35" s="68"/>
      <c r="GP35" s="68"/>
      <c r="GQ35" s="68"/>
      <c r="GR35" s="68"/>
      <c r="GS35" s="68"/>
      <c r="GT35" s="68"/>
      <c r="GU35" s="68"/>
      <c r="GV35" s="68"/>
      <c r="GW35" s="68"/>
      <c r="GX35" s="68"/>
      <c r="GY35" s="68"/>
      <c r="GZ35" s="68"/>
      <c r="HA35" s="68"/>
      <c r="HB35" s="68"/>
      <c r="HC35" s="68"/>
      <c r="HD35" s="68"/>
      <c r="HE35" s="68"/>
      <c r="HF35" s="68"/>
      <c r="HG35" s="68"/>
      <c r="HH35" s="68"/>
      <c r="HI35" s="68"/>
      <c r="HJ35" s="68"/>
      <c r="HK35" s="68"/>
      <c r="HL35" s="68"/>
      <c r="HM35" s="68"/>
      <c r="HN35" s="68"/>
      <c r="HO35" s="68"/>
      <c r="HP35" s="68"/>
      <c r="HQ35" s="68"/>
      <c r="HR35" s="68"/>
      <c r="HS35" s="68"/>
      <c r="HT35" s="68"/>
      <c r="HU35" s="68"/>
      <c r="HV35" s="68"/>
      <c r="HW35" s="68"/>
      <c r="HX35" s="68"/>
      <c r="HY35" s="68"/>
      <c r="HZ35" s="68"/>
      <c r="IA35" s="68"/>
      <c r="IB35" s="68"/>
      <c r="IC35" s="68"/>
      <c r="ID35" s="68"/>
      <c r="IE35" s="68"/>
      <c r="IF35" s="68"/>
      <c r="IG35" s="68"/>
      <c r="IH35" s="68"/>
      <c r="II35" s="68"/>
      <c r="IJ35" s="68"/>
      <c r="IK35" s="68"/>
      <c r="IL35" s="68"/>
      <c r="IM35" s="68"/>
      <c r="IN35" s="68"/>
      <c r="IO35" s="68"/>
      <c r="IP35" s="68"/>
      <c r="IQ35" s="68"/>
      <c r="IR35" s="68"/>
      <c r="IS35" s="68"/>
      <c r="IT35" s="68"/>
      <c r="IU35" s="68"/>
      <c r="IV35" s="68"/>
      <c r="IW35" s="68"/>
      <c r="IX35" s="68"/>
      <c r="IY35" s="68"/>
      <c r="IZ35" s="68"/>
      <c r="JA35" s="68"/>
      <c r="JB35" s="68"/>
      <c r="JC35" s="68"/>
      <c r="JD35" s="68"/>
      <c r="JE35" s="68"/>
      <c r="JF35" s="68"/>
      <c r="JG35" s="68"/>
      <c r="JH35" s="68"/>
      <c r="JI35" s="68"/>
      <c r="JJ35" s="68"/>
      <c r="JK35" s="68"/>
      <c r="JL35" s="68"/>
      <c r="JM35" s="68"/>
      <c r="JN35" s="68"/>
      <c r="JO35" s="68"/>
      <c r="JP35" s="68"/>
      <c r="JQ35" s="68"/>
      <c r="JR35" s="68"/>
      <c r="JS35" s="68"/>
      <c r="JT35" s="68"/>
      <c r="JU35" s="68"/>
      <c r="JV35" s="68"/>
      <c r="JW35" s="68"/>
      <c r="JX35" s="68"/>
      <c r="JY35" s="68"/>
      <c r="JZ35" s="68"/>
      <c r="KA35" s="68"/>
      <c r="KB35" s="68"/>
      <c r="KC35" s="68"/>
      <c r="KD35" s="68"/>
      <c r="KE35" s="68"/>
      <c r="KF35" s="68"/>
      <c r="KG35" s="68"/>
      <c r="KH35" s="68"/>
      <c r="KI35" s="68"/>
      <c r="KJ35" s="68"/>
      <c r="KK35" s="68"/>
      <c r="KL35" s="68"/>
      <c r="KM35" s="68"/>
      <c r="KN35" s="68"/>
      <c r="KO35" s="68"/>
      <c r="KP35" s="68"/>
      <c r="KQ35" s="68"/>
      <c r="KR35" s="68"/>
      <c r="KS35" s="68"/>
      <c r="KT35" s="68"/>
      <c r="KU35" s="68"/>
      <c r="KV35" s="68"/>
      <c r="KW35" s="68"/>
      <c r="KX35" s="68"/>
      <c r="KY35" s="68"/>
      <c r="KZ35" s="68"/>
      <c r="LA35" s="68"/>
      <c r="LB35" s="68"/>
      <c r="LC35" s="68"/>
      <c r="LD35" s="68"/>
      <c r="LE35" s="68"/>
      <c r="LF35" s="68"/>
      <c r="LG35" s="68"/>
      <c r="LH35" s="68"/>
      <c r="LI35" s="68"/>
      <c r="LJ35" s="68"/>
      <c r="LK35" s="68"/>
      <c r="LL35" s="68"/>
      <c r="LM35" s="68"/>
      <c r="LN35" s="68"/>
      <c r="LO35" s="68"/>
      <c r="LP35" s="68"/>
      <c r="LQ35" s="68"/>
      <c r="LR35" s="68"/>
      <c r="LS35" s="68"/>
      <c r="LT35" s="68"/>
      <c r="LU35" s="68"/>
      <c r="LV35" s="68"/>
      <c r="LW35" s="68"/>
      <c r="LX35" s="68"/>
      <c r="LY35" s="68"/>
      <c r="LZ35" s="68"/>
      <c r="MA35" s="68"/>
      <c r="MB35" s="68"/>
      <c r="MC35" s="68"/>
      <c r="MD35" s="68"/>
      <c r="ME35" s="68"/>
      <c r="MF35" s="68"/>
      <c r="MG35" s="68"/>
      <c r="MH35" s="68"/>
      <c r="MI35" s="68"/>
      <c r="MJ35" s="68"/>
      <c r="MK35" s="68"/>
      <c r="ML35" s="68"/>
      <c r="MM35" s="68"/>
      <c r="MN35" s="68"/>
      <c r="MO35" s="68"/>
      <c r="MP35" s="68"/>
      <c r="MQ35" s="68"/>
      <c r="MR35" s="68"/>
      <c r="MS35" s="68"/>
      <c r="MT35" s="68"/>
      <c r="MU35" s="68"/>
      <c r="MV35" s="68"/>
      <c r="MW35" s="68"/>
      <c r="MX35" s="68"/>
      <c r="MY35" s="68"/>
      <c r="MZ35" s="68"/>
      <c r="NA35" s="68"/>
      <c r="NB35" s="68"/>
      <c r="NC35" s="68"/>
      <c r="ND35" s="68"/>
      <c r="NE35" s="68"/>
      <c r="NF35" s="68"/>
      <c r="NG35" s="68"/>
      <c r="NH35" s="68"/>
      <c r="NI35" s="68"/>
      <c r="NJ35" s="68"/>
      <c r="NK35" s="68"/>
      <c r="NL35" s="68"/>
      <c r="NM35" s="68"/>
      <c r="NN35" s="68"/>
    </row>
    <row r="36" spans="1:378" s="55" customFormat="1" ht="15.65" thickBot="1" x14ac:dyDescent="0.35">
      <c r="B36" s="51"/>
      <c r="C36" s="52"/>
      <c r="D36" s="53"/>
      <c r="E36" s="53"/>
      <c r="F36" s="51"/>
      <c r="G36" s="51"/>
      <c r="H36" s="51"/>
      <c r="I36" s="51"/>
      <c r="J36" s="51"/>
      <c r="K36" s="64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/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/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9"/>
      <c r="MF36" s="69"/>
      <c r="MG36" s="69"/>
      <c r="MH36" s="69"/>
      <c r="MI36" s="69"/>
      <c r="MJ36" s="69"/>
      <c r="MK36" s="69"/>
      <c r="ML36" s="69"/>
      <c r="MM36" s="69"/>
      <c r="MN36" s="69"/>
      <c r="MO36" s="69"/>
      <c r="MP36" s="69"/>
      <c r="MQ36" s="69"/>
      <c r="MR36" s="69"/>
      <c r="MS36" s="69"/>
      <c r="MT36" s="69"/>
      <c r="MU36" s="69"/>
      <c r="MV36" s="69"/>
      <c r="MW36" s="69"/>
      <c r="MX36" s="69"/>
      <c r="MY36" s="69"/>
      <c r="MZ36" s="69"/>
      <c r="NA36" s="69"/>
      <c r="NB36" s="69"/>
      <c r="NC36" s="69"/>
      <c r="ND36" s="69"/>
      <c r="NE36" s="69"/>
      <c r="NF36" s="69"/>
      <c r="NG36" s="69"/>
      <c r="NH36" s="69"/>
      <c r="NI36" s="69"/>
      <c r="NJ36" s="69"/>
      <c r="NK36" s="69"/>
      <c r="NL36" s="69"/>
      <c r="NM36" s="69"/>
      <c r="NN36" s="69"/>
    </row>
    <row r="37" spans="1:378" ht="15.65" thickBot="1" x14ac:dyDescent="0.35">
      <c r="B37" s="10"/>
      <c r="C37" s="21"/>
      <c r="D37" s="21"/>
      <c r="E37" s="21"/>
      <c r="F37" s="10"/>
      <c r="G37" s="10"/>
      <c r="H37" s="10"/>
      <c r="I37" s="10"/>
      <c r="J37" s="10"/>
      <c r="K37" s="65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  <c r="IV37" s="68"/>
      <c r="IW37" s="68"/>
      <c r="IX37" s="68"/>
      <c r="IY37" s="68"/>
      <c r="IZ37" s="68"/>
      <c r="JA37" s="68"/>
      <c r="JB37" s="68"/>
      <c r="JC37" s="68"/>
      <c r="JD37" s="68"/>
      <c r="JE37" s="68"/>
      <c r="JF37" s="68"/>
      <c r="JG37" s="68"/>
      <c r="JH37" s="68"/>
      <c r="JI37" s="68"/>
      <c r="JJ37" s="68"/>
      <c r="JK37" s="68"/>
      <c r="JL37" s="68"/>
      <c r="JM37" s="68"/>
      <c r="JN37" s="68"/>
      <c r="JO37" s="68"/>
      <c r="JP37" s="68"/>
      <c r="JQ37" s="68"/>
      <c r="JR37" s="68"/>
      <c r="JS37" s="68"/>
      <c r="JT37" s="68"/>
      <c r="JU37" s="68"/>
      <c r="JV37" s="68"/>
      <c r="JW37" s="68"/>
      <c r="JX37" s="68"/>
      <c r="JY37" s="68"/>
      <c r="JZ37" s="68"/>
      <c r="KA37" s="68"/>
      <c r="KB37" s="68"/>
      <c r="KC37" s="68"/>
      <c r="KD37" s="68"/>
      <c r="KE37" s="68"/>
      <c r="KF37" s="68"/>
      <c r="KG37" s="68"/>
      <c r="KH37" s="68"/>
      <c r="KI37" s="68"/>
      <c r="KJ37" s="68"/>
      <c r="KK37" s="68"/>
      <c r="KL37" s="68"/>
      <c r="KM37" s="68"/>
      <c r="KN37" s="68"/>
      <c r="KO37" s="68"/>
      <c r="KP37" s="68"/>
      <c r="KQ37" s="68"/>
      <c r="KR37" s="68"/>
      <c r="KS37" s="68"/>
      <c r="KT37" s="68"/>
      <c r="KU37" s="68"/>
      <c r="KV37" s="68"/>
      <c r="KW37" s="68"/>
      <c r="KX37" s="68"/>
      <c r="KY37" s="68"/>
      <c r="KZ37" s="68"/>
      <c r="LA37" s="68"/>
      <c r="LB37" s="68"/>
      <c r="LC37" s="68"/>
      <c r="LD37" s="68"/>
      <c r="LE37" s="68"/>
      <c r="LF37" s="68"/>
      <c r="LG37" s="68"/>
      <c r="LH37" s="68"/>
      <c r="LI37" s="68"/>
      <c r="LJ37" s="68"/>
      <c r="LK37" s="68"/>
      <c r="LL37" s="68"/>
      <c r="LM37" s="68"/>
      <c r="LN37" s="68"/>
      <c r="LO37" s="68"/>
      <c r="LP37" s="68"/>
      <c r="LQ37" s="68"/>
      <c r="LR37" s="68"/>
      <c r="LS37" s="68"/>
      <c r="LT37" s="68"/>
      <c r="LU37" s="68"/>
      <c r="LV37" s="68"/>
      <c r="LW37" s="68"/>
      <c r="LX37" s="68"/>
      <c r="LY37" s="68"/>
      <c r="LZ37" s="68"/>
      <c r="MA37" s="68"/>
      <c r="MB37" s="68"/>
      <c r="MC37" s="68"/>
      <c r="MD37" s="68"/>
      <c r="ME37" s="68"/>
      <c r="MF37" s="68"/>
      <c r="MG37" s="68"/>
      <c r="MH37" s="68"/>
      <c r="MI37" s="68"/>
      <c r="MJ37" s="68"/>
      <c r="MK37" s="68"/>
      <c r="ML37" s="68"/>
      <c r="MM37" s="68"/>
      <c r="MN37" s="68"/>
      <c r="MO37" s="68"/>
      <c r="MP37" s="68"/>
      <c r="MQ37" s="68"/>
      <c r="MR37" s="68"/>
      <c r="MS37" s="68"/>
      <c r="MT37" s="68"/>
      <c r="MU37" s="68"/>
      <c r="MV37" s="68"/>
      <c r="MW37" s="68"/>
      <c r="MX37" s="68"/>
      <c r="MY37" s="68"/>
      <c r="MZ37" s="68"/>
      <c r="NA37" s="68"/>
      <c r="NB37" s="68"/>
      <c r="NC37" s="68"/>
      <c r="ND37" s="68"/>
      <c r="NE37" s="68"/>
      <c r="NF37" s="68"/>
      <c r="NG37" s="68"/>
      <c r="NH37" s="68"/>
      <c r="NI37" s="68"/>
      <c r="NJ37" s="68"/>
      <c r="NK37" s="68"/>
      <c r="NL37" s="68"/>
      <c r="NM37" s="68"/>
      <c r="NN37" s="68"/>
    </row>
    <row r="38" spans="1:378" ht="15.65" thickBot="1" x14ac:dyDescent="0.35">
      <c r="B38" s="10"/>
      <c r="C38" s="21"/>
      <c r="D38" s="21"/>
      <c r="E38" s="21"/>
      <c r="F38" s="10"/>
      <c r="G38" s="10"/>
      <c r="H38" s="10"/>
      <c r="I38" s="10"/>
      <c r="J38" s="10"/>
      <c r="K38" s="65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  <c r="CW38" s="68"/>
      <c r="CX38" s="68"/>
      <c r="CY38" s="68"/>
      <c r="CZ38" s="68"/>
      <c r="DA38" s="68"/>
      <c r="DB38" s="68"/>
      <c r="DC38" s="68"/>
      <c r="DD38" s="68"/>
      <c r="DE38" s="68"/>
      <c r="DF38" s="68"/>
      <c r="DG38" s="68"/>
      <c r="DH38" s="68"/>
      <c r="DI38" s="68"/>
      <c r="DJ38" s="68"/>
      <c r="DK38" s="68"/>
      <c r="DL38" s="68"/>
      <c r="DM38" s="68"/>
      <c r="DN38" s="68"/>
      <c r="DO38" s="68"/>
      <c r="DP38" s="68"/>
      <c r="DQ38" s="68"/>
      <c r="DR38" s="68"/>
      <c r="DS38" s="68"/>
      <c r="DT38" s="68"/>
      <c r="DU38" s="68"/>
      <c r="DV38" s="68"/>
      <c r="DW38" s="68"/>
      <c r="DX38" s="68"/>
      <c r="DY38" s="68"/>
      <c r="DZ38" s="68"/>
      <c r="EA38" s="68"/>
      <c r="EB38" s="68"/>
      <c r="EC38" s="68"/>
      <c r="ED38" s="68"/>
      <c r="EE38" s="68"/>
      <c r="EF38" s="68"/>
      <c r="EG38" s="68"/>
      <c r="EH38" s="68"/>
      <c r="EI38" s="68"/>
      <c r="EJ38" s="68"/>
      <c r="EK38" s="68"/>
      <c r="EL38" s="68"/>
      <c r="EM38" s="68"/>
      <c r="EN38" s="68"/>
      <c r="EO38" s="68"/>
      <c r="EP38" s="68"/>
      <c r="EQ38" s="68"/>
      <c r="ER38" s="68"/>
      <c r="ES38" s="68"/>
      <c r="ET38" s="68"/>
      <c r="EU38" s="68"/>
      <c r="EV38" s="68"/>
      <c r="EW38" s="68"/>
      <c r="EX38" s="68"/>
      <c r="EY38" s="68"/>
      <c r="EZ38" s="68"/>
      <c r="FA38" s="68"/>
      <c r="FB38" s="68"/>
      <c r="FC38" s="68"/>
      <c r="FD38" s="68"/>
      <c r="FE38" s="68"/>
      <c r="FF38" s="68"/>
      <c r="FG38" s="68"/>
      <c r="FH38" s="68"/>
      <c r="FI38" s="68"/>
      <c r="FJ38" s="68"/>
      <c r="FK38" s="68"/>
      <c r="FL38" s="68"/>
      <c r="FM38" s="68"/>
      <c r="FN38" s="68"/>
      <c r="FO38" s="68"/>
      <c r="FP38" s="68"/>
      <c r="FQ38" s="68"/>
      <c r="FR38" s="68"/>
      <c r="FS38" s="68"/>
      <c r="FT38" s="68"/>
      <c r="FU38" s="68"/>
      <c r="FV38" s="68"/>
      <c r="FW38" s="68"/>
      <c r="FX38" s="68"/>
      <c r="FY38" s="68"/>
      <c r="FZ38" s="68"/>
      <c r="GA38" s="68"/>
      <c r="GB38" s="68"/>
      <c r="GC38" s="68"/>
      <c r="GD38" s="68"/>
      <c r="GE38" s="68"/>
      <c r="GF38" s="68"/>
      <c r="GG38" s="68"/>
      <c r="GH38" s="68"/>
      <c r="GI38" s="68"/>
      <c r="GJ38" s="68"/>
      <c r="GK38" s="68"/>
      <c r="GL38" s="68"/>
      <c r="GM38" s="68"/>
      <c r="GN38" s="68"/>
      <c r="GO38" s="68"/>
      <c r="GP38" s="68"/>
      <c r="GQ38" s="68"/>
      <c r="GR38" s="68"/>
      <c r="GS38" s="68"/>
      <c r="GT38" s="68"/>
      <c r="GU38" s="68"/>
      <c r="GV38" s="68"/>
      <c r="GW38" s="68"/>
      <c r="GX38" s="68"/>
      <c r="GY38" s="68"/>
      <c r="GZ38" s="68"/>
      <c r="HA38" s="68"/>
      <c r="HB38" s="68"/>
      <c r="HC38" s="68"/>
      <c r="HD38" s="68"/>
      <c r="HE38" s="68"/>
      <c r="HF38" s="68"/>
      <c r="HG38" s="68"/>
      <c r="HH38" s="68"/>
      <c r="HI38" s="68"/>
      <c r="HJ38" s="68"/>
      <c r="HK38" s="68"/>
      <c r="HL38" s="68"/>
      <c r="HM38" s="68"/>
      <c r="HN38" s="68"/>
      <c r="HO38" s="68"/>
      <c r="HP38" s="68"/>
      <c r="HQ38" s="68"/>
      <c r="HR38" s="68"/>
      <c r="HS38" s="68"/>
      <c r="HT38" s="68"/>
      <c r="HU38" s="68"/>
      <c r="HV38" s="68"/>
      <c r="HW38" s="68"/>
      <c r="HX38" s="68"/>
      <c r="HY38" s="68"/>
      <c r="HZ38" s="68"/>
      <c r="IA38" s="68"/>
      <c r="IB38" s="68"/>
      <c r="IC38" s="68"/>
      <c r="ID38" s="68"/>
      <c r="IE38" s="68"/>
      <c r="IF38" s="68"/>
      <c r="IG38" s="68"/>
      <c r="IH38" s="68"/>
      <c r="II38" s="68"/>
      <c r="IJ38" s="68"/>
      <c r="IK38" s="68"/>
      <c r="IL38" s="68"/>
      <c r="IM38" s="68"/>
      <c r="IN38" s="68"/>
      <c r="IO38" s="68"/>
      <c r="IP38" s="68"/>
      <c r="IQ38" s="68"/>
      <c r="IR38" s="68"/>
      <c r="IS38" s="68"/>
      <c r="IT38" s="68"/>
      <c r="IU38" s="68"/>
      <c r="IV38" s="68"/>
      <c r="IW38" s="68"/>
      <c r="IX38" s="68"/>
      <c r="IY38" s="68"/>
      <c r="IZ38" s="68"/>
      <c r="JA38" s="68"/>
      <c r="JB38" s="68"/>
      <c r="JC38" s="68"/>
      <c r="JD38" s="68"/>
      <c r="JE38" s="68"/>
      <c r="JF38" s="68"/>
      <c r="JG38" s="68"/>
      <c r="JH38" s="68"/>
      <c r="JI38" s="68"/>
      <c r="JJ38" s="68"/>
      <c r="JK38" s="68"/>
      <c r="JL38" s="68"/>
      <c r="JM38" s="68"/>
      <c r="JN38" s="68"/>
      <c r="JO38" s="68"/>
      <c r="JP38" s="68"/>
      <c r="JQ38" s="68"/>
      <c r="JR38" s="68"/>
      <c r="JS38" s="68"/>
      <c r="JT38" s="68"/>
      <c r="JU38" s="68"/>
      <c r="JV38" s="68"/>
      <c r="JW38" s="68"/>
      <c r="JX38" s="68"/>
      <c r="JY38" s="68"/>
      <c r="JZ38" s="68"/>
      <c r="KA38" s="68"/>
      <c r="KB38" s="68"/>
      <c r="KC38" s="68"/>
      <c r="KD38" s="68"/>
      <c r="KE38" s="68"/>
      <c r="KF38" s="68"/>
      <c r="KG38" s="68"/>
      <c r="KH38" s="68"/>
      <c r="KI38" s="68"/>
      <c r="KJ38" s="68"/>
      <c r="KK38" s="68"/>
      <c r="KL38" s="68"/>
      <c r="KM38" s="68"/>
      <c r="KN38" s="68"/>
      <c r="KO38" s="68"/>
      <c r="KP38" s="68"/>
      <c r="KQ38" s="68"/>
      <c r="KR38" s="68"/>
      <c r="KS38" s="68"/>
      <c r="KT38" s="68"/>
      <c r="KU38" s="68"/>
      <c r="KV38" s="68"/>
      <c r="KW38" s="68"/>
      <c r="KX38" s="68"/>
      <c r="KY38" s="68"/>
      <c r="KZ38" s="68"/>
      <c r="LA38" s="68"/>
      <c r="LB38" s="68"/>
      <c r="LC38" s="68"/>
      <c r="LD38" s="68"/>
      <c r="LE38" s="68"/>
      <c r="LF38" s="68"/>
      <c r="LG38" s="68"/>
      <c r="LH38" s="68"/>
      <c r="LI38" s="68"/>
      <c r="LJ38" s="68"/>
      <c r="LK38" s="68"/>
      <c r="LL38" s="68"/>
      <c r="LM38" s="68"/>
      <c r="LN38" s="68"/>
      <c r="LO38" s="68"/>
      <c r="LP38" s="68"/>
      <c r="LQ38" s="68"/>
      <c r="LR38" s="68"/>
      <c r="LS38" s="68"/>
      <c r="LT38" s="68"/>
      <c r="LU38" s="68"/>
      <c r="LV38" s="68"/>
      <c r="LW38" s="68"/>
      <c r="LX38" s="68"/>
      <c r="LY38" s="68"/>
      <c r="LZ38" s="68"/>
      <c r="MA38" s="68"/>
      <c r="MB38" s="68"/>
      <c r="MC38" s="68"/>
      <c r="MD38" s="68"/>
      <c r="ME38" s="68"/>
      <c r="MF38" s="68"/>
      <c r="MG38" s="68"/>
      <c r="MH38" s="68"/>
      <c r="MI38" s="68"/>
      <c r="MJ38" s="68"/>
      <c r="MK38" s="68"/>
      <c r="ML38" s="68"/>
      <c r="MM38" s="68"/>
      <c r="MN38" s="68"/>
      <c r="MO38" s="68"/>
      <c r="MP38" s="68"/>
      <c r="MQ38" s="68"/>
      <c r="MR38" s="68"/>
      <c r="MS38" s="68"/>
      <c r="MT38" s="68"/>
      <c r="MU38" s="68"/>
      <c r="MV38" s="68"/>
      <c r="MW38" s="68"/>
      <c r="MX38" s="68"/>
      <c r="MY38" s="68"/>
      <c r="MZ38" s="68"/>
      <c r="NA38" s="68"/>
      <c r="NB38" s="68"/>
      <c r="NC38" s="68"/>
      <c r="ND38" s="68"/>
      <c r="NE38" s="68"/>
      <c r="NF38" s="68"/>
      <c r="NG38" s="68"/>
      <c r="NH38" s="68"/>
      <c r="NI38" s="68"/>
      <c r="NJ38" s="68"/>
      <c r="NK38" s="68"/>
      <c r="NL38" s="68"/>
      <c r="NM38" s="68"/>
      <c r="NN38" s="68"/>
    </row>
    <row r="39" spans="1:378" ht="15.65" thickBot="1" x14ac:dyDescent="0.35">
      <c r="B39" s="10"/>
      <c r="C39" s="21"/>
      <c r="D39" s="21"/>
      <c r="E39" s="21"/>
      <c r="F39" s="10"/>
      <c r="G39" s="10"/>
      <c r="H39" s="10"/>
      <c r="I39" s="10"/>
      <c r="J39" s="10"/>
      <c r="K39" s="65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68"/>
      <c r="BH39" s="68"/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  <c r="CW39" s="68"/>
      <c r="CX39" s="68"/>
      <c r="CY39" s="68"/>
      <c r="CZ39" s="68"/>
      <c r="DA39" s="68"/>
      <c r="DB39" s="68"/>
      <c r="DC39" s="68"/>
      <c r="DD39" s="68"/>
      <c r="DE39" s="68"/>
      <c r="DF39" s="68"/>
      <c r="DG39" s="68"/>
      <c r="DH39" s="68"/>
      <c r="DI39" s="68"/>
      <c r="DJ39" s="68"/>
      <c r="DK39" s="68"/>
      <c r="DL39" s="68"/>
      <c r="DM39" s="68"/>
      <c r="DN39" s="68"/>
      <c r="DO39" s="68"/>
      <c r="DP39" s="68"/>
      <c r="DQ39" s="68"/>
      <c r="DR39" s="68"/>
      <c r="DS39" s="68"/>
      <c r="DT39" s="68"/>
      <c r="DU39" s="68"/>
      <c r="DV39" s="68"/>
      <c r="DW39" s="68"/>
      <c r="DX39" s="68"/>
      <c r="DY39" s="68"/>
      <c r="DZ39" s="68"/>
      <c r="EA39" s="68"/>
      <c r="EB39" s="68"/>
      <c r="EC39" s="68"/>
      <c r="ED39" s="68"/>
      <c r="EE39" s="68"/>
      <c r="EF39" s="68"/>
      <c r="EG39" s="68"/>
      <c r="EH39" s="68"/>
      <c r="EI39" s="68"/>
      <c r="EJ39" s="68"/>
      <c r="EK39" s="68"/>
      <c r="EL39" s="68"/>
      <c r="EM39" s="68"/>
      <c r="EN39" s="68"/>
      <c r="EO39" s="68"/>
      <c r="EP39" s="68"/>
      <c r="EQ39" s="68"/>
      <c r="ER39" s="68"/>
      <c r="ES39" s="68"/>
      <c r="ET39" s="68"/>
      <c r="EU39" s="68"/>
      <c r="EV39" s="68"/>
      <c r="EW39" s="68"/>
      <c r="EX39" s="68"/>
      <c r="EY39" s="68"/>
      <c r="EZ39" s="68"/>
      <c r="FA39" s="68"/>
      <c r="FB39" s="68"/>
      <c r="FC39" s="68"/>
      <c r="FD39" s="68"/>
      <c r="FE39" s="68"/>
      <c r="FF39" s="68"/>
      <c r="FG39" s="68"/>
      <c r="FH39" s="68"/>
      <c r="FI39" s="68"/>
      <c r="FJ39" s="68"/>
      <c r="FK39" s="68"/>
      <c r="FL39" s="68"/>
      <c r="FM39" s="68"/>
      <c r="FN39" s="68"/>
      <c r="FO39" s="68"/>
      <c r="FP39" s="68"/>
      <c r="FQ39" s="68"/>
      <c r="FR39" s="68"/>
      <c r="FS39" s="68"/>
      <c r="FT39" s="68"/>
      <c r="FU39" s="68"/>
      <c r="FV39" s="68"/>
      <c r="FW39" s="68"/>
      <c r="FX39" s="68"/>
      <c r="FY39" s="68"/>
      <c r="FZ39" s="68"/>
      <c r="GA39" s="68"/>
      <c r="GB39" s="68"/>
      <c r="GC39" s="68"/>
      <c r="GD39" s="68"/>
      <c r="GE39" s="68"/>
      <c r="GF39" s="68"/>
      <c r="GG39" s="68"/>
      <c r="GH39" s="68"/>
      <c r="GI39" s="68"/>
      <c r="GJ39" s="68"/>
      <c r="GK39" s="68"/>
      <c r="GL39" s="68"/>
      <c r="GM39" s="68"/>
      <c r="GN39" s="68"/>
      <c r="GO39" s="68"/>
      <c r="GP39" s="68"/>
      <c r="GQ39" s="68"/>
      <c r="GR39" s="68"/>
      <c r="GS39" s="68"/>
      <c r="GT39" s="68"/>
      <c r="GU39" s="68"/>
      <c r="GV39" s="68"/>
      <c r="GW39" s="68"/>
      <c r="GX39" s="68"/>
      <c r="GY39" s="68"/>
      <c r="GZ39" s="68"/>
      <c r="HA39" s="68"/>
      <c r="HB39" s="68"/>
      <c r="HC39" s="68"/>
      <c r="HD39" s="68"/>
      <c r="HE39" s="68"/>
      <c r="HF39" s="68"/>
      <c r="HG39" s="68"/>
      <c r="HH39" s="68"/>
      <c r="HI39" s="68"/>
      <c r="HJ39" s="68"/>
      <c r="HK39" s="68"/>
      <c r="HL39" s="68"/>
      <c r="HM39" s="68"/>
      <c r="HN39" s="68"/>
      <c r="HO39" s="68"/>
      <c r="HP39" s="68"/>
      <c r="HQ39" s="68"/>
      <c r="HR39" s="68"/>
      <c r="HS39" s="68"/>
      <c r="HT39" s="68"/>
      <c r="HU39" s="68"/>
      <c r="HV39" s="68"/>
      <c r="HW39" s="68"/>
      <c r="HX39" s="68"/>
      <c r="HY39" s="68"/>
      <c r="HZ39" s="68"/>
      <c r="IA39" s="68"/>
      <c r="IB39" s="68"/>
      <c r="IC39" s="68"/>
      <c r="ID39" s="68"/>
      <c r="IE39" s="68"/>
      <c r="IF39" s="68"/>
      <c r="IG39" s="68"/>
      <c r="IH39" s="68"/>
      <c r="II39" s="68"/>
      <c r="IJ39" s="68"/>
      <c r="IK39" s="68"/>
      <c r="IL39" s="68"/>
      <c r="IM39" s="68"/>
      <c r="IN39" s="68"/>
      <c r="IO39" s="68"/>
      <c r="IP39" s="68"/>
      <c r="IQ39" s="68"/>
      <c r="IR39" s="68"/>
      <c r="IS39" s="68"/>
      <c r="IT39" s="68"/>
      <c r="IU39" s="68"/>
      <c r="IV39" s="68"/>
      <c r="IW39" s="68"/>
      <c r="IX39" s="68"/>
      <c r="IY39" s="68"/>
      <c r="IZ39" s="68"/>
      <c r="JA39" s="68"/>
      <c r="JB39" s="68"/>
      <c r="JC39" s="68"/>
      <c r="JD39" s="68"/>
      <c r="JE39" s="68"/>
      <c r="JF39" s="68"/>
      <c r="JG39" s="68"/>
      <c r="JH39" s="68"/>
      <c r="JI39" s="68"/>
      <c r="JJ39" s="68"/>
      <c r="JK39" s="68"/>
      <c r="JL39" s="68"/>
      <c r="JM39" s="68"/>
      <c r="JN39" s="68"/>
      <c r="JO39" s="68"/>
      <c r="JP39" s="68"/>
      <c r="JQ39" s="68"/>
      <c r="JR39" s="68"/>
      <c r="JS39" s="68"/>
      <c r="JT39" s="68"/>
      <c r="JU39" s="68"/>
      <c r="JV39" s="68"/>
      <c r="JW39" s="68"/>
      <c r="JX39" s="68"/>
      <c r="JY39" s="68"/>
      <c r="JZ39" s="68"/>
      <c r="KA39" s="68"/>
      <c r="KB39" s="68"/>
      <c r="KC39" s="68"/>
      <c r="KD39" s="68"/>
      <c r="KE39" s="68"/>
      <c r="KF39" s="68"/>
      <c r="KG39" s="68"/>
      <c r="KH39" s="68"/>
      <c r="KI39" s="68"/>
      <c r="KJ39" s="68"/>
      <c r="KK39" s="68"/>
      <c r="KL39" s="68"/>
      <c r="KM39" s="68"/>
      <c r="KN39" s="68"/>
      <c r="KO39" s="68"/>
      <c r="KP39" s="68"/>
      <c r="KQ39" s="68"/>
      <c r="KR39" s="68"/>
      <c r="KS39" s="68"/>
      <c r="KT39" s="68"/>
      <c r="KU39" s="68"/>
      <c r="KV39" s="68"/>
      <c r="KW39" s="68"/>
      <c r="KX39" s="68"/>
      <c r="KY39" s="68"/>
      <c r="KZ39" s="68"/>
      <c r="LA39" s="68"/>
      <c r="LB39" s="68"/>
      <c r="LC39" s="68"/>
      <c r="LD39" s="68"/>
      <c r="LE39" s="68"/>
      <c r="LF39" s="68"/>
      <c r="LG39" s="68"/>
      <c r="LH39" s="68"/>
      <c r="LI39" s="68"/>
      <c r="LJ39" s="68"/>
      <c r="LK39" s="68"/>
      <c r="LL39" s="68"/>
      <c r="LM39" s="68"/>
      <c r="LN39" s="68"/>
      <c r="LO39" s="68"/>
      <c r="LP39" s="68"/>
      <c r="LQ39" s="68"/>
      <c r="LR39" s="68"/>
      <c r="LS39" s="68"/>
      <c r="LT39" s="68"/>
      <c r="LU39" s="68"/>
      <c r="LV39" s="68"/>
      <c r="LW39" s="68"/>
      <c r="LX39" s="68"/>
      <c r="LY39" s="68"/>
      <c r="LZ39" s="68"/>
      <c r="MA39" s="68"/>
      <c r="MB39" s="68"/>
      <c r="MC39" s="68"/>
      <c r="MD39" s="68"/>
      <c r="ME39" s="68"/>
      <c r="MF39" s="68"/>
      <c r="MG39" s="68"/>
      <c r="MH39" s="68"/>
      <c r="MI39" s="68"/>
      <c r="MJ39" s="68"/>
      <c r="MK39" s="68"/>
      <c r="ML39" s="68"/>
      <c r="MM39" s="68"/>
      <c r="MN39" s="68"/>
      <c r="MO39" s="68"/>
      <c r="MP39" s="68"/>
      <c r="MQ39" s="68"/>
      <c r="MR39" s="68"/>
      <c r="MS39" s="68"/>
      <c r="MT39" s="68"/>
      <c r="MU39" s="68"/>
      <c r="MV39" s="68"/>
      <c r="MW39" s="68"/>
      <c r="MX39" s="68"/>
      <c r="MY39" s="68"/>
      <c r="MZ39" s="68"/>
      <c r="NA39" s="68"/>
      <c r="NB39" s="68"/>
      <c r="NC39" s="68"/>
      <c r="ND39" s="68"/>
      <c r="NE39" s="68"/>
      <c r="NF39" s="68"/>
      <c r="NG39" s="68"/>
      <c r="NH39" s="68"/>
      <c r="NI39" s="68"/>
      <c r="NJ39" s="68"/>
      <c r="NK39" s="68"/>
      <c r="NL39" s="68"/>
      <c r="NM39" s="68"/>
      <c r="NN39" s="68"/>
    </row>
    <row r="40" spans="1:378" x14ac:dyDescent="0.3"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68"/>
      <c r="DW40" s="68"/>
      <c r="DX40" s="68"/>
      <c r="DY40" s="68"/>
      <c r="DZ40" s="68"/>
      <c r="EA40" s="68"/>
      <c r="EB40" s="68"/>
      <c r="EC40" s="68"/>
      <c r="ED40" s="68"/>
      <c r="EE40" s="68"/>
      <c r="EF40" s="68"/>
      <c r="EG40" s="68"/>
      <c r="EH40" s="68"/>
      <c r="EI40" s="68"/>
      <c r="EJ40" s="68"/>
      <c r="EK40" s="68"/>
      <c r="EL40" s="68"/>
      <c r="EM40" s="68"/>
      <c r="EN40" s="68"/>
      <c r="EO40" s="68"/>
      <c r="EP40" s="68"/>
      <c r="EQ40" s="68"/>
      <c r="ER40" s="68"/>
      <c r="ES40" s="68"/>
      <c r="ET40" s="68"/>
      <c r="EU40" s="68"/>
      <c r="EV40" s="68"/>
      <c r="EW40" s="68"/>
      <c r="EX40" s="68"/>
      <c r="EY40" s="68"/>
      <c r="EZ40" s="68"/>
      <c r="FA40" s="68"/>
      <c r="FB40" s="68"/>
      <c r="FC40" s="68"/>
      <c r="FD40" s="68"/>
      <c r="FE40" s="68"/>
      <c r="FF40" s="68"/>
      <c r="FG40" s="68"/>
      <c r="FH40" s="68"/>
      <c r="FI40" s="68"/>
      <c r="FJ40" s="68"/>
      <c r="FK40" s="68"/>
      <c r="FL40" s="68"/>
      <c r="FM40" s="68"/>
      <c r="FN40" s="68"/>
      <c r="FO40" s="68"/>
      <c r="FP40" s="68"/>
      <c r="FQ40" s="68"/>
      <c r="FR40" s="68"/>
      <c r="FS40" s="68"/>
      <c r="FT40" s="68"/>
      <c r="FU40" s="68"/>
      <c r="FV40" s="68"/>
      <c r="FW40" s="68"/>
      <c r="FX40" s="68"/>
      <c r="FY40" s="68"/>
      <c r="FZ40" s="68"/>
      <c r="GA40" s="68"/>
      <c r="GB40" s="68"/>
      <c r="GC40" s="68"/>
      <c r="GD40" s="68"/>
      <c r="GE40" s="68"/>
      <c r="GF40" s="68"/>
      <c r="GG40" s="68"/>
      <c r="GH40" s="68"/>
      <c r="GI40" s="68"/>
      <c r="GJ40" s="68"/>
      <c r="GK40" s="68"/>
      <c r="GL40" s="68"/>
      <c r="GM40" s="68"/>
      <c r="GN40" s="68"/>
      <c r="GO40" s="68"/>
      <c r="GP40" s="68"/>
      <c r="GQ40" s="68"/>
      <c r="GR40" s="68"/>
      <c r="GS40" s="68"/>
      <c r="GT40" s="68"/>
      <c r="GU40" s="68"/>
      <c r="GV40" s="68"/>
      <c r="GW40" s="68"/>
      <c r="GX40" s="68"/>
      <c r="GY40" s="68"/>
      <c r="GZ40" s="68"/>
      <c r="HA40" s="68"/>
      <c r="HB40" s="68"/>
      <c r="HC40" s="68"/>
      <c r="HD40" s="68"/>
      <c r="HE40" s="68"/>
      <c r="HF40" s="68"/>
      <c r="HG40" s="68"/>
      <c r="HH40" s="68"/>
      <c r="HI40" s="68"/>
      <c r="HJ40" s="68"/>
      <c r="HK40" s="68"/>
      <c r="HL40" s="68"/>
      <c r="HM40" s="68"/>
      <c r="HN40" s="68"/>
      <c r="HO40" s="68"/>
      <c r="HP40" s="68"/>
      <c r="HQ40" s="68"/>
      <c r="HR40" s="68"/>
      <c r="HS40" s="68"/>
      <c r="HT40" s="68"/>
      <c r="HU40" s="68"/>
      <c r="HV40" s="68"/>
      <c r="HW40" s="68"/>
      <c r="HX40" s="68"/>
      <c r="HY40" s="68"/>
      <c r="HZ40" s="68"/>
      <c r="IA40" s="68"/>
      <c r="IB40" s="68"/>
      <c r="IC40" s="68"/>
      <c r="ID40" s="68"/>
      <c r="IE40" s="68"/>
      <c r="IF40" s="68"/>
      <c r="IG40" s="68"/>
      <c r="IH40" s="68"/>
      <c r="II40" s="68"/>
      <c r="IJ40" s="68"/>
      <c r="IK40" s="68"/>
      <c r="IL40" s="68"/>
      <c r="IM40" s="68"/>
      <c r="IN40" s="68"/>
      <c r="IO40" s="68"/>
      <c r="IP40" s="68"/>
      <c r="IQ40" s="68"/>
      <c r="IR40" s="68"/>
      <c r="IS40" s="68"/>
      <c r="IT40" s="68"/>
      <c r="IU40" s="68"/>
      <c r="IV40" s="68"/>
      <c r="IW40" s="68"/>
      <c r="IX40" s="68"/>
      <c r="IY40" s="68"/>
      <c r="IZ40" s="68"/>
      <c r="JA40" s="68"/>
      <c r="JB40" s="68"/>
      <c r="JC40" s="68"/>
      <c r="JD40" s="68"/>
      <c r="JE40" s="68"/>
      <c r="JF40" s="68"/>
      <c r="JG40" s="68"/>
      <c r="JH40" s="68"/>
      <c r="JI40" s="68"/>
      <c r="JJ40" s="68"/>
      <c r="JK40" s="68"/>
      <c r="JL40" s="68"/>
      <c r="JM40" s="68"/>
      <c r="JN40" s="68"/>
      <c r="JO40" s="68"/>
      <c r="JP40" s="68"/>
      <c r="JQ40" s="68"/>
      <c r="JR40" s="68"/>
      <c r="JS40" s="68"/>
      <c r="JT40" s="68"/>
      <c r="JU40" s="68"/>
      <c r="JV40" s="68"/>
      <c r="JW40" s="68"/>
      <c r="JX40" s="68"/>
      <c r="JY40" s="68"/>
      <c r="JZ40" s="68"/>
      <c r="KA40" s="68"/>
      <c r="KB40" s="68"/>
      <c r="KC40" s="68"/>
      <c r="KD40" s="68"/>
      <c r="KE40" s="68"/>
      <c r="KF40" s="68"/>
      <c r="KG40" s="68"/>
      <c r="KH40" s="68"/>
      <c r="KI40" s="68"/>
      <c r="KJ40" s="68"/>
      <c r="KK40" s="68"/>
      <c r="KL40" s="68"/>
      <c r="KM40" s="68"/>
      <c r="KN40" s="68"/>
      <c r="KO40" s="68"/>
      <c r="KP40" s="68"/>
      <c r="KQ40" s="68"/>
      <c r="KR40" s="68"/>
      <c r="KS40" s="68"/>
      <c r="KT40" s="68"/>
      <c r="KU40" s="68"/>
      <c r="KV40" s="68"/>
      <c r="KW40" s="68"/>
      <c r="KX40" s="68"/>
      <c r="KY40" s="68"/>
      <c r="KZ40" s="68"/>
      <c r="LA40" s="68"/>
      <c r="LB40" s="68"/>
      <c r="LC40" s="68"/>
      <c r="LD40" s="68"/>
      <c r="LE40" s="68"/>
      <c r="LF40" s="68"/>
      <c r="LG40" s="68"/>
      <c r="LH40" s="68"/>
      <c r="LI40" s="68"/>
      <c r="LJ40" s="68"/>
      <c r="LK40" s="68"/>
      <c r="LL40" s="68"/>
      <c r="LM40" s="68"/>
      <c r="LN40" s="68"/>
      <c r="LO40" s="68"/>
      <c r="LP40" s="68"/>
      <c r="LQ40" s="68"/>
      <c r="LR40" s="68"/>
      <c r="LS40" s="68"/>
      <c r="LT40" s="68"/>
      <c r="LU40" s="68"/>
      <c r="LV40" s="68"/>
      <c r="LW40" s="68"/>
      <c r="LX40" s="68"/>
      <c r="LY40" s="68"/>
      <c r="LZ40" s="68"/>
      <c r="MA40" s="68"/>
      <c r="MB40" s="68"/>
      <c r="MC40" s="68"/>
      <c r="MD40" s="68"/>
      <c r="ME40" s="68"/>
      <c r="MF40" s="68"/>
      <c r="MG40" s="68"/>
      <c r="MH40" s="68"/>
      <c r="MI40" s="68"/>
      <c r="MJ40" s="68"/>
      <c r="MK40" s="68"/>
      <c r="ML40" s="68"/>
      <c r="MM40" s="68"/>
      <c r="MN40" s="68"/>
      <c r="MO40" s="68"/>
      <c r="MP40" s="68"/>
      <c r="MQ40" s="68"/>
      <c r="MR40" s="68"/>
      <c r="MS40" s="68"/>
      <c r="MT40" s="68"/>
      <c r="MU40" s="68"/>
      <c r="MV40" s="68"/>
      <c r="MW40" s="68"/>
      <c r="MX40" s="68"/>
      <c r="MY40" s="68"/>
      <c r="MZ40" s="68"/>
      <c r="NA40" s="68"/>
      <c r="NB40" s="68"/>
      <c r="NC40" s="68"/>
      <c r="ND40" s="68"/>
      <c r="NE40" s="68"/>
      <c r="NF40" s="68"/>
      <c r="NG40" s="68"/>
      <c r="NH40" s="68"/>
      <c r="NI40" s="68"/>
      <c r="NJ40" s="68"/>
      <c r="NK40" s="68"/>
      <c r="NL40" s="68"/>
      <c r="NM40" s="68"/>
      <c r="NN40" s="68"/>
    </row>
    <row r="41" spans="1:378" x14ac:dyDescent="0.3"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  <c r="DU41" s="68"/>
      <c r="DV41" s="68"/>
      <c r="DW41" s="68"/>
      <c r="DX41" s="68"/>
      <c r="DY41" s="68"/>
      <c r="DZ41" s="68"/>
      <c r="EA41" s="68"/>
      <c r="EB41" s="68"/>
      <c r="EC41" s="68"/>
      <c r="ED41" s="68"/>
      <c r="EE41" s="68"/>
      <c r="EF41" s="68"/>
      <c r="EG41" s="68"/>
      <c r="EH41" s="68"/>
      <c r="EI41" s="68"/>
      <c r="EJ41" s="68"/>
      <c r="EK41" s="68"/>
      <c r="EL41" s="68"/>
      <c r="EM41" s="68"/>
      <c r="EN41" s="68"/>
      <c r="EO41" s="68"/>
      <c r="EP41" s="68"/>
      <c r="EQ41" s="68"/>
      <c r="ER41" s="68"/>
      <c r="ES41" s="68"/>
      <c r="ET41" s="68"/>
      <c r="EU41" s="68"/>
      <c r="EV41" s="68"/>
      <c r="EW41" s="68"/>
      <c r="EX41" s="68"/>
      <c r="EY41" s="68"/>
      <c r="EZ41" s="68"/>
      <c r="FA41" s="68"/>
      <c r="FB41" s="68"/>
      <c r="FC41" s="68"/>
      <c r="FD41" s="68"/>
      <c r="FE41" s="68"/>
      <c r="FF41" s="68"/>
      <c r="FG41" s="68"/>
      <c r="FH41" s="68"/>
      <c r="FI41" s="68"/>
      <c r="FJ41" s="68"/>
      <c r="FK41" s="68"/>
      <c r="FL41" s="68"/>
      <c r="FM41" s="68"/>
      <c r="FN41" s="68"/>
      <c r="FO41" s="68"/>
      <c r="FP41" s="68"/>
      <c r="FQ41" s="68"/>
      <c r="FR41" s="68"/>
      <c r="FS41" s="68"/>
      <c r="FT41" s="68"/>
      <c r="FU41" s="68"/>
      <c r="FV41" s="68"/>
      <c r="FW41" s="68"/>
      <c r="FX41" s="68"/>
      <c r="FY41" s="68"/>
      <c r="FZ41" s="68"/>
      <c r="GA41" s="68"/>
      <c r="GB41" s="68"/>
      <c r="GC41" s="68"/>
      <c r="GD41" s="68"/>
      <c r="GE41" s="68"/>
      <c r="GF41" s="68"/>
      <c r="GG41" s="68"/>
      <c r="GH41" s="68"/>
      <c r="GI41" s="68"/>
      <c r="GJ41" s="68"/>
      <c r="GK41" s="68"/>
      <c r="GL41" s="68"/>
      <c r="GM41" s="68"/>
      <c r="GN41" s="68"/>
      <c r="GO41" s="68"/>
      <c r="GP41" s="68"/>
      <c r="GQ41" s="68"/>
      <c r="GR41" s="68"/>
      <c r="GS41" s="68"/>
      <c r="GT41" s="68"/>
      <c r="GU41" s="68"/>
      <c r="GV41" s="68"/>
      <c r="GW41" s="68"/>
      <c r="GX41" s="68"/>
      <c r="GY41" s="68"/>
      <c r="GZ41" s="68"/>
      <c r="HA41" s="68"/>
      <c r="HB41" s="68"/>
      <c r="HC41" s="68"/>
      <c r="HD41" s="68"/>
      <c r="HE41" s="68"/>
      <c r="HF41" s="68"/>
      <c r="HG41" s="68"/>
      <c r="HH41" s="68"/>
      <c r="HI41" s="68"/>
      <c r="HJ41" s="68"/>
      <c r="HK41" s="68"/>
      <c r="HL41" s="68"/>
      <c r="HM41" s="68"/>
      <c r="HN41" s="68"/>
      <c r="HO41" s="68"/>
      <c r="HP41" s="68"/>
      <c r="HQ41" s="68"/>
      <c r="HR41" s="68"/>
      <c r="HS41" s="68"/>
      <c r="HT41" s="68"/>
      <c r="HU41" s="68"/>
      <c r="HV41" s="68"/>
      <c r="HW41" s="68"/>
      <c r="HX41" s="68"/>
      <c r="HY41" s="68"/>
      <c r="HZ41" s="68"/>
      <c r="IA41" s="68"/>
      <c r="IB41" s="68"/>
      <c r="IC41" s="68"/>
      <c r="ID41" s="68"/>
      <c r="IE41" s="68"/>
      <c r="IF41" s="68"/>
      <c r="IG41" s="68"/>
      <c r="IH41" s="68"/>
      <c r="II41" s="68"/>
      <c r="IJ41" s="68"/>
      <c r="IK41" s="68"/>
      <c r="IL41" s="68"/>
      <c r="IM41" s="68"/>
      <c r="IN41" s="68"/>
      <c r="IO41" s="68"/>
      <c r="IP41" s="68"/>
      <c r="IQ41" s="68"/>
      <c r="IR41" s="68"/>
      <c r="IS41" s="68"/>
      <c r="IT41" s="68"/>
      <c r="IU41" s="68"/>
      <c r="IV41" s="68"/>
      <c r="IW41" s="68"/>
      <c r="IX41" s="68"/>
      <c r="IY41" s="68"/>
      <c r="IZ41" s="68"/>
      <c r="JA41" s="68"/>
      <c r="JB41" s="68"/>
      <c r="JC41" s="68"/>
      <c r="JD41" s="68"/>
      <c r="JE41" s="68"/>
      <c r="JF41" s="68"/>
      <c r="JG41" s="68"/>
      <c r="JH41" s="68"/>
      <c r="JI41" s="68"/>
      <c r="JJ41" s="68"/>
      <c r="JK41" s="68"/>
      <c r="JL41" s="68"/>
      <c r="JM41" s="68"/>
      <c r="JN41" s="68"/>
      <c r="JO41" s="68"/>
      <c r="JP41" s="68"/>
      <c r="JQ41" s="68"/>
      <c r="JR41" s="68"/>
      <c r="JS41" s="68"/>
      <c r="JT41" s="68"/>
      <c r="JU41" s="68"/>
      <c r="JV41" s="68"/>
      <c r="JW41" s="68"/>
      <c r="JX41" s="68"/>
      <c r="JY41" s="68"/>
      <c r="JZ41" s="68"/>
      <c r="KA41" s="68"/>
      <c r="KB41" s="68"/>
      <c r="KC41" s="68"/>
      <c r="KD41" s="68"/>
      <c r="KE41" s="68"/>
      <c r="KF41" s="68"/>
      <c r="KG41" s="68"/>
      <c r="KH41" s="68"/>
      <c r="KI41" s="68"/>
      <c r="KJ41" s="68"/>
      <c r="KK41" s="68"/>
      <c r="KL41" s="68"/>
      <c r="KM41" s="68"/>
      <c r="KN41" s="68"/>
      <c r="KO41" s="68"/>
      <c r="KP41" s="68"/>
      <c r="KQ41" s="68"/>
      <c r="KR41" s="68"/>
      <c r="KS41" s="68"/>
      <c r="KT41" s="68"/>
      <c r="KU41" s="68"/>
      <c r="KV41" s="68"/>
      <c r="KW41" s="68"/>
      <c r="KX41" s="68"/>
      <c r="KY41" s="68"/>
      <c r="KZ41" s="68"/>
      <c r="LA41" s="68"/>
      <c r="LB41" s="68"/>
      <c r="LC41" s="68"/>
      <c r="LD41" s="68"/>
      <c r="LE41" s="68"/>
      <c r="LF41" s="68"/>
      <c r="LG41" s="68"/>
      <c r="LH41" s="68"/>
      <c r="LI41" s="68"/>
      <c r="LJ41" s="68"/>
      <c r="LK41" s="68"/>
      <c r="LL41" s="68"/>
      <c r="LM41" s="68"/>
      <c r="LN41" s="68"/>
      <c r="LO41" s="68"/>
      <c r="LP41" s="68"/>
      <c r="LQ41" s="68"/>
      <c r="LR41" s="68"/>
      <c r="LS41" s="68"/>
      <c r="LT41" s="68"/>
      <c r="LU41" s="68"/>
      <c r="LV41" s="68"/>
      <c r="LW41" s="68"/>
      <c r="LX41" s="68"/>
      <c r="LY41" s="68"/>
      <c r="LZ41" s="68"/>
      <c r="MA41" s="68"/>
      <c r="MB41" s="68"/>
      <c r="MC41" s="68"/>
      <c r="MD41" s="68"/>
      <c r="ME41" s="68"/>
      <c r="MF41" s="68"/>
      <c r="MG41" s="68"/>
      <c r="MH41" s="68"/>
      <c r="MI41" s="68"/>
      <c r="MJ41" s="68"/>
      <c r="MK41" s="68"/>
      <c r="ML41" s="68"/>
      <c r="MM41" s="68"/>
      <c r="MN41" s="68"/>
      <c r="MO41" s="68"/>
      <c r="MP41" s="68"/>
      <c r="MQ41" s="68"/>
      <c r="MR41" s="68"/>
      <c r="MS41" s="68"/>
      <c r="MT41" s="68"/>
      <c r="MU41" s="68"/>
      <c r="MV41" s="68"/>
      <c r="MW41" s="68"/>
      <c r="MX41" s="68"/>
      <c r="MY41" s="68"/>
      <c r="MZ41" s="68"/>
      <c r="NA41" s="68"/>
      <c r="NB41" s="68"/>
      <c r="NC41" s="68"/>
      <c r="ND41" s="68"/>
      <c r="NE41" s="68"/>
      <c r="NF41" s="68"/>
      <c r="NG41" s="68"/>
      <c r="NH41" s="68"/>
      <c r="NI41" s="68"/>
      <c r="NJ41" s="68"/>
      <c r="NK41" s="68"/>
      <c r="NL41" s="68"/>
      <c r="NM41" s="68"/>
      <c r="NN41" s="68"/>
    </row>
    <row r="42" spans="1:378" x14ac:dyDescent="0.3"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68"/>
      <c r="CZ42" s="68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68"/>
      <c r="DW42" s="68"/>
      <c r="DX42" s="68"/>
      <c r="DY42" s="68"/>
      <c r="DZ42" s="68"/>
      <c r="EA42" s="68"/>
      <c r="EB42" s="68"/>
      <c r="EC42" s="68"/>
      <c r="ED42" s="68"/>
      <c r="EE42" s="68"/>
      <c r="EF42" s="68"/>
      <c r="EG42" s="68"/>
      <c r="EH42" s="68"/>
      <c r="EI42" s="68"/>
      <c r="EJ42" s="68"/>
      <c r="EK42" s="68"/>
      <c r="EL42" s="68"/>
      <c r="EM42" s="68"/>
      <c r="EN42" s="68"/>
      <c r="EO42" s="68"/>
      <c r="EP42" s="68"/>
      <c r="EQ42" s="68"/>
      <c r="ER42" s="68"/>
      <c r="ES42" s="68"/>
      <c r="ET42" s="68"/>
      <c r="EU42" s="68"/>
      <c r="EV42" s="68"/>
      <c r="EW42" s="68"/>
      <c r="EX42" s="68"/>
      <c r="EY42" s="68"/>
      <c r="EZ42" s="68"/>
      <c r="FA42" s="68"/>
      <c r="FB42" s="68"/>
      <c r="FC42" s="68"/>
      <c r="FD42" s="68"/>
      <c r="FE42" s="68"/>
      <c r="FF42" s="68"/>
      <c r="FG42" s="68"/>
      <c r="FH42" s="68"/>
      <c r="FI42" s="68"/>
      <c r="FJ42" s="68"/>
      <c r="FK42" s="68"/>
      <c r="FL42" s="68"/>
      <c r="FM42" s="68"/>
      <c r="FN42" s="68"/>
      <c r="FO42" s="68"/>
      <c r="FP42" s="68"/>
      <c r="FQ42" s="68"/>
      <c r="FR42" s="68"/>
      <c r="FS42" s="68"/>
      <c r="FT42" s="68"/>
      <c r="FU42" s="68"/>
      <c r="FV42" s="68"/>
      <c r="FW42" s="68"/>
      <c r="FX42" s="68"/>
      <c r="FY42" s="68"/>
      <c r="FZ42" s="68"/>
      <c r="GA42" s="68"/>
      <c r="GB42" s="68"/>
      <c r="GC42" s="68"/>
      <c r="GD42" s="68"/>
      <c r="GE42" s="68"/>
      <c r="GF42" s="68"/>
      <c r="GG42" s="68"/>
      <c r="GH42" s="68"/>
      <c r="GI42" s="68"/>
      <c r="GJ42" s="68"/>
      <c r="GK42" s="68"/>
      <c r="GL42" s="68"/>
      <c r="GM42" s="68"/>
      <c r="GN42" s="68"/>
      <c r="GO42" s="68"/>
      <c r="GP42" s="68"/>
      <c r="GQ42" s="68"/>
      <c r="GR42" s="68"/>
      <c r="GS42" s="68"/>
      <c r="GT42" s="68"/>
      <c r="GU42" s="68"/>
      <c r="GV42" s="68"/>
      <c r="GW42" s="68"/>
      <c r="GX42" s="68"/>
      <c r="GY42" s="68"/>
      <c r="GZ42" s="68"/>
      <c r="HA42" s="68"/>
      <c r="HB42" s="68"/>
      <c r="HC42" s="68"/>
      <c r="HD42" s="68"/>
      <c r="HE42" s="68"/>
      <c r="HF42" s="68"/>
      <c r="HG42" s="68"/>
      <c r="HH42" s="68"/>
      <c r="HI42" s="68"/>
      <c r="HJ42" s="68"/>
      <c r="HK42" s="68"/>
      <c r="HL42" s="68"/>
      <c r="HM42" s="68"/>
      <c r="HN42" s="68"/>
      <c r="HO42" s="68"/>
      <c r="HP42" s="68"/>
      <c r="HQ42" s="68"/>
      <c r="HR42" s="68"/>
      <c r="HS42" s="68"/>
      <c r="HT42" s="68"/>
      <c r="HU42" s="68"/>
      <c r="HV42" s="68"/>
      <c r="HW42" s="68"/>
      <c r="HX42" s="68"/>
      <c r="HY42" s="68"/>
      <c r="HZ42" s="68"/>
      <c r="IA42" s="68"/>
      <c r="IB42" s="68"/>
      <c r="IC42" s="68"/>
      <c r="ID42" s="68"/>
      <c r="IE42" s="68"/>
      <c r="IF42" s="68"/>
      <c r="IG42" s="68"/>
      <c r="IH42" s="68"/>
      <c r="II42" s="68"/>
      <c r="IJ42" s="68"/>
      <c r="IK42" s="68"/>
      <c r="IL42" s="68"/>
      <c r="IM42" s="68"/>
      <c r="IN42" s="68"/>
      <c r="IO42" s="68"/>
      <c r="IP42" s="68"/>
      <c r="IQ42" s="68"/>
      <c r="IR42" s="68"/>
      <c r="IS42" s="68"/>
      <c r="IT42" s="68"/>
      <c r="IU42" s="68"/>
      <c r="IV42" s="68"/>
      <c r="IW42" s="68"/>
      <c r="IX42" s="68"/>
      <c r="IY42" s="68"/>
      <c r="IZ42" s="68"/>
      <c r="JA42" s="68"/>
      <c r="JB42" s="68"/>
      <c r="JC42" s="68"/>
      <c r="JD42" s="68"/>
      <c r="JE42" s="68"/>
      <c r="JF42" s="68"/>
      <c r="JG42" s="68"/>
      <c r="JH42" s="68"/>
      <c r="JI42" s="68"/>
      <c r="JJ42" s="68"/>
      <c r="JK42" s="68"/>
      <c r="JL42" s="68"/>
      <c r="JM42" s="68"/>
      <c r="JN42" s="68"/>
      <c r="JO42" s="68"/>
      <c r="JP42" s="68"/>
      <c r="JQ42" s="68"/>
      <c r="JR42" s="68"/>
      <c r="JS42" s="68"/>
      <c r="JT42" s="68"/>
      <c r="JU42" s="68"/>
      <c r="JV42" s="68"/>
      <c r="JW42" s="68"/>
      <c r="JX42" s="68"/>
      <c r="JY42" s="68"/>
      <c r="JZ42" s="68"/>
      <c r="KA42" s="68"/>
      <c r="KB42" s="68"/>
      <c r="KC42" s="68"/>
      <c r="KD42" s="68"/>
      <c r="KE42" s="68"/>
      <c r="KF42" s="68"/>
      <c r="KG42" s="68"/>
      <c r="KH42" s="68"/>
      <c r="KI42" s="68"/>
      <c r="KJ42" s="68"/>
      <c r="KK42" s="68"/>
      <c r="KL42" s="68"/>
      <c r="KM42" s="68"/>
      <c r="KN42" s="68"/>
      <c r="KO42" s="68"/>
      <c r="KP42" s="68"/>
      <c r="KQ42" s="68"/>
      <c r="KR42" s="68"/>
      <c r="KS42" s="68"/>
      <c r="KT42" s="68"/>
      <c r="KU42" s="68"/>
      <c r="KV42" s="68"/>
      <c r="KW42" s="68"/>
      <c r="KX42" s="68"/>
      <c r="KY42" s="68"/>
      <c r="KZ42" s="68"/>
      <c r="LA42" s="68"/>
      <c r="LB42" s="68"/>
      <c r="LC42" s="68"/>
      <c r="LD42" s="68"/>
      <c r="LE42" s="68"/>
      <c r="LF42" s="68"/>
      <c r="LG42" s="68"/>
      <c r="LH42" s="68"/>
      <c r="LI42" s="68"/>
      <c r="LJ42" s="68"/>
      <c r="LK42" s="68"/>
      <c r="LL42" s="68"/>
      <c r="LM42" s="68"/>
      <c r="LN42" s="68"/>
      <c r="LO42" s="68"/>
      <c r="LP42" s="68"/>
      <c r="LQ42" s="68"/>
      <c r="LR42" s="68"/>
      <c r="LS42" s="68"/>
      <c r="LT42" s="68"/>
      <c r="LU42" s="68"/>
      <c r="LV42" s="68"/>
      <c r="LW42" s="68"/>
      <c r="LX42" s="68"/>
      <c r="LY42" s="68"/>
      <c r="LZ42" s="68"/>
      <c r="MA42" s="68"/>
      <c r="MB42" s="68"/>
      <c r="MC42" s="68"/>
      <c r="MD42" s="68"/>
      <c r="ME42" s="68"/>
      <c r="MF42" s="68"/>
      <c r="MG42" s="68"/>
      <c r="MH42" s="68"/>
      <c r="MI42" s="68"/>
      <c r="MJ42" s="68"/>
      <c r="MK42" s="68"/>
      <c r="ML42" s="68"/>
      <c r="MM42" s="68"/>
      <c r="MN42" s="68"/>
      <c r="MO42" s="68"/>
      <c r="MP42" s="68"/>
      <c r="MQ42" s="68"/>
      <c r="MR42" s="68"/>
      <c r="MS42" s="68"/>
      <c r="MT42" s="68"/>
      <c r="MU42" s="68"/>
      <c r="MV42" s="68"/>
      <c r="MW42" s="68"/>
      <c r="MX42" s="68"/>
      <c r="MY42" s="68"/>
      <c r="MZ42" s="68"/>
      <c r="NA42" s="68"/>
      <c r="NB42" s="68"/>
      <c r="NC42" s="68"/>
      <c r="ND42" s="68"/>
      <c r="NE42" s="68"/>
      <c r="NF42" s="68"/>
      <c r="NG42" s="68"/>
      <c r="NH42" s="68"/>
      <c r="NI42" s="68"/>
      <c r="NJ42" s="68"/>
      <c r="NK42" s="68"/>
      <c r="NL42" s="68"/>
      <c r="NM42" s="68"/>
      <c r="NN42" s="68"/>
    </row>
    <row r="43" spans="1:378" x14ac:dyDescent="0.3"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  <c r="IV43" s="68"/>
      <c r="IW43" s="68"/>
      <c r="IX43" s="68"/>
      <c r="IY43" s="68"/>
      <c r="IZ43" s="68"/>
      <c r="JA43" s="68"/>
      <c r="JB43" s="68"/>
      <c r="JC43" s="68"/>
      <c r="JD43" s="68"/>
      <c r="JE43" s="68"/>
      <c r="JF43" s="68"/>
      <c r="JG43" s="68"/>
      <c r="JH43" s="68"/>
      <c r="JI43" s="68"/>
      <c r="JJ43" s="68"/>
      <c r="JK43" s="68"/>
      <c r="JL43" s="68"/>
      <c r="JM43" s="68"/>
      <c r="JN43" s="68"/>
      <c r="JO43" s="68"/>
      <c r="JP43" s="68"/>
      <c r="JQ43" s="68"/>
      <c r="JR43" s="68"/>
      <c r="JS43" s="68"/>
      <c r="JT43" s="68"/>
      <c r="JU43" s="68"/>
      <c r="JV43" s="68"/>
      <c r="JW43" s="68"/>
      <c r="JX43" s="68"/>
      <c r="JY43" s="68"/>
      <c r="JZ43" s="68"/>
      <c r="KA43" s="68"/>
      <c r="KB43" s="68"/>
      <c r="KC43" s="68"/>
      <c r="KD43" s="68"/>
      <c r="KE43" s="68"/>
      <c r="KF43" s="68"/>
      <c r="KG43" s="68"/>
      <c r="KH43" s="68"/>
      <c r="KI43" s="68"/>
      <c r="KJ43" s="68"/>
      <c r="KK43" s="68"/>
      <c r="KL43" s="68"/>
      <c r="KM43" s="68"/>
      <c r="KN43" s="68"/>
      <c r="KO43" s="68"/>
      <c r="KP43" s="68"/>
      <c r="KQ43" s="68"/>
      <c r="KR43" s="68"/>
      <c r="KS43" s="68"/>
      <c r="KT43" s="68"/>
      <c r="KU43" s="68"/>
      <c r="KV43" s="68"/>
      <c r="KW43" s="68"/>
      <c r="KX43" s="68"/>
      <c r="KY43" s="68"/>
      <c r="KZ43" s="68"/>
      <c r="LA43" s="68"/>
      <c r="LB43" s="68"/>
      <c r="LC43" s="68"/>
      <c r="LD43" s="68"/>
      <c r="LE43" s="68"/>
      <c r="LF43" s="68"/>
      <c r="LG43" s="68"/>
      <c r="LH43" s="68"/>
      <c r="LI43" s="68"/>
      <c r="LJ43" s="68"/>
      <c r="LK43" s="68"/>
      <c r="LL43" s="68"/>
      <c r="LM43" s="68"/>
      <c r="LN43" s="68"/>
      <c r="LO43" s="68"/>
      <c r="LP43" s="68"/>
      <c r="LQ43" s="68"/>
      <c r="LR43" s="68"/>
      <c r="LS43" s="68"/>
      <c r="LT43" s="68"/>
      <c r="LU43" s="68"/>
      <c r="LV43" s="68"/>
      <c r="LW43" s="68"/>
      <c r="LX43" s="68"/>
      <c r="LY43" s="68"/>
      <c r="LZ43" s="68"/>
      <c r="MA43" s="68"/>
      <c r="MB43" s="68"/>
      <c r="MC43" s="68"/>
      <c r="MD43" s="68"/>
      <c r="ME43" s="68"/>
      <c r="MF43" s="68"/>
      <c r="MG43" s="68"/>
      <c r="MH43" s="68"/>
      <c r="MI43" s="68"/>
      <c r="MJ43" s="68"/>
      <c r="MK43" s="68"/>
      <c r="ML43" s="68"/>
      <c r="MM43" s="68"/>
      <c r="MN43" s="68"/>
      <c r="MO43" s="68"/>
      <c r="MP43" s="68"/>
      <c r="MQ43" s="68"/>
      <c r="MR43" s="68"/>
      <c r="MS43" s="68"/>
      <c r="MT43" s="68"/>
      <c r="MU43" s="68"/>
      <c r="MV43" s="68"/>
      <c r="MW43" s="68"/>
      <c r="MX43" s="68"/>
      <c r="MY43" s="68"/>
      <c r="MZ43" s="68"/>
      <c r="NA43" s="68"/>
      <c r="NB43" s="68"/>
      <c r="NC43" s="68"/>
      <c r="ND43" s="68"/>
      <c r="NE43" s="68"/>
      <c r="NF43" s="68"/>
      <c r="NG43" s="68"/>
      <c r="NH43" s="68"/>
      <c r="NI43" s="68"/>
      <c r="NJ43" s="68"/>
      <c r="NK43" s="68"/>
      <c r="NL43" s="68"/>
      <c r="NM43" s="68"/>
      <c r="NN43" s="68"/>
    </row>
    <row r="44" spans="1:378" x14ac:dyDescent="0.3"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  <c r="CW44" s="68"/>
      <c r="CX44" s="68"/>
      <c r="CY44" s="68"/>
      <c r="CZ44" s="68"/>
      <c r="DA44" s="68"/>
      <c r="DB44" s="68"/>
      <c r="DC44" s="68"/>
      <c r="DD44" s="68"/>
      <c r="DE44" s="68"/>
      <c r="DF44" s="68"/>
      <c r="DG44" s="68"/>
      <c r="DH44" s="68"/>
      <c r="DI44" s="68"/>
      <c r="DJ44" s="68"/>
      <c r="DK44" s="68"/>
      <c r="DL44" s="68"/>
      <c r="DM44" s="68"/>
      <c r="DN44" s="68"/>
      <c r="DO44" s="68"/>
      <c r="DP44" s="68"/>
      <c r="DQ44" s="68"/>
      <c r="DR44" s="68"/>
      <c r="DS44" s="68"/>
      <c r="DT44" s="68"/>
      <c r="DU44" s="68"/>
      <c r="DV44" s="68"/>
      <c r="DW44" s="68"/>
      <c r="DX44" s="68"/>
      <c r="DY44" s="68"/>
      <c r="DZ44" s="68"/>
      <c r="EA44" s="68"/>
      <c r="EB44" s="68"/>
      <c r="EC44" s="68"/>
      <c r="ED44" s="68"/>
      <c r="EE44" s="68"/>
      <c r="EF44" s="68"/>
      <c r="EG44" s="68"/>
      <c r="EH44" s="68"/>
      <c r="EI44" s="68"/>
      <c r="EJ44" s="68"/>
      <c r="EK44" s="68"/>
      <c r="EL44" s="68"/>
      <c r="EM44" s="68"/>
      <c r="EN44" s="68"/>
      <c r="EO44" s="68"/>
      <c r="EP44" s="68"/>
      <c r="EQ44" s="68"/>
      <c r="ER44" s="68"/>
      <c r="ES44" s="68"/>
      <c r="ET44" s="68"/>
      <c r="EU44" s="68"/>
      <c r="EV44" s="68"/>
      <c r="EW44" s="68"/>
      <c r="EX44" s="68"/>
      <c r="EY44" s="68"/>
      <c r="EZ44" s="68"/>
      <c r="FA44" s="68"/>
      <c r="FB44" s="68"/>
      <c r="FC44" s="68"/>
      <c r="FD44" s="68"/>
      <c r="FE44" s="68"/>
      <c r="FF44" s="68"/>
      <c r="FG44" s="68"/>
      <c r="FH44" s="68"/>
      <c r="FI44" s="68"/>
      <c r="FJ44" s="68"/>
      <c r="FK44" s="68"/>
      <c r="FL44" s="68"/>
      <c r="FM44" s="68"/>
      <c r="FN44" s="68"/>
      <c r="FO44" s="68"/>
      <c r="FP44" s="68"/>
      <c r="FQ44" s="68"/>
      <c r="FR44" s="68"/>
      <c r="FS44" s="68"/>
      <c r="FT44" s="68"/>
      <c r="FU44" s="68"/>
      <c r="FV44" s="68"/>
      <c r="FW44" s="68"/>
      <c r="FX44" s="68"/>
      <c r="FY44" s="68"/>
      <c r="FZ44" s="68"/>
      <c r="GA44" s="68"/>
      <c r="GB44" s="68"/>
      <c r="GC44" s="68"/>
      <c r="GD44" s="68"/>
      <c r="GE44" s="68"/>
      <c r="GF44" s="68"/>
      <c r="GG44" s="68"/>
      <c r="GH44" s="68"/>
      <c r="GI44" s="68"/>
      <c r="GJ44" s="68"/>
      <c r="GK44" s="68"/>
      <c r="GL44" s="68"/>
      <c r="GM44" s="68"/>
      <c r="GN44" s="68"/>
      <c r="GO44" s="68"/>
      <c r="GP44" s="68"/>
      <c r="GQ44" s="68"/>
      <c r="GR44" s="68"/>
      <c r="GS44" s="68"/>
      <c r="GT44" s="68"/>
      <c r="GU44" s="68"/>
      <c r="GV44" s="68"/>
      <c r="GW44" s="68"/>
      <c r="GX44" s="68"/>
      <c r="GY44" s="68"/>
      <c r="GZ44" s="68"/>
      <c r="HA44" s="68"/>
      <c r="HB44" s="68"/>
      <c r="HC44" s="68"/>
      <c r="HD44" s="68"/>
      <c r="HE44" s="68"/>
      <c r="HF44" s="68"/>
      <c r="HG44" s="68"/>
      <c r="HH44" s="68"/>
      <c r="HI44" s="68"/>
      <c r="HJ44" s="68"/>
      <c r="HK44" s="68"/>
      <c r="HL44" s="68"/>
      <c r="HM44" s="68"/>
      <c r="HN44" s="68"/>
      <c r="HO44" s="68"/>
      <c r="HP44" s="68"/>
      <c r="HQ44" s="68"/>
      <c r="HR44" s="68"/>
      <c r="HS44" s="68"/>
      <c r="HT44" s="68"/>
      <c r="HU44" s="68"/>
      <c r="HV44" s="68"/>
      <c r="HW44" s="68"/>
      <c r="HX44" s="68"/>
      <c r="HY44" s="68"/>
      <c r="HZ44" s="68"/>
      <c r="IA44" s="68"/>
      <c r="IB44" s="68"/>
      <c r="IC44" s="68"/>
      <c r="ID44" s="68"/>
      <c r="IE44" s="68"/>
      <c r="IF44" s="68"/>
      <c r="IG44" s="68"/>
      <c r="IH44" s="68"/>
      <c r="II44" s="68"/>
      <c r="IJ44" s="68"/>
      <c r="IK44" s="68"/>
      <c r="IL44" s="68"/>
      <c r="IM44" s="68"/>
      <c r="IN44" s="68"/>
      <c r="IO44" s="68"/>
      <c r="IP44" s="68"/>
      <c r="IQ44" s="68"/>
      <c r="IR44" s="68"/>
      <c r="IS44" s="68"/>
      <c r="IT44" s="68"/>
      <c r="IU44" s="68"/>
      <c r="IV44" s="68"/>
      <c r="IW44" s="68"/>
      <c r="IX44" s="68"/>
      <c r="IY44" s="68"/>
      <c r="IZ44" s="68"/>
      <c r="JA44" s="68"/>
      <c r="JB44" s="68"/>
      <c r="JC44" s="68"/>
      <c r="JD44" s="68"/>
      <c r="JE44" s="68"/>
      <c r="JF44" s="68"/>
      <c r="JG44" s="68"/>
      <c r="JH44" s="68"/>
      <c r="JI44" s="68"/>
      <c r="JJ44" s="68"/>
      <c r="JK44" s="68"/>
      <c r="JL44" s="68"/>
      <c r="JM44" s="68"/>
      <c r="JN44" s="68"/>
      <c r="JO44" s="68"/>
      <c r="JP44" s="68"/>
      <c r="JQ44" s="68"/>
      <c r="JR44" s="68"/>
      <c r="JS44" s="68"/>
      <c r="JT44" s="68"/>
      <c r="JU44" s="68"/>
      <c r="JV44" s="68"/>
      <c r="JW44" s="68"/>
      <c r="JX44" s="68"/>
      <c r="JY44" s="68"/>
      <c r="JZ44" s="68"/>
      <c r="KA44" s="68"/>
      <c r="KB44" s="68"/>
      <c r="KC44" s="68"/>
      <c r="KD44" s="68"/>
      <c r="KE44" s="68"/>
      <c r="KF44" s="68"/>
      <c r="KG44" s="68"/>
      <c r="KH44" s="68"/>
      <c r="KI44" s="68"/>
      <c r="KJ44" s="68"/>
      <c r="KK44" s="68"/>
      <c r="KL44" s="68"/>
      <c r="KM44" s="68"/>
      <c r="KN44" s="68"/>
      <c r="KO44" s="68"/>
      <c r="KP44" s="68"/>
      <c r="KQ44" s="68"/>
      <c r="KR44" s="68"/>
      <c r="KS44" s="68"/>
      <c r="KT44" s="68"/>
      <c r="KU44" s="68"/>
      <c r="KV44" s="68"/>
      <c r="KW44" s="68"/>
      <c r="KX44" s="68"/>
      <c r="KY44" s="68"/>
      <c r="KZ44" s="68"/>
      <c r="LA44" s="68"/>
      <c r="LB44" s="68"/>
      <c r="LC44" s="68"/>
      <c r="LD44" s="68"/>
      <c r="LE44" s="68"/>
      <c r="LF44" s="68"/>
      <c r="LG44" s="68"/>
      <c r="LH44" s="68"/>
      <c r="LI44" s="68"/>
      <c r="LJ44" s="68"/>
      <c r="LK44" s="68"/>
      <c r="LL44" s="68"/>
      <c r="LM44" s="68"/>
      <c r="LN44" s="68"/>
      <c r="LO44" s="68"/>
      <c r="LP44" s="68"/>
      <c r="LQ44" s="68"/>
      <c r="LR44" s="68"/>
      <c r="LS44" s="68"/>
      <c r="LT44" s="68"/>
      <c r="LU44" s="68"/>
      <c r="LV44" s="68"/>
      <c r="LW44" s="68"/>
      <c r="LX44" s="68"/>
      <c r="LY44" s="68"/>
      <c r="LZ44" s="68"/>
      <c r="MA44" s="68"/>
      <c r="MB44" s="68"/>
      <c r="MC44" s="68"/>
      <c r="MD44" s="68"/>
      <c r="ME44" s="68"/>
      <c r="MF44" s="68"/>
      <c r="MG44" s="68"/>
      <c r="MH44" s="68"/>
      <c r="MI44" s="68"/>
      <c r="MJ44" s="68"/>
      <c r="MK44" s="68"/>
      <c r="ML44" s="68"/>
      <c r="MM44" s="68"/>
      <c r="MN44" s="68"/>
      <c r="MO44" s="68"/>
      <c r="MP44" s="68"/>
      <c r="MQ44" s="68"/>
      <c r="MR44" s="68"/>
      <c r="MS44" s="68"/>
      <c r="MT44" s="68"/>
      <c r="MU44" s="68"/>
      <c r="MV44" s="68"/>
      <c r="MW44" s="68"/>
      <c r="MX44" s="68"/>
      <c r="MY44" s="68"/>
      <c r="MZ44" s="68"/>
      <c r="NA44" s="68"/>
      <c r="NB44" s="68"/>
      <c r="NC44" s="68"/>
      <c r="ND44" s="68"/>
      <c r="NE44" s="68"/>
      <c r="NF44" s="68"/>
      <c r="NG44" s="68"/>
      <c r="NH44" s="68"/>
      <c r="NI44" s="68"/>
      <c r="NJ44" s="68"/>
      <c r="NK44" s="68"/>
      <c r="NL44" s="68"/>
      <c r="NM44" s="68"/>
      <c r="NN44" s="68"/>
    </row>
    <row r="45" spans="1:378" x14ac:dyDescent="0.3"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8"/>
      <c r="BB45" s="68"/>
      <c r="BC45" s="68"/>
      <c r="BD45" s="68"/>
      <c r="BE45" s="68"/>
      <c r="BF45" s="68"/>
      <c r="BG45" s="68"/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68"/>
      <c r="DA45" s="68"/>
      <c r="DB45" s="68"/>
      <c r="DC45" s="68"/>
      <c r="DD45" s="68"/>
      <c r="DE45" s="68"/>
      <c r="DF45" s="68"/>
      <c r="DG45" s="68"/>
      <c r="DH45" s="68"/>
      <c r="DI45" s="68"/>
      <c r="DJ45" s="68"/>
      <c r="DK45" s="68"/>
      <c r="DL45" s="68"/>
      <c r="DM45" s="68"/>
      <c r="DN45" s="68"/>
      <c r="DO45" s="68"/>
      <c r="DP45" s="68"/>
      <c r="DQ45" s="68"/>
      <c r="DR45" s="68"/>
      <c r="DS45" s="68"/>
      <c r="DT45" s="68"/>
      <c r="DU45" s="68"/>
      <c r="DV45" s="68"/>
      <c r="DW45" s="68"/>
      <c r="DX45" s="68"/>
      <c r="DY45" s="68"/>
      <c r="DZ45" s="68"/>
      <c r="EA45" s="68"/>
      <c r="EB45" s="68"/>
      <c r="EC45" s="68"/>
      <c r="ED45" s="68"/>
      <c r="EE45" s="68"/>
      <c r="EF45" s="68"/>
      <c r="EG45" s="68"/>
      <c r="EH45" s="68"/>
      <c r="EI45" s="68"/>
      <c r="EJ45" s="68"/>
      <c r="EK45" s="68"/>
      <c r="EL45" s="68"/>
      <c r="EM45" s="68"/>
      <c r="EN45" s="68"/>
      <c r="EO45" s="68"/>
      <c r="EP45" s="68"/>
      <c r="EQ45" s="68"/>
      <c r="ER45" s="68"/>
      <c r="ES45" s="68"/>
      <c r="ET45" s="68"/>
      <c r="EU45" s="68"/>
      <c r="EV45" s="68"/>
      <c r="EW45" s="68"/>
      <c r="EX45" s="68"/>
      <c r="EY45" s="68"/>
      <c r="EZ45" s="68"/>
      <c r="FA45" s="68"/>
      <c r="FB45" s="68"/>
      <c r="FC45" s="68"/>
      <c r="FD45" s="68"/>
      <c r="FE45" s="68"/>
      <c r="FF45" s="68"/>
      <c r="FG45" s="68"/>
      <c r="FH45" s="68"/>
      <c r="FI45" s="68"/>
      <c r="FJ45" s="68"/>
      <c r="FK45" s="68"/>
      <c r="FL45" s="68"/>
      <c r="FM45" s="68"/>
      <c r="FN45" s="68"/>
      <c r="FO45" s="68"/>
      <c r="FP45" s="68"/>
      <c r="FQ45" s="68"/>
      <c r="FR45" s="68"/>
      <c r="FS45" s="68"/>
      <c r="FT45" s="68"/>
      <c r="FU45" s="68"/>
      <c r="FV45" s="68"/>
      <c r="FW45" s="68"/>
      <c r="FX45" s="68"/>
      <c r="FY45" s="68"/>
      <c r="FZ45" s="68"/>
      <c r="GA45" s="68"/>
      <c r="GB45" s="68"/>
      <c r="GC45" s="68"/>
      <c r="GD45" s="68"/>
      <c r="GE45" s="68"/>
      <c r="GF45" s="68"/>
      <c r="GG45" s="68"/>
      <c r="GH45" s="68"/>
      <c r="GI45" s="68"/>
      <c r="GJ45" s="68"/>
      <c r="GK45" s="68"/>
      <c r="GL45" s="68"/>
      <c r="GM45" s="68"/>
      <c r="GN45" s="68"/>
      <c r="GO45" s="68"/>
      <c r="GP45" s="68"/>
      <c r="GQ45" s="68"/>
      <c r="GR45" s="68"/>
      <c r="GS45" s="68"/>
      <c r="GT45" s="68"/>
      <c r="GU45" s="68"/>
      <c r="GV45" s="68"/>
      <c r="GW45" s="68"/>
      <c r="GX45" s="68"/>
      <c r="GY45" s="68"/>
      <c r="GZ45" s="68"/>
      <c r="HA45" s="68"/>
      <c r="HB45" s="68"/>
      <c r="HC45" s="68"/>
      <c r="HD45" s="68"/>
      <c r="HE45" s="68"/>
      <c r="HF45" s="68"/>
      <c r="HG45" s="68"/>
      <c r="HH45" s="68"/>
      <c r="HI45" s="68"/>
      <c r="HJ45" s="68"/>
      <c r="HK45" s="68"/>
      <c r="HL45" s="68"/>
      <c r="HM45" s="68"/>
      <c r="HN45" s="68"/>
      <c r="HO45" s="68"/>
      <c r="HP45" s="68"/>
      <c r="HQ45" s="68"/>
      <c r="HR45" s="68"/>
      <c r="HS45" s="68"/>
      <c r="HT45" s="68"/>
      <c r="HU45" s="68"/>
      <c r="HV45" s="68"/>
      <c r="HW45" s="68"/>
      <c r="HX45" s="68"/>
      <c r="HY45" s="68"/>
      <c r="HZ45" s="68"/>
      <c r="IA45" s="68"/>
      <c r="IB45" s="68"/>
      <c r="IC45" s="68"/>
      <c r="ID45" s="68"/>
      <c r="IE45" s="68"/>
      <c r="IF45" s="68"/>
      <c r="IG45" s="68"/>
      <c r="IH45" s="68"/>
      <c r="II45" s="68"/>
      <c r="IJ45" s="68"/>
      <c r="IK45" s="68"/>
      <c r="IL45" s="68"/>
      <c r="IM45" s="68"/>
      <c r="IN45" s="68"/>
      <c r="IO45" s="68"/>
      <c r="IP45" s="68"/>
      <c r="IQ45" s="68"/>
      <c r="IR45" s="68"/>
      <c r="IS45" s="68"/>
      <c r="IT45" s="68"/>
      <c r="IU45" s="68"/>
      <c r="IV45" s="68"/>
      <c r="IW45" s="68"/>
      <c r="IX45" s="68"/>
      <c r="IY45" s="68"/>
      <c r="IZ45" s="68"/>
      <c r="JA45" s="68"/>
      <c r="JB45" s="68"/>
      <c r="JC45" s="68"/>
      <c r="JD45" s="68"/>
      <c r="JE45" s="68"/>
      <c r="JF45" s="68"/>
      <c r="JG45" s="68"/>
      <c r="JH45" s="68"/>
      <c r="JI45" s="68"/>
      <c r="JJ45" s="68"/>
      <c r="JK45" s="68"/>
      <c r="JL45" s="68"/>
      <c r="JM45" s="68"/>
      <c r="JN45" s="68"/>
      <c r="JO45" s="68"/>
      <c r="JP45" s="68"/>
      <c r="JQ45" s="68"/>
      <c r="JR45" s="68"/>
      <c r="JS45" s="68"/>
      <c r="JT45" s="68"/>
      <c r="JU45" s="68"/>
      <c r="JV45" s="68"/>
      <c r="JW45" s="68"/>
      <c r="JX45" s="68"/>
      <c r="JY45" s="68"/>
      <c r="JZ45" s="68"/>
      <c r="KA45" s="68"/>
      <c r="KB45" s="68"/>
      <c r="KC45" s="68"/>
      <c r="KD45" s="68"/>
      <c r="KE45" s="68"/>
      <c r="KF45" s="68"/>
      <c r="KG45" s="68"/>
      <c r="KH45" s="68"/>
      <c r="KI45" s="68"/>
      <c r="KJ45" s="68"/>
      <c r="KK45" s="68"/>
      <c r="KL45" s="68"/>
      <c r="KM45" s="68"/>
      <c r="KN45" s="68"/>
      <c r="KO45" s="68"/>
      <c r="KP45" s="68"/>
      <c r="KQ45" s="68"/>
      <c r="KR45" s="68"/>
      <c r="KS45" s="68"/>
      <c r="KT45" s="68"/>
      <c r="KU45" s="68"/>
      <c r="KV45" s="68"/>
      <c r="KW45" s="68"/>
      <c r="KX45" s="68"/>
      <c r="KY45" s="68"/>
      <c r="KZ45" s="68"/>
      <c r="LA45" s="68"/>
      <c r="LB45" s="68"/>
      <c r="LC45" s="68"/>
      <c r="LD45" s="68"/>
      <c r="LE45" s="68"/>
      <c r="LF45" s="68"/>
      <c r="LG45" s="68"/>
      <c r="LH45" s="68"/>
      <c r="LI45" s="68"/>
      <c r="LJ45" s="68"/>
      <c r="LK45" s="68"/>
      <c r="LL45" s="68"/>
      <c r="LM45" s="68"/>
      <c r="LN45" s="68"/>
      <c r="LO45" s="68"/>
      <c r="LP45" s="68"/>
      <c r="LQ45" s="68"/>
      <c r="LR45" s="68"/>
      <c r="LS45" s="68"/>
      <c r="LT45" s="68"/>
      <c r="LU45" s="68"/>
      <c r="LV45" s="68"/>
      <c r="LW45" s="68"/>
      <c r="LX45" s="68"/>
      <c r="LY45" s="68"/>
      <c r="LZ45" s="68"/>
      <c r="MA45" s="68"/>
      <c r="MB45" s="68"/>
      <c r="MC45" s="68"/>
      <c r="MD45" s="68"/>
      <c r="ME45" s="68"/>
      <c r="MF45" s="68"/>
      <c r="MG45" s="68"/>
      <c r="MH45" s="68"/>
      <c r="MI45" s="68"/>
      <c r="MJ45" s="68"/>
      <c r="MK45" s="68"/>
      <c r="ML45" s="68"/>
      <c r="MM45" s="68"/>
      <c r="MN45" s="68"/>
      <c r="MO45" s="68"/>
      <c r="MP45" s="68"/>
      <c r="MQ45" s="68"/>
      <c r="MR45" s="68"/>
      <c r="MS45" s="68"/>
      <c r="MT45" s="68"/>
      <c r="MU45" s="68"/>
      <c r="MV45" s="68"/>
      <c r="MW45" s="68"/>
      <c r="MX45" s="68"/>
      <c r="MY45" s="68"/>
      <c r="MZ45" s="68"/>
      <c r="NA45" s="68"/>
      <c r="NB45" s="68"/>
      <c r="NC45" s="68"/>
      <c r="ND45" s="68"/>
      <c r="NE45" s="68"/>
      <c r="NF45" s="68"/>
      <c r="NG45" s="68"/>
      <c r="NH45" s="68"/>
      <c r="NI45" s="68"/>
      <c r="NJ45" s="68"/>
      <c r="NK45" s="68"/>
      <c r="NL45" s="68"/>
      <c r="NM45" s="68"/>
      <c r="NN45" s="68"/>
    </row>
    <row r="46" spans="1:378" x14ac:dyDescent="0.3"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  <c r="CW46" s="68"/>
      <c r="CX46" s="68"/>
      <c r="CY46" s="68"/>
      <c r="CZ46" s="68"/>
      <c r="DA46" s="68"/>
      <c r="DB46" s="68"/>
      <c r="DC46" s="68"/>
      <c r="DD46" s="68"/>
      <c r="DE46" s="68"/>
      <c r="DF46" s="68"/>
      <c r="DG46" s="68"/>
      <c r="DH46" s="68"/>
      <c r="DI46" s="68"/>
      <c r="DJ46" s="68"/>
      <c r="DK46" s="68"/>
      <c r="DL46" s="68"/>
      <c r="DM46" s="68"/>
      <c r="DN46" s="68"/>
      <c r="DO46" s="68"/>
      <c r="DP46" s="68"/>
      <c r="DQ46" s="68"/>
      <c r="DR46" s="68"/>
      <c r="DS46" s="68"/>
      <c r="DT46" s="68"/>
      <c r="DU46" s="68"/>
      <c r="DV46" s="68"/>
      <c r="DW46" s="68"/>
      <c r="DX46" s="68"/>
      <c r="DY46" s="68"/>
      <c r="DZ46" s="68"/>
      <c r="EA46" s="68"/>
      <c r="EB46" s="68"/>
      <c r="EC46" s="68"/>
      <c r="ED46" s="68"/>
      <c r="EE46" s="68"/>
      <c r="EF46" s="68"/>
      <c r="EG46" s="68"/>
      <c r="EH46" s="68"/>
      <c r="EI46" s="68"/>
      <c r="EJ46" s="68"/>
      <c r="EK46" s="68"/>
      <c r="EL46" s="68"/>
      <c r="EM46" s="68"/>
      <c r="EN46" s="68"/>
      <c r="EO46" s="68"/>
      <c r="EP46" s="68"/>
      <c r="EQ46" s="68"/>
      <c r="ER46" s="68"/>
      <c r="ES46" s="68"/>
      <c r="ET46" s="68"/>
      <c r="EU46" s="68"/>
      <c r="EV46" s="68"/>
      <c r="EW46" s="68"/>
      <c r="EX46" s="68"/>
      <c r="EY46" s="68"/>
      <c r="EZ46" s="68"/>
      <c r="FA46" s="68"/>
      <c r="FB46" s="68"/>
      <c r="FC46" s="68"/>
      <c r="FD46" s="68"/>
      <c r="FE46" s="68"/>
      <c r="FF46" s="68"/>
      <c r="FG46" s="68"/>
      <c r="FH46" s="68"/>
      <c r="FI46" s="68"/>
      <c r="FJ46" s="68"/>
      <c r="FK46" s="68"/>
      <c r="FL46" s="68"/>
      <c r="FM46" s="68"/>
      <c r="FN46" s="68"/>
      <c r="FO46" s="68"/>
      <c r="FP46" s="68"/>
      <c r="FQ46" s="68"/>
      <c r="FR46" s="68"/>
      <c r="FS46" s="68"/>
      <c r="FT46" s="68"/>
      <c r="FU46" s="68"/>
      <c r="FV46" s="68"/>
      <c r="FW46" s="68"/>
      <c r="FX46" s="68"/>
      <c r="FY46" s="68"/>
      <c r="FZ46" s="68"/>
      <c r="GA46" s="68"/>
      <c r="GB46" s="68"/>
      <c r="GC46" s="68"/>
      <c r="GD46" s="68"/>
      <c r="GE46" s="68"/>
      <c r="GF46" s="68"/>
      <c r="GG46" s="68"/>
      <c r="GH46" s="68"/>
      <c r="GI46" s="68"/>
      <c r="GJ46" s="68"/>
      <c r="GK46" s="68"/>
      <c r="GL46" s="68"/>
      <c r="GM46" s="68"/>
      <c r="GN46" s="68"/>
      <c r="GO46" s="68"/>
      <c r="GP46" s="68"/>
      <c r="GQ46" s="68"/>
      <c r="GR46" s="68"/>
      <c r="GS46" s="68"/>
      <c r="GT46" s="68"/>
      <c r="GU46" s="68"/>
      <c r="GV46" s="68"/>
      <c r="GW46" s="68"/>
      <c r="GX46" s="68"/>
      <c r="GY46" s="68"/>
      <c r="GZ46" s="68"/>
      <c r="HA46" s="68"/>
      <c r="HB46" s="68"/>
      <c r="HC46" s="68"/>
      <c r="HD46" s="68"/>
      <c r="HE46" s="68"/>
      <c r="HF46" s="68"/>
      <c r="HG46" s="68"/>
      <c r="HH46" s="68"/>
      <c r="HI46" s="68"/>
      <c r="HJ46" s="68"/>
      <c r="HK46" s="68"/>
      <c r="HL46" s="68"/>
      <c r="HM46" s="68"/>
      <c r="HN46" s="68"/>
      <c r="HO46" s="68"/>
      <c r="HP46" s="68"/>
      <c r="HQ46" s="68"/>
      <c r="HR46" s="68"/>
      <c r="HS46" s="68"/>
      <c r="HT46" s="68"/>
      <c r="HU46" s="68"/>
      <c r="HV46" s="68"/>
      <c r="HW46" s="68"/>
      <c r="HX46" s="68"/>
      <c r="HY46" s="68"/>
      <c r="HZ46" s="68"/>
      <c r="IA46" s="68"/>
      <c r="IB46" s="68"/>
      <c r="IC46" s="68"/>
      <c r="ID46" s="68"/>
      <c r="IE46" s="68"/>
      <c r="IF46" s="68"/>
      <c r="IG46" s="68"/>
      <c r="IH46" s="68"/>
      <c r="II46" s="68"/>
      <c r="IJ46" s="68"/>
      <c r="IK46" s="68"/>
      <c r="IL46" s="68"/>
      <c r="IM46" s="68"/>
      <c r="IN46" s="68"/>
      <c r="IO46" s="68"/>
      <c r="IP46" s="68"/>
      <c r="IQ46" s="68"/>
      <c r="IR46" s="68"/>
      <c r="IS46" s="68"/>
      <c r="IT46" s="68"/>
      <c r="IU46" s="68"/>
      <c r="IV46" s="68"/>
      <c r="IW46" s="68"/>
      <c r="IX46" s="68"/>
      <c r="IY46" s="68"/>
      <c r="IZ46" s="68"/>
      <c r="JA46" s="68"/>
      <c r="JB46" s="68"/>
      <c r="JC46" s="68"/>
      <c r="JD46" s="68"/>
      <c r="JE46" s="68"/>
      <c r="JF46" s="68"/>
      <c r="JG46" s="68"/>
      <c r="JH46" s="68"/>
      <c r="JI46" s="68"/>
      <c r="JJ46" s="68"/>
      <c r="JK46" s="68"/>
      <c r="JL46" s="68"/>
      <c r="JM46" s="68"/>
      <c r="JN46" s="68"/>
      <c r="JO46" s="68"/>
      <c r="JP46" s="68"/>
      <c r="JQ46" s="68"/>
      <c r="JR46" s="68"/>
      <c r="JS46" s="68"/>
      <c r="JT46" s="68"/>
      <c r="JU46" s="68"/>
      <c r="JV46" s="68"/>
      <c r="JW46" s="68"/>
      <c r="JX46" s="68"/>
      <c r="JY46" s="68"/>
      <c r="JZ46" s="68"/>
      <c r="KA46" s="68"/>
      <c r="KB46" s="68"/>
      <c r="KC46" s="68"/>
      <c r="KD46" s="68"/>
      <c r="KE46" s="68"/>
      <c r="KF46" s="68"/>
      <c r="KG46" s="68"/>
      <c r="KH46" s="68"/>
      <c r="KI46" s="68"/>
      <c r="KJ46" s="68"/>
      <c r="KK46" s="68"/>
      <c r="KL46" s="68"/>
      <c r="KM46" s="68"/>
      <c r="KN46" s="68"/>
      <c r="KO46" s="68"/>
      <c r="KP46" s="68"/>
      <c r="KQ46" s="68"/>
      <c r="KR46" s="68"/>
      <c r="KS46" s="68"/>
      <c r="KT46" s="68"/>
      <c r="KU46" s="68"/>
      <c r="KV46" s="68"/>
      <c r="KW46" s="68"/>
      <c r="KX46" s="68"/>
      <c r="KY46" s="68"/>
      <c r="KZ46" s="68"/>
      <c r="LA46" s="68"/>
      <c r="LB46" s="68"/>
      <c r="LC46" s="68"/>
      <c r="LD46" s="68"/>
      <c r="LE46" s="68"/>
      <c r="LF46" s="68"/>
      <c r="LG46" s="68"/>
      <c r="LH46" s="68"/>
      <c r="LI46" s="68"/>
      <c r="LJ46" s="68"/>
      <c r="LK46" s="68"/>
      <c r="LL46" s="68"/>
      <c r="LM46" s="68"/>
      <c r="LN46" s="68"/>
      <c r="LO46" s="68"/>
      <c r="LP46" s="68"/>
      <c r="LQ46" s="68"/>
      <c r="LR46" s="68"/>
      <c r="LS46" s="68"/>
      <c r="LT46" s="68"/>
      <c r="LU46" s="68"/>
      <c r="LV46" s="68"/>
      <c r="LW46" s="68"/>
      <c r="LX46" s="68"/>
      <c r="LY46" s="68"/>
      <c r="LZ46" s="68"/>
      <c r="MA46" s="68"/>
      <c r="MB46" s="68"/>
      <c r="MC46" s="68"/>
      <c r="MD46" s="68"/>
      <c r="ME46" s="68"/>
      <c r="MF46" s="68"/>
      <c r="MG46" s="68"/>
      <c r="MH46" s="68"/>
      <c r="MI46" s="68"/>
      <c r="MJ46" s="68"/>
      <c r="MK46" s="68"/>
      <c r="ML46" s="68"/>
      <c r="MM46" s="68"/>
      <c r="MN46" s="68"/>
      <c r="MO46" s="68"/>
      <c r="MP46" s="68"/>
      <c r="MQ46" s="68"/>
      <c r="MR46" s="68"/>
      <c r="MS46" s="68"/>
      <c r="MT46" s="68"/>
      <c r="MU46" s="68"/>
      <c r="MV46" s="68"/>
      <c r="MW46" s="68"/>
      <c r="MX46" s="68"/>
      <c r="MY46" s="68"/>
      <c r="MZ46" s="68"/>
      <c r="NA46" s="68"/>
      <c r="NB46" s="68"/>
      <c r="NC46" s="68"/>
      <c r="ND46" s="68"/>
      <c r="NE46" s="68"/>
      <c r="NF46" s="68"/>
      <c r="NG46" s="68"/>
      <c r="NH46" s="68"/>
      <c r="NI46" s="68"/>
      <c r="NJ46" s="68"/>
      <c r="NK46" s="68"/>
      <c r="NL46" s="68"/>
      <c r="NM46" s="68"/>
      <c r="NN46" s="68"/>
    </row>
    <row r="47" spans="1:378" x14ac:dyDescent="0.3"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  <c r="DQ47" s="68"/>
      <c r="DR47" s="68"/>
      <c r="DS47" s="68"/>
      <c r="DT47" s="68"/>
      <c r="DU47" s="68"/>
      <c r="DV47" s="68"/>
      <c r="DW47" s="68"/>
      <c r="DX47" s="68"/>
      <c r="DY47" s="68"/>
      <c r="DZ47" s="68"/>
      <c r="EA47" s="68"/>
      <c r="EB47" s="68"/>
      <c r="EC47" s="68"/>
      <c r="ED47" s="68"/>
      <c r="EE47" s="68"/>
      <c r="EF47" s="68"/>
      <c r="EG47" s="68"/>
      <c r="EH47" s="68"/>
      <c r="EI47" s="68"/>
      <c r="EJ47" s="68"/>
      <c r="EK47" s="68"/>
      <c r="EL47" s="68"/>
      <c r="EM47" s="68"/>
      <c r="EN47" s="68"/>
      <c r="EO47" s="68"/>
      <c r="EP47" s="68"/>
      <c r="EQ47" s="68"/>
      <c r="ER47" s="68"/>
      <c r="ES47" s="68"/>
      <c r="ET47" s="68"/>
      <c r="EU47" s="68"/>
      <c r="EV47" s="68"/>
      <c r="EW47" s="68"/>
      <c r="EX47" s="68"/>
      <c r="EY47" s="68"/>
      <c r="EZ47" s="68"/>
      <c r="FA47" s="68"/>
      <c r="FB47" s="68"/>
      <c r="FC47" s="68"/>
      <c r="FD47" s="68"/>
      <c r="FE47" s="68"/>
      <c r="FF47" s="68"/>
      <c r="FG47" s="68"/>
      <c r="FH47" s="68"/>
      <c r="FI47" s="68"/>
      <c r="FJ47" s="68"/>
      <c r="FK47" s="68"/>
      <c r="FL47" s="68"/>
      <c r="FM47" s="68"/>
      <c r="FN47" s="68"/>
      <c r="FO47" s="68"/>
      <c r="FP47" s="68"/>
      <c r="FQ47" s="68"/>
      <c r="FR47" s="68"/>
      <c r="FS47" s="68"/>
      <c r="FT47" s="68"/>
      <c r="FU47" s="68"/>
      <c r="FV47" s="68"/>
      <c r="FW47" s="68"/>
      <c r="FX47" s="68"/>
      <c r="FY47" s="68"/>
      <c r="FZ47" s="68"/>
      <c r="GA47" s="68"/>
      <c r="GB47" s="68"/>
      <c r="GC47" s="68"/>
      <c r="GD47" s="68"/>
      <c r="GE47" s="68"/>
      <c r="GF47" s="68"/>
      <c r="GG47" s="68"/>
      <c r="GH47" s="68"/>
      <c r="GI47" s="68"/>
      <c r="GJ47" s="68"/>
      <c r="GK47" s="68"/>
      <c r="GL47" s="68"/>
      <c r="GM47" s="68"/>
      <c r="GN47" s="68"/>
      <c r="GO47" s="68"/>
      <c r="GP47" s="68"/>
      <c r="GQ47" s="68"/>
      <c r="GR47" s="68"/>
      <c r="GS47" s="68"/>
      <c r="GT47" s="68"/>
      <c r="GU47" s="68"/>
      <c r="GV47" s="68"/>
      <c r="GW47" s="68"/>
      <c r="GX47" s="68"/>
      <c r="GY47" s="68"/>
      <c r="GZ47" s="68"/>
      <c r="HA47" s="68"/>
      <c r="HB47" s="68"/>
      <c r="HC47" s="68"/>
      <c r="HD47" s="68"/>
      <c r="HE47" s="68"/>
      <c r="HF47" s="68"/>
      <c r="HG47" s="68"/>
      <c r="HH47" s="68"/>
      <c r="HI47" s="68"/>
      <c r="HJ47" s="68"/>
      <c r="HK47" s="68"/>
      <c r="HL47" s="68"/>
      <c r="HM47" s="68"/>
      <c r="HN47" s="68"/>
      <c r="HO47" s="68"/>
      <c r="HP47" s="68"/>
      <c r="HQ47" s="68"/>
      <c r="HR47" s="68"/>
      <c r="HS47" s="68"/>
      <c r="HT47" s="68"/>
      <c r="HU47" s="68"/>
      <c r="HV47" s="68"/>
      <c r="HW47" s="68"/>
      <c r="HX47" s="68"/>
      <c r="HY47" s="68"/>
      <c r="HZ47" s="68"/>
      <c r="IA47" s="68"/>
      <c r="IB47" s="68"/>
      <c r="IC47" s="68"/>
      <c r="ID47" s="68"/>
      <c r="IE47" s="68"/>
      <c r="IF47" s="68"/>
      <c r="IG47" s="68"/>
      <c r="IH47" s="68"/>
      <c r="II47" s="68"/>
      <c r="IJ47" s="68"/>
      <c r="IK47" s="68"/>
      <c r="IL47" s="68"/>
      <c r="IM47" s="68"/>
      <c r="IN47" s="68"/>
      <c r="IO47" s="68"/>
      <c r="IP47" s="68"/>
      <c r="IQ47" s="68"/>
      <c r="IR47" s="68"/>
      <c r="IS47" s="68"/>
      <c r="IT47" s="68"/>
      <c r="IU47" s="68"/>
      <c r="IV47" s="68"/>
      <c r="IW47" s="68"/>
      <c r="IX47" s="68"/>
      <c r="IY47" s="68"/>
      <c r="IZ47" s="68"/>
      <c r="JA47" s="68"/>
      <c r="JB47" s="68"/>
      <c r="JC47" s="68"/>
      <c r="JD47" s="68"/>
      <c r="JE47" s="68"/>
      <c r="JF47" s="68"/>
      <c r="JG47" s="68"/>
      <c r="JH47" s="68"/>
      <c r="JI47" s="68"/>
      <c r="JJ47" s="68"/>
      <c r="JK47" s="68"/>
      <c r="JL47" s="68"/>
      <c r="JM47" s="68"/>
      <c r="JN47" s="68"/>
      <c r="JO47" s="68"/>
      <c r="JP47" s="68"/>
      <c r="JQ47" s="68"/>
      <c r="JR47" s="68"/>
      <c r="JS47" s="68"/>
      <c r="JT47" s="68"/>
      <c r="JU47" s="68"/>
      <c r="JV47" s="68"/>
      <c r="JW47" s="68"/>
      <c r="JX47" s="68"/>
      <c r="JY47" s="68"/>
      <c r="JZ47" s="68"/>
      <c r="KA47" s="68"/>
      <c r="KB47" s="68"/>
      <c r="KC47" s="68"/>
      <c r="KD47" s="68"/>
      <c r="KE47" s="68"/>
      <c r="KF47" s="68"/>
      <c r="KG47" s="68"/>
      <c r="KH47" s="68"/>
      <c r="KI47" s="68"/>
      <c r="KJ47" s="68"/>
      <c r="KK47" s="68"/>
      <c r="KL47" s="68"/>
      <c r="KM47" s="68"/>
      <c r="KN47" s="68"/>
      <c r="KO47" s="68"/>
      <c r="KP47" s="68"/>
      <c r="KQ47" s="68"/>
      <c r="KR47" s="68"/>
      <c r="KS47" s="68"/>
      <c r="KT47" s="68"/>
      <c r="KU47" s="68"/>
      <c r="KV47" s="68"/>
      <c r="KW47" s="68"/>
      <c r="KX47" s="68"/>
      <c r="KY47" s="68"/>
      <c r="KZ47" s="68"/>
      <c r="LA47" s="68"/>
      <c r="LB47" s="68"/>
      <c r="LC47" s="68"/>
      <c r="LD47" s="68"/>
      <c r="LE47" s="68"/>
      <c r="LF47" s="68"/>
      <c r="LG47" s="68"/>
      <c r="LH47" s="68"/>
      <c r="LI47" s="68"/>
      <c r="LJ47" s="68"/>
      <c r="LK47" s="68"/>
      <c r="LL47" s="68"/>
      <c r="LM47" s="68"/>
      <c r="LN47" s="68"/>
      <c r="LO47" s="68"/>
      <c r="LP47" s="68"/>
      <c r="LQ47" s="68"/>
      <c r="LR47" s="68"/>
      <c r="LS47" s="68"/>
      <c r="LT47" s="68"/>
      <c r="LU47" s="68"/>
      <c r="LV47" s="68"/>
      <c r="LW47" s="68"/>
      <c r="LX47" s="68"/>
      <c r="LY47" s="68"/>
      <c r="LZ47" s="68"/>
      <c r="MA47" s="68"/>
      <c r="MB47" s="68"/>
      <c r="MC47" s="68"/>
      <c r="MD47" s="68"/>
      <c r="ME47" s="68"/>
      <c r="MF47" s="68"/>
      <c r="MG47" s="68"/>
      <c r="MH47" s="68"/>
      <c r="MI47" s="68"/>
      <c r="MJ47" s="68"/>
      <c r="MK47" s="68"/>
      <c r="ML47" s="68"/>
      <c r="MM47" s="68"/>
      <c r="MN47" s="68"/>
      <c r="MO47" s="68"/>
      <c r="MP47" s="68"/>
      <c r="MQ47" s="68"/>
      <c r="MR47" s="68"/>
      <c r="MS47" s="68"/>
      <c r="MT47" s="68"/>
      <c r="MU47" s="68"/>
      <c r="MV47" s="68"/>
      <c r="MW47" s="68"/>
      <c r="MX47" s="68"/>
      <c r="MY47" s="68"/>
      <c r="MZ47" s="68"/>
      <c r="NA47" s="68"/>
      <c r="NB47" s="68"/>
      <c r="NC47" s="68"/>
      <c r="ND47" s="68"/>
      <c r="NE47" s="68"/>
      <c r="NF47" s="68"/>
      <c r="NG47" s="68"/>
      <c r="NH47" s="68"/>
      <c r="NI47" s="68"/>
      <c r="NJ47" s="68"/>
      <c r="NK47" s="68"/>
      <c r="NL47" s="68"/>
      <c r="NM47" s="68"/>
      <c r="NN47" s="68"/>
    </row>
    <row r="48" spans="1:378" x14ac:dyDescent="0.3"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  <c r="DQ48" s="68"/>
      <c r="DR48" s="68"/>
      <c r="DS48" s="68"/>
      <c r="DT48" s="68"/>
      <c r="DU48" s="68"/>
      <c r="DV48" s="68"/>
      <c r="DW48" s="68"/>
      <c r="DX48" s="68"/>
      <c r="DY48" s="68"/>
      <c r="DZ48" s="68"/>
      <c r="EA48" s="68"/>
      <c r="EB48" s="68"/>
      <c r="EC48" s="68"/>
      <c r="ED48" s="68"/>
      <c r="EE48" s="68"/>
      <c r="EF48" s="68"/>
      <c r="EG48" s="68"/>
      <c r="EH48" s="68"/>
      <c r="EI48" s="68"/>
      <c r="EJ48" s="68"/>
      <c r="EK48" s="68"/>
      <c r="EL48" s="68"/>
      <c r="EM48" s="68"/>
      <c r="EN48" s="68"/>
      <c r="EO48" s="68"/>
      <c r="EP48" s="68"/>
      <c r="EQ48" s="68"/>
      <c r="ER48" s="68"/>
      <c r="ES48" s="68"/>
      <c r="ET48" s="68"/>
      <c r="EU48" s="68"/>
      <c r="EV48" s="68"/>
      <c r="EW48" s="68"/>
      <c r="EX48" s="68"/>
      <c r="EY48" s="68"/>
      <c r="EZ48" s="68"/>
      <c r="FA48" s="68"/>
      <c r="FB48" s="68"/>
      <c r="FC48" s="68"/>
      <c r="FD48" s="68"/>
      <c r="FE48" s="68"/>
      <c r="FF48" s="68"/>
      <c r="FG48" s="68"/>
      <c r="FH48" s="68"/>
      <c r="FI48" s="68"/>
      <c r="FJ48" s="68"/>
      <c r="FK48" s="68"/>
      <c r="FL48" s="68"/>
      <c r="FM48" s="68"/>
      <c r="FN48" s="68"/>
      <c r="FO48" s="68"/>
      <c r="FP48" s="68"/>
      <c r="FQ48" s="68"/>
      <c r="FR48" s="68"/>
      <c r="FS48" s="68"/>
      <c r="FT48" s="68"/>
      <c r="FU48" s="68"/>
      <c r="FV48" s="68"/>
      <c r="FW48" s="68"/>
      <c r="FX48" s="68"/>
      <c r="FY48" s="68"/>
      <c r="FZ48" s="68"/>
      <c r="GA48" s="68"/>
      <c r="GB48" s="68"/>
      <c r="GC48" s="68"/>
      <c r="GD48" s="68"/>
      <c r="GE48" s="68"/>
      <c r="GF48" s="68"/>
      <c r="GG48" s="68"/>
      <c r="GH48" s="68"/>
      <c r="GI48" s="68"/>
      <c r="GJ48" s="68"/>
      <c r="GK48" s="68"/>
      <c r="GL48" s="68"/>
      <c r="GM48" s="68"/>
      <c r="GN48" s="68"/>
      <c r="GO48" s="68"/>
      <c r="GP48" s="68"/>
      <c r="GQ48" s="68"/>
      <c r="GR48" s="68"/>
      <c r="GS48" s="68"/>
      <c r="GT48" s="68"/>
      <c r="GU48" s="68"/>
      <c r="GV48" s="68"/>
      <c r="GW48" s="68"/>
      <c r="GX48" s="68"/>
      <c r="GY48" s="68"/>
      <c r="GZ48" s="68"/>
      <c r="HA48" s="68"/>
      <c r="HB48" s="68"/>
      <c r="HC48" s="68"/>
      <c r="HD48" s="68"/>
      <c r="HE48" s="68"/>
      <c r="HF48" s="68"/>
      <c r="HG48" s="68"/>
      <c r="HH48" s="68"/>
      <c r="HI48" s="68"/>
      <c r="HJ48" s="68"/>
      <c r="HK48" s="68"/>
      <c r="HL48" s="68"/>
      <c r="HM48" s="68"/>
      <c r="HN48" s="68"/>
      <c r="HO48" s="68"/>
      <c r="HP48" s="68"/>
      <c r="HQ48" s="68"/>
      <c r="HR48" s="68"/>
      <c r="HS48" s="68"/>
      <c r="HT48" s="68"/>
      <c r="HU48" s="68"/>
      <c r="HV48" s="68"/>
      <c r="HW48" s="68"/>
      <c r="HX48" s="68"/>
      <c r="HY48" s="68"/>
      <c r="HZ48" s="68"/>
      <c r="IA48" s="68"/>
      <c r="IB48" s="68"/>
      <c r="IC48" s="68"/>
      <c r="ID48" s="68"/>
      <c r="IE48" s="68"/>
      <c r="IF48" s="68"/>
      <c r="IG48" s="68"/>
      <c r="IH48" s="68"/>
      <c r="II48" s="68"/>
      <c r="IJ48" s="68"/>
      <c r="IK48" s="68"/>
      <c r="IL48" s="68"/>
      <c r="IM48" s="68"/>
      <c r="IN48" s="68"/>
      <c r="IO48" s="68"/>
      <c r="IP48" s="68"/>
      <c r="IQ48" s="68"/>
      <c r="IR48" s="68"/>
      <c r="IS48" s="68"/>
      <c r="IT48" s="68"/>
      <c r="IU48" s="68"/>
      <c r="IV48" s="68"/>
      <c r="IW48" s="68"/>
      <c r="IX48" s="68"/>
      <c r="IY48" s="68"/>
      <c r="IZ48" s="68"/>
      <c r="JA48" s="68"/>
      <c r="JB48" s="68"/>
      <c r="JC48" s="68"/>
      <c r="JD48" s="68"/>
      <c r="JE48" s="68"/>
      <c r="JF48" s="68"/>
      <c r="JG48" s="68"/>
      <c r="JH48" s="68"/>
      <c r="JI48" s="68"/>
      <c r="JJ48" s="68"/>
      <c r="JK48" s="68"/>
      <c r="JL48" s="68"/>
      <c r="JM48" s="68"/>
      <c r="JN48" s="68"/>
      <c r="JO48" s="68"/>
      <c r="JP48" s="68"/>
      <c r="JQ48" s="68"/>
      <c r="JR48" s="68"/>
      <c r="JS48" s="68"/>
      <c r="JT48" s="68"/>
      <c r="JU48" s="68"/>
      <c r="JV48" s="68"/>
      <c r="JW48" s="68"/>
      <c r="JX48" s="68"/>
      <c r="JY48" s="68"/>
      <c r="JZ48" s="68"/>
      <c r="KA48" s="68"/>
      <c r="KB48" s="68"/>
      <c r="KC48" s="68"/>
      <c r="KD48" s="68"/>
      <c r="KE48" s="68"/>
      <c r="KF48" s="68"/>
      <c r="KG48" s="68"/>
      <c r="KH48" s="68"/>
      <c r="KI48" s="68"/>
      <c r="KJ48" s="68"/>
      <c r="KK48" s="68"/>
      <c r="KL48" s="68"/>
      <c r="KM48" s="68"/>
      <c r="KN48" s="68"/>
      <c r="KO48" s="68"/>
      <c r="KP48" s="68"/>
      <c r="KQ48" s="68"/>
      <c r="KR48" s="68"/>
      <c r="KS48" s="68"/>
      <c r="KT48" s="68"/>
      <c r="KU48" s="68"/>
      <c r="KV48" s="68"/>
      <c r="KW48" s="68"/>
      <c r="KX48" s="68"/>
      <c r="KY48" s="68"/>
      <c r="KZ48" s="68"/>
      <c r="LA48" s="68"/>
      <c r="LB48" s="68"/>
      <c r="LC48" s="68"/>
      <c r="LD48" s="68"/>
      <c r="LE48" s="68"/>
      <c r="LF48" s="68"/>
      <c r="LG48" s="68"/>
      <c r="LH48" s="68"/>
      <c r="LI48" s="68"/>
      <c r="LJ48" s="68"/>
      <c r="LK48" s="68"/>
      <c r="LL48" s="68"/>
      <c r="LM48" s="68"/>
      <c r="LN48" s="68"/>
      <c r="LO48" s="68"/>
      <c r="LP48" s="68"/>
      <c r="LQ48" s="68"/>
      <c r="LR48" s="68"/>
      <c r="LS48" s="68"/>
      <c r="LT48" s="68"/>
      <c r="LU48" s="68"/>
      <c r="LV48" s="68"/>
      <c r="LW48" s="68"/>
      <c r="LX48" s="68"/>
      <c r="LY48" s="68"/>
      <c r="LZ48" s="68"/>
      <c r="MA48" s="68"/>
      <c r="MB48" s="68"/>
      <c r="MC48" s="68"/>
      <c r="MD48" s="68"/>
      <c r="ME48" s="68"/>
      <c r="MF48" s="68"/>
      <c r="MG48" s="68"/>
      <c r="MH48" s="68"/>
      <c r="MI48" s="68"/>
      <c r="MJ48" s="68"/>
      <c r="MK48" s="68"/>
      <c r="ML48" s="68"/>
      <c r="MM48" s="68"/>
      <c r="MN48" s="68"/>
      <c r="MO48" s="68"/>
      <c r="MP48" s="68"/>
      <c r="MQ48" s="68"/>
      <c r="MR48" s="68"/>
      <c r="MS48" s="68"/>
      <c r="MT48" s="68"/>
      <c r="MU48" s="68"/>
      <c r="MV48" s="68"/>
      <c r="MW48" s="68"/>
      <c r="MX48" s="68"/>
      <c r="MY48" s="68"/>
      <c r="MZ48" s="68"/>
      <c r="NA48" s="68"/>
      <c r="NB48" s="68"/>
      <c r="NC48" s="68"/>
      <c r="ND48" s="68"/>
      <c r="NE48" s="68"/>
      <c r="NF48" s="68"/>
      <c r="NG48" s="68"/>
      <c r="NH48" s="68"/>
      <c r="NI48" s="68"/>
      <c r="NJ48" s="68"/>
      <c r="NK48" s="68"/>
      <c r="NL48" s="68"/>
      <c r="NM48" s="68"/>
      <c r="NN48" s="68"/>
    </row>
    <row r="49" spans="12:378" x14ac:dyDescent="0.3"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  <c r="DQ49" s="68"/>
      <c r="DR49" s="68"/>
      <c r="DS49" s="68"/>
      <c r="DT49" s="68"/>
      <c r="DU49" s="68"/>
      <c r="DV49" s="68"/>
      <c r="DW49" s="68"/>
      <c r="DX49" s="68"/>
      <c r="DY49" s="68"/>
      <c r="DZ49" s="68"/>
      <c r="EA49" s="68"/>
      <c r="EB49" s="68"/>
      <c r="EC49" s="68"/>
      <c r="ED49" s="68"/>
      <c r="EE49" s="68"/>
      <c r="EF49" s="68"/>
      <c r="EG49" s="68"/>
      <c r="EH49" s="68"/>
      <c r="EI49" s="68"/>
      <c r="EJ49" s="68"/>
      <c r="EK49" s="68"/>
      <c r="EL49" s="68"/>
      <c r="EM49" s="68"/>
      <c r="EN49" s="68"/>
      <c r="EO49" s="68"/>
      <c r="EP49" s="68"/>
      <c r="EQ49" s="68"/>
      <c r="ER49" s="68"/>
      <c r="ES49" s="68"/>
      <c r="ET49" s="68"/>
      <c r="EU49" s="68"/>
      <c r="EV49" s="68"/>
      <c r="EW49" s="68"/>
      <c r="EX49" s="68"/>
      <c r="EY49" s="68"/>
      <c r="EZ49" s="68"/>
      <c r="FA49" s="68"/>
      <c r="FB49" s="68"/>
      <c r="FC49" s="68"/>
      <c r="FD49" s="68"/>
      <c r="FE49" s="68"/>
      <c r="FF49" s="68"/>
      <c r="FG49" s="68"/>
      <c r="FH49" s="68"/>
      <c r="FI49" s="68"/>
      <c r="FJ49" s="68"/>
      <c r="FK49" s="68"/>
      <c r="FL49" s="68"/>
      <c r="FM49" s="68"/>
      <c r="FN49" s="68"/>
      <c r="FO49" s="68"/>
      <c r="FP49" s="68"/>
      <c r="FQ49" s="68"/>
      <c r="FR49" s="68"/>
      <c r="FS49" s="68"/>
      <c r="FT49" s="68"/>
      <c r="FU49" s="68"/>
      <c r="FV49" s="68"/>
      <c r="FW49" s="68"/>
      <c r="FX49" s="68"/>
      <c r="FY49" s="68"/>
      <c r="FZ49" s="68"/>
      <c r="GA49" s="68"/>
      <c r="GB49" s="68"/>
      <c r="GC49" s="68"/>
      <c r="GD49" s="68"/>
      <c r="GE49" s="68"/>
      <c r="GF49" s="68"/>
      <c r="GG49" s="68"/>
      <c r="GH49" s="68"/>
      <c r="GI49" s="68"/>
      <c r="GJ49" s="68"/>
      <c r="GK49" s="68"/>
      <c r="GL49" s="68"/>
      <c r="GM49" s="68"/>
      <c r="GN49" s="68"/>
      <c r="GO49" s="68"/>
      <c r="GP49" s="68"/>
      <c r="GQ49" s="68"/>
      <c r="GR49" s="68"/>
      <c r="GS49" s="68"/>
      <c r="GT49" s="68"/>
      <c r="GU49" s="68"/>
      <c r="GV49" s="68"/>
      <c r="GW49" s="68"/>
      <c r="GX49" s="68"/>
      <c r="GY49" s="68"/>
      <c r="GZ49" s="68"/>
      <c r="HA49" s="68"/>
      <c r="HB49" s="68"/>
      <c r="HC49" s="68"/>
      <c r="HD49" s="68"/>
      <c r="HE49" s="68"/>
      <c r="HF49" s="68"/>
      <c r="HG49" s="68"/>
      <c r="HH49" s="68"/>
      <c r="HI49" s="68"/>
      <c r="HJ49" s="68"/>
      <c r="HK49" s="68"/>
      <c r="HL49" s="68"/>
      <c r="HM49" s="68"/>
      <c r="HN49" s="68"/>
      <c r="HO49" s="68"/>
      <c r="HP49" s="68"/>
      <c r="HQ49" s="68"/>
      <c r="HR49" s="68"/>
      <c r="HS49" s="68"/>
      <c r="HT49" s="68"/>
      <c r="HU49" s="68"/>
      <c r="HV49" s="68"/>
      <c r="HW49" s="68"/>
      <c r="HX49" s="68"/>
      <c r="HY49" s="68"/>
      <c r="HZ49" s="68"/>
      <c r="IA49" s="68"/>
      <c r="IB49" s="68"/>
      <c r="IC49" s="68"/>
      <c r="ID49" s="68"/>
      <c r="IE49" s="68"/>
      <c r="IF49" s="68"/>
      <c r="IG49" s="68"/>
      <c r="IH49" s="68"/>
      <c r="II49" s="68"/>
      <c r="IJ49" s="68"/>
      <c r="IK49" s="68"/>
      <c r="IL49" s="68"/>
      <c r="IM49" s="68"/>
      <c r="IN49" s="68"/>
      <c r="IO49" s="68"/>
      <c r="IP49" s="68"/>
      <c r="IQ49" s="68"/>
      <c r="IR49" s="68"/>
      <c r="IS49" s="68"/>
      <c r="IT49" s="68"/>
      <c r="IU49" s="68"/>
      <c r="IV49" s="68"/>
      <c r="IW49" s="68"/>
      <c r="IX49" s="68"/>
      <c r="IY49" s="68"/>
      <c r="IZ49" s="68"/>
      <c r="JA49" s="68"/>
      <c r="JB49" s="68"/>
      <c r="JC49" s="68"/>
      <c r="JD49" s="68"/>
      <c r="JE49" s="68"/>
      <c r="JF49" s="68"/>
      <c r="JG49" s="68"/>
      <c r="JH49" s="68"/>
      <c r="JI49" s="68"/>
      <c r="JJ49" s="68"/>
      <c r="JK49" s="68"/>
      <c r="JL49" s="68"/>
      <c r="JM49" s="68"/>
      <c r="JN49" s="68"/>
      <c r="JO49" s="68"/>
      <c r="JP49" s="68"/>
      <c r="JQ49" s="68"/>
      <c r="JR49" s="68"/>
      <c r="JS49" s="68"/>
      <c r="JT49" s="68"/>
      <c r="JU49" s="68"/>
      <c r="JV49" s="68"/>
      <c r="JW49" s="68"/>
      <c r="JX49" s="68"/>
      <c r="JY49" s="68"/>
      <c r="JZ49" s="68"/>
      <c r="KA49" s="68"/>
      <c r="KB49" s="68"/>
      <c r="KC49" s="68"/>
      <c r="KD49" s="68"/>
      <c r="KE49" s="68"/>
      <c r="KF49" s="68"/>
      <c r="KG49" s="68"/>
      <c r="KH49" s="68"/>
      <c r="KI49" s="68"/>
      <c r="KJ49" s="68"/>
      <c r="KK49" s="68"/>
      <c r="KL49" s="68"/>
      <c r="KM49" s="68"/>
      <c r="KN49" s="68"/>
      <c r="KO49" s="68"/>
      <c r="KP49" s="68"/>
      <c r="KQ49" s="68"/>
      <c r="KR49" s="68"/>
      <c r="KS49" s="68"/>
      <c r="KT49" s="68"/>
      <c r="KU49" s="68"/>
      <c r="KV49" s="68"/>
      <c r="KW49" s="68"/>
      <c r="KX49" s="68"/>
      <c r="KY49" s="68"/>
      <c r="KZ49" s="68"/>
      <c r="LA49" s="68"/>
      <c r="LB49" s="68"/>
      <c r="LC49" s="68"/>
      <c r="LD49" s="68"/>
      <c r="LE49" s="68"/>
      <c r="LF49" s="68"/>
      <c r="LG49" s="68"/>
      <c r="LH49" s="68"/>
      <c r="LI49" s="68"/>
      <c r="LJ49" s="68"/>
      <c r="LK49" s="68"/>
      <c r="LL49" s="68"/>
      <c r="LM49" s="68"/>
      <c r="LN49" s="68"/>
      <c r="LO49" s="68"/>
      <c r="LP49" s="68"/>
      <c r="LQ49" s="68"/>
      <c r="LR49" s="68"/>
      <c r="LS49" s="68"/>
      <c r="LT49" s="68"/>
      <c r="LU49" s="68"/>
      <c r="LV49" s="68"/>
      <c r="LW49" s="68"/>
      <c r="LX49" s="68"/>
      <c r="LY49" s="68"/>
      <c r="LZ49" s="68"/>
      <c r="MA49" s="68"/>
      <c r="MB49" s="68"/>
      <c r="MC49" s="68"/>
      <c r="MD49" s="68"/>
      <c r="ME49" s="68"/>
      <c r="MF49" s="68"/>
      <c r="MG49" s="68"/>
      <c r="MH49" s="68"/>
      <c r="MI49" s="68"/>
      <c r="MJ49" s="68"/>
      <c r="MK49" s="68"/>
      <c r="ML49" s="68"/>
      <c r="MM49" s="68"/>
      <c r="MN49" s="68"/>
      <c r="MO49" s="68"/>
      <c r="MP49" s="68"/>
      <c r="MQ49" s="68"/>
      <c r="MR49" s="68"/>
      <c r="MS49" s="68"/>
      <c r="MT49" s="68"/>
      <c r="MU49" s="68"/>
      <c r="MV49" s="68"/>
      <c r="MW49" s="68"/>
      <c r="MX49" s="68"/>
      <c r="MY49" s="68"/>
      <c r="MZ49" s="68"/>
      <c r="NA49" s="68"/>
      <c r="NB49" s="68"/>
      <c r="NC49" s="68"/>
      <c r="ND49" s="68"/>
      <c r="NE49" s="68"/>
      <c r="NF49" s="68"/>
      <c r="NG49" s="68"/>
      <c r="NH49" s="68"/>
      <c r="NI49" s="68"/>
      <c r="NJ49" s="68"/>
      <c r="NK49" s="68"/>
      <c r="NL49" s="68"/>
      <c r="NM49" s="68"/>
      <c r="NN49" s="68"/>
    </row>
    <row r="50" spans="12:378" x14ac:dyDescent="0.3"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68"/>
      <c r="DW50" s="68"/>
      <c r="DX50" s="68"/>
      <c r="DY50" s="68"/>
      <c r="DZ50" s="68"/>
      <c r="EA50" s="68"/>
      <c r="EB50" s="68"/>
      <c r="EC50" s="68"/>
      <c r="ED50" s="68"/>
      <c r="EE50" s="68"/>
      <c r="EF50" s="68"/>
      <c r="EG50" s="68"/>
      <c r="EH50" s="68"/>
      <c r="EI50" s="68"/>
      <c r="EJ50" s="68"/>
      <c r="EK50" s="68"/>
      <c r="EL50" s="68"/>
      <c r="EM50" s="68"/>
      <c r="EN50" s="68"/>
      <c r="EO50" s="68"/>
      <c r="EP50" s="68"/>
      <c r="EQ50" s="68"/>
      <c r="ER50" s="68"/>
      <c r="ES50" s="68"/>
      <c r="ET50" s="68"/>
      <c r="EU50" s="68"/>
      <c r="EV50" s="68"/>
      <c r="EW50" s="68"/>
      <c r="EX50" s="68"/>
      <c r="EY50" s="68"/>
      <c r="EZ50" s="68"/>
      <c r="FA50" s="68"/>
      <c r="FB50" s="68"/>
      <c r="FC50" s="68"/>
      <c r="FD50" s="68"/>
      <c r="FE50" s="68"/>
      <c r="FF50" s="68"/>
      <c r="FG50" s="68"/>
      <c r="FH50" s="68"/>
      <c r="FI50" s="68"/>
      <c r="FJ50" s="68"/>
      <c r="FK50" s="68"/>
      <c r="FL50" s="68"/>
      <c r="FM50" s="68"/>
      <c r="FN50" s="68"/>
      <c r="FO50" s="68"/>
      <c r="FP50" s="68"/>
      <c r="FQ50" s="68"/>
      <c r="FR50" s="68"/>
      <c r="FS50" s="68"/>
      <c r="FT50" s="68"/>
      <c r="FU50" s="68"/>
      <c r="FV50" s="68"/>
      <c r="FW50" s="68"/>
      <c r="FX50" s="68"/>
      <c r="FY50" s="68"/>
      <c r="FZ50" s="68"/>
      <c r="GA50" s="68"/>
      <c r="GB50" s="68"/>
      <c r="GC50" s="68"/>
      <c r="GD50" s="68"/>
      <c r="GE50" s="68"/>
      <c r="GF50" s="68"/>
      <c r="GG50" s="68"/>
      <c r="GH50" s="68"/>
      <c r="GI50" s="68"/>
      <c r="GJ50" s="68"/>
      <c r="GK50" s="68"/>
      <c r="GL50" s="68"/>
      <c r="GM50" s="68"/>
      <c r="GN50" s="68"/>
      <c r="GO50" s="68"/>
      <c r="GP50" s="68"/>
      <c r="GQ50" s="68"/>
      <c r="GR50" s="68"/>
      <c r="GS50" s="68"/>
      <c r="GT50" s="68"/>
      <c r="GU50" s="68"/>
      <c r="GV50" s="68"/>
      <c r="GW50" s="68"/>
      <c r="GX50" s="68"/>
      <c r="GY50" s="68"/>
      <c r="GZ50" s="68"/>
      <c r="HA50" s="68"/>
      <c r="HB50" s="68"/>
      <c r="HC50" s="68"/>
      <c r="HD50" s="68"/>
      <c r="HE50" s="68"/>
      <c r="HF50" s="68"/>
      <c r="HG50" s="68"/>
      <c r="HH50" s="68"/>
      <c r="HI50" s="68"/>
      <c r="HJ50" s="68"/>
      <c r="HK50" s="68"/>
      <c r="HL50" s="68"/>
      <c r="HM50" s="68"/>
      <c r="HN50" s="68"/>
      <c r="HO50" s="68"/>
      <c r="HP50" s="68"/>
      <c r="HQ50" s="68"/>
      <c r="HR50" s="68"/>
      <c r="HS50" s="68"/>
      <c r="HT50" s="68"/>
      <c r="HU50" s="68"/>
      <c r="HV50" s="68"/>
      <c r="HW50" s="68"/>
      <c r="HX50" s="68"/>
      <c r="HY50" s="68"/>
      <c r="HZ50" s="68"/>
      <c r="IA50" s="68"/>
      <c r="IB50" s="68"/>
      <c r="IC50" s="68"/>
      <c r="ID50" s="68"/>
      <c r="IE50" s="68"/>
      <c r="IF50" s="68"/>
      <c r="IG50" s="68"/>
      <c r="IH50" s="68"/>
      <c r="II50" s="68"/>
      <c r="IJ50" s="68"/>
      <c r="IK50" s="68"/>
      <c r="IL50" s="68"/>
      <c r="IM50" s="68"/>
      <c r="IN50" s="68"/>
      <c r="IO50" s="68"/>
      <c r="IP50" s="68"/>
      <c r="IQ50" s="68"/>
      <c r="IR50" s="68"/>
      <c r="IS50" s="68"/>
      <c r="IT50" s="68"/>
      <c r="IU50" s="68"/>
      <c r="IV50" s="68"/>
      <c r="IW50" s="68"/>
      <c r="IX50" s="68"/>
      <c r="IY50" s="68"/>
      <c r="IZ50" s="68"/>
      <c r="JA50" s="68"/>
      <c r="JB50" s="68"/>
      <c r="JC50" s="68"/>
      <c r="JD50" s="68"/>
      <c r="JE50" s="68"/>
      <c r="JF50" s="68"/>
      <c r="JG50" s="68"/>
      <c r="JH50" s="68"/>
      <c r="JI50" s="68"/>
      <c r="JJ50" s="68"/>
      <c r="JK50" s="68"/>
      <c r="JL50" s="68"/>
      <c r="JM50" s="68"/>
      <c r="JN50" s="68"/>
      <c r="JO50" s="68"/>
      <c r="JP50" s="68"/>
      <c r="JQ50" s="68"/>
      <c r="JR50" s="68"/>
      <c r="JS50" s="68"/>
      <c r="JT50" s="68"/>
      <c r="JU50" s="68"/>
      <c r="JV50" s="68"/>
      <c r="JW50" s="68"/>
      <c r="JX50" s="68"/>
      <c r="JY50" s="68"/>
      <c r="JZ50" s="68"/>
      <c r="KA50" s="68"/>
      <c r="KB50" s="68"/>
      <c r="KC50" s="68"/>
      <c r="KD50" s="68"/>
      <c r="KE50" s="68"/>
      <c r="KF50" s="68"/>
      <c r="KG50" s="68"/>
      <c r="KH50" s="68"/>
      <c r="KI50" s="68"/>
      <c r="KJ50" s="68"/>
      <c r="KK50" s="68"/>
      <c r="KL50" s="68"/>
      <c r="KM50" s="68"/>
      <c r="KN50" s="68"/>
      <c r="KO50" s="68"/>
      <c r="KP50" s="68"/>
      <c r="KQ50" s="68"/>
      <c r="KR50" s="68"/>
      <c r="KS50" s="68"/>
      <c r="KT50" s="68"/>
      <c r="KU50" s="68"/>
      <c r="KV50" s="68"/>
      <c r="KW50" s="68"/>
      <c r="KX50" s="68"/>
      <c r="KY50" s="68"/>
      <c r="KZ50" s="68"/>
      <c r="LA50" s="68"/>
      <c r="LB50" s="68"/>
      <c r="LC50" s="68"/>
      <c r="LD50" s="68"/>
      <c r="LE50" s="68"/>
      <c r="LF50" s="68"/>
      <c r="LG50" s="68"/>
      <c r="LH50" s="68"/>
      <c r="LI50" s="68"/>
      <c r="LJ50" s="68"/>
      <c r="LK50" s="68"/>
      <c r="LL50" s="68"/>
      <c r="LM50" s="68"/>
      <c r="LN50" s="68"/>
      <c r="LO50" s="68"/>
      <c r="LP50" s="68"/>
      <c r="LQ50" s="68"/>
      <c r="LR50" s="68"/>
      <c r="LS50" s="68"/>
      <c r="LT50" s="68"/>
      <c r="LU50" s="68"/>
      <c r="LV50" s="68"/>
      <c r="LW50" s="68"/>
      <c r="LX50" s="68"/>
      <c r="LY50" s="68"/>
      <c r="LZ50" s="68"/>
      <c r="MA50" s="68"/>
      <c r="MB50" s="68"/>
      <c r="MC50" s="68"/>
      <c r="MD50" s="68"/>
      <c r="ME50" s="68"/>
      <c r="MF50" s="68"/>
      <c r="MG50" s="68"/>
      <c r="MH50" s="68"/>
      <c r="MI50" s="68"/>
      <c r="MJ50" s="68"/>
      <c r="MK50" s="68"/>
      <c r="ML50" s="68"/>
      <c r="MM50" s="68"/>
      <c r="MN50" s="68"/>
      <c r="MO50" s="68"/>
      <c r="MP50" s="68"/>
      <c r="MQ50" s="68"/>
      <c r="MR50" s="68"/>
      <c r="MS50" s="68"/>
      <c r="MT50" s="68"/>
      <c r="MU50" s="68"/>
      <c r="MV50" s="68"/>
      <c r="MW50" s="68"/>
      <c r="MX50" s="68"/>
      <c r="MY50" s="68"/>
      <c r="MZ50" s="68"/>
      <c r="NA50" s="68"/>
      <c r="NB50" s="68"/>
      <c r="NC50" s="68"/>
      <c r="ND50" s="68"/>
      <c r="NE50" s="68"/>
      <c r="NF50" s="68"/>
      <c r="NG50" s="68"/>
      <c r="NH50" s="68"/>
      <c r="NI50" s="68"/>
      <c r="NJ50" s="68"/>
      <c r="NK50" s="68"/>
      <c r="NL50" s="68"/>
      <c r="NM50" s="68"/>
      <c r="NN50" s="68"/>
    </row>
    <row r="51" spans="12:378" x14ac:dyDescent="0.3"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  <c r="DQ51" s="68"/>
      <c r="DR51" s="68"/>
      <c r="DS51" s="68"/>
      <c r="DT51" s="68"/>
      <c r="DU51" s="68"/>
      <c r="DV51" s="68"/>
      <c r="DW51" s="68"/>
      <c r="DX51" s="68"/>
      <c r="DY51" s="68"/>
      <c r="DZ51" s="68"/>
      <c r="EA51" s="68"/>
      <c r="EB51" s="68"/>
      <c r="EC51" s="68"/>
      <c r="ED51" s="68"/>
      <c r="EE51" s="68"/>
      <c r="EF51" s="68"/>
      <c r="EG51" s="68"/>
      <c r="EH51" s="68"/>
      <c r="EI51" s="68"/>
      <c r="EJ51" s="68"/>
      <c r="EK51" s="68"/>
      <c r="EL51" s="68"/>
      <c r="EM51" s="68"/>
      <c r="EN51" s="68"/>
      <c r="EO51" s="68"/>
      <c r="EP51" s="68"/>
      <c r="EQ51" s="68"/>
      <c r="ER51" s="68"/>
      <c r="ES51" s="68"/>
      <c r="ET51" s="68"/>
      <c r="EU51" s="68"/>
      <c r="EV51" s="68"/>
      <c r="EW51" s="68"/>
      <c r="EX51" s="68"/>
      <c r="EY51" s="68"/>
      <c r="EZ51" s="68"/>
      <c r="FA51" s="68"/>
      <c r="FB51" s="68"/>
      <c r="FC51" s="68"/>
      <c r="FD51" s="68"/>
      <c r="FE51" s="68"/>
      <c r="FF51" s="68"/>
      <c r="FG51" s="68"/>
      <c r="FH51" s="68"/>
      <c r="FI51" s="68"/>
      <c r="FJ51" s="68"/>
      <c r="FK51" s="68"/>
      <c r="FL51" s="68"/>
      <c r="FM51" s="68"/>
      <c r="FN51" s="68"/>
      <c r="FO51" s="68"/>
      <c r="FP51" s="68"/>
      <c r="FQ51" s="68"/>
      <c r="FR51" s="68"/>
      <c r="FS51" s="68"/>
      <c r="FT51" s="68"/>
      <c r="FU51" s="68"/>
      <c r="FV51" s="68"/>
      <c r="FW51" s="68"/>
      <c r="FX51" s="68"/>
      <c r="FY51" s="68"/>
      <c r="FZ51" s="68"/>
      <c r="GA51" s="68"/>
      <c r="GB51" s="68"/>
      <c r="GC51" s="68"/>
      <c r="GD51" s="68"/>
      <c r="GE51" s="68"/>
      <c r="GF51" s="68"/>
      <c r="GG51" s="68"/>
      <c r="GH51" s="68"/>
      <c r="GI51" s="68"/>
      <c r="GJ51" s="68"/>
      <c r="GK51" s="68"/>
      <c r="GL51" s="68"/>
      <c r="GM51" s="68"/>
      <c r="GN51" s="68"/>
      <c r="GO51" s="68"/>
      <c r="GP51" s="68"/>
      <c r="GQ51" s="68"/>
      <c r="GR51" s="68"/>
      <c r="GS51" s="68"/>
      <c r="GT51" s="68"/>
      <c r="GU51" s="68"/>
      <c r="GV51" s="68"/>
      <c r="GW51" s="68"/>
      <c r="GX51" s="68"/>
      <c r="GY51" s="68"/>
      <c r="GZ51" s="68"/>
      <c r="HA51" s="68"/>
      <c r="HB51" s="68"/>
      <c r="HC51" s="68"/>
      <c r="HD51" s="68"/>
      <c r="HE51" s="68"/>
      <c r="HF51" s="68"/>
      <c r="HG51" s="68"/>
      <c r="HH51" s="68"/>
      <c r="HI51" s="68"/>
      <c r="HJ51" s="68"/>
      <c r="HK51" s="68"/>
      <c r="HL51" s="68"/>
      <c r="HM51" s="68"/>
      <c r="HN51" s="68"/>
      <c r="HO51" s="68"/>
      <c r="HP51" s="68"/>
      <c r="HQ51" s="68"/>
      <c r="HR51" s="68"/>
      <c r="HS51" s="68"/>
      <c r="HT51" s="68"/>
      <c r="HU51" s="68"/>
      <c r="HV51" s="68"/>
      <c r="HW51" s="68"/>
      <c r="HX51" s="68"/>
      <c r="HY51" s="68"/>
      <c r="HZ51" s="68"/>
      <c r="IA51" s="68"/>
      <c r="IB51" s="68"/>
      <c r="IC51" s="68"/>
      <c r="ID51" s="68"/>
      <c r="IE51" s="68"/>
      <c r="IF51" s="68"/>
      <c r="IG51" s="68"/>
      <c r="IH51" s="68"/>
      <c r="II51" s="68"/>
      <c r="IJ51" s="68"/>
      <c r="IK51" s="68"/>
      <c r="IL51" s="68"/>
      <c r="IM51" s="68"/>
      <c r="IN51" s="68"/>
      <c r="IO51" s="68"/>
      <c r="IP51" s="68"/>
      <c r="IQ51" s="68"/>
      <c r="IR51" s="68"/>
      <c r="IS51" s="68"/>
      <c r="IT51" s="68"/>
      <c r="IU51" s="68"/>
      <c r="IV51" s="68"/>
      <c r="IW51" s="68"/>
      <c r="IX51" s="68"/>
      <c r="IY51" s="68"/>
      <c r="IZ51" s="68"/>
      <c r="JA51" s="68"/>
      <c r="JB51" s="68"/>
      <c r="JC51" s="68"/>
      <c r="JD51" s="68"/>
      <c r="JE51" s="68"/>
      <c r="JF51" s="68"/>
      <c r="JG51" s="68"/>
      <c r="JH51" s="68"/>
      <c r="JI51" s="68"/>
      <c r="JJ51" s="68"/>
      <c r="JK51" s="68"/>
      <c r="JL51" s="68"/>
      <c r="JM51" s="68"/>
      <c r="JN51" s="68"/>
      <c r="JO51" s="68"/>
      <c r="JP51" s="68"/>
      <c r="JQ51" s="68"/>
      <c r="JR51" s="68"/>
      <c r="JS51" s="68"/>
      <c r="JT51" s="68"/>
      <c r="JU51" s="68"/>
      <c r="JV51" s="68"/>
      <c r="JW51" s="68"/>
      <c r="JX51" s="68"/>
      <c r="JY51" s="68"/>
      <c r="JZ51" s="68"/>
      <c r="KA51" s="68"/>
      <c r="KB51" s="68"/>
      <c r="KC51" s="68"/>
      <c r="KD51" s="68"/>
      <c r="KE51" s="68"/>
      <c r="KF51" s="68"/>
      <c r="KG51" s="68"/>
      <c r="KH51" s="68"/>
      <c r="KI51" s="68"/>
      <c r="KJ51" s="68"/>
      <c r="KK51" s="68"/>
      <c r="KL51" s="68"/>
      <c r="KM51" s="68"/>
      <c r="KN51" s="68"/>
      <c r="KO51" s="68"/>
      <c r="KP51" s="68"/>
      <c r="KQ51" s="68"/>
      <c r="KR51" s="68"/>
      <c r="KS51" s="68"/>
      <c r="KT51" s="68"/>
      <c r="KU51" s="68"/>
      <c r="KV51" s="68"/>
      <c r="KW51" s="68"/>
      <c r="KX51" s="68"/>
      <c r="KY51" s="68"/>
      <c r="KZ51" s="68"/>
      <c r="LA51" s="68"/>
      <c r="LB51" s="68"/>
      <c r="LC51" s="68"/>
      <c r="LD51" s="68"/>
      <c r="LE51" s="68"/>
      <c r="LF51" s="68"/>
      <c r="LG51" s="68"/>
      <c r="LH51" s="68"/>
      <c r="LI51" s="68"/>
      <c r="LJ51" s="68"/>
      <c r="LK51" s="68"/>
      <c r="LL51" s="68"/>
      <c r="LM51" s="68"/>
      <c r="LN51" s="68"/>
      <c r="LO51" s="68"/>
      <c r="LP51" s="68"/>
      <c r="LQ51" s="68"/>
      <c r="LR51" s="68"/>
      <c r="LS51" s="68"/>
      <c r="LT51" s="68"/>
      <c r="LU51" s="68"/>
      <c r="LV51" s="68"/>
      <c r="LW51" s="68"/>
      <c r="LX51" s="68"/>
      <c r="LY51" s="68"/>
      <c r="LZ51" s="68"/>
      <c r="MA51" s="68"/>
      <c r="MB51" s="68"/>
      <c r="MC51" s="68"/>
      <c r="MD51" s="68"/>
      <c r="ME51" s="68"/>
      <c r="MF51" s="68"/>
      <c r="MG51" s="68"/>
      <c r="MH51" s="68"/>
      <c r="MI51" s="68"/>
      <c r="MJ51" s="68"/>
      <c r="MK51" s="68"/>
      <c r="ML51" s="68"/>
      <c r="MM51" s="68"/>
      <c r="MN51" s="68"/>
      <c r="MO51" s="68"/>
      <c r="MP51" s="68"/>
      <c r="MQ51" s="68"/>
      <c r="MR51" s="68"/>
      <c r="MS51" s="68"/>
      <c r="MT51" s="68"/>
      <c r="MU51" s="68"/>
      <c r="MV51" s="68"/>
      <c r="MW51" s="68"/>
      <c r="MX51" s="68"/>
      <c r="MY51" s="68"/>
      <c r="MZ51" s="68"/>
      <c r="NA51" s="68"/>
      <c r="NB51" s="68"/>
      <c r="NC51" s="68"/>
      <c r="ND51" s="68"/>
      <c r="NE51" s="68"/>
      <c r="NF51" s="68"/>
      <c r="NG51" s="68"/>
      <c r="NH51" s="68"/>
      <c r="NI51" s="68"/>
      <c r="NJ51" s="68"/>
      <c r="NK51" s="68"/>
      <c r="NL51" s="68"/>
      <c r="NM51" s="68"/>
      <c r="NN51" s="68"/>
    </row>
    <row r="52" spans="12:378" x14ac:dyDescent="0.3"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  <c r="DQ52" s="68"/>
      <c r="DR52" s="68"/>
      <c r="DS52" s="68"/>
      <c r="DT52" s="68"/>
      <c r="DU52" s="68"/>
      <c r="DV52" s="68"/>
      <c r="DW52" s="68"/>
      <c r="DX52" s="68"/>
      <c r="DY52" s="68"/>
      <c r="DZ52" s="68"/>
      <c r="EA52" s="68"/>
      <c r="EB52" s="68"/>
      <c r="EC52" s="68"/>
      <c r="ED52" s="68"/>
      <c r="EE52" s="68"/>
      <c r="EF52" s="68"/>
      <c r="EG52" s="68"/>
      <c r="EH52" s="68"/>
      <c r="EI52" s="68"/>
      <c r="EJ52" s="68"/>
      <c r="EK52" s="68"/>
      <c r="EL52" s="68"/>
      <c r="EM52" s="68"/>
      <c r="EN52" s="68"/>
      <c r="EO52" s="68"/>
      <c r="EP52" s="68"/>
      <c r="EQ52" s="68"/>
      <c r="ER52" s="68"/>
      <c r="ES52" s="68"/>
      <c r="ET52" s="68"/>
      <c r="EU52" s="68"/>
      <c r="EV52" s="68"/>
      <c r="EW52" s="68"/>
      <c r="EX52" s="68"/>
      <c r="EY52" s="68"/>
      <c r="EZ52" s="68"/>
      <c r="FA52" s="68"/>
      <c r="FB52" s="68"/>
      <c r="FC52" s="68"/>
      <c r="FD52" s="68"/>
      <c r="FE52" s="68"/>
      <c r="FF52" s="68"/>
      <c r="FG52" s="68"/>
      <c r="FH52" s="68"/>
      <c r="FI52" s="68"/>
      <c r="FJ52" s="68"/>
      <c r="FK52" s="68"/>
      <c r="FL52" s="68"/>
      <c r="FM52" s="68"/>
      <c r="FN52" s="68"/>
      <c r="FO52" s="68"/>
      <c r="FP52" s="68"/>
      <c r="FQ52" s="68"/>
      <c r="FR52" s="68"/>
      <c r="FS52" s="68"/>
      <c r="FT52" s="68"/>
      <c r="FU52" s="68"/>
      <c r="FV52" s="68"/>
      <c r="FW52" s="68"/>
      <c r="FX52" s="68"/>
      <c r="FY52" s="68"/>
      <c r="FZ52" s="68"/>
      <c r="GA52" s="68"/>
      <c r="GB52" s="68"/>
      <c r="GC52" s="68"/>
      <c r="GD52" s="68"/>
      <c r="GE52" s="68"/>
      <c r="GF52" s="68"/>
      <c r="GG52" s="68"/>
      <c r="GH52" s="68"/>
      <c r="GI52" s="68"/>
      <c r="GJ52" s="68"/>
      <c r="GK52" s="68"/>
      <c r="GL52" s="68"/>
      <c r="GM52" s="68"/>
      <c r="GN52" s="68"/>
      <c r="GO52" s="68"/>
      <c r="GP52" s="68"/>
      <c r="GQ52" s="68"/>
      <c r="GR52" s="68"/>
      <c r="GS52" s="68"/>
      <c r="GT52" s="68"/>
      <c r="GU52" s="68"/>
      <c r="GV52" s="68"/>
      <c r="GW52" s="68"/>
      <c r="GX52" s="68"/>
      <c r="GY52" s="68"/>
      <c r="GZ52" s="68"/>
      <c r="HA52" s="68"/>
      <c r="HB52" s="68"/>
      <c r="HC52" s="68"/>
      <c r="HD52" s="68"/>
      <c r="HE52" s="68"/>
      <c r="HF52" s="68"/>
      <c r="HG52" s="68"/>
      <c r="HH52" s="68"/>
      <c r="HI52" s="68"/>
      <c r="HJ52" s="68"/>
      <c r="HK52" s="68"/>
      <c r="HL52" s="68"/>
      <c r="HM52" s="68"/>
      <c r="HN52" s="68"/>
      <c r="HO52" s="68"/>
      <c r="HP52" s="68"/>
      <c r="HQ52" s="68"/>
      <c r="HR52" s="68"/>
      <c r="HS52" s="68"/>
      <c r="HT52" s="68"/>
      <c r="HU52" s="68"/>
      <c r="HV52" s="68"/>
      <c r="HW52" s="68"/>
      <c r="HX52" s="68"/>
      <c r="HY52" s="68"/>
      <c r="HZ52" s="68"/>
      <c r="IA52" s="68"/>
      <c r="IB52" s="68"/>
      <c r="IC52" s="68"/>
      <c r="ID52" s="68"/>
      <c r="IE52" s="68"/>
      <c r="IF52" s="68"/>
      <c r="IG52" s="68"/>
      <c r="IH52" s="68"/>
      <c r="II52" s="68"/>
      <c r="IJ52" s="68"/>
      <c r="IK52" s="68"/>
      <c r="IL52" s="68"/>
      <c r="IM52" s="68"/>
      <c r="IN52" s="68"/>
      <c r="IO52" s="68"/>
      <c r="IP52" s="68"/>
      <c r="IQ52" s="68"/>
      <c r="IR52" s="68"/>
      <c r="IS52" s="68"/>
      <c r="IT52" s="68"/>
      <c r="IU52" s="68"/>
      <c r="IV52" s="68"/>
      <c r="IW52" s="68"/>
      <c r="IX52" s="68"/>
      <c r="IY52" s="68"/>
      <c r="IZ52" s="68"/>
      <c r="JA52" s="68"/>
      <c r="JB52" s="68"/>
      <c r="JC52" s="68"/>
      <c r="JD52" s="68"/>
      <c r="JE52" s="68"/>
      <c r="JF52" s="68"/>
      <c r="JG52" s="68"/>
      <c r="JH52" s="68"/>
      <c r="JI52" s="68"/>
      <c r="JJ52" s="68"/>
      <c r="JK52" s="68"/>
      <c r="JL52" s="68"/>
      <c r="JM52" s="68"/>
      <c r="JN52" s="68"/>
      <c r="JO52" s="68"/>
      <c r="JP52" s="68"/>
      <c r="JQ52" s="68"/>
      <c r="JR52" s="68"/>
      <c r="JS52" s="68"/>
      <c r="JT52" s="68"/>
      <c r="JU52" s="68"/>
      <c r="JV52" s="68"/>
      <c r="JW52" s="68"/>
      <c r="JX52" s="68"/>
      <c r="JY52" s="68"/>
      <c r="JZ52" s="68"/>
      <c r="KA52" s="68"/>
      <c r="KB52" s="68"/>
      <c r="KC52" s="68"/>
      <c r="KD52" s="68"/>
      <c r="KE52" s="68"/>
      <c r="KF52" s="68"/>
      <c r="KG52" s="68"/>
      <c r="KH52" s="68"/>
      <c r="KI52" s="68"/>
      <c r="KJ52" s="68"/>
      <c r="KK52" s="68"/>
      <c r="KL52" s="68"/>
      <c r="KM52" s="68"/>
      <c r="KN52" s="68"/>
      <c r="KO52" s="68"/>
      <c r="KP52" s="68"/>
      <c r="KQ52" s="68"/>
      <c r="KR52" s="68"/>
      <c r="KS52" s="68"/>
      <c r="KT52" s="68"/>
      <c r="KU52" s="68"/>
      <c r="KV52" s="68"/>
      <c r="KW52" s="68"/>
      <c r="KX52" s="68"/>
      <c r="KY52" s="68"/>
      <c r="KZ52" s="68"/>
      <c r="LA52" s="68"/>
      <c r="LB52" s="68"/>
      <c r="LC52" s="68"/>
      <c r="LD52" s="68"/>
      <c r="LE52" s="68"/>
      <c r="LF52" s="68"/>
      <c r="LG52" s="68"/>
      <c r="LH52" s="68"/>
      <c r="LI52" s="68"/>
      <c r="LJ52" s="68"/>
      <c r="LK52" s="68"/>
      <c r="LL52" s="68"/>
      <c r="LM52" s="68"/>
      <c r="LN52" s="68"/>
      <c r="LO52" s="68"/>
      <c r="LP52" s="68"/>
      <c r="LQ52" s="68"/>
      <c r="LR52" s="68"/>
      <c r="LS52" s="68"/>
      <c r="LT52" s="68"/>
      <c r="LU52" s="68"/>
      <c r="LV52" s="68"/>
      <c r="LW52" s="68"/>
      <c r="LX52" s="68"/>
      <c r="LY52" s="68"/>
      <c r="LZ52" s="68"/>
      <c r="MA52" s="68"/>
      <c r="MB52" s="68"/>
      <c r="MC52" s="68"/>
      <c r="MD52" s="68"/>
      <c r="ME52" s="68"/>
      <c r="MF52" s="68"/>
      <c r="MG52" s="68"/>
      <c r="MH52" s="68"/>
      <c r="MI52" s="68"/>
      <c r="MJ52" s="68"/>
      <c r="MK52" s="68"/>
      <c r="ML52" s="68"/>
      <c r="MM52" s="68"/>
      <c r="MN52" s="68"/>
      <c r="MO52" s="68"/>
      <c r="MP52" s="68"/>
      <c r="MQ52" s="68"/>
      <c r="MR52" s="68"/>
      <c r="MS52" s="68"/>
      <c r="MT52" s="68"/>
      <c r="MU52" s="68"/>
      <c r="MV52" s="68"/>
      <c r="MW52" s="68"/>
      <c r="MX52" s="68"/>
      <c r="MY52" s="68"/>
      <c r="MZ52" s="68"/>
      <c r="NA52" s="68"/>
      <c r="NB52" s="68"/>
      <c r="NC52" s="68"/>
      <c r="ND52" s="68"/>
      <c r="NE52" s="68"/>
      <c r="NF52" s="68"/>
      <c r="NG52" s="68"/>
      <c r="NH52" s="68"/>
      <c r="NI52" s="68"/>
      <c r="NJ52" s="68"/>
      <c r="NK52" s="68"/>
      <c r="NL52" s="68"/>
      <c r="NM52" s="68"/>
      <c r="NN52" s="68"/>
    </row>
    <row r="53" spans="12:378" x14ac:dyDescent="0.3"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  <c r="DQ53" s="68"/>
      <c r="DR53" s="68"/>
      <c r="DS53" s="68"/>
      <c r="DT53" s="68"/>
      <c r="DU53" s="68"/>
      <c r="DV53" s="68"/>
      <c r="DW53" s="68"/>
      <c r="DX53" s="68"/>
      <c r="DY53" s="68"/>
      <c r="DZ53" s="68"/>
      <c r="EA53" s="68"/>
      <c r="EB53" s="68"/>
      <c r="EC53" s="68"/>
      <c r="ED53" s="68"/>
      <c r="EE53" s="68"/>
      <c r="EF53" s="68"/>
      <c r="EG53" s="68"/>
      <c r="EH53" s="68"/>
      <c r="EI53" s="68"/>
      <c r="EJ53" s="68"/>
      <c r="EK53" s="68"/>
      <c r="EL53" s="68"/>
      <c r="EM53" s="68"/>
      <c r="EN53" s="68"/>
      <c r="EO53" s="68"/>
      <c r="EP53" s="68"/>
      <c r="EQ53" s="68"/>
      <c r="ER53" s="68"/>
      <c r="ES53" s="68"/>
      <c r="ET53" s="68"/>
      <c r="EU53" s="68"/>
      <c r="EV53" s="68"/>
      <c r="EW53" s="68"/>
      <c r="EX53" s="68"/>
      <c r="EY53" s="68"/>
      <c r="EZ53" s="68"/>
      <c r="FA53" s="68"/>
      <c r="FB53" s="68"/>
      <c r="FC53" s="68"/>
      <c r="FD53" s="68"/>
      <c r="FE53" s="68"/>
      <c r="FF53" s="68"/>
      <c r="FG53" s="68"/>
      <c r="FH53" s="68"/>
      <c r="FI53" s="68"/>
      <c r="FJ53" s="68"/>
      <c r="FK53" s="68"/>
      <c r="FL53" s="68"/>
      <c r="FM53" s="68"/>
      <c r="FN53" s="68"/>
      <c r="FO53" s="68"/>
      <c r="FP53" s="68"/>
      <c r="FQ53" s="68"/>
      <c r="FR53" s="68"/>
      <c r="FS53" s="68"/>
      <c r="FT53" s="68"/>
      <c r="FU53" s="68"/>
      <c r="FV53" s="68"/>
      <c r="FW53" s="68"/>
      <c r="FX53" s="68"/>
      <c r="FY53" s="68"/>
      <c r="FZ53" s="68"/>
      <c r="GA53" s="68"/>
      <c r="GB53" s="68"/>
      <c r="GC53" s="68"/>
      <c r="GD53" s="68"/>
      <c r="GE53" s="68"/>
      <c r="GF53" s="68"/>
      <c r="GG53" s="68"/>
      <c r="GH53" s="68"/>
      <c r="GI53" s="68"/>
      <c r="GJ53" s="68"/>
      <c r="GK53" s="68"/>
      <c r="GL53" s="68"/>
      <c r="GM53" s="68"/>
      <c r="GN53" s="68"/>
      <c r="GO53" s="68"/>
      <c r="GP53" s="68"/>
      <c r="GQ53" s="68"/>
      <c r="GR53" s="68"/>
      <c r="GS53" s="68"/>
      <c r="GT53" s="68"/>
      <c r="GU53" s="68"/>
      <c r="GV53" s="68"/>
      <c r="GW53" s="68"/>
      <c r="GX53" s="68"/>
      <c r="GY53" s="68"/>
      <c r="GZ53" s="68"/>
      <c r="HA53" s="68"/>
      <c r="HB53" s="68"/>
      <c r="HC53" s="68"/>
      <c r="HD53" s="68"/>
      <c r="HE53" s="68"/>
      <c r="HF53" s="68"/>
      <c r="HG53" s="68"/>
      <c r="HH53" s="68"/>
      <c r="HI53" s="68"/>
      <c r="HJ53" s="68"/>
      <c r="HK53" s="68"/>
      <c r="HL53" s="68"/>
      <c r="HM53" s="68"/>
      <c r="HN53" s="68"/>
      <c r="HO53" s="68"/>
      <c r="HP53" s="68"/>
      <c r="HQ53" s="68"/>
      <c r="HR53" s="68"/>
      <c r="HS53" s="68"/>
      <c r="HT53" s="68"/>
      <c r="HU53" s="68"/>
      <c r="HV53" s="68"/>
      <c r="HW53" s="68"/>
      <c r="HX53" s="68"/>
      <c r="HY53" s="68"/>
      <c r="HZ53" s="68"/>
      <c r="IA53" s="68"/>
      <c r="IB53" s="68"/>
      <c r="IC53" s="68"/>
      <c r="ID53" s="68"/>
      <c r="IE53" s="68"/>
      <c r="IF53" s="68"/>
      <c r="IG53" s="68"/>
      <c r="IH53" s="68"/>
      <c r="II53" s="68"/>
      <c r="IJ53" s="68"/>
      <c r="IK53" s="68"/>
      <c r="IL53" s="68"/>
      <c r="IM53" s="68"/>
      <c r="IN53" s="68"/>
      <c r="IO53" s="68"/>
      <c r="IP53" s="68"/>
      <c r="IQ53" s="68"/>
      <c r="IR53" s="68"/>
      <c r="IS53" s="68"/>
      <c r="IT53" s="68"/>
      <c r="IU53" s="68"/>
      <c r="IV53" s="68"/>
      <c r="IW53" s="68"/>
      <c r="IX53" s="68"/>
      <c r="IY53" s="68"/>
      <c r="IZ53" s="68"/>
      <c r="JA53" s="68"/>
      <c r="JB53" s="68"/>
      <c r="JC53" s="68"/>
      <c r="JD53" s="68"/>
      <c r="JE53" s="68"/>
      <c r="JF53" s="68"/>
      <c r="JG53" s="68"/>
      <c r="JH53" s="68"/>
      <c r="JI53" s="68"/>
      <c r="JJ53" s="68"/>
      <c r="JK53" s="68"/>
      <c r="JL53" s="68"/>
      <c r="JM53" s="68"/>
      <c r="JN53" s="68"/>
      <c r="JO53" s="68"/>
      <c r="JP53" s="68"/>
      <c r="JQ53" s="68"/>
      <c r="JR53" s="68"/>
      <c r="JS53" s="68"/>
      <c r="JT53" s="68"/>
      <c r="JU53" s="68"/>
      <c r="JV53" s="68"/>
      <c r="JW53" s="68"/>
      <c r="JX53" s="68"/>
      <c r="JY53" s="68"/>
      <c r="JZ53" s="68"/>
      <c r="KA53" s="68"/>
      <c r="KB53" s="68"/>
      <c r="KC53" s="68"/>
      <c r="KD53" s="68"/>
      <c r="KE53" s="68"/>
      <c r="KF53" s="68"/>
      <c r="KG53" s="68"/>
      <c r="KH53" s="68"/>
      <c r="KI53" s="68"/>
      <c r="KJ53" s="68"/>
      <c r="KK53" s="68"/>
      <c r="KL53" s="68"/>
      <c r="KM53" s="68"/>
      <c r="KN53" s="68"/>
      <c r="KO53" s="68"/>
      <c r="KP53" s="68"/>
      <c r="KQ53" s="68"/>
      <c r="KR53" s="68"/>
      <c r="KS53" s="68"/>
      <c r="KT53" s="68"/>
      <c r="KU53" s="68"/>
      <c r="KV53" s="68"/>
      <c r="KW53" s="68"/>
      <c r="KX53" s="68"/>
      <c r="KY53" s="68"/>
      <c r="KZ53" s="68"/>
      <c r="LA53" s="68"/>
      <c r="LB53" s="68"/>
      <c r="LC53" s="68"/>
      <c r="LD53" s="68"/>
      <c r="LE53" s="68"/>
      <c r="LF53" s="68"/>
      <c r="LG53" s="68"/>
      <c r="LH53" s="68"/>
      <c r="LI53" s="68"/>
      <c r="LJ53" s="68"/>
      <c r="LK53" s="68"/>
      <c r="LL53" s="68"/>
      <c r="LM53" s="68"/>
      <c r="LN53" s="68"/>
      <c r="LO53" s="68"/>
      <c r="LP53" s="68"/>
      <c r="LQ53" s="68"/>
      <c r="LR53" s="68"/>
      <c r="LS53" s="68"/>
      <c r="LT53" s="68"/>
      <c r="LU53" s="68"/>
      <c r="LV53" s="68"/>
      <c r="LW53" s="68"/>
      <c r="LX53" s="68"/>
      <c r="LY53" s="68"/>
      <c r="LZ53" s="68"/>
      <c r="MA53" s="68"/>
      <c r="MB53" s="68"/>
      <c r="MC53" s="68"/>
      <c r="MD53" s="68"/>
      <c r="ME53" s="68"/>
      <c r="MF53" s="68"/>
      <c r="MG53" s="68"/>
      <c r="MH53" s="68"/>
      <c r="MI53" s="68"/>
      <c r="MJ53" s="68"/>
      <c r="MK53" s="68"/>
      <c r="ML53" s="68"/>
      <c r="MM53" s="68"/>
      <c r="MN53" s="68"/>
      <c r="MO53" s="68"/>
      <c r="MP53" s="68"/>
      <c r="MQ53" s="68"/>
      <c r="MR53" s="68"/>
      <c r="MS53" s="68"/>
      <c r="MT53" s="68"/>
      <c r="MU53" s="68"/>
      <c r="MV53" s="68"/>
      <c r="MW53" s="68"/>
      <c r="MX53" s="68"/>
      <c r="MY53" s="68"/>
      <c r="MZ53" s="68"/>
      <c r="NA53" s="68"/>
      <c r="NB53" s="68"/>
      <c r="NC53" s="68"/>
      <c r="ND53" s="68"/>
      <c r="NE53" s="68"/>
      <c r="NF53" s="68"/>
      <c r="NG53" s="68"/>
      <c r="NH53" s="68"/>
      <c r="NI53" s="68"/>
      <c r="NJ53" s="68"/>
      <c r="NK53" s="68"/>
      <c r="NL53" s="68"/>
      <c r="NM53" s="68"/>
      <c r="NN53" s="68"/>
    </row>
    <row r="54" spans="12:378" x14ac:dyDescent="0.3"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  <c r="DQ54" s="68"/>
      <c r="DR54" s="68"/>
      <c r="DS54" s="68"/>
      <c r="DT54" s="68"/>
      <c r="DU54" s="68"/>
      <c r="DV54" s="68"/>
      <c r="DW54" s="68"/>
      <c r="DX54" s="68"/>
      <c r="DY54" s="68"/>
      <c r="DZ54" s="68"/>
      <c r="EA54" s="68"/>
      <c r="EB54" s="68"/>
      <c r="EC54" s="68"/>
      <c r="ED54" s="68"/>
      <c r="EE54" s="68"/>
      <c r="EF54" s="68"/>
      <c r="EG54" s="68"/>
      <c r="EH54" s="68"/>
      <c r="EI54" s="68"/>
      <c r="EJ54" s="68"/>
      <c r="EK54" s="68"/>
      <c r="EL54" s="68"/>
      <c r="EM54" s="68"/>
      <c r="EN54" s="68"/>
      <c r="EO54" s="68"/>
      <c r="EP54" s="68"/>
      <c r="EQ54" s="68"/>
      <c r="ER54" s="68"/>
      <c r="ES54" s="68"/>
      <c r="ET54" s="68"/>
      <c r="EU54" s="68"/>
      <c r="EV54" s="68"/>
      <c r="EW54" s="68"/>
      <c r="EX54" s="68"/>
      <c r="EY54" s="68"/>
      <c r="EZ54" s="68"/>
      <c r="FA54" s="68"/>
      <c r="FB54" s="68"/>
      <c r="FC54" s="68"/>
      <c r="FD54" s="68"/>
      <c r="FE54" s="68"/>
      <c r="FF54" s="68"/>
      <c r="FG54" s="68"/>
      <c r="FH54" s="68"/>
      <c r="FI54" s="68"/>
      <c r="FJ54" s="68"/>
      <c r="FK54" s="68"/>
      <c r="FL54" s="68"/>
      <c r="FM54" s="68"/>
      <c r="FN54" s="68"/>
      <c r="FO54" s="68"/>
      <c r="FP54" s="68"/>
      <c r="FQ54" s="68"/>
      <c r="FR54" s="68"/>
      <c r="FS54" s="68"/>
      <c r="FT54" s="68"/>
      <c r="FU54" s="68"/>
      <c r="FV54" s="68"/>
      <c r="FW54" s="68"/>
      <c r="FX54" s="68"/>
      <c r="FY54" s="68"/>
      <c r="FZ54" s="68"/>
      <c r="GA54" s="68"/>
      <c r="GB54" s="68"/>
      <c r="GC54" s="68"/>
      <c r="GD54" s="68"/>
      <c r="GE54" s="68"/>
      <c r="GF54" s="68"/>
      <c r="GG54" s="68"/>
      <c r="GH54" s="68"/>
      <c r="GI54" s="68"/>
      <c r="GJ54" s="68"/>
      <c r="GK54" s="68"/>
      <c r="GL54" s="68"/>
      <c r="GM54" s="68"/>
      <c r="GN54" s="68"/>
      <c r="GO54" s="68"/>
      <c r="GP54" s="68"/>
      <c r="GQ54" s="68"/>
      <c r="GR54" s="68"/>
      <c r="GS54" s="68"/>
      <c r="GT54" s="68"/>
      <c r="GU54" s="68"/>
      <c r="GV54" s="68"/>
      <c r="GW54" s="68"/>
      <c r="GX54" s="68"/>
      <c r="GY54" s="68"/>
      <c r="GZ54" s="68"/>
      <c r="HA54" s="68"/>
      <c r="HB54" s="68"/>
      <c r="HC54" s="68"/>
      <c r="HD54" s="68"/>
      <c r="HE54" s="68"/>
      <c r="HF54" s="68"/>
      <c r="HG54" s="68"/>
      <c r="HH54" s="68"/>
      <c r="HI54" s="68"/>
      <c r="HJ54" s="68"/>
      <c r="HK54" s="68"/>
      <c r="HL54" s="68"/>
      <c r="HM54" s="68"/>
      <c r="HN54" s="68"/>
      <c r="HO54" s="68"/>
      <c r="HP54" s="68"/>
      <c r="HQ54" s="68"/>
      <c r="HR54" s="68"/>
      <c r="HS54" s="68"/>
      <c r="HT54" s="68"/>
      <c r="HU54" s="68"/>
      <c r="HV54" s="68"/>
      <c r="HW54" s="68"/>
      <c r="HX54" s="68"/>
      <c r="HY54" s="68"/>
      <c r="HZ54" s="68"/>
      <c r="IA54" s="68"/>
      <c r="IB54" s="68"/>
      <c r="IC54" s="68"/>
      <c r="ID54" s="68"/>
      <c r="IE54" s="68"/>
      <c r="IF54" s="68"/>
      <c r="IG54" s="68"/>
      <c r="IH54" s="68"/>
      <c r="II54" s="68"/>
      <c r="IJ54" s="68"/>
      <c r="IK54" s="68"/>
      <c r="IL54" s="68"/>
      <c r="IM54" s="68"/>
      <c r="IN54" s="68"/>
      <c r="IO54" s="68"/>
      <c r="IP54" s="68"/>
      <c r="IQ54" s="68"/>
      <c r="IR54" s="68"/>
      <c r="IS54" s="68"/>
      <c r="IT54" s="68"/>
      <c r="IU54" s="68"/>
      <c r="IV54" s="68"/>
      <c r="IW54" s="68"/>
      <c r="IX54" s="68"/>
      <c r="IY54" s="68"/>
      <c r="IZ54" s="68"/>
      <c r="JA54" s="68"/>
      <c r="JB54" s="68"/>
      <c r="JC54" s="68"/>
      <c r="JD54" s="68"/>
      <c r="JE54" s="68"/>
      <c r="JF54" s="68"/>
      <c r="JG54" s="68"/>
      <c r="JH54" s="68"/>
      <c r="JI54" s="68"/>
      <c r="JJ54" s="68"/>
      <c r="JK54" s="68"/>
      <c r="JL54" s="68"/>
      <c r="JM54" s="68"/>
      <c r="JN54" s="68"/>
      <c r="JO54" s="68"/>
      <c r="JP54" s="68"/>
      <c r="JQ54" s="68"/>
      <c r="JR54" s="68"/>
      <c r="JS54" s="68"/>
      <c r="JT54" s="68"/>
      <c r="JU54" s="68"/>
      <c r="JV54" s="68"/>
      <c r="JW54" s="68"/>
      <c r="JX54" s="68"/>
      <c r="JY54" s="68"/>
      <c r="JZ54" s="68"/>
      <c r="KA54" s="68"/>
      <c r="KB54" s="68"/>
      <c r="KC54" s="68"/>
      <c r="KD54" s="68"/>
      <c r="KE54" s="68"/>
      <c r="KF54" s="68"/>
      <c r="KG54" s="68"/>
      <c r="KH54" s="68"/>
      <c r="KI54" s="68"/>
      <c r="KJ54" s="68"/>
      <c r="KK54" s="68"/>
      <c r="KL54" s="68"/>
      <c r="KM54" s="68"/>
      <c r="KN54" s="68"/>
      <c r="KO54" s="68"/>
      <c r="KP54" s="68"/>
      <c r="KQ54" s="68"/>
      <c r="KR54" s="68"/>
      <c r="KS54" s="68"/>
      <c r="KT54" s="68"/>
      <c r="KU54" s="68"/>
      <c r="KV54" s="68"/>
      <c r="KW54" s="68"/>
      <c r="KX54" s="68"/>
      <c r="KY54" s="68"/>
      <c r="KZ54" s="68"/>
      <c r="LA54" s="68"/>
      <c r="LB54" s="68"/>
      <c r="LC54" s="68"/>
      <c r="LD54" s="68"/>
      <c r="LE54" s="68"/>
      <c r="LF54" s="68"/>
      <c r="LG54" s="68"/>
      <c r="LH54" s="68"/>
      <c r="LI54" s="68"/>
      <c r="LJ54" s="68"/>
      <c r="LK54" s="68"/>
      <c r="LL54" s="68"/>
      <c r="LM54" s="68"/>
      <c r="LN54" s="68"/>
      <c r="LO54" s="68"/>
      <c r="LP54" s="68"/>
      <c r="LQ54" s="68"/>
      <c r="LR54" s="68"/>
      <c r="LS54" s="68"/>
      <c r="LT54" s="68"/>
      <c r="LU54" s="68"/>
      <c r="LV54" s="68"/>
      <c r="LW54" s="68"/>
      <c r="LX54" s="68"/>
      <c r="LY54" s="68"/>
      <c r="LZ54" s="68"/>
      <c r="MA54" s="68"/>
      <c r="MB54" s="68"/>
      <c r="MC54" s="68"/>
      <c r="MD54" s="68"/>
      <c r="ME54" s="68"/>
      <c r="MF54" s="68"/>
      <c r="MG54" s="68"/>
      <c r="MH54" s="68"/>
      <c r="MI54" s="68"/>
      <c r="MJ54" s="68"/>
      <c r="MK54" s="68"/>
      <c r="ML54" s="68"/>
      <c r="MM54" s="68"/>
      <c r="MN54" s="68"/>
      <c r="MO54" s="68"/>
      <c r="MP54" s="68"/>
      <c r="MQ54" s="68"/>
      <c r="MR54" s="68"/>
      <c r="MS54" s="68"/>
      <c r="MT54" s="68"/>
      <c r="MU54" s="68"/>
      <c r="MV54" s="68"/>
      <c r="MW54" s="68"/>
      <c r="MX54" s="68"/>
      <c r="MY54" s="68"/>
      <c r="MZ54" s="68"/>
      <c r="NA54" s="68"/>
      <c r="NB54" s="68"/>
      <c r="NC54" s="68"/>
      <c r="ND54" s="68"/>
      <c r="NE54" s="68"/>
      <c r="NF54" s="68"/>
      <c r="NG54" s="68"/>
      <c r="NH54" s="68"/>
      <c r="NI54" s="68"/>
      <c r="NJ54" s="68"/>
      <c r="NK54" s="68"/>
      <c r="NL54" s="68"/>
      <c r="NM54" s="68"/>
      <c r="NN54" s="68"/>
    </row>
    <row r="55" spans="12:378" x14ac:dyDescent="0.3"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  <c r="DQ55" s="68"/>
      <c r="DR55" s="68"/>
      <c r="DS55" s="68"/>
      <c r="DT55" s="68"/>
      <c r="DU55" s="68"/>
      <c r="DV55" s="68"/>
      <c r="DW55" s="68"/>
      <c r="DX55" s="68"/>
      <c r="DY55" s="68"/>
      <c r="DZ55" s="68"/>
      <c r="EA55" s="68"/>
      <c r="EB55" s="68"/>
      <c r="EC55" s="68"/>
      <c r="ED55" s="68"/>
      <c r="EE55" s="68"/>
      <c r="EF55" s="68"/>
      <c r="EG55" s="68"/>
      <c r="EH55" s="68"/>
      <c r="EI55" s="68"/>
      <c r="EJ55" s="68"/>
      <c r="EK55" s="68"/>
      <c r="EL55" s="68"/>
      <c r="EM55" s="68"/>
      <c r="EN55" s="68"/>
      <c r="EO55" s="68"/>
      <c r="EP55" s="68"/>
      <c r="EQ55" s="68"/>
      <c r="ER55" s="68"/>
      <c r="ES55" s="68"/>
      <c r="ET55" s="68"/>
      <c r="EU55" s="68"/>
      <c r="EV55" s="68"/>
      <c r="EW55" s="68"/>
      <c r="EX55" s="68"/>
      <c r="EY55" s="68"/>
      <c r="EZ55" s="68"/>
      <c r="FA55" s="68"/>
      <c r="FB55" s="68"/>
      <c r="FC55" s="68"/>
      <c r="FD55" s="68"/>
      <c r="FE55" s="68"/>
      <c r="FF55" s="68"/>
      <c r="FG55" s="68"/>
      <c r="FH55" s="68"/>
      <c r="FI55" s="68"/>
      <c r="FJ55" s="68"/>
      <c r="FK55" s="68"/>
      <c r="FL55" s="68"/>
      <c r="FM55" s="68"/>
      <c r="FN55" s="68"/>
      <c r="FO55" s="68"/>
      <c r="FP55" s="68"/>
      <c r="FQ55" s="68"/>
      <c r="FR55" s="68"/>
      <c r="FS55" s="68"/>
      <c r="FT55" s="68"/>
      <c r="FU55" s="68"/>
      <c r="FV55" s="68"/>
      <c r="FW55" s="68"/>
      <c r="FX55" s="68"/>
      <c r="FY55" s="68"/>
      <c r="FZ55" s="68"/>
      <c r="GA55" s="68"/>
      <c r="GB55" s="68"/>
      <c r="GC55" s="68"/>
      <c r="GD55" s="68"/>
      <c r="GE55" s="68"/>
      <c r="GF55" s="68"/>
      <c r="GG55" s="68"/>
      <c r="GH55" s="68"/>
      <c r="GI55" s="68"/>
      <c r="GJ55" s="68"/>
      <c r="GK55" s="68"/>
      <c r="GL55" s="68"/>
      <c r="GM55" s="68"/>
      <c r="GN55" s="68"/>
      <c r="GO55" s="68"/>
      <c r="GP55" s="68"/>
      <c r="GQ55" s="68"/>
      <c r="GR55" s="68"/>
      <c r="GS55" s="68"/>
      <c r="GT55" s="68"/>
      <c r="GU55" s="68"/>
      <c r="GV55" s="68"/>
      <c r="GW55" s="68"/>
      <c r="GX55" s="68"/>
      <c r="GY55" s="68"/>
      <c r="GZ55" s="68"/>
      <c r="HA55" s="68"/>
      <c r="HB55" s="68"/>
      <c r="HC55" s="68"/>
      <c r="HD55" s="68"/>
      <c r="HE55" s="68"/>
      <c r="HF55" s="68"/>
      <c r="HG55" s="68"/>
      <c r="HH55" s="68"/>
      <c r="HI55" s="68"/>
      <c r="HJ55" s="68"/>
      <c r="HK55" s="68"/>
      <c r="HL55" s="68"/>
      <c r="HM55" s="68"/>
      <c r="HN55" s="68"/>
      <c r="HO55" s="68"/>
      <c r="HP55" s="68"/>
      <c r="HQ55" s="68"/>
      <c r="HR55" s="68"/>
      <c r="HS55" s="68"/>
      <c r="HT55" s="68"/>
      <c r="HU55" s="68"/>
      <c r="HV55" s="68"/>
      <c r="HW55" s="68"/>
      <c r="HX55" s="68"/>
      <c r="HY55" s="68"/>
      <c r="HZ55" s="68"/>
      <c r="IA55" s="68"/>
      <c r="IB55" s="68"/>
      <c r="IC55" s="68"/>
      <c r="ID55" s="68"/>
      <c r="IE55" s="68"/>
      <c r="IF55" s="68"/>
      <c r="IG55" s="68"/>
      <c r="IH55" s="68"/>
      <c r="II55" s="68"/>
      <c r="IJ55" s="68"/>
      <c r="IK55" s="68"/>
      <c r="IL55" s="68"/>
      <c r="IM55" s="68"/>
      <c r="IN55" s="68"/>
      <c r="IO55" s="68"/>
      <c r="IP55" s="68"/>
      <c r="IQ55" s="68"/>
      <c r="IR55" s="68"/>
      <c r="IS55" s="68"/>
      <c r="IT55" s="68"/>
      <c r="IU55" s="68"/>
      <c r="IV55" s="68"/>
      <c r="IW55" s="68"/>
      <c r="IX55" s="68"/>
      <c r="IY55" s="68"/>
      <c r="IZ55" s="68"/>
      <c r="JA55" s="68"/>
      <c r="JB55" s="68"/>
      <c r="JC55" s="68"/>
      <c r="JD55" s="68"/>
      <c r="JE55" s="68"/>
      <c r="JF55" s="68"/>
      <c r="JG55" s="68"/>
      <c r="JH55" s="68"/>
      <c r="JI55" s="68"/>
      <c r="JJ55" s="68"/>
      <c r="JK55" s="68"/>
      <c r="JL55" s="68"/>
      <c r="JM55" s="68"/>
      <c r="JN55" s="68"/>
      <c r="JO55" s="68"/>
      <c r="JP55" s="68"/>
      <c r="JQ55" s="68"/>
      <c r="JR55" s="68"/>
      <c r="JS55" s="68"/>
      <c r="JT55" s="68"/>
      <c r="JU55" s="68"/>
      <c r="JV55" s="68"/>
      <c r="JW55" s="68"/>
      <c r="JX55" s="68"/>
      <c r="JY55" s="68"/>
      <c r="JZ55" s="68"/>
      <c r="KA55" s="68"/>
      <c r="KB55" s="68"/>
      <c r="KC55" s="68"/>
      <c r="KD55" s="68"/>
      <c r="KE55" s="68"/>
      <c r="KF55" s="68"/>
      <c r="KG55" s="68"/>
      <c r="KH55" s="68"/>
      <c r="KI55" s="68"/>
      <c r="KJ55" s="68"/>
      <c r="KK55" s="68"/>
      <c r="KL55" s="68"/>
      <c r="KM55" s="68"/>
      <c r="KN55" s="68"/>
      <c r="KO55" s="68"/>
      <c r="KP55" s="68"/>
      <c r="KQ55" s="68"/>
      <c r="KR55" s="68"/>
      <c r="KS55" s="68"/>
      <c r="KT55" s="68"/>
      <c r="KU55" s="68"/>
      <c r="KV55" s="68"/>
      <c r="KW55" s="68"/>
      <c r="KX55" s="68"/>
      <c r="KY55" s="68"/>
      <c r="KZ55" s="68"/>
      <c r="LA55" s="68"/>
      <c r="LB55" s="68"/>
      <c r="LC55" s="68"/>
      <c r="LD55" s="68"/>
      <c r="LE55" s="68"/>
      <c r="LF55" s="68"/>
      <c r="LG55" s="68"/>
      <c r="LH55" s="68"/>
      <c r="LI55" s="68"/>
      <c r="LJ55" s="68"/>
      <c r="LK55" s="68"/>
      <c r="LL55" s="68"/>
      <c r="LM55" s="68"/>
      <c r="LN55" s="68"/>
      <c r="LO55" s="68"/>
      <c r="LP55" s="68"/>
      <c r="LQ55" s="68"/>
      <c r="LR55" s="68"/>
      <c r="LS55" s="68"/>
      <c r="LT55" s="68"/>
      <c r="LU55" s="68"/>
      <c r="LV55" s="68"/>
      <c r="LW55" s="68"/>
      <c r="LX55" s="68"/>
      <c r="LY55" s="68"/>
      <c r="LZ55" s="68"/>
      <c r="MA55" s="68"/>
      <c r="MB55" s="68"/>
      <c r="MC55" s="68"/>
      <c r="MD55" s="68"/>
      <c r="ME55" s="68"/>
      <c r="MF55" s="68"/>
      <c r="MG55" s="68"/>
      <c r="MH55" s="68"/>
      <c r="MI55" s="68"/>
      <c r="MJ55" s="68"/>
      <c r="MK55" s="68"/>
      <c r="ML55" s="68"/>
      <c r="MM55" s="68"/>
      <c r="MN55" s="68"/>
      <c r="MO55" s="68"/>
      <c r="MP55" s="68"/>
      <c r="MQ55" s="68"/>
      <c r="MR55" s="68"/>
      <c r="MS55" s="68"/>
      <c r="MT55" s="68"/>
      <c r="MU55" s="68"/>
      <c r="MV55" s="68"/>
      <c r="MW55" s="68"/>
      <c r="MX55" s="68"/>
      <c r="MY55" s="68"/>
      <c r="MZ55" s="68"/>
      <c r="NA55" s="68"/>
      <c r="NB55" s="68"/>
      <c r="NC55" s="68"/>
      <c r="ND55" s="68"/>
      <c r="NE55" s="68"/>
      <c r="NF55" s="68"/>
      <c r="NG55" s="68"/>
      <c r="NH55" s="68"/>
      <c r="NI55" s="68"/>
      <c r="NJ55" s="68"/>
      <c r="NK55" s="68"/>
      <c r="NL55" s="68"/>
      <c r="NM55" s="68"/>
      <c r="NN55" s="68"/>
    </row>
    <row r="56" spans="12:378" x14ac:dyDescent="0.3"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  <c r="DQ56" s="68"/>
      <c r="DR56" s="68"/>
      <c r="DS56" s="68"/>
      <c r="DT56" s="68"/>
      <c r="DU56" s="68"/>
      <c r="DV56" s="68"/>
      <c r="DW56" s="68"/>
      <c r="DX56" s="68"/>
      <c r="DY56" s="68"/>
      <c r="DZ56" s="68"/>
      <c r="EA56" s="68"/>
      <c r="EB56" s="68"/>
      <c r="EC56" s="68"/>
      <c r="ED56" s="68"/>
      <c r="EE56" s="68"/>
      <c r="EF56" s="68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  <c r="FW56" s="68"/>
      <c r="FX56" s="68"/>
      <c r="FY56" s="68"/>
      <c r="FZ56" s="68"/>
      <c r="GA56" s="68"/>
      <c r="GB56" s="68"/>
      <c r="GC56" s="68"/>
      <c r="GD56" s="68"/>
      <c r="GE56" s="68"/>
      <c r="GF56" s="68"/>
      <c r="GG56" s="68"/>
      <c r="GH56" s="68"/>
      <c r="GI56" s="68"/>
      <c r="GJ56" s="68"/>
      <c r="GK56" s="68"/>
      <c r="GL56" s="68"/>
      <c r="GM56" s="68"/>
      <c r="GN56" s="68"/>
      <c r="GO56" s="68"/>
      <c r="GP56" s="68"/>
      <c r="GQ56" s="68"/>
      <c r="GR56" s="68"/>
      <c r="GS56" s="68"/>
      <c r="GT56" s="68"/>
      <c r="GU56" s="68"/>
      <c r="GV56" s="68"/>
      <c r="GW56" s="68"/>
      <c r="GX56" s="68"/>
      <c r="GY56" s="68"/>
      <c r="GZ56" s="68"/>
      <c r="HA56" s="68"/>
      <c r="HB56" s="68"/>
      <c r="HC56" s="68"/>
      <c r="HD56" s="68"/>
      <c r="HE56" s="68"/>
      <c r="HF56" s="68"/>
      <c r="HG56" s="68"/>
      <c r="HH56" s="68"/>
      <c r="HI56" s="68"/>
      <c r="HJ56" s="68"/>
      <c r="HK56" s="68"/>
      <c r="HL56" s="68"/>
      <c r="HM56" s="68"/>
      <c r="HN56" s="68"/>
      <c r="HO56" s="68"/>
      <c r="HP56" s="68"/>
      <c r="HQ56" s="68"/>
      <c r="HR56" s="68"/>
      <c r="HS56" s="68"/>
      <c r="HT56" s="68"/>
      <c r="HU56" s="68"/>
      <c r="HV56" s="68"/>
      <c r="HW56" s="68"/>
      <c r="HX56" s="68"/>
      <c r="HY56" s="68"/>
      <c r="HZ56" s="68"/>
      <c r="IA56" s="68"/>
      <c r="IB56" s="68"/>
      <c r="IC56" s="68"/>
      <c r="ID56" s="68"/>
      <c r="IE56" s="68"/>
      <c r="IF56" s="68"/>
      <c r="IG56" s="68"/>
      <c r="IH56" s="68"/>
      <c r="II56" s="68"/>
      <c r="IJ56" s="68"/>
      <c r="IK56" s="68"/>
      <c r="IL56" s="68"/>
      <c r="IM56" s="68"/>
      <c r="IN56" s="68"/>
      <c r="IO56" s="68"/>
      <c r="IP56" s="68"/>
      <c r="IQ56" s="68"/>
      <c r="IR56" s="68"/>
      <c r="IS56" s="68"/>
      <c r="IT56" s="68"/>
      <c r="IU56" s="68"/>
      <c r="IV56" s="68"/>
      <c r="IW56" s="68"/>
      <c r="IX56" s="68"/>
      <c r="IY56" s="68"/>
      <c r="IZ56" s="68"/>
      <c r="JA56" s="68"/>
      <c r="JB56" s="68"/>
      <c r="JC56" s="68"/>
      <c r="JD56" s="68"/>
      <c r="JE56" s="68"/>
      <c r="JF56" s="68"/>
      <c r="JG56" s="68"/>
      <c r="JH56" s="68"/>
      <c r="JI56" s="68"/>
      <c r="JJ56" s="68"/>
      <c r="JK56" s="68"/>
      <c r="JL56" s="68"/>
      <c r="JM56" s="68"/>
      <c r="JN56" s="68"/>
      <c r="JO56" s="68"/>
      <c r="JP56" s="68"/>
      <c r="JQ56" s="68"/>
      <c r="JR56" s="68"/>
      <c r="JS56" s="68"/>
      <c r="JT56" s="68"/>
      <c r="JU56" s="68"/>
      <c r="JV56" s="68"/>
      <c r="JW56" s="68"/>
      <c r="JX56" s="68"/>
      <c r="JY56" s="68"/>
      <c r="JZ56" s="68"/>
      <c r="KA56" s="68"/>
      <c r="KB56" s="68"/>
      <c r="KC56" s="68"/>
      <c r="KD56" s="68"/>
      <c r="KE56" s="68"/>
      <c r="KF56" s="68"/>
      <c r="KG56" s="68"/>
      <c r="KH56" s="68"/>
      <c r="KI56" s="68"/>
      <c r="KJ56" s="68"/>
      <c r="KK56" s="68"/>
      <c r="KL56" s="68"/>
      <c r="KM56" s="68"/>
      <c r="KN56" s="68"/>
      <c r="KO56" s="68"/>
      <c r="KP56" s="68"/>
      <c r="KQ56" s="68"/>
      <c r="KR56" s="68"/>
      <c r="KS56" s="68"/>
      <c r="KT56" s="68"/>
      <c r="KU56" s="68"/>
      <c r="KV56" s="68"/>
      <c r="KW56" s="68"/>
      <c r="KX56" s="68"/>
      <c r="KY56" s="68"/>
      <c r="KZ56" s="68"/>
      <c r="LA56" s="68"/>
      <c r="LB56" s="68"/>
      <c r="LC56" s="68"/>
      <c r="LD56" s="68"/>
      <c r="LE56" s="68"/>
      <c r="LF56" s="68"/>
      <c r="LG56" s="68"/>
      <c r="LH56" s="68"/>
      <c r="LI56" s="68"/>
      <c r="LJ56" s="68"/>
      <c r="LK56" s="68"/>
      <c r="LL56" s="68"/>
      <c r="LM56" s="68"/>
      <c r="LN56" s="68"/>
      <c r="LO56" s="68"/>
      <c r="LP56" s="68"/>
      <c r="LQ56" s="68"/>
      <c r="LR56" s="68"/>
      <c r="LS56" s="68"/>
      <c r="LT56" s="68"/>
      <c r="LU56" s="68"/>
      <c r="LV56" s="68"/>
      <c r="LW56" s="68"/>
      <c r="LX56" s="68"/>
      <c r="LY56" s="68"/>
      <c r="LZ56" s="68"/>
      <c r="MA56" s="68"/>
      <c r="MB56" s="68"/>
      <c r="MC56" s="68"/>
      <c r="MD56" s="68"/>
      <c r="ME56" s="68"/>
      <c r="MF56" s="68"/>
      <c r="MG56" s="68"/>
      <c r="MH56" s="68"/>
      <c r="MI56" s="68"/>
      <c r="MJ56" s="68"/>
      <c r="MK56" s="68"/>
      <c r="ML56" s="68"/>
      <c r="MM56" s="68"/>
      <c r="MN56" s="68"/>
      <c r="MO56" s="68"/>
      <c r="MP56" s="68"/>
      <c r="MQ56" s="68"/>
      <c r="MR56" s="68"/>
      <c r="MS56" s="68"/>
      <c r="MT56" s="68"/>
      <c r="MU56" s="68"/>
      <c r="MV56" s="68"/>
      <c r="MW56" s="68"/>
      <c r="MX56" s="68"/>
      <c r="MY56" s="68"/>
      <c r="MZ56" s="68"/>
      <c r="NA56" s="68"/>
      <c r="NB56" s="68"/>
      <c r="NC56" s="68"/>
      <c r="ND56" s="68"/>
      <c r="NE56" s="68"/>
      <c r="NF56" s="68"/>
      <c r="NG56" s="68"/>
      <c r="NH56" s="68"/>
      <c r="NI56" s="68"/>
      <c r="NJ56" s="68"/>
      <c r="NK56" s="68"/>
      <c r="NL56" s="68"/>
      <c r="NM56" s="68"/>
      <c r="NN56" s="68"/>
    </row>
    <row r="57" spans="12:378" x14ac:dyDescent="0.3"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68"/>
      <c r="DR57" s="68"/>
      <c r="DS57" s="68"/>
      <c r="DT57" s="68"/>
      <c r="DU57" s="68"/>
      <c r="DV57" s="68"/>
      <c r="DW57" s="68"/>
      <c r="DX57" s="68"/>
      <c r="DY57" s="68"/>
      <c r="DZ57" s="68"/>
      <c r="EA57" s="68"/>
      <c r="EB57" s="68"/>
      <c r="EC57" s="68"/>
      <c r="ED57" s="68"/>
      <c r="EE57" s="68"/>
      <c r="EF57" s="68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  <c r="FW57" s="68"/>
      <c r="FX57" s="68"/>
      <c r="FY57" s="68"/>
      <c r="FZ57" s="68"/>
      <c r="GA57" s="68"/>
      <c r="GB57" s="68"/>
      <c r="GC57" s="68"/>
      <c r="GD57" s="68"/>
      <c r="GE57" s="68"/>
      <c r="GF57" s="68"/>
      <c r="GG57" s="68"/>
      <c r="GH57" s="68"/>
      <c r="GI57" s="68"/>
      <c r="GJ57" s="68"/>
      <c r="GK57" s="68"/>
      <c r="GL57" s="68"/>
      <c r="GM57" s="68"/>
      <c r="GN57" s="68"/>
      <c r="GO57" s="68"/>
      <c r="GP57" s="68"/>
      <c r="GQ57" s="68"/>
      <c r="GR57" s="68"/>
      <c r="GS57" s="68"/>
      <c r="GT57" s="68"/>
      <c r="GU57" s="68"/>
      <c r="GV57" s="68"/>
      <c r="GW57" s="68"/>
      <c r="GX57" s="68"/>
      <c r="GY57" s="68"/>
      <c r="GZ57" s="68"/>
      <c r="HA57" s="68"/>
      <c r="HB57" s="68"/>
      <c r="HC57" s="68"/>
      <c r="HD57" s="68"/>
      <c r="HE57" s="68"/>
      <c r="HF57" s="68"/>
      <c r="HG57" s="68"/>
      <c r="HH57" s="68"/>
      <c r="HI57" s="68"/>
      <c r="HJ57" s="68"/>
      <c r="HK57" s="68"/>
      <c r="HL57" s="68"/>
      <c r="HM57" s="68"/>
      <c r="HN57" s="68"/>
      <c r="HO57" s="68"/>
      <c r="HP57" s="68"/>
      <c r="HQ57" s="68"/>
      <c r="HR57" s="68"/>
      <c r="HS57" s="68"/>
      <c r="HT57" s="68"/>
      <c r="HU57" s="68"/>
      <c r="HV57" s="68"/>
      <c r="HW57" s="68"/>
      <c r="HX57" s="68"/>
      <c r="HY57" s="68"/>
      <c r="HZ57" s="68"/>
      <c r="IA57" s="68"/>
      <c r="IB57" s="68"/>
      <c r="IC57" s="68"/>
      <c r="ID57" s="68"/>
      <c r="IE57" s="68"/>
      <c r="IF57" s="68"/>
      <c r="IG57" s="68"/>
      <c r="IH57" s="68"/>
      <c r="II57" s="68"/>
      <c r="IJ57" s="68"/>
      <c r="IK57" s="68"/>
      <c r="IL57" s="68"/>
      <c r="IM57" s="68"/>
      <c r="IN57" s="68"/>
      <c r="IO57" s="68"/>
      <c r="IP57" s="68"/>
      <c r="IQ57" s="68"/>
      <c r="IR57" s="68"/>
      <c r="IS57" s="68"/>
      <c r="IT57" s="68"/>
      <c r="IU57" s="68"/>
      <c r="IV57" s="68"/>
      <c r="IW57" s="68"/>
      <c r="IX57" s="68"/>
      <c r="IY57" s="68"/>
      <c r="IZ57" s="68"/>
      <c r="JA57" s="68"/>
      <c r="JB57" s="68"/>
      <c r="JC57" s="68"/>
      <c r="JD57" s="68"/>
      <c r="JE57" s="68"/>
      <c r="JF57" s="68"/>
      <c r="JG57" s="68"/>
      <c r="JH57" s="68"/>
      <c r="JI57" s="68"/>
      <c r="JJ57" s="68"/>
      <c r="JK57" s="68"/>
      <c r="JL57" s="68"/>
      <c r="JM57" s="68"/>
      <c r="JN57" s="68"/>
      <c r="JO57" s="68"/>
      <c r="JP57" s="68"/>
      <c r="JQ57" s="68"/>
      <c r="JR57" s="68"/>
      <c r="JS57" s="68"/>
      <c r="JT57" s="68"/>
      <c r="JU57" s="68"/>
      <c r="JV57" s="68"/>
      <c r="JW57" s="68"/>
      <c r="JX57" s="68"/>
      <c r="JY57" s="68"/>
      <c r="JZ57" s="68"/>
      <c r="KA57" s="68"/>
      <c r="KB57" s="68"/>
      <c r="KC57" s="68"/>
      <c r="KD57" s="68"/>
      <c r="KE57" s="68"/>
      <c r="KF57" s="68"/>
      <c r="KG57" s="68"/>
      <c r="KH57" s="68"/>
      <c r="KI57" s="68"/>
      <c r="KJ57" s="68"/>
      <c r="KK57" s="68"/>
      <c r="KL57" s="68"/>
      <c r="KM57" s="68"/>
      <c r="KN57" s="68"/>
      <c r="KO57" s="68"/>
      <c r="KP57" s="68"/>
      <c r="KQ57" s="68"/>
      <c r="KR57" s="68"/>
      <c r="KS57" s="68"/>
      <c r="KT57" s="68"/>
      <c r="KU57" s="68"/>
      <c r="KV57" s="68"/>
      <c r="KW57" s="68"/>
      <c r="KX57" s="68"/>
      <c r="KY57" s="68"/>
      <c r="KZ57" s="68"/>
      <c r="LA57" s="68"/>
      <c r="LB57" s="68"/>
      <c r="LC57" s="68"/>
      <c r="LD57" s="68"/>
      <c r="LE57" s="68"/>
      <c r="LF57" s="68"/>
      <c r="LG57" s="68"/>
      <c r="LH57" s="68"/>
      <c r="LI57" s="68"/>
      <c r="LJ57" s="68"/>
      <c r="LK57" s="68"/>
      <c r="LL57" s="68"/>
      <c r="LM57" s="68"/>
      <c r="LN57" s="68"/>
      <c r="LO57" s="68"/>
      <c r="LP57" s="68"/>
      <c r="LQ57" s="68"/>
      <c r="LR57" s="68"/>
      <c r="LS57" s="68"/>
      <c r="LT57" s="68"/>
      <c r="LU57" s="68"/>
      <c r="LV57" s="68"/>
      <c r="LW57" s="68"/>
      <c r="LX57" s="68"/>
      <c r="LY57" s="68"/>
      <c r="LZ57" s="68"/>
      <c r="MA57" s="68"/>
      <c r="MB57" s="68"/>
      <c r="MC57" s="68"/>
      <c r="MD57" s="68"/>
      <c r="ME57" s="68"/>
      <c r="MF57" s="68"/>
      <c r="MG57" s="68"/>
      <c r="MH57" s="68"/>
      <c r="MI57" s="68"/>
      <c r="MJ57" s="68"/>
      <c r="MK57" s="68"/>
      <c r="ML57" s="68"/>
      <c r="MM57" s="68"/>
      <c r="MN57" s="68"/>
      <c r="MO57" s="68"/>
      <c r="MP57" s="68"/>
      <c r="MQ57" s="68"/>
      <c r="MR57" s="68"/>
      <c r="MS57" s="68"/>
      <c r="MT57" s="68"/>
      <c r="MU57" s="68"/>
      <c r="MV57" s="68"/>
      <c r="MW57" s="68"/>
      <c r="MX57" s="68"/>
      <c r="MY57" s="68"/>
      <c r="MZ57" s="68"/>
      <c r="NA57" s="68"/>
      <c r="NB57" s="68"/>
      <c r="NC57" s="68"/>
      <c r="ND57" s="68"/>
      <c r="NE57" s="68"/>
      <c r="NF57" s="68"/>
      <c r="NG57" s="68"/>
      <c r="NH57" s="68"/>
      <c r="NI57" s="68"/>
      <c r="NJ57" s="68"/>
      <c r="NK57" s="68"/>
      <c r="NL57" s="68"/>
      <c r="NM57" s="68"/>
      <c r="NN57" s="68"/>
    </row>
    <row r="58" spans="12:378" x14ac:dyDescent="0.3"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  <c r="FW58" s="68"/>
      <c r="FX58" s="68"/>
      <c r="FY58" s="68"/>
      <c r="FZ58" s="68"/>
      <c r="GA58" s="68"/>
      <c r="GB58" s="68"/>
      <c r="GC58" s="68"/>
      <c r="GD58" s="68"/>
      <c r="GE58" s="68"/>
      <c r="GF58" s="68"/>
      <c r="GG58" s="68"/>
      <c r="GH58" s="68"/>
      <c r="GI58" s="68"/>
      <c r="GJ58" s="68"/>
      <c r="GK58" s="68"/>
      <c r="GL58" s="68"/>
      <c r="GM58" s="68"/>
      <c r="GN58" s="68"/>
      <c r="GO58" s="68"/>
      <c r="GP58" s="68"/>
      <c r="GQ58" s="68"/>
      <c r="GR58" s="68"/>
      <c r="GS58" s="68"/>
      <c r="GT58" s="68"/>
      <c r="GU58" s="68"/>
      <c r="GV58" s="68"/>
      <c r="GW58" s="68"/>
      <c r="GX58" s="68"/>
      <c r="GY58" s="68"/>
      <c r="GZ58" s="68"/>
      <c r="HA58" s="68"/>
      <c r="HB58" s="68"/>
      <c r="HC58" s="68"/>
      <c r="HD58" s="68"/>
      <c r="HE58" s="68"/>
      <c r="HF58" s="68"/>
      <c r="HG58" s="68"/>
      <c r="HH58" s="68"/>
      <c r="HI58" s="68"/>
      <c r="HJ58" s="68"/>
      <c r="HK58" s="68"/>
      <c r="HL58" s="68"/>
      <c r="HM58" s="68"/>
      <c r="HN58" s="68"/>
      <c r="HO58" s="68"/>
      <c r="HP58" s="68"/>
      <c r="HQ58" s="68"/>
      <c r="HR58" s="68"/>
      <c r="HS58" s="68"/>
      <c r="HT58" s="68"/>
      <c r="HU58" s="68"/>
      <c r="HV58" s="68"/>
      <c r="HW58" s="68"/>
      <c r="HX58" s="68"/>
      <c r="HY58" s="68"/>
      <c r="HZ58" s="68"/>
      <c r="IA58" s="68"/>
      <c r="IB58" s="68"/>
      <c r="IC58" s="68"/>
      <c r="ID58" s="68"/>
      <c r="IE58" s="68"/>
      <c r="IF58" s="68"/>
      <c r="IG58" s="68"/>
      <c r="IH58" s="68"/>
      <c r="II58" s="68"/>
      <c r="IJ58" s="68"/>
      <c r="IK58" s="68"/>
      <c r="IL58" s="68"/>
      <c r="IM58" s="68"/>
      <c r="IN58" s="68"/>
      <c r="IO58" s="68"/>
      <c r="IP58" s="68"/>
      <c r="IQ58" s="68"/>
      <c r="IR58" s="68"/>
      <c r="IS58" s="68"/>
      <c r="IT58" s="68"/>
      <c r="IU58" s="68"/>
      <c r="IV58" s="68"/>
      <c r="IW58" s="68"/>
      <c r="IX58" s="68"/>
      <c r="IY58" s="68"/>
      <c r="IZ58" s="68"/>
      <c r="JA58" s="68"/>
      <c r="JB58" s="68"/>
      <c r="JC58" s="68"/>
      <c r="JD58" s="68"/>
      <c r="JE58" s="68"/>
      <c r="JF58" s="68"/>
      <c r="JG58" s="68"/>
      <c r="JH58" s="68"/>
      <c r="JI58" s="68"/>
      <c r="JJ58" s="68"/>
      <c r="JK58" s="68"/>
      <c r="JL58" s="68"/>
      <c r="JM58" s="68"/>
      <c r="JN58" s="68"/>
      <c r="JO58" s="68"/>
      <c r="JP58" s="68"/>
      <c r="JQ58" s="68"/>
      <c r="JR58" s="68"/>
      <c r="JS58" s="68"/>
      <c r="JT58" s="68"/>
      <c r="JU58" s="68"/>
      <c r="JV58" s="68"/>
      <c r="JW58" s="68"/>
      <c r="JX58" s="68"/>
      <c r="JY58" s="68"/>
      <c r="JZ58" s="68"/>
      <c r="KA58" s="68"/>
      <c r="KB58" s="68"/>
      <c r="KC58" s="68"/>
      <c r="KD58" s="68"/>
      <c r="KE58" s="68"/>
      <c r="KF58" s="68"/>
      <c r="KG58" s="68"/>
      <c r="KH58" s="68"/>
      <c r="KI58" s="68"/>
      <c r="KJ58" s="68"/>
      <c r="KK58" s="68"/>
      <c r="KL58" s="68"/>
      <c r="KM58" s="68"/>
      <c r="KN58" s="68"/>
      <c r="KO58" s="68"/>
      <c r="KP58" s="68"/>
      <c r="KQ58" s="68"/>
      <c r="KR58" s="68"/>
      <c r="KS58" s="68"/>
      <c r="KT58" s="68"/>
      <c r="KU58" s="68"/>
      <c r="KV58" s="68"/>
      <c r="KW58" s="68"/>
      <c r="KX58" s="68"/>
      <c r="KY58" s="68"/>
      <c r="KZ58" s="68"/>
      <c r="LA58" s="68"/>
      <c r="LB58" s="68"/>
      <c r="LC58" s="68"/>
      <c r="LD58" s="68"/>
      <c r="LE58" s="68"/>
      <c r="LF58" s="68"/>
      <c r="LG58" s="68"/>
      <c r="LH58" s="68"/>
      <c r="LI58" s="68"/>
      <c r="LJ58" s="68"/>
      <c r="LK58" s="68"/>
      <c r="LL58" s="68"/>
      <c r="LM58" s="68"/>
      <c r="LN58" s="68"/>
      <c r="LO58" s="68"/>
      <c r="LP58" s="68"/>
      <c r="LQ58" s="68"/>
      <c r="LR58" s="68"/>
      <c r="LS58" s="68"/>
      <c r="LT58" s="68"/>
      <c r="LU58" s="68"/>
      <c r="LV58" s="68"/>
      <c r="LW58" s="68"/>
      <c r="LX58" s="68"/>
      <c r="LY58" s="68"/>
      <c r="LZ58" s="68"/>
      <c r="MA58" s="68"/>
      <c r="MB58" s="68"/>
      <c r="MC58" s="68"/>
      <c r="MD58" s="68"/>
      <c r="ME58" s="68"/>
      <c r="MF58" s="68"/>
      <c r="MG58" s="68"/>
      <c r="MH58" s="68"/>
      <c r="MI58" s="68"/>
      <c r="MJ58" s="68"/>
      <c r="MK58" s="68"/>
      <c r="ML58" s="68"/>
      <c r="MM58" s="68"/>
      <c r="MN58" s="68"/>
      <c r="MO58" s="68"/>
      <c r="MP58" s="68"/>
      <c r="MQ58" s="68"/>
      <c r="MR58" s="68"/>
      <c r="MS58" s="68"/>
      <c r="MT58" s="68"/>
      <c r="MU58" s="68"/>
      <c r="MV58" s="68"/>
      <c r="MW58" s="68"/>
      <c r="MX58" s="68"/>
      <c r="MY58" s="68"/>
      <c r="MZ58" s="68"/>
      <c r="NA58" s="68"/>
      <c r="NB58" s="68"/>
      <c r="NC58" s="68"/>
      <c r="ND58" s="68"/>
      <c r="NE58" s="68"/>
      <c r="NF58" s="68"/>
      <c r="NG58" s="68"/>
      <c r="NH58" s="68"/>
      <c r="NI58" s="68"/>
      <c r="NJ58" s="68"/>
      <c r="NK58" s="68"/>
      <c r="NL58" s="68"/>
      <c r="NM58" s="68"/>
      <c r="NN58" s="68"/>
    </row>
    <row r="59" spans="12:378" x14ac:dyDescent="0.3"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  <c r="FW59" s="68"/>
      <c r="FX59" s="68"/>
      <c r="FY59" s="68"/>
      <c r="FZ59" s="68"/>
      <c r="GA59" s="68"/>
      <c r="GB59" s="68"/>
      <c r="GC59" s="68"/>
      <c r="GD59" s="68"/>
      <c r="GE59" s="68"/>
      <c r="GF59" s="68"/>
      <c r="GG59" s="68"/>
      <c r="GH59" s="68"/>
      <c r="GI59" s="68"/>
      <c r="GJ59" s="68"/>
      <c r="GK59" s="68"/>
      <c r="GL59" s="68"/>
      <c r="GM59" s="68"/>
      <c r="GN59" s="68"/>
      <c r="GO59" s="68"/>
      <c r="GP59" s="68"/>
      <c r="GQ59" s="68"/>
      <c r="GR59" s="68"/>
      <c r="GS59" s="68"/>
      <c r="GT59" s="68"/>
      <c r="GU59" s="68"/>
      <c r="GV59" s="68"/>
      <c r="GW59" s="68"/>
      <c r="GX59" s="68"/>
      <c r="GY59" s="68"/>
      <c r="GZ59" s="68"/>
      <c r="HA59" s="68"/>
      <c r="HB59" s="68"/>
      <c r="HC59" s="68"/>
      <c r="HD59" s="68"/>
      <c r="HE59" s="68"/>
      <c r="HF59" s="68"/>
      <c r="HG59" s="68"/>
      <c r="HH59" s="68"/>
      <c r="HI59" s="68"/>
      <c r="HJ59" s="68"/>
      <c r="HK59" s="68"/>
      <c r="HL59" s="68"/>
      <c r="HM59" s="68"/>
      <c r="HN59" s="68"/>
      <c r="HO59" s="68"/>
      <c r="HP59" s="68"/>
      <c r="HQ59" s="68"/>
      <c r="HR59" s="68"/>
      <c r="HS59" s="68"/>
      <c r="HT59" s="68"/>
      <c r="HU59" s="68"/>
      <c r="HV59" s="68"/>
      <c r="HW59" s="68"/>
      <c r="HX59" s="68"/>
      <c r="HY59" s="68"/>
      <c r="HZ59" s="68"/>
      <c r="IA59" s="68"/>
      <c r="IB59" s="68"/>
      <c r="IC59" s="68"/>
      <c r="ID59" s="68"/>
      <c r="IE59" s="68"/>
      <c r="IF59" s="68"/>
      <c r="IG59" s="68"/>
      <c r="IH59" s="68"/>
      <c r="II59" s="68"/>
      <c r="IJ59" s="68"/>
      <c r="IK59" s="68"/>
      <c r="IL59" s="68"/>
      <c r="IM59" s="68"/>
      <c r="IN59" s="68"/>
      <c r="IO59" s="68"/>
      <c r="IP59" s="68"/>
      <c r="IQ59" s="68"/>
      <c r="IR59" s="68"/>
      <c r="IS59" s="68"/>
      <c r="IT59" s="68"/>
      <c r="IU59" s="68"/>
      <c r="IV59" s="68"/>
      <c r="IW59" s="68"/>
      <c r="IX59" s="68"/>
      <c r="IY59" s="68"/>
      <c r="IZ59" s="68"/>
      <c r="JA59" s="68"/>
      <c r="JB59" s="68"/>
      <c r="JC59" s="68"/>
      <c r="JD59" s="68"/>
      <c r="JE59" s="68"/>
      <c r="JF59" s="68"/>
      <c r="JG59" s="68"/>
      <c r="JH59" s="68"/>
      <c r="JI59" s="68"/>
      <c r="JJ59" s="68"/>
      <c r="JK59" s="68"/>
      <c r="JL59" s="68"/>
      <c r="JM59" s="68"/>
      <c r="JN59" s="68"/>
      <c r="JO59" s="68"/>
      <c r="JP59" s="68"/>
      <c r="JQ59" s="68"/>
      <c r="JR59" s="68"/>
      <c r="JS59" s="68"/>
      <c r="JT59" s="68"/>
      <c r="JU59" s="68"/>
      <c r="JV59" s="68"/>
      <c r="JW59" s="68"/>
      <c r="JX59" s="68"/>
      <c r="JY59" s="68"/>
      <c r="JZ59" s="68"/>
      <c r="KA59" s="68"/>
      <c r="KB59" s="68"/>
      <c r="KC59" s="68"/>
      <c r="KD59" s="68"/>
      <c r="KE59" s="68"/>
      <c r="KF59" s="68"/>
      <c r="KG59" s="68"/>
      <c r="KH59" s="68"/>
      <c r="KI59" s="68"/>
      <c r="KJ59" s="68"/>
      <c r="KK59" s="68"/>
      <c r="KL59" s="68"/>
      <c r="KM59" s="68"/>
      <c r="KN59" s="68"/>
      <c r="KO59" s="68"/>
      <c r="KP59" s="68"/>
      <c r="KQ59" s="68"/>
      <c r="KR59" s="68"/>
      <c r="KS59" s="68"/>
      <c r="KT59" s="68"/>
      <c r="KU59" s="68"/>
      <c r="KV59" s="68"/>
      <c r="KW59" s="68"/>
      <c r="KX59" s="68"/>
      <c r="KY59" s="68"/>
      <c r="KZ59" s="68"/>
      <c r="LA59" s="68"/>
      <c r="LB59" s="68"/>
      <c r="LC59" s="68"/>
      <c r="LD59" s="68"/>
      <c r="LE59" s="68"/>
      <c r="LF59" s="68"/>
      <c r="LG59" s="68"/>
      <c r="LH59" s="68"/>
      <c r="LI59" s="68"/>
      <c r="LJ59" s="68"/>
      <c r="LK59" s="68"/>
      <c r="LL59" s="68"/>
      <c r="LM59" s="68"/>
      <c r="LN59" s="68"/>
      <c r="LO59" s="68"/>
      <c r="LP59" s="68"/>
      <c r="LQ59" s="68"/>
      <c r="LR59" s="68"/>
      <c r="LS59" s="68"/>
      <c r="LT59" s="68"/>
      <c r="LU59" s="68"/>
      <c r="LV59" s="68"/>
      <c r="LW59" s="68"/>
      <c r="LX59" s="68"/>
      <c r="LY59" s="68"/>
      <c r="LZ59" s="68"/>
      <c r="MA59" s="68"/>
      <c r="MB59" s="68"/>
      <c r="MC59" s="68"/>
      <c r="MD59" s="68"/>
      <c r="ME59" s="68"/>
      <c r="MF59" s="68"/>
      <c r="MG59" s="68"/>
      <c r="MH59" s="68"/>
      <c r="MI59" s="68"/>
      <c r="MJ59" s="68"/>
      <c r="MK59" s="68"/>
      <c r="ML59" s="68"/>
      <c r="MM59" s="68"/>
      <c r="MN59" s="68"/>
      <c r="MO59" s="68"/>
      <c r="MP59" s="68"/>
      <c r="MQ59" s="68"/>
      <c r="MR59" s="68"/>
      <c r="MS59" s="68"/>
      <c r="MT59" s="68"/>
      <c r="MU59" s="68"/>
      <c r="MV59" s="68"/>
      <c r="MW59" s="68"/>
      <c r="MX59" s="68"/>
      <c r="MY59" s="68"/>
      <c r="MZ59" s="68"/>
      <c r="NA59" s="68"/>
      <c r="NB59" s="68"/>
      <c r="NC59" s="68"/>
      <c r="ND59" s="68"/>
      <c r="NE59" s="68"/>
      <c r="NF59" s="68"/>
      <c r="NG59" s="68"/>
      <c r="NH59" s="68"/>
      <c r="NI59" s="68"/>
      <c r="NJ59" s="68"/>
      <c r="NK59" s="68"/>
      <c r="NL59" s="68"/>
      <c r="NM59" s="68"/>
      <c r="NN59" s="68"/>
    </row>
    <row r="60" spans="12:378" x14ac:dyDescent="0.3"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  <c r="DQ60" s="68"/>
      <c r="DR60" s="68"/>
      <c r="DS60" s="68"/>
      <c r="DT60" s="68"/>
      <c r="DU60" s="68"/>
      <c r="DV60" s="68"/>
      <c r="DW60" s="68"/>
      <c r="DX60" s="68"/>
      <c r="DY60" s="68"/>
      <c r="DZ60" s="68"/>
      <c r="EA60" s="68"/>
      <c r="EB60" s="68"/>
      <c r="EC60" s="68"/>
      <c r="ED60" s="68"/>
      <c r="EE60" s="68"/>
      <c r="EF60" s="68"/>
      <c r="EG60" s="68"/>
      <c r="EH60" s="68"/>
      <c r="EI60" s="68"/>
      <c r="EJ60" s="68"/>
      <c r="EK60" s="68"/>
      <c r="EL60" s="68"/>
      <c r="EM60" s="68"/>
      <c r="EN60" s="68"/>
      <c r="EO60" s="68"/>
      <c r="EP60" s="68"/>
      <c r="EQ60" s="68"/>
      <c r="ER60" s="68"/>
      <c r="ES60" s="68"/>
      <c r="ET60" s="68"/>
      <c r="EU60" s="68"/>
      <c r="EV60" s="68"/>
      <c r="EW60" s="68"/>
      <c r="EX60" s="68"/>
      <c r="EY60" s="68"/>
      <c r="EZ60" s="68"/>
      <c r="FA60" s="68"/>
      <c r="FB60" s="68"/>
      <c r="FC60" s="68"/>
      <c r="FD60" s="68"/>
      <c r="FE60" s="68"/>
      <c r="FF60" s="68"/>
      <c r="FG60" s="68"/>
      <c r="FH60" s="68"/>
      <c r="FI60" s="68"/>
      <c r="FJ60" s="68"/>
      <c r="FK60" s="68"/>
      <c r="FL60" s="68"/>
      <c r="FM60" s="68"/>
      <c r="FN60" s="68"/>
      <c r="FO60" s="68"/>
      <c r="FP60" s="68"/>
      <c r="FQ60" s="68"/>
      <c r="FR60" s="68"/>
      <c r="FS60" s="68"/>
      <c r="FT60" s="68"/>
      <c r="FU60" s="68"/>
      <c r="FV60" s="68"/>
      <c r="FW60" s="68"/>
      <c r="FX60" s="68"/>
      <c r="FY60" s="68"/>
      <c r="FZ60" s="68"/>
      <c r="GA60" s="68"/>
      <c r="GB60" s="68"/>
      <c r="GC60" s="68"/>
      <c r="GD60" s="68"/>
      <c r="GE60" s="68"/>
      <c r="GF60" s="68"/>
      <c r="GG60" s="68"/>
      <c r="GH60" s="68"/>
      <c r="GI60" s="68"/>
      <c r="GJ60" s="68"/>
      <c r="GK60" s="68"/>
      <c r="GL60" s="68"/>
      <c r="GM60" s="68"/>
      <c r="GN60" s="68"/>
      <c r="GO60" s="68"/>
      <c r="GP60" s="68"/>
      <c r="GQ60" s="68"/>
      <c r="GR60" s="68"/>
      <c r="GS60" s="68"/>
      <c r="GT60" s="68"/>
      <c r="GU60" s="68"/>
      <c r="GV60" s="68"/>
      <c r="GW60" s="68"/>
      <c r="GX60" s="68"/>
      <c r="GY60" s="68"/>
      <c r="GZ60" s="68"/>
      <c r="HA60" s="68"/>
      <c r="HB60" s="68"/>
      <c r="HC60" s="68"/>
      <c r="HD60" s="68"/>
      <c r="HE60" s="68"/>
      <c r="HF60" s="68"/>
      <c r="HG60" s="68"/>
      <c r="HH60" s="68"/>
      <c r="HI60" s="68"/>
      <c r="HJ60" s="68"/>
      <c r="HK60" s="68"/>
      <c r="HL60" s="68"/>
      <c r="HM60" s="68"/>
      <c r="HN60" s="68"/>
      <c r="HO60" s="68"/>
      <c r="HP60" s="68"/>
      <c r="HQ60" s="68"/>
      <c r="HR60" s="68"/>
      <c r="HS60" s="68"/>
      <c r="HT60" s="68"/>
      <c r="HU60" s="68"/>
      <c r="HV60" s="68"/>
      <c r="HW60" s="68"/>
      <c r="HX60" s="68"/>
      <c r="HY60" s="68"/>
      <c r="HZ60" s="68"/>
      <c r="IA60" s="68"/>
      <c r="IB60" s="68"/>
      <c r="IC60" s="68"/>
      <c r="ID60" s="68"/>
      <c r="IE60" s="68"/>
      <c r="IF60" s="68"/>
      <c r="IG60" s="68"/>
      <c r="IH60" s="68"/>
      <c r="II60" s="68"/>
      <c r="IJ60" s="68"/>
      <c r="IK60" s="68"/>
      <c r="IL60" s="68"/>
      <c r="IM60" s="68"/>
      <c r="IN60" s="68"/>
      <c r="IO60" s="68"/>
      <c r="IP60" s="68"/>
      <c r="IQ60" s="68"/>
      <c r="IR60" s="68"/>
      <c r="IS60" s="68"/>
      <c r="IT60" s="68"/>
      <c r="IU60" s="68"/>
      <c r="IV60" s="68"/>
      <c r="IW60" s="68"/>
      <c r="IX60" s="68"/>
      <c r="IY60" s="68"/>
      <c r="IZ60" s="68"/>
      <c r="JA60" s="68"/>
      <c r="JB60" s="68"/>
      <c r="JC60" s="68"/>
      <c r="JD60" s="68"/>
      <c r="JE60" s="68"/>
      <c r="JF60" s="68"/>
      <c r="JG60" s="68"/>
      <c r="JH60" s="68"/>
      <c r="JI60" s="68"/>
      <c r="JJ60" s="68"/>
      <c r="JK60" s="68"/>
      <c r="JL60" s="68"/>
      <c r="JM60" s="68"/>
      <c r="JN60" s="68"/>
      <c r="JO60" s="68"/>
      <c r="JP60" s="68"/>
      <c r="JQ60" s="68"/>
      <c r="JR60" s="68"/>
      <c r="JS60" s="68"/>
      <c r="JT60" s="68"/>
      <c r="JU60" s="68"/>
      <c r="JV60" s="68"/>
      <c r="JW60" s="68"/>
      <c r="JX60" s="68"/>
      <c r="JY60" s="68"/>
      <c r="JZ60" s="68"/>
      <c r="KA60" s="68"/>
      <c r="KB60" s="68"/>
      <c r="KC60" s="68"/>
      <c r="KD60" s="68"/>
      <c r="KE60" s="68"/>
      <c r="KF60" s="68"/>
      <c r="KG60" s="68"/>
      <c r="KH60" s="68"/>
      <c r="KI60" s="68"/>
      <c r="KJ60" s="68"/>
      <c r="KK60" s="68"/>
      <c r="KL60" s="68"/>
      <c r="KM60" s="68"/>
      <c r="KN60" s="68"/>
      <c r="KO60" s="68"/>
      <c r="KP60" s="68"/>
      <c r="KQ60" s="68"/>
      <c r="KR60" s="68"/>
      <c r="KS60" s="68"/>
      <c r="KT60" s="68"/>
      <c r="KU60" s="68"/>
      <c r="KV60" s="68"/>
      <c r="KW60" s="68"/>
      <c r="KX60" s="68"/>
      <c r="KY60" s="68"/>
      <c r="KZ60" s="68"/>
      <c r="LA60" s="68"/>
      <c r="LB60" s="68"/>
      <c r="LC60" s="68"/>
      <c r="LD60" s="68"/>
      <c r="LE60" s="68"/>
      <c r="LF60" s="68"/>
      <c r="LG60" s="68"/>
      <c r="LH60" s="68"/>
      <c r="LI60" s="68"/>
      <c r="LJ60" s="68"/>
      <c r="LK60" s="68"/>
      <c r="LL60" s="68"/>
      <c r="LM60" s="68"/>
      <c r="LN60" s="68"/>
      <c r="LO60" s="68"/>
      <c r="LP60" s="68"/>
      <c r="LQ60" s="68"/>
      <c r="LR60" s="68"/>
      <c r="LS60" s="68"/>
      <c r="LT60" s="68"/>
      <c r="LU60" s="68"/>
      <c r="LV60" s="68"/>
      <c r="LW60" s="68"/>
      <c r="LX60" s="68"/>
      <c r="LY60" s="68"/>
      <c r="LZ60" s="68"/>
      <c r="MA60" s="68"/>
      <c r="MB60" s="68"/>
      <c r="MC60" s="68"/>
      <c r="MD60" s="68"/>
      <c r="ME60" s="68"/>
      <c r="MF60" s="68"/>
      <c r="MG60" s="68"/>
      <c r="MH60" s="68"/>
      <c r="MI60" s="68"/>
      <c r="MJ60" s="68"/>
      <c r="MK60" s="68"/>
      <c r="ML60" s="68"/>
      <c r="MM60" s="68"/>
      <c r="MN60" s="68"/>
      <c r="MO60" s="68"/>
      <c r="MP60" s="68"/>
      <c r="MQ60" s="68"/>
      <c r="MR60" s="68"/>
      <c r="MS60" s="68"/>
      <c r="MT60" s="68"/>
      <c r="MU60" s="68"/>
      <c r="MV60" s="68"/>
      <c r="MW60" s="68"/>
      <c r="MX60" s="68"/>
      <c r="MY60" s="68"/>
      <c r="MZ60" s="68"/>
      <c r="NA60" s="68"/>
      <c r="NB60" s="68"/>
      <c r="NC60" s="68"/>
      <c r="ND60" s="68"/>
      <c r="NE60" s="68"/>
      <c r="NF60" s="68"/>
      <c r="NG60" s="68"/>
      <c r="NH60" s="68"/>
      <c r="NI60" s="68"/>
      <c r="NJ60" s="68"/>
      <c r="NK60" s="68"/>
      <c r="NL60" s="68"/>
      <c r="NM60" s="68"/>
      <c r="NN60" s="68"/>
    </row>
    <row r="61" spans="12:378" x14ac:dyDescent="0.3"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  <c r="DQ61" s="68"/>
      <c r="DR61" s="68"/>
      <c r="DS61" s="68"/>
      <c r="DT61" s="68"/>
      <c r="DU61" s="68"/>
      <c r="DV61" s="68"/>
      <c r="DW61" s="68"/>
      <c r="DX61" s="68"/>
      <c r="DY61" s="68"/>
      <c r="DZ61" s="68"/>
      <c r="EA61" s="68"/>
      <c r="EB61" s="68"/>
      <c r="EC61" s="68"/>
      <c r="ED61" s="68"/>
      <c r="EE61" s="68"/>
      <c r="EF61" s="68"/>
      <c r="EG61" s="68"/>
      <c r="EH61" s="68"/>
      <c r="EI61" s="68"/>
      <c r="EJ61" s="68"/>
      <c r="EK61" s="68"/>
      <c r="EL61" s="68"/>
      <c r="EM61" s="68"/>
      <c r="EN61" s="68"/>
      <c r="EO61" s="68"/>
      <c r="EP61" s="68"/>
      <c r="EQ61" s="68"/>
      <c r="ER61" s="68"/>
      <c r="ES61" s="68"/>
      <c r="ET61" s="68"/>
      <c r="EU61" s="68"/>
      <c r="EV61" s="68"/>
      <c r="EW61" s="68"/>
      <c r="EX61" s="68"/>
      <c r="EY61" s="68"/>
      <c r="EZ61" s="68"/>
      <c r="FA61" s="68"/>
      <c r="FB61" s="68"/>
      <c r="FC61" s="68"/>
      <c r="FD61" s="68"/>
      <c r="FE61" s="68"/>
      <c r="FF61" s="68"/>
      <c r="FG61" s="68"/>
      <c r="FH61" s="68"/>
      <c r="FI61" s="68"/>
      <c r="FJ61" s="68"/>
      <c r="FK61" s="68"/>
      <c r="FL61" s="68"/>
      <c r="FM61" s="68"/>
      <c r="FN61" s="68"/>
      <c r="FO61" s="68"/>
      <c r="FP61" s="68"/>
      <c r="FQ61" s="68"/>
      <c r="FR61" s="68"/>
      <c r="FS61" s="68"/>
      <c r="FT61" s="68"/>
      <c r="FU61" s="68"/>
      <c r="FV61" s="68"/>
      <c r="FW61" s="68"/>
      <c r="FX61" s="68"/>
      <c r="FY61" s="68"/>
      <c r="FZ61" s="68"/>
      <c r="GA61" s="68"/>
      <c r="GB61" s="68"/>
      <c r="GC61" s="68"/>
      <c r="GD61" s="68"/>
      <c r="GE61" s="68"/>
      <c r="GF61" s="68"/>
      <c r="GG61" s="68"/>
      <c r="GH61" s="68"/>
      <c r="GI61" s="68"/>
      <c r="GJ61" s="68"/>
      <c r="GK61" s="68"/>
      <c r="GL61" s="68"/>
      <c r="GM61" s="68"/>
      <c r="GN61" s="68"/>
      <c r="GO61" s="68"/>
      <c r="GP61" s="68"/>
      <c r="GQ61" s="68"/>
      <c r="GR61" s="68"/>
      <c r="GS61" s="68"/>
      <c r="GT61" s="68"/>
      <c r="GU61" s="68"/>
      <c r="GV61" s="68"/>
      <c r="GW61" s="68"/>
      <c r="GX61" s="68"/>
      <c r="GY61" s="68"/>
      <c r="GZ61" s="68"/>
      <c r="HA61" s="68"/>
      <c r="HB61" s="68"/>
      <c r="HC61" s="68"/>
      <c r="HD61" s="68"/>
      <c r="HE61" s="68"/>
      <c r="HF61" s="68"/>
      <c r="HG61" s="68"/>
      <c r="HH61" s="68"/>
      <c r="HI61" s="68"/>
      <c r="HJ61" s="68"/>
      <c r="HK61" s="68"/>
      <c r="HL61" s="68"/>
      <c r="HM61" s="68"/>
      <c r="HN61" s="68"/>
      <c r="HO61" s="68"/>
      <c r="HP61" s="68"/>
      <c r="HQ61" s="68"/>
      <c r="HR61" s="68"/>
      <c r="HS61" s="68"/>
      <c r="HT61" s="68"/>
      <c r="HU61" s="68"/>
      <c r="HV61" s="68"/>
      <c r="HW61" s="68"/>
      <c r="HX61" s="68"/>
      <c r="HY61" s="68"/>
      <c r="HZ61" s="68"/>
      <c r="IA61" s="68"/>
      <c r="IB61" s="68"/>
      <c r="IC61" s="68"/>
      <c r="ID61" s="68"/>
      <c r="IE61" s="68"/>
      <c r="IF61" s="68"/>
      <c r="IG61" s="68"/>
      <c r="IH61" s="68"/>
      <c r="II61" s="68"/>
      <c r="IJ61" s="68"/>
      <c r="IK61" s="68"/>
      <c r="IL61" s="68"/>
      <c r="IM61" s="68"/>
      <c r="IN61" s="68"/>
      <c r="IO61" s="68"/>
      <c r="IP61" s="68"/>
      <c r="IQ61" s="68"/>
      <c r="IR61" s="68"/>
      <c r="IS61" s="68"/>
      <c r="IT61" s="68"/>
      <c r="IU61" s="68"/>
      <c r="IV61" s="68"/>
      <c r="IW61" s="68"/>
      <c r="IX61" s="68"/>
      <c r="IY61" s="68"/>
      <c r="IZ61" s="68"/>
      <c r="JA61" s="68"/>
      <c r="JB61" s="68"/>
      <c r="JC61" s="68"/>
      <c r="JD61" s="68"/>
      <c r="JE61" s="68"/>
      <c r="JF61" s="68"/>
      <c r="JG61" s="68"/>
      <c r="JH61" s="68"/>
      <c r="JI61" s="68"/>
      <c r="JJ61" s="68"/>
      <c r="JK61" s="68"/>
      <c r="JL61" s="68"/>
      <c r="JM61" s="68"/>
      <c r="JN61" s="68"/>
      <c r="JO61" s="68"/>
      <c r="JP61" s="68"/>
      <c r="JQ61" s="68"/>
      <c r="JR61" s="68"/>
      <c r="JS61" s="68"/>
      <c r="JT61" s="68"/>
      <c r="JU61" s="68"/>
      <c r="JV61" s="68"/>
      <c r="JW61" s="68"/>
      <c r="JX61" s="68"/>
      <c r="JY61" s="68"/>
      <c r="JZ61" s="68"/>
      <c r="KA61" s="68"/>
      <c r="KB61" s="68"/>
      <c r="KC61" s="68"/>
      <c r="KD61" s="68"/>
      <c r="KE61" s="68"/>
      <c r="KF61" s="68"/>
      <c r="KG61" s="68"/>
      <c r="KH61" s="68"/>
      <c r="KI61" s="68"/>
      <c r="KJ61" s="68"/>
      <c r="KK61" s="68"/>
      <c r="KL61" s="68"/>
      <c r="KM61" s="68"/>
      <c r="KN61" s="68"/>
      <c r="KO61" s="68"/>
      <c r="KP61" s="68"/>
      <c r="KQ61" s="68"/>
      <c r="KR61" s="68"/>
      <c r="KS61" s="68"/>
      <c r="KT61" s="68"/>
      <c r="KU61" s="68"/>
      <c r="KV61" s="68"/>
      <c r="KW61" s="68"/>
      <c r="KX61" s="68"/>
      <c r="KY61" s="68"/>
      <c r="KZ61" s="68"/>
      <c r="LA61" s="68"/>
      <c r="LB61" s="68"/>
      <c r="LC61" s="68"/>
      <c r="LD61" s="68"/>
      <c r="LE61" s="68"/>
      <c r="LF61" s="68"/>
      <c r="LG61" s="68"/>
      <c r="LH61" s="68"/>
      <c r="LI61" s="68"/>
      <c r="LJ61" s="68"/>
      <c r="LK61" s="68"/>
      <c r="LL61" s="68"/>
      <c r="LM61" s="68"/>
      <c r="LN61" s="68"/>
      <c r="LO61" s="68"/>
      <c r="LP61" s="68"/>
      <c r="LQ61" s="68"/>
      <c r="LR61" s="68"/>
      <c r="LS61" s="68"/>
      <c r="LT61" s="68"/>
      <c r="LU61" s="68"/>
      <c r="LV61" s="68"/>
      <c r="LW61" s="68"/>
      <c r="LX61" s="68"/>
      <c r="LY61" s="68"/>
      <c r="LZ61" s="68"/>
      <c r="MA61" s="68"/>
      <c r="MB61" s="68"/>
      <c r="MC61" s="68"/>
      <c r="MD61" s="68"/>
      <c r="ME61" s="68"/>
      <c r="MF61" s="68"/>
      <c r="MG61" s="68"/>
      <c r="MH61" s="68"/>
      <c r="MI61" s="68"/>
      <c r="MJ61" s="68"/>
      <c r="MK61" s="68"/>
      <c r="ML61" s="68"/>
      <c r="MM61" s="68"/>
      <c r="MN61" s="68"/>
      <c r="MO61" s="68"/>
      <c r="MP61" s="68"/>
      <c r="MQ61" s="68"/>
      <c r="MR61" s="68"/>
      <c r="MS61" s="68"/>
      <c r="MT61" s="68"/>
      <c r="MU61" s="68"/>
      <c r="MV61" s="68"/>
      <c r="MW61" s="68"/>
      <c r="MX61" s="68"/>
      <c r="MY61" s="68"/>
      <c r="MZ61" s="68"/>
      <c r="NA61" s="68"/>
      <c r="NB61" s="68"/>
      <c r="NC61" s="68"/>
      <c r="ND61" s="68"/>
      <c r="NE61" s="68"/>
      <c r="NF61" s="68"/>
      <c r="NG61" s="68"/>
      <c r="NH61" s="68"/>
      <c r="NI61" s="68"/>
      <c r="NJ61" s="68"/>
      <c r="NK61" s="68"/>
      <c r="NL61" s="68"/>
      <c r="NM61" s="68"/>
      <c r="NN61" s="68"/>
    </row>
    <row r="62" spans="12:378" x14ac:dyDescent="0.3"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  <c r="DQ62" s="68"/>
      <c r="DR62" s="68"/>
      <c r="DS62" s="68"/>
      <c r="DT62" s="68"/>
      <c r="DU62" s="68"/>
      <c r="DV62" s="68"/>
      <c r="DW62" s="68"/>
      <c r="DX62" s="68"/>
      <c r="DY62" s="68"/>
      <c r="DZ62" s="68"/>
      <c r="EA62" s="68"/>
      <c r="EB62" s="68"/>
      <c r="EC62" s="68"/>
      <c r="ED62" s="68"/>
      <c r="EE62" s="68"/>
      <c r="EF62" s="68"/>
      <c r="EG62" s="68"/>
      <c r="EH62" s="68"/>
      <c r="EI62" s="68"/>
      <c r="EJ62" s="68"/>
      <c r="EK62" s="68"/>
      <c r="EL62" s="68"/>
      <c r="EM62" s="68"/>
      <c r="EN62" s="68"/>
      <c r="EO62" s="68"/>
      <c r="EP62" s="68"/>
      <c r="EQ62" s="68"/>
      <c r="ER62" s="68"/>
      <c r="ES62" s="68"/>
      <c r="ET62" s="68"/>
      <c r="EU62" s="68"/>
      <c r="EV62" s="68"/>
      <c r="EW62" s="68"/>
      <c r="EX62" s="68"/>
      <c r="EY62" s="68"/>
      <c r="EZ62" s="68"/>
      <c r="FA62" s="68"/>
      <c r="FB62" s="68"/>
      <c r="FC62" s="68"/>
      <c r="FD62" s="68"/>
      <c r="FE62" s="68"/>
      <c r="FF62" s="68"/>
      <c r="FG62" s="68"/>
      <c r="FH62" s="68"/>
      <c r="FI62" s="68"/>
      <c r="FJ62" s="68"/>
      <c r="FK62" s="68"/>
      <c r="FL62" s="68"/>
      <c r="FM62" s="68"/>
      <c r="FN62" s="68"/>
      <c r="FO62" s="68"/>
      <c r="FP62" s="68"/>
      <c r="FQ62" s="68"/>
      <c r="FR62" s="68"/>
      <c r="FS62" s="68"/>
      <c r="FT62" s="68"/>
      <c r="FU62" s="68"/>
      <c r="FV62" s="68"/>
      <c r="FW62" s="68"/>
      <c r="FX62" s="68"/>
      <c r="FY62" s="68"/>
      <c r="FZ62" s="68"/>
      <c r="GA62" s="68"/>
      <c r="GB62" s="68"/>
      <c r="GC62" s="68"/>
      <c r="GD62" s="68"/>
      <c r="GE62" s="68"/>
      <c r="GF62" s="68"/>
      <c r="GG62" s="68"/>
      <c r="GH62" s="68"/>
      <c r="GI62" s="68"/>
      <c r="GJ62" s="68"/>
      <c r="GK62" s="68"/>
      <c r="GL62" s="68"/>
      <c r="GM62" s="68"/>
      <c r="GN62" s="68"/>
      <c r="GO62" s="68"/>
      <c r="GP62" s="68"/>
      <c r="GQ62" s="68"/>
      <c r="GR62" s="68"/>
      <c r="GS62" s="68"/>
      <c r="GT62" s="68"/>
      <c r="GU62" s="68"/>
      <c r="GV62" s="68"/>
      <c r="GW62" s="68"/>
      <c r="GX62" s="68"/>
      <c r="GY62" s="68"/>
      <c r="GZ62" s="68"/>
      <c r="HA62" s="68"/>
      <c r="HB62" s="68"/>
      <c r="HC62" s="68"/>
      <c r="HD62" s="68"/>
      <c r="HE62" s="68"/>
      <c r="HF62" s="68"/>
      <c r="HG62" s="68"/>
      <c r="HH62" s="68"/>
      <c r="HI62" s="68"/>
      <c r="HJ62" s="68"/>
      <c r="HK62" s="68"/>
      <c r="HL62" s="68"/>
      <c r="HM62" s="68"/>
      <c r="HN62" s="68"/>
      <c r="HO62" s="68"/>
      <c r="HP62" s="68"/>
      <c r="HQ62" s="68"/>
      <c r="HR62" s="68"/>
      <c r="HS62" s="68"/>
      <c r="HT62" s="68"/>
      <c r="HU62" s="68"/>
      <c r="HV62" s="68"/>
      <c r="HW62" s="68"/>
      <c r="HX62" s="68"/>
      <c r="HY62" s="68"/>
      <c r="HZ62" s="68"/>
      <c r="IA62" s="68"/>
      <c r="IB62" s="68"/>
      <c r="IC62" s="68"/>
      <c r="ID62" s="68"/>
      <c r="IE62" s="68"/>
      <c r="IF62" s="68"/>
      <c r="IG62" s="68"/>
      <c r="IH62" s="68"/>
      <c r="II62" s="68"/>
      <c r="IJ62" s="68"/>
      <c r="IK62" s="68"/>
      <c r="IL62" s="68"/>
      <c r="IM62" s="68"/>
      <c r="IN62" s="68"/>
      <c r="IO62" s="68"/>
      <c r="IP62" s="68"/>
      <c r="IQ62" s="68"/>
      <c r="IR62" s="68"/>
      <c r="IS62" s="68"/>
      <c r="IT62" s="68"/>
      <c r="IU62" s="68"/>
      <c r="IV62" s="68"/>
      <c r="IW62" s="68"/>
      <c r="IX62" s="68"/>
      <c r="IY62" s="68"/>
      <c r="IZ62" s="68"/>
      <c r="JA62" s="68"/>
      <c r="JB62" s="68"/>
      <c r="JC62" s="68"/>
      <c r="JD62" s="68"/>
      <c r="JE62" s="68"/>
      <c r="JF62" s="68"/>
      <c r="JG62" s="68"/>
      <c r="JH62" s="68"/>
      <c r="JI62" s="68"/>
      <c r="JJ62" s="68"/>
      <c r="JK62" s="68"/>
      <c r="JL62" s="68"/>
      <c r="JM62" s="68"/>
      <c r="JN62" s="68"/>
      <c r="JO62" s="68"/>
      <c r="JP62" s="68"/>
      <c r="JQ62" s="68"/>
      <c r="JR62" s="68"/>
      <c r="JS62" s="68"/>
      <c r="JT62" s="68"/>
      <c r="JU62" s="68"/>
      <c r="JV62" s="68"/>
      <c r="JW62" s="68"/>
      <c r="JX62" s="68"/>
      <c r="JY62" s="68"/>
      <c r="JZ62" s="68"/>
      <c r="KA62" s="68"/>
      <c r="KB62" s="68"/>
      <c r="KC62" s="68"/>
      <c r="KD62" s="68"/>
      <c r="KE62" s="68"/>
      <c r="KF62" s="68"/>
      <c r="KG62" s="68"/>
      <c r="KH62" s="68"/>
      <c r="KI62" s="68"/>
      <c r="KJ62" s="68"/>
      <c r="KK62" s="68"/>
      <c r="KL62" s="68"/>
      <c r="KM62" s="68"/>
      <c r="KN62" s="68"/>
      <c r="KO62" s="68"/>
      <c r="KP62" s="68"/>
      <c r="KQ62" s="68"/>
      <c r="KR62" s="68"/>
      <c r="KS62" s="68"/>
      <c r="KT62" s="68"/>
      <c r="KU62" s="68"/>
      <c r="KV62" s="68"/>
      <c r="KW62" s="68"/>
      <c r="KX62" s="68"/>
      <c r="KY62" s="68"/>
      <c r="KZ62" s="68"/>
      <c r="LA62" s="68"/>
      <c r="LB62" s="68"/>
      <c r="LC62" s="68"/>
      <c r="LD62" s="68"/>
      <c r="LE62" s="68"/>
      <c r="LF62" s="68"/>
      <c r="LG62" s="68"/>
      <c r="LH62" s="68"/>
      <c r="LI62" s="68"/>
      <c r="LJ62" s="68"/>
      <c r="LK62" s="68"/>
      <c r="LL62" s="68"/>
      <c r="LM62" s="68"/>
      <c r="LN62" s="68"/>
      <c r="LO62" s="68"/>
      <c r="LP62" s="68"/>
      <c r="LQ62" s="68"/>
      <c r="LR62" s="68"/>
      <c r="LS62" s="68"/>
      <c r="LT62" s="68"/>
      <c r="LU62" s="68"/>
      <c r="LV62" s="68"/>
      <c r="LW62" s="68"/>
      <c r="LX62" s="68"/>
      <c r="LY62" s="68"/>
      <c r="LZ62" s="68"/>
      <c r="MA62" s="68"/>
      <c r="MB62" s="68"/>
      <c r="MC62" s="68"/>
      <c r="MD62" s="68"/>
      <c r="ME62" s="68"/>
      <c r="MF62" s="68"/>
      <c r="MG62" s="68"/>
      <c r="MH62" s="68"/>
      <c r="MI62" s="68"/>
      <c r="MJ62" s="68"/>
      <c r="MK62" s="68"/>
      <c r="ML62" s="68"/>
      <c r="MM62" s="68"/>
      <c r="MN62" s="68"/>
      <c r="MO62" s="68"/>
      <c r="MP62" s="68"/>
      <c r="MQ62" s="68"/>
      <c r="MR62" s="68"/>
      <c r="MS62" s="68"/>
      <c r="MT62" s="68"/>
      <c r="MU62" s="68"/>
      <c r="MV62" s="68"/>
      <c r="MW62" s="68"/>
      <c r="MX62" s="68"/>
      <c r="MY62" s="68"/>
      <c r="MZ62" s="68"/>
      <c r="NA62" s="68"/>
      <c r="NB62" s="68"/>
      <c r="NC62" s="68"/>
      <c r="ND62" s="68"/>
      <c r="NE62" s="68"/>
      <c r="NF62" s="68"/>
      <c r="NG62" s="68"/>
      <c r="NH62" s="68"/>
      <c r="NI62" s="68"/>
      <c r="NJ62" s="68"/>
      <c r="NK62" s="68"/>
      <c r="NL62" s="68"/>
      <c r="NM62" s="68"/>
      <c r="NN62" s="68"/>
    </row>
    <row r="63" spans="12:378" x14ac:dyDescent="0.3"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  <c r="DQ63" s="68"/>
      <c r="DR63" s="68"/>
      <c r="DS63" s="68"/>
      <c r="DT63" s="68"/>
      <c r="DU63" s="68"/>
      <c r="DV63" s="68"/>
      <c r="DW63" s="68"/>
      <c r="DX63" s="68"/>
      <c r="DY63" s="68"/>
      <c r="DZ63" s="68"/>
      <c r="EA63" s="68"/>
      <c r="EB63" s="68"/>
      <c r="EC63" s="68"/>
      <c r="ED63" s="68"/>
      <c r="EE63" s="68"/>
      <c r="EF63" s="68"/>
      <c r="EG63" s="68"/>
      <c r="EH63" s="68"/>
      <c r="EI63" s="68"/>
      <c r="EJ63" s="68"/>
      <c r="EK63" s="68"/>
      <c r="EL63" s="68"/>
      <c r="EM63" s="68"/>
      <c r="EN63" s="68"/>
      <c r="EO63" s="68"/>
      <c r="EP63" s="68"/>
      <c r="EQ63" s="68"/>
      <c r="ER63" s="68"/>
      <c r="ES63" s="68"/>
      <c r="ET63" s="68"/>
      <c r="EU63" s="68"/>
      <c r="EV63" s="68"/>
      <c r="EW63" s="68"/>
      <c r="EX63" s="68"/>
      <c r="EY63" s="68"/>
      <c r="EZ63" s="68"/>
      <c r="FA63" s="68"/>
      <c r="FB63" s="68"/>
      <c r="FC63" s="68"/>
      <c r="FD63" s="68"/>
      <c r="FE63" s="68"/>
      <c r="FF63" s="68"/>
      <c r="FG63" s="68"/>
      <c r="FH63" s="68"/>
      <c r="FI63" s="68"/>
      <c r="FJ63" s="68"/>
      <c r="FK63" s="68"/>
      <c r="FL63" s="68"/>
      <c r="FM63" s="68"/>
      <c r="FN63" s="68"/>
      <c r="FO63" s="68"/>
      <c r="FP63" s="68"/>
      <c r="FQ63" s="68"/>
      <c r="FR63" s="68"/>
      <c r="FS63" s="68"/>
      <c r="FT63" s="68"/>
      <c r="FU63" s="68"/>
      <c r="FV63" s="68"/>
      <c r="FW63" s="68"/>
      <c r="FX63" s="68"/>
      <c r="FY63" s="68"/>
      <c r="FZ63" s="68"/>
      <c r="GA63" s="68"/>
      <c r="GB63" s="68"/>
      <c r="GC63" s="68"/>
      <c r="GD63" s="68"/>
      <c r="GE63" s="68"/>
      <c r="GF63" s="68"/>
      <c r="GG63" s="68"/>
      <c r="GH63" s="68"/>
      <c r="GI63" s="68"/>
      <c r="GJ63" s="68"/>
      <c r="GK63" s="68"/>
      <c r="GL63" s="68"/>
      <c r="GM63" s="68"/>
      <c r="GN63" s="68"/>
      <c r="GO63" s="68"/>
      <c r="GP63" s="68"/>
      <c r="GQ63" s="68"/>
      <c r="GR63" s="68"/>
      <c r="GS63" s="68"/>
      <c r="GT63" s="68"/>
      <c r="GU63" s="68"/>
      <c r="GV63" s="68"/>
      <c r="GW63" s="68"/>
      <c r="GX63" s="68"/>
      <c r="GY63" s="68"/>
      <c r="GZ63" s="68"/>
      <c r="HA63" s="68"/>
      <c r="HB63" s="68"/>
      <c r="HC63" s="68"/>
      <c r="HD63" s="68"/>
      <c r="HE63" s="68"/>
      <c r="HF63" s="68"/>
      <c r="HG63" s="68"/>
      <c r="HH63" s="68"/>
      <c r="HI63" s="68"/>
      <c r="HJ63" s="68"/>
      <c r="HK63" s="68"/>
      <c r="HL63" s="68"/>
      <c r="HM63" s="68"/>
      <c r="HN63" s="68"/>
      <c r="HO63" s="68"/>
      <c r="HP63" s="68"/>
      <c r="HQ63" s="68"/>
      <c r="HR63" s="68"/>
      <c r="HS63" s="68"/>
      <c r="HT63" s="68"/>
      <c r="HU63" s="68"/>
      <c r="HV63" s="68"/>
      <c r="HW63" s="68"/>
      <c r="HX63" s="68"/>
      <c r="HY63" s="68"/>
      <c r="HZ63" s="68"/>
      <c r="IA63" s="68"/>
      <c r="IB63" s="68"/>
      <c r="IC63" s="68"/>
      <c r="ID63" s="68"/>
      <c r="IE63" s="68"/>
      <c r="IF63" s="68"/>
      <c r="IG63" s="68"/>
      <c r="IH63" s="68"/>
      <c r="II63" s="68"/>
      <c r="IJ63" s="68"/>
      <c r="IK63" s="68"/>
      <c r="IL63" s="68"/>
      <c r="IM63" s="68"/>
      <c r="IN63" s="68"/>
      <c r="IO63" s="68"/>
      <c r="IP63" s="68"/>
      <c r="IQ63" s="68"/>
      <c r="IR63" s="68"/>
      <c r="IS63" s="68"/>
      <c r="IT63" s="68"/>
      <c r="IU63" s="68"/>
      <c r="IV63" s="68"/>
      <c r="IW63" s="68"/>
      <c r="IX63" s="68"/>
      <c r="IY63" s="68"/>
      <c r="IZ63" s="68"/>
      <c r="JA63" s="68"/>
      <c r="JB63" s="68"/>
      <c r="JC63" s="68"/>
      <c r="JD63" s="68"/>
      <c r="JE63" s="68"/>
      <c r="JF63" s="68"/>
      <c r="JG63" s="68"/>
      <c r="JH63" s="68"/>
      <c r="JI63" s="68"/>
      <c r="JJ63" s="68"/>
      <c r="JK63" s="68"/>
      <c r="JL63" s="68"/>
      <c r="JM63" s="68"/>
      <c r="JN63" s="68"/>
      <c r="JO63" s="68"/>
      <c r="JP63" s="68"/>
      <c r="JQ63" s="68"/>
      <c r="JR63" s="68"/>
      <c r="JS63" s="68"/>
      <c r="JT63" s="68"/>
      <c r="JU63" s="68"/>
      <c r="JV63" s="68"/>
      <c r="JW63" s="68"/>
      <c r="JX63" s="68"/>
      <c r="JY63" s="68"/>
      <c r="JZ63" s="68"/>
      <c r="KA63" s="68"/>
      <c r="KB63" s="68"/>
      <c r="KC63" s="68"/>
      <c r="KD63" s="68"/>
      <c r="KE63" s="68"/>
      <c r="KF63" s="68"/>
      <c r="KG63" s="68"/>
      <c r="KH63" s="68"/>
      <c r="KI63" s="68"/>
      <c r="KJ63" s="68"/>
      <c r="KK63" s="68"/>
      <c r="KL63" s="68"/>
      <c r="KM63" s="68"/>
      <c r="KN63" s="68"/>
      <c r="KO63" s="68"/>
      <c r="KP63" s="68"/>
      <c r="KQ63" s="68"/>
      <c r="KR63" s="68"/>
      <c r="KS63" s="68"/>
      <c r="KT63" s="68"/>
      <c r="KU63" s="68"/>
      <c r="KV63" s="68"/>
      <c r="KW63" s="68"/>
      <c r="KX63" s="68"/>
      <c r="KY63" s="68"/>
      <c r="KZ63" s="68"/>
      <c r="LA63" s="68"/>
      <c r="LB63" s="68"/>
      <c r="LC63" s="68"/>
      <c r="LD63" s="68"/>
      <c r="LE63" s="68"/>
      <c r="LF63" s="68"/>
      <c r="LG63" s="68"/>
      <c r="LH63" s="68"/>
      <c r="LI63" s="68"/>
      <c r="LJ63" s="68"/>
      <c r="LK63" s="68"/>
      <c r="LL63" s="68"/>
      <c r="LM63" s="68"/>
      <c r="LN63" s="68"/>
      <c r="LO63" s="68"/>
      <c r="LP63" s="68"/>
      <c r="LQ63" s="68"/>
      <c r="LR63" s="68"/>
      <c r="LS63" s="68"/>
      <c r="LT63" s="68"/>
      <c r="LU63" s="68"/>
      <c r="LV63" s="68"/>
      <c r="LW63" s="68"/>
      <c r="LX63" s="68"/>
      <c r="LY63" s="68"/>
      <c r="LZ63" s="68"/>
      <c r="MA63" s="68"/>
      <c r="MB63" s="68"/>
      <c r="MC63" s="68"/>
      <c r="MD63" s="68"/>
      <c r="ME63" s="68"/>
      <c r="MF63" s="68"/>
      <c r="MG63" s="68"/>
      <c r="MH63" s="68"/>
      <c r="MI63" s="68"/>
      <c r="MJ63" s="68"/>
      <c r="MK63" s="68"/>
      <c r="ML63" s="68"/>
      <c r="MM63" s="68"/>
      <c r="MN63" s="68"/>
      <c r="MO63" s="68"/>
      <c r="MP63" s="68"/>
      <c r="MQ63" s="68"/>
      <c r="MR63" s="68"/>
      <c r="MS63" s="68"/>
      <c r="MT63" s="68"/>
      <c r="MU63" s="68"/>
      <c r="MV63" s="68"/>
      <c r="MW63" s="68"/>
      <c r="MX63" s="68"/>
      <c r="MY63" s="68"/>
      <c r="MZ63" s="68"/>
      <c r="NA63" s="68"/>
      <c r="NB63" s="68"/>
      <c r="NC63" s="68"/>
      <c r="ND63" s="68"/>
      <c r="NE63" s="68"/>
      <c r="NF63" s="68"/>
      <c r="NG63" s="68"/>
      <c r="NH63" s="68"/>
      <c r="NI63" s="68"/>
      <c r="NJ63" s="68"/>
      <c r="NK63" s="68"/>
      <c r="NL63" s="68"/>
      <c r="NM63" s="68"/>
      <c r="NN63" s="68"/>
    </row>
    <row r="64" spans="12:378" ht="15.65" thickBot="1" x14ac:dyDescent="0.35">
      <c r="M64" s="67"/>
    </row>
    <row r="65" spans="13:13" ht="15.65" thickBot="1" x14ac:dyDescent="0.35">
      <c r="M65" s="10"/>
    </row>
  </sheetData>
  <conditionalFormatting sqref="F4">
    <cfRule type="expression" dxfId="20" priority="21">
      <formula>#REF!&gt;=#REF!</formula>
    </cfRule>
  </conditionalFormatting>
  <conditionalFormatting sqref="G10 A10 A16">
    <cfRule type="expression" dxfId="19" priority="20">
      <formula>#REF!&gt;=#REF!</formula>
    </cfRule>
  </conditionalFormatting>
  <conditionalFormatting sqref="F16">
    <cfRule type="expression" dxfId="18" priority="19">
      <formula>#REF!&gt;=#REF!</formula>
    </cfRule>
  </conditionalFormatting>
  <conditionalFormatting sqref="F23">
    <cfRule type="expression" dxfId="17" priority="18">
      <formula>#REF!&gt;=#REF!</formula>
    </cfRule>
  </conditionalFormatting>
  <conditionalFormatting sqref="F32">
    <cfRule type="expression" dxfId="16" priority="17">
      <formula>#REF!&gt;=#REF!</formula>
    </cfRule>
  </conditionalFormatting>
  <conditionalFormatting sqref="C1:D1048576">
    <cfRule type="expression" dxfId="15" priority="16">
      <formula>OR("sam","dim")</formula>
    </cfRule>
  </conditionalFormatting>
  <conditionalFormatting sqref="O4">
    <cfRule type="expression" dxfId="14" priority="15">
      <formula>"$O$2=""sam"""</formula>
    </cfRule>
  </conditionalFormatting>
  <conditionalFormatting sqref="L4:NN63">
    <cfRule type="expression" dxfId="13" priority="14">
      <formula>AND(L$3&gt;=$C4,L$3&lt;=$D4)</formula>
    </cfRule>
  </conditionalFormatting>
  <conditionalFormatting sqref="L10:NN15">
    <cfRule type="expression" dxfId="12" priority="13">
      <formula>AND(L$3&gt;=$C10,L$3&lt;=$D10)</formula>
    </cfRule>
  </conditionalFormatting>
  <conditionalFormatting sqref="L16:NN22">
    <cfRule type="expression" dxfId="11" priority="12">
      <formula>AND(L$3&gt;=$C16,L$3&lt;=$D16)</formula>
    </cfRule>
  </conditionalFormatting>
  <conditionalFormatting sqref="L23:NN31">
    <cfRule type="expression" dxfId="10" priority="11">
      <formula>AND(L$3&gt;=$C23,L$3&lt;=$D23)</formula>
    </cfRule>
  </conditionalFormatting>
  <conditionalFormatting sqref="L32:NN35">
    <cfRule type="expression" dxfId="9" priority="10">
      <formula>AND(L$3&gt;=$C32,L$3&lt;=$D32)</formula>
    </cfRule>
  </conditionalFormatting>
  <conditionalFormatting sqref="L4:NN63">
    <cfRule type="expression" dxfId="8" priority="9">
      <formula>OR(L$2=6,L$2=7)</formula>
    </cfRule>
  </conditionalFormatting>
  <conditionalFormatting sqref="F10">
    <cfRule type="expression" dxfId="7" priority="8">
      <formula>#REF!&gt;=#REF!</formula>
    </cfRule>
  </conditionalFormatting>
  <conditionalFormatting sqref="G32 G23 G16">
    <cfRule type="expression" dxfId="6" priority="7">
      <formula>#REF!&gt;=#REF!</formula>
    </cfRule>
  </conditionalFormatting>
  <conditionalFormatting sqref="A23">
    <cfRule type="expression" dxfId="5" priority="6">
      <formula>#REF!&gt;=#REF!</formula>
    </cfRule>
  </conditionalFormatting>
  <conditionalFormatting sqref="A32">
    <cfRule type="expression" dxfId="4" priority="5">
      <formula>#REF!&gt;=#REF!</formula>
    </cfRule>
  </conditionalFormatting>
  <conditionalFormatting sqref="I4">
    <cfRule type="cellIs" dxfId="3" priority="4" operator="equal">
      <formula>1</formula>
    </cfRule>
  </conditionalFormatting>
  <conditionalFormatting sqref="I5:I9">
    <cfRule type="cellIs" dxfId="2" priority="3" operator="equal">
      <formula>1</formula>
    </cfRule>
  </conditionalFormatting>
  <conditionalFormatting sqref="I10 I16 I23 I32">
    <cfRule type="cellIs" dxfId="1" priority="2" operator="equal">
      <formula>1</formula>
    </cfRule>
  </conditionalFormatting>
  <conditionalFormatting sqref="I11:I15 I17:I22 I24:I31 I33:I3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5</vt:i4>
      </vt:variant>
    </vt:vector>
  </HeadingPairs>
  <TitlesOfParts>
    <vt:vector size="14" baseType="lpstr">
      <vt:lpstr>Equipe</vt:lpstr>
      <vt:lpstr>Coût Projet</vt:lpstr>
      <vt:lpstr>Planning Classiq RH projet</vt:lpstr>
      <vt:lpstr>Coût Matériel</vt:lpstr>
      <vt:lpstr>Feuil1</vt:lpstr>
      <vt:lpstr>Feuil3</vt:lpstr>
      <vt:lpstr>Planning ORIGINAL</vt:lpstr>
      <vt:lpstr>Planning AGILE</vt:lpstr>
      <vt:lpstr>Planning (2)</vt:lpstr>
      <vt:lpstr>acteurs</vt:lpstr>
      <vt:lpstr>feries2023</vt:lpstr>
      <vt:lpstr>org_tr</vt:lpstr>
      <vt:lpstr>organisationTr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manier</dc:creator>
  <cp:lastModifiedBy>francois manier</cp:lastModifiedBy>
  <dcterms:created xsi:type="dcterms:W3CDTF">2023-03-08T05:02:19Z</dcterms:created>
  <dcterms:modified xsi:type="dcterms:W3CDTF">2023-03-18T16:49:48Z</dcterms:modified>
</cp:coreProperties>
</file>