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2318D6F-B1ED-465F-9BD2-5825B3970E6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O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B2" i="1"/>
  <c r="H7" i="1"/>
  <c r="E7" i="1"/>
  <c r="H6" i="1"/>
  <c r="E6" i="1"/>
  <c r="H5" i="1"/>
  <c r="E5" i="1"/>
  <c r="H4" i="1"/>
  <c r="E4" i="1"/>
  <c r="H3" i="1"/>
  <c r="E3" i="1"/>
  <c r="H2" i="1"/>
  <c r="E2" i="1"/>
</calcChain>
</file>

<file path=xl/sharedStrings.xml><?xml version="1.0" encoding="utf-8"?>
<sst xmlns="http://schemas.openxmlformats.org/spreadsheetml/2006/main" count="13" uniqueCount="13">
  <si>
    <t>R, KΩ</t>
  </si>
  <si>
    <t>r, Ω</t>
  </si>
  <si>
    <r>
      <t>R</t>
    </r>
    <r>
      <rPr>
        <vertAlign val="subscript"/>
        <sz val="11"/>
        <color theme="1"/>
        <rFont val="Calibri"/>
        <family val="2"/>
        <charset val="204"/>
      </rPr>
      <t>Σ,</t>
    </r>
    <r>
      <rPr>
        <sz val="11"/>
        <color theme="1"/>
        <rFont val="Calibri"/>
        <family val="2"/>
        <charset val="204"/>
      </rPr>
      <t>kΩ</t>
    </r>
  </si>
  <si>
    <t>x, 10^-4s</t>
  </si>
  <si>
    <t>x0, 10^-4s</t>
  </si>
  <si>
    <t>ctgΨ</t>
  </si>
  <si>
    <t>RωC, Ω*F</t>
  </si>
  <si>
    <t>ν, kHz</t>
  </si>
  <si>
    <t>ω, kHz</t>
  </si>
  <si>
    <t>C, mkF</t>
  </si>
  <si>
    <t>ctgΨth</t>
  </si>
  <si>
    <t>Ψ, rad</t>
  </si>
  <si>
    <t>Ψth,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</si>
</sst>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7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Лист1!$M$2:$M$7</c:f>
              <c:strCache>
                <c:ptCount val="6"/>
                <c:pt idx="0">
                  <c:v>0,0031</c:v>
                </c:pt>
                <c:pt idx="1">
                  <c:v>0,63</c:v>
                </c:pt>
                <c:pt idx="2">
                  <c:v>1,26</c:v>
                </c:pt>
                <c:pt idx="3">
                  <c:v>1,89</c:v>
                </c:pt>
                <c:pt idx="4">
                  <c:v>2,52</c:v>
                </c:pt>
                <c:pt idx="5">
                  <c:v>3,14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Лист1!$K$2:$K$7</c:f>
              <c:numCache>
                <c:formatCode>0.00</c:formatCode>
                <c:ptCount val="6"/>
                <c:pt idx="0" formatCode="General">
                  <c:v>3.1415926535897937E-3</c:v>
                </c:pt>
                <c:pt idx="1">
                  <c:v>0.63146012337154833</c:v>
                </c:pt>
                <c:pt idx="2">
                  <c:v>1.2597786540895071</c:v>
                </c:pt>
                <c:pt idx="3">
                  <c:v>1.8880971848074655</c:v>
                </c:pt>
                <c:pt idx="4">
                  <c:v>2.5164157155254241</c:v>
                </c:pt>
                <c:pt idx="5">
                  <c:v>3.1447342462433827</c:v>
                </c:pt>
              </c:numCache>
            </c:numRef>
          </c:xVal>
          <c:yVal>
            <c:numRef>
              <c:f>Лист1!$I$2:$I$7</c:f>
              <c:numCache>
                <c:formatCode>0.00E+00</c:formatCode>
                <c:ptCount val="6"/>
                <c:pt idx="0">
                  <c:v>6.1257422745431001E-17</c:v>
                </c:pt>
                <c:pt idx="1">
                  <c:v>0.69755671069770075</c:v>
                </c:pt>
                <c:pt idx="2">
                  <c:v>1.3763819204711736</c:v>
                </c:pt>
                <c:pt idx="3">
                  <c:v>2.1251081731572028</c:v>
                </c:pt>
                <c:pt idx="4">
                  <c:v>3.077683537175254</c:v>
                </c:pt>
                <c:pt idx="5">
                  <c:v>3.8947428549298588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2-4E1F-AC98-B62A6DEE53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Лист1!$K$2:$K$7</c:f>
              <c:numCache>
                <c:formatCode>0.00</c:formatCode>
                <c:ptCount val="6"/>
                <c:pt idx="0" formatCode="General">
                  <c:v>3.1415926535897937E-3</c:v>
                </c:pt>
                <c:pt idx="1">
                  <c:v>0.63146012337154833</c:v>
                </c:pt>
                <c:pt idx="2">
                  <c:v>1.2597786540895071</c:v>
                </c:pt>
                <c:pt idx="3">
                  <c:v>1.8880971848074655</c:v>
                </c:pt>
                <c:pt idx="4">
                  <c:v>2.5164157155254241</c:v>
                </c:pt>
                <c:pt idx="5">
                  <c:v>3.1447342462433827</c:v>
                </c:pt>
              </c:numCache>
            </c:numRef>
          </c:xVal>
          <c:yVal>
            <c:numRef>
              <c:f>Лист1!$M$2:$M$7</c:f>
              <c:numCache>
                <c:formatCode>0.00</c:formatCode>
                <c:ptCount val="6"/>
                <c:pt idx="0" formatCode="General">
                  <c:v>3.1415926535898957E-3</c:v>
                </c:pt>
                <c:pt idx="1">
                  <c:v>0.63146012337154822</c:v>
                </c:pt>
                <c:pt idx="2">
                  <c:v>1.2597786540895071</c:v>
                </c:pt>
                <c:pt idx="3">
                  <c:v>1.8880971848074655</c:v>
                </c:pt>
                <c:pt idx="4">
                  <c:v>2.5164157155254241</c:v>
                </c:pt>
                <c:pt idx="5">
                  <c:v>3.1447342462433827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2-4E1F-AC98-B62A6DEE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53744"/>
        <c:axId val="428482320"/>
      </c:scatterChart>
      <c:valAx>
        <c:axId val="4323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82320"/>
        <c:crosses val="autoZero"/>
        <c:crossBetween val="midCat"/>
      </c:valAx>
      <c:valAx>
        <c:axId val="4284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3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Лист1!$K$2:$K$7</c:f>
              <c:numCache>
                <c:formatCode>0.00</c:formatCode>
                <c:ptCount val="6"/>
                <c:pt idx="0" formatCode="0.0000">
                  <c:v>3.1415926535897937E-3</c:v>
                </c:pt>
                <c:pt idx="1">
                  <c:v>0.63146012337154833</c:v>
                </c:pt>
                <c:pt idx="2">
                  <c:v>1.2597786540895071</c:v>
                </c:pt>
                <c:pt idx="3">
                  <c:v>1.8880971848074655</c:v>
                </c:pt>
                <c:pt idx="4">
                  <c:v>2.5164157155254241</c:v>
                </c:pt>
                <c:pt idx="5">
                  <c:v>3.1447342462433827</c:v>
                </c:pt>
              </c:numCache>
            </c:numRef>
          </c:xVal>
          <c:yVal>
            <c:numRef>
              <c:f>Лист1!$M$2:$M$7</c:f>
              <c:numCache>
                <c:formatCode>0.00</c:formatCode>
                <c:ptCount val="6"/>
                <c:pt idx="0" formatCode="0.0000">
                  <c:v>3.1415926535898957E-3</c:v>
                </c:pt>
                <c:pt idx="1">
                  <c:v>0.63146012337154822</c:v>
                </c:pt>
                <c:pt idx="2">
                  <c:v>1.2597786540895071</c:v>
                </c:pt>
                <c:pt idx="3">
                  <c:v>1.8880971848074655</c:v>
                </c:pt>
                <c:pt idx="4">
                  <c:v>2.5164157155254241</c:v>
                </c:pt>
                <c:pt idx="5">
                  <c:v>3.1447342462433827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3-4BAC-BF91-A632915C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23232"/>
        <c:axId val="438700080"/>
      </c:scatterChart>
      <c:valAx>
        <c:axId val="5271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00080"/>
        <c:crosses val="autoZero"/>
        <c:crossBetween val="midCat"/>
      </c:valAx>
      <c:valAx>
        <c:axId val="438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1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11</xdr:row>
      <xdr:rowOff>4762</xdr:rowOff>
    </xdr:from>
    <xdr:to>
      <xdr:col>8</xdr:col>
      <xdr:colOff>609600</xdr:colOff>
      <xdr:row>25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6CBA63-CA32-4AED-859E-1DDFD0B75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11</xdr:row>
      <xdr:rowOff>61912</xdr:rowOff>
    </xdr:from>
    <xdr:to>
      <xdr:col>15</xdr:col>
      <xdr:colOff>428625</xdr:colOff>
      <xdr:row>25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69D963-427A-4FF5-9BC8-5A9C4518D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D1" workbookViewId="0">
      <selection activeCell="I2" sqref="I2"/>
    </sheetView>
  </sheetViews>
  <sheetFormatPr defaultRowHeight="15" x14ac:dyDescent="0.25"/>
  <cols>
    <col min="2" max="2" width="10.5703125" bestFit="1" customWidth="1"/>
    <col min="9" max="9" width="12.5703125" bestFit="1" customWidth="1"/>
    <col min="10" max="10" width="12.7109375" bestFit="1" customWidth="1"/>
    <col min="11" max="13" width="9.5703125" bestFit="1" customWidth="1"/>
  </cols>
  <sheetData>
    <row r="1" spans="1:15" ht="18" x14ac:dyDescent="0.35">
      <c r="A1" s="1" t="s">
        <v>7</v>
      </c>
      <c r="B1" s="1" t="s">
        <v>8</v>
      </c>
      <c r="C1" s="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11</v>
      </c>
      <c r="I1" t="s">
        <v>5</v>
      </c>
      <c r="J1" t="s">
        <v>9</v>
      </c>
      <c r="K1" t="s">
        <v>6</v>
      </c>
      <c r="L1" s="1" t="s">
        <v>12</v>
      </c>
      <c r="M1" t="s">
        <v>10</v>
      </c>
    </row>
    <row r="2" spans="1:15" x14ac:dyDescent="0.25">
      <c r="A2">
        <v>1</v>
      </c>
      <c r="B2" s="3">
        <f>2*PI()*A2</f>
        <v>6.2831853071795862</v>
      </c>
      <c r="C2">
        <v>0</v>
      </c>
      <c r="D2">
        <v>10</v>
      </c>
      <c r="E2" s="2">
        <f>C2+10^-3*$D$2</f>
        <v>0.01</v>
      </c>
      <c r="F2">
        <v>2.4</v>
      </c>
      <c r="G2">
        <v>4.8</v>
      </c>
      <c r="H2" s="3">
        <f>PI()*F2/G2</f>
        <v>1.5707963267948966</v>
      </c>
      <c r="I2" s="4">
        <f>_xlfn.COT(H2)</f>
        <v>6.1257422745431001E-17</v>
      </c>
      <c r="J2">
        <v>0.05</v>
      </c>
      <c r="K2" s="5">
        <f>E2*$B$2*$J$2</f>
        <v>3.1415926535897937E-3</v>
      </c>
      <c r="L2" s="3">
        <f>ATAN(1/($B$2*E2*$J$2))</f>
        <v>1.5676547444766711</v>
      </c>
      <c r="M2" s="5">
        <f>_xlfn.COT(L2)</f>
        <v>3.1415926535898957E-3</v>
      </c>
      <c r="O2">
        <f>_xlfn.COT(PI()/6)</f>
        <v>1.7320508075688774</v>
      </c>
    </row>
    <row r="3" spans="1:15" x14ac:dyDescent="0.25">
      <c r="C3">
        <v>2</v>
      </c>
      <c r="E3" s="2">
        <f t="shared" ref="E3:E7" si="0">C3+10^-3*$D$2</f>
        <v>2.0099999999999998</v>
      </c>
      <c r="F3">
        <v>1.5</v>
      </c>
      <c r="G3">
        <v>4.9000000000000004</v>
      </c>
      <c r="H3" s="3">
        <f t="shared" ref="H3:H7" si="1">PI()*F3/G3</f>
        <v>0.96171203681320194</v>
      </c>
      <c r="I3" s="4">
        <f t="shared" ref="I3:I7" si="2">_xlfn.COT(H3)</f>
        <v>0.69755671069770075</v>
      </c>
      <c r="K3" s="3">
        <f t="shared" ref="K3:K7" si="3">E3*$B$2*$J$2</f>
        <v>0.63146012337154833</v>
      </c>
      <c r="L3" s="3">
        <f t="shared" ref="L3:L7" si="4">ATAN(1/($B$2*E3*$J$2))</f>
        <v>1.0075650113704846</v>
      </c>
      <c r="M3" s="3">
        <f t="shared" ref="M3:M7" si="5">_xlfn.COT(L3)</f>
        <v>0.63146012337154822</v>
      </c>
    </row>
    <row r="4" spans="1:15" x14ac:dyDescent="0.25">
      <c r="C4">
        <v>4</v>
      </c>
      <c r="E4" s="2">
        <f t="shared" si="0"/>
        <v>4.01</v>
      </c>
      <c r="F4">
        <v>1</v>
      </c>
      <c r="G4">
        <v>5</v>
      </c>
      <c r="H4" s="3">
        <f t="shared" si="1"/>
        <v>0.62831853071795862</v>
      </c>
      <c r="I4" s="4">
        <f t="shared" si="2"/>
        <v>1.3763819204711736</v>
      </c>
      <c r="K4" s="3">
        <f t="shared" si="3"/>
        <v>1.2597786540895071</v>
      </c>
      <c r="L4" s="3">
        <f t="shared" si="4"/>
        <v>0.67094301682860602</v>
      </c>
      <c r="M4" s="3">
        <f t="shared" si="5"/>
        <v>1.2597786540895071</v>
      </c>
    </row>
    <row r="5" spans="1:15" x14ac:dyDescent="0.25">
      <c r="C5">
        <v>6</v>
      </c>
      <c r="E5" s="2">
        <f t="shared" si="0"/>
        <v>6.01</v>
      </c>
      <c r="F5">
        <v>0.7</v>
      </c>
      <c r="G5">
        <v>5</v>
      </c>
      <c r="H5" s="3">
        <f t="shared" si="1"/>
        <v>0.43982297150257105</v>
      </c>
      <c r="I5" s="4">
        <f t="shared" si="2"/>
        <v>2.1251081731572028</v>
      </c>
      <c r="K5" s="3">
        <f t="shared" si="3"/>
        <v>1.8880971848074655</v>
      </c>
      <c r="L5" s="3">
        <f t="shared" si="4"/>
        <v>0.48707260757095588</v>
      </c>
      <c r="M5" s="3">
        <f t="shared" si="5"/>
        <v>1.8880971848074655</v>
      </c>
    </row>
    <row r="6" spans="1:15" x14ac:dyDescent="0.25">
      <c r="C6">
        <v>8</v>
      </c>
      <c r="E6" s="2">
        <f t="shared" si="0"/>
        <v>8.01</v>
      </c>
      <c r="F6">
        <v>0.5</v>
      </c>
      <c r="G6">
        <v>5</v>
      </c>
      <c r="H6" s="3">
        <f t="shared" si="1"/>
        <v>0.31415926535897931</v>
      </c>
      <c r="I6" s="4">
        <f t="shared" si="2"/>
        <v>3.077683537175254</v>
      </c>
      <c r="K6" s="3">
        <f t="shared" si="3"/>
        <v>2.5164157155254241</v>
      </c>
      <c r="L6" s="3">
        <f t="shared" si="4"/>
        <v>0.37825488906834515</v>
      </c>
      <c r="M6" s="3">
        <f t="shared" si="5"/>
        <v>2.5164157155254241</v>
      </c>
    </row>
    <row r="7" spans="1:15" x14ac:dyDescent="0.25">
      <c r="C7">
        <v>10</v>
      </c>
      <c r="E7" s="2">
        <f t="shared" si="0"/>
        <v>10.01</v>
      </c>
      <c r="F7">
        <v>0.4</v>
      </c>
      <c r="G7">
        <v>5</v>
      </c>
      <c r="H7" s="3">
        <f t="shared" si="1"/>
        <v>0.25132741228718347</v>
      </c>
      <c r="I7" s="4">
        <f t="shared" si="2"/>
        <v>3.8947428549298588</v>
      </c>
      <c r="K7" s="3">
        <f t="shared" si="3"/>
        <v>3.1447342462433827</v>
      </c>
      <c r="L7" s="3">
        <f t="shared" si="4"/>
        <v>0.30788030783894743</v>
      </c>
      <c r="M7" s="3">
        <f t="shared" si="5"/>
        <v>3.1447342462433827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2018-11-10T07:01:15Z</dcterms:modified>
</cp:coreProperties>
</file>