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00D63008-F4B5-4416-97C9-670FBF033C52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2" i="1"/>
  <c r="M3" i="1"/>
  <c r="M4" i="1"/>
  <c r="M5" i="1"/>
  <c r="M6" i="1"/>
  <c r="M7" i="1"/>
  <c r="M2" i="1"/>
  <c r="J3" i="1"/>
  <c r="J4" i="1"/>
  <c r="J5" i="1"/>
  <c r="J6" i="1"/>
  <c r="J7" i="1"/>
  <c r="J2" i="1"/>
  <c r="K3" i="1"/>
  <c r="K4" i="1"/>
  <c r="K5" i="1"/>
  <c r="K6" i="1"/>
  <c r="K7" i="1"/>
  <c r="K2" i="1"/>
  <c r="I7" i="1"/>
  <c r="I6" i="1"/>
  <c r="I5" i="1"/>
  <c r="I4" i="1"/>
  <c r="I3" i="1"/>
  <c r="I2" i="1"/>
  <c r="F3" i="1"/>
  <c r="F4" i="1"/>
  <c r="F5" i="1"/>
  <c r="F6" i="1"/>
  <c r="F7" i="1"/>
  <c r="F2" i="1"/>
  <c r="B2" i="1"/>
</calcChain>
</file>

<file path=xl/sharedStrings.xml><?xml version="1.0" encoding="utf-8"?>
<sst xmlns="http://schemas.openxmlformats.org/spreadsheetml/2006/main" count="14" uniqueCount="14">
  <si>
    <t>ν, kHz</t>
  </si>
  <si>
    <t>ω, kHz</t>
  </si>
  <si>
    <t>R, KΩ</t>
  </si>
  <si>
    <t>r, Ω</t>
  </si>
  <si>
    <r>
      <t>R</t>
    </r>
    <r>
      <rPr>
        <vertAlign val="subscript"/>
        <sz val="11"/>
        <color theme="1"/>
        <rFont val="Calibri"/>
        <family val="2"/>
        <charset val="204"/>
      </rPr>
      <t>Σ,</t>
    </r>
    <r>
      <rPr>
        <sz val="11"/>
        <color theme="1"/>
        <rFont val="Calibri"/>
        <family val="2"/>
        <charset val="204"/>
      </rPr>
      <t>kΩ</t>
    </r>
  </si>
  <si>
    <t>x, 10^-4s</t>
  </si>
  <si>
    <t>x0, 10^-4s</t>
  </si>
  <si>
    <t>Rl, Ω</t>
  </si>
  <si>
    <t>Ψ, rad</t>
  </si>
  <si>
    <t>ctgΨ</t>
  </si>
  <si>
    <t>L, mH</t>
  </si>
  <si>
    <r>
      <t>R</t>
    </r>
    <r>
      <rPr>
        <vertAlign val="subscript"/>
        <sz val="11"/>
        <color theme="1"/>
        <rFont val="Calibri"/>
        <family val="2"/>
        <charset val="204"/>
      </rPr>
      <t>Σ</t>
    </r>
    <r>
      <rPr>
        <sz val="11"/>
        <color theme="1"/>
        <rFont val="Calibri"/>
        <family val="2"/>
        <charset val="204"/>
      </rPr>
      <t>/ΩL, 10^6 Ω/H</t>
    </r>
  </si>
  <si>
    <t>Ψth, rad</t>
  </si>
  <si>
    <t>ctgΨth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</si>
</sst>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plus"/>
            <c:size val="6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Лист1!$F$2:$F$7</c:f>
              <c:numCache>
                <c:formatCode>0.000</c:formatCode>
                <c:ptCount val="6"/>
                <c:pt idx="0">
                  <c:v>0.34200000000000003</c:v>
                </c:pt>
                <c:pt idx="1">
                  <c:v>2.3420000000000001</c:v>
                </c:pt>
                <c:pt idx="2">
                  <c:v>4.3419999999999996</c:v>
                </c:pt>
                <c:pt idx="3">
                  <c:v>6.3419999999999996</c:v>
                </c:pt>
                <c:pt idx="4">
                  <c:v>8.3420000000000005</c:v>
                </c:pt>
                <c:pt idx="5">
                  <c:v>10.342000000000001</c:v>
                </c:pt>
              </c:numCache>
            </c:numRef>
          </c:xVal>
          <c:yVal>
            <c:numRef>
              <c:f>Лист1!$I$2:$I$7</c:f>
              <c:numCache>
                <c:formatCode>0.00</c:formatCode>
                <c:ptCount val="6"/>
                <c:pt idx="0">
                  <c:v>1.4499658401183659</c:v>
                </c:pt>
                <c:pt idx="1">
                  <c:v>0.96664389341224399</c:v>
                </c:pt>
                <c:pt idx="2">
                  <c:v>0.67759841548015154</c:v>
                </c:pt>
                <c:pt idx="3">
                  <c:v>0.49279884762192838</c:v>
                </c:pt>
                <c:pt idx="4">
                  <c:v>0.43119899166918735</c:v>
                </c:pt>
                <c:pt idx="5">
                  <c:v>0.36959913571644626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5D1-4633-A32C-4B5107B15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1026944"/>
        <c:axId val="540388320"/>
      </c:scatterChart>
      <c:valAx>
        <c:axId val="54102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0388320"/>
        <c:crosses val="autoZero"/>
        <c:crossBetween val="midCat"/>
      </c:valAx>
      <c:valAx>
        <c:axId val="54038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102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plus"/>
            <c:size val="8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Лист1!$J$2:$J$7</c:f>
              <c:numCache>
                <c:formatCode>0.00000</c:formatCode>
                <c:ptCount val="6"/>
                <c:pt idx="0">
                  <c:v>0.10886198107485642</c:v>
                </c:pt>
                <c:pt idx="1">
                  <c:v>0.74548175344243783</c:v>
                </c:pt>
                <c:pt idx="2">
                  <c:v>1.3821015258100193</c:v>
                </c:pt>
                <c:pt idx="3">
                  <c:v>2.0187212981776006</c:v>
                </c:pt>
                <c:pt idx="4">
                  <c:v>2.6553410705451821</c:v>
                </c:pt>
                <c:pt idx="5">
                  <c:v>3.2919608429127636</c:v>
                </c:pt>
              </c:numCache>
            </c:numRef>
          </c:xVal>
          <c:yVal>
            <c:numRef>
              <c:f>Лист1!$K$2:$K$7</c:f>
              <c:numCache>
                <c:formatCode>0.00</c:formatCode>
                <c:ptCount val="6"/>
                <c:pt idx="0">
                  <c:v>0.12142198322226071</c:v>
                </c:pt>
                <c:pt idx="1">
                  <c:v>0.69025016196922584</c:v>
                </c:pt>
                <c:pt idx="2">
                  <c:v>1.2427037659138831</c:v>
                </c:pt>
                <c:pt idx="3">
                  <c:v>1.86223672158607</c:v>
                </c:pt>
                <c:pt idx="4">
                  <c:v>2.1735680978672929</c:v>
                </c:pt>
                <c:pt idx="5">
                  <c:v>2.5812975542008996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6CB-4EA5-82EA-70CAE0449D49}"/>
            </c:ext>
          </c:extLst>
        </c:ser>
        <c:ser>
          <c:idx val="1"/>
          <c:order val="1"/>
          <c:spPr>
            <a:ln w="19050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chemeClr val="accent2"/>
              </a:solidFill>
              <a:ln w="9525">
                <a:solidFill>
                  <a:schemeClr val="bg1"/>
                </a:solidFill>
              </a:ln>
              <a:effectLst/>
            </c:spPr>
          </c:marker>
          <c:xVal>
            <c:numRef>
              <c:f>Лист1!$J$2:$J$7</c:f>
              <c:numCache>
                <c:formatCode>0.00000</c:formatCode>
                <c:ptCount val="6"/>
                <c:pt idx="0">
                  <c:v>0.10886198107485642</c:v>
                </c:pt>
                <c:pt idx="1">
                  <c:v>0.74548175344243783</c:v>
                </c:pt>
                <c:pt idx="2">
                  <c:v>1.3821015258100193</c:v>
                </c:pt>
                <c:pt idx="3">
                  <c:v>2.0187212981776006</c:v>
                </c:pt>
                <c:pt idx="4">
                  <c:v>2.6553410705451821</c:v>
                </c:pt>
                <c:pt idx="5">
                  <c:v>3.2919608429127636</c:v>
                </c:pt>
              </c:numCache>
            </c:numRef>
          </c:xVal>
          <c:yVal>
            <c:numRef>
              <c:f>Лист1!$N$2:$N$7</c:f>
              <c:numCache>
                <c:formatCode>General</c:formatCode>
                <c:ptCount val="6"/>
                <c:pt idx="0">
                  <c:v>0.10886198107485644</c:v>
                </c:pt>
                <c:pt idx="1">
                  <c:v>0.74548175344243783</c:v>
                </c:pt>
                <c:pt idx="2">
                  <c:v>1.3821015258100191</c:v>
                </c:pt>
                <c:pt idx="3">
                  <c:v>2.0187212981776006</c:v>
                </c:pt>
                <c:pt idx="4">
                  <c:v>2.6553410705451821</c:v>
                </c:pt>
                <c:pt idx="5">
                  <c:v>3.2919608429127631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6CB-4EA5-82EA-70CAE0449D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5779824"/>
        <c:axId val="353380224"/>
      </c:scatterChart>
      <c:valAx>
        <c:axId val="42577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3380224"/>
        <c:crosses val="autoZero"/>
        <c:crossBetween val="midCat"/>
      </c:valAx>
      <c:valAx>
        <c:axId val="35338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577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19</xdr:row>
      <xdr:rowOff>33337</xdr:rowOff>
    </xdr:from>
    <xdr:to>
      <xdr:col>9</xdr:col>
      <xdr:colOff>838200</xdr:colOff>
      <xdr:row>33</xdr:row>
      <xdr:rowOff>109537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5DD3880-755B-40A6-969F-7B6C166AAE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180975</xdr:colOff>
      <xdr:row>10</xdr:row>
      <xdr:rowOff>33337</xdr:rowOff>
    </xdr:from>
    <xdr:to>
      <xdr:col>13</xdr:col>
      <xdr:colOff>38100</xdr:colOff>
      <xdr:row>24</xdr:row>
      <xdr:rowOff>109537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3819B305-7F3E-4644-B932-D3B06F402C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topLeftCell="A5" workbookViewId="0">
      <selection activeCell="M16" sqref="M16"/>
    </sheetView>
  </sheetViews>
  <sheetFormatPr defaultRowHeight="15" x14ac:dyDescent="0.25"/>
  <cols>
    <col min="10" max="10" width="15.85546875" customWidth="1"/>
  </cols>
  <sheetData>
    <row r="1" spans="1:14" ht="18" x14ac:dyDescent="0.35">
      <c r="A1" s="1" t="s">
        <v>0</v>
      </c>
      <c r="B1" s="1" t="s">
        <v>1</v>
      </c>
      <c r="C1" s="1" t="s">
        <v>2</v>
      </c>
      <c r="D1" s="1" t="s">
        <v>7</v>
      </c>
      <c r="E1" t="s">
        <v>3</v>
      </c>
      <c r="F1" t="s">
        <v>4</v>
      </c>
      <c r="G1" t="s">
        <v>5</v>
      </c>
      <c r="H1" t="s">
        <v>6</v>
      </c>
      <c r="I1" s="1" t="s">
        <v>8</v>
      </c>
      <c r="J1" t="s">
        <v>11</v>
      </c>
      <c r="K1" t="s">
        <v>9</v>
      </c>
      <c r="L1" t="s">
        <v>10</v>
      </c>
      <c r="M1" s="1" t="s">
        <v>12</v>
      </c>
      <c r="N1" t="s">
        <v>13</v>
      </c>
    </row>
    <row r="2" spans="1:14" x14ac:dyDescent="0.25">
      <c r="A2">
        <v>1</v>
      </c>
      <c r="B2" s="2">
        <f>2*PI()*A2</f>
        <v>6.2831853071795862</v>
      </c>
      <c r="C2">
        <v>0</v>
      </c>
      <c r="D2">
        <v>332</v>
      </c>
      <c r="E2">
        <v>10</v>
      </c>
      <c r="F2" s="3">
        <f>C2+10^-3*($E$2 + $D$2)</f>
        <v>0.34200000000000003</v>
      </c>
      <c r="G2">
        <v>2.4</v>
      </c>
      <c r="H2">
        <v>5.2</v>
      </c>
      <c r="I2" s="2">
        <f>PI()*G2/H2</f>
        <v>1.4499658401183659</v>
      </c>
      <c r="J2" s="4">
        <f>1000*F2/($B$2 * $L$2)</f>
        <v>0.10886198107485642</v>
      </c>
      <c r="K2" s="2">
        <f>_xlfn.COT(I2)</f>
        <v>0.12142198322226071</v>
      </c>
      <c r="L2">
        <v>500</v>
      </c>
      <c r="M2">
        <f>ATAN($B$2*$L$2/(1000*F2))</f>
        <v>1.4623613521592802</v>
      </c>
      <c r="N2">
        <f>_xlfn.COT(M2)</f>
        <v>0.10886198107485644</v>
      </c>
    </row>
    <row r="3" spans="1:14" x14ac:dyDescent="0.25">
      <c r="C3">
        <v>2</v>
      </c>
      <c r="F3" s="3">
        <f t="shared" ref="F3:F7" si="0">C3+10^-3*($E$2 + $D$2)</f>
        <v>2.3420000000000001</v>
      </c>
      <c r="G3">
        <v>1.6</v>
      </c>
      <c r="H3">
        <v>5.2</v>
      </c>
      <c r="I3" s="2">
        <f t="shared" ref="I3:I7" si="1">PI()*G3/H3</f>
        <v>0.96664389341224399</v>
      </c>
      <c r="J3" s="4">
        <f t="shared" ref="J3:J7" si="2">1000*F3/($B$2 * $L$2)</f>
        <v>0.74548175344243783</v>
      </c>
      <c r="K3" s="2">
        <f t="shared" ref="K3:K7" si="3">_xlfn.COT(I3)</f>
        <v>0.69025016196922584</v>
      </c>
      <c r="M3">
        <f t="shared" ref="M3:M7" si="4">ATAN($B$2*$L$2/(1000*F3))</f>
        <v>0.9301931726669127</v>
      </c>
      <c r="N3">
        <f t="shared" ref="N3:N7" si="5">_xlfn.COT(M3)</f>
        <v>0.74548175344243783</v>
      </c>
    </row>
    <row r="4" spans="1:14" x14ac:dyDescent="0.25">
      <c r="C4">
        <v>4</v>
      </c>
      <c r="F4" s="3">
        <f t="shared" si="0"/>
        <v>4.3419999999999996</v>
      </c>
      <c r="G4">
        <v>1.1000000000000001</v>
      </c>
      <c r="H4">
        <v>5.0999999999999996</v>
      </c>
      <c r="I4" s="2">
        <f t="shared" si="1"/>
        <v>0.67759841548015154</v>
      </c>
      <c r="J4" s="4">
        <f t="shared" si="2"/>
        <v>1.3821015258100193</v>
      </c>
      <c r="K4" s="2">
        <f t="shared" si="3"/>
        <v>1.2427037659138831</v>
      </c>
      <c r="M4">
        <f t="shared" si="4"/>
        <v>0.62634781824283614</v>
      </c>
      <c r="N4">
        <f t="shared" si="5"/>
        <v>1.3821015258100191</v>
      </c>
    </row>
    <row r="5" spans="1:14" x14ac:dyDescent="0.25">
      <c r="C5">
        <v>6</v>
      </c>
      <c r="F5" s="3">
        <f t="shared" si="0"/>
        <v>6.3419999999999996</v>
      </c>
      <c r="G5">
        <v>0.8</v>
      </c>
      <c r="H5">
        <v>5.0999999999999996</v>
      </c>
      <c r="I5" s="2">
        <f t="shared" si="1"/>
        <v>0.49279884762192838</v>
      </c>
      <c r="J5" s="4">
        <f t="shared" si="2"/>
        <v>2.0187212981776006</v>
      </c>
      <c r="K5" s="2">
        <f t="shared" si="3"/>
        <v>1.86223672158607</v>
      </c>
      <c r="M5">
        <f t="shared" si="4"/>
        <v>0.4599311970262121</v>
      </c>
      <c r="N5">
        <f t="shared" si="5"/>
        <v>2.0187212981776006</v>
      </c>
    </row>
    <row r="6" spans="1:14" x14ac:dyDescent="0.25">
      <c r="C6">
        <v>8</v>
      </c>
      <c r="F6" s="3">
        <f t="shared" si="0"/>
        <v>8.3420000000000005</v>
      </c>
      <c r="G6">
        <v>0.7</v>
      </c>
      <c r="H6">
        <v>5.0999999999999996</v>
      </c>
      <c r="I6" s="2">
        <f t="shared" si="1"/>
        <v>0.43119899166918735</v>
      </c>
      <c r="J6" s="4">
        <f t="shared" si="2"/>
        <v>2.6553410705451821</v>
      </c>
      <c r="K6" s="2">
        <f t="shared" si="3"/>
        <v>2.1735680978672929</v>
      </c>
      <c r="M6">
        <f t="shared" si="4"/>
        <v>0.36017219427921354</v>
      </c>
      <c r="N6">
        <f t="shared" si="5"/>
        <v>2.6553410705451821</v>
      </c>
    </row>
    <row r="7" spans="1:14" x14ac:dyDescent="0.25">
      <c r="C7">
        <v>10</v>
      </c>
      <c r="F7" s="3">
        <f t="shared" si="0"/>
        <v>10.342000000000001</v>
      </c>
      <c r="G7">
        <v>0.6</v>
      </c>
      <c r="H7">
        <v>5.0999999999999996</v>
      </c>
      <c r="I7" s="2">
        <f t="shared" si="1"/>
        <v>0.36959913571644626</v>
      </c>
      <c r="J7" s="4">
        <f t="shared" si="2"/>
        <v>3.2919608429127636</v>
      </c>
      <c r="K7" s="2">
        <f t="shared" si="3"/>
        <v>2.5812975542008996</v>
      </c>
      <c r="M7">
        <f t="shared" si="4"/>
        <v>0.29491220456465894</v>
      </c>
      <c r="N7">
        <f t="shared" si="5"/>
        <v>3.2919608429127631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2018-11-10T07:31:42Z</dcterms:modified>
</cp:coreProperties>
</file>