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2" i="1"/>
  <c r="J3" i="1"/>
  <c r="J4" i="1"/>
  <c r="J5" i="1"/>
  <c r="J7" i="1"/>
  <c r="J2" i="1"/>
  <c r="H3" i="1"/>
  <c r="H4" i="1"/>
  <c r="H5" i="1"/>
  <c r="H6" i="1"/>
  <c r="H7" i="1"/>
  <c r="H2" i="1"/>
  <c r="D7" i="1"/>
  <c r="G7" i="1" s="1"/>
  <c r="G3" i="1"/>
  <c r="G4" i="1"/>
  <c r="G5" i="1"/>
  <c r="G6" i="1"/>
  <c r="J6" i="1" s="1"/>
  <c r="G2" i="1"/>
  <c r="E7" i="1"/>
  <c r="E6" i="1"/>
  <c r="E5" i="1"/>
  <c r="E4" i="1"/>
  <c r="E3" i="1"/>
  <c r="E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<sst xmlns="http://schemas.openxmlformats.org/spreadsheetml/2006/main" count="14" uniqueCount="14">
  <si>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ϴ</t>
  </si>
  <si>
    <t>n</t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</si>
  <si>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k, </t>
    </r>
    <r>
      <rPr>
        <b/>
        <sz val="11"/>
        <color theme="1"/>
        <rFont val="Calibri"/>
        <family val="2"/>
        <charset val="204"/>
        <scheme val="minor"/>
      </rPr>
      <t>mV</t>
    </r>
  </si>
  <si>
    <r>
      <t>U</t>
    </r>
    <r>
      <rPr>
        <b/>
        <vertAlign val="subscript"/>
        <sz val="11"/>
        <color theme="1"/>
        <rFont val="Calibri"/>
        <family val="2"/>
        <charset val="204"/>
        <scheme val="minor"/>
      </rPr>
      <t>k+n,</t>
    </r>
    <r>
      <rPr>
        <b/>
        <sz val="11"/>
        <color theme="1"/>
        <rFont val="Calibri"/>
        <family val="2"/>
        <charset val="204"/>
        <scheme val="minor"/>
      </rPr>
      <t>mV</t>
    </r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</si>
  <si>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кр</t>
    </r>
    <r>
      <rPr>
        <b/>
        <sz val="11"/>
        <color theme="1"/>
        <rFont val="Calibri"/>
        <family val="2"/>
        <charset val="204"/>
        <scheme val="minor"/>
      </rPr>
      <t>, k</t>
    </r>
    <r>
      <rPr>
        <b/>
        <sz val="11"/>
        <color theme="1"/>
        <rFont val="Calibri"/>
        <family val="2"/>
        <charset val="204"/>
      </rPr>
      <t>Ω</t>
    </r>
  </si>
  <si>
    <r>
      <t>R</t>
    </r>
    <r>
      <rPr>
        <b/>
        <sz val="11"/>
        <color theme="1"/>
        <rFont val="Calibri"/>
        <family val="2"/>
        <charset val="204"/>
        <scheme val="minor"/>
      </rPr>
      <t>, k</t>
    </r>
    <r>
      <rPr>
        <b/>
        <sz val="11"/>
        <color theme="1"/>
        <rFont val="Calibri"/>
        <family val="2"/>
        <charset val="204"/>
      </rPr>
      <t>Ω</t>
    </r>
  </si>
  <si>
    <t>!</t>
  </si>
  <si>
    <t>Rконт,kΩ</t>
  </si>
  <si>
    <r>
      <t>R</t>
    </r>
    <r>
      <rPr>
        <b/>
        <vertAlign val="subscript"/>
        <sz val="11"/>
        <color theme="1"/>
        <rFont val="Calibri"/>
        <family val="2"/>
        <charset val="204"/>
        <scheme val="minor"/>
      </rPr>
      <t>L</t>
    </r>
    <r>
      <rPr>
        <b/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</rPr>
      <t>Ω</t>
    </r>
  </si>
  <si>
    <r>
      <t>1/ϴ</t>
    </r>
    <r>
      <rPr>
        <b/>
        <vertAlign val="superscript"/>
        <sz val="11"/>
        <color theme="1"/>
        <rFont val="Calibri"/>
        <family val="2"/>
        <charset val="204"/>
      </rPr>
      <t>2</t>
    </r>
  </si>
  <si>
    <r>
      <t>1/R</t>
    </r>
    <r>
      <rPr>
        <b/>
        <vertAlign val="superscript"/>
        <sz val="11"/>
        <color theme="1"/>
        <rFont val="Calibri"/>
        <family val="2"/>
        <charset val="204"/>
      </rPr>
      <t>2</t>
    </r>
    <r>
      <rPr>
        <b/>
        <sz val="11"/>
        <color theme="1"/>
        <rFont val="Calibri"/>
        <family val="2"/>
        <charset val="204"/>
      </rPr>
      <t>конт,MΩ</t>
    </r>
    <r>
      <rPr>
        <b/>
        <vertAlign val="superscript"/>
        <sz val="11"/>
        <color theme="1"/>
        <rFont val="Calibri"/>
        <family val="2"/>
        <charset val="204"/>
      </rPr>
      <t>-1</t>
    </r>
  </si>
  <si>
    <t>y = 2,157x + 0,2014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</si>
  <si>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scheme val="minor"/>
      </rPr>
      <t>Y/ΔX, kΩ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</si>
  <si>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кр</t>
    </r>
    <r>
      <rPr>
        <sz val="11"/>
        <color theme="1"/>
        <rFont val="Calibri"/>
        <family val="2"/>
        <charset val="204"/>
        <scheme val="minor"/>
      </rPr>
      <t>, k</t>
    </r>
    <r>
      <rPr>
        <sz val="11"/>
        <color theme="1"/>
        <rFont val="Calibri"/>
        <family val="2"/>
        <charset val="204"/>
      </rPr>
      <t>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</si>
</sst>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 readingOrder="1"/>
    </xf>
    <xf numFmtId="0" fontId="0" fillId="0" borderId="0" xfId="0" applyAlignment="1">
      <alignment horizontal="center" readingOrder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plus"/>
            <c:size val="1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Лист1!$I$2:$I$7</c:f>
              <c:numCache>
                <c:formatCode>0.00</c:formatCode>
                <c:ptCount val="6"/>
                <c:pt idx="0">
                  <c:v>1.2348697398352637</c:v>
                </c:pt>
                <c:pt idx="1">
                  <c:v>0.81178331926303537</c:v>
                </c:pt>
                <c:pt idx="2">
                  <c:v>0.58281449803990426</c:v>
                </c:pt>
                <c:pt idx="3">
                  <c:v>0.43864116103948919</c:v>
                </c:pt>
                <c:pt idx="4">
                  <c:v>0.34202957059809902</c:v>
                </c:pt>
                <c:pt idx="5">
                  <c:v>0.27414686910918634</c:v>
                </c:pt>
              </c:numCache>
            </c:numRef>
          </c:xVal>
          <c:yVal>
            <c:numRef>
              <c:f>Лист1!$J$2:$J$7</c:f>
              <c:numCache>
                <c:formatCode>0.00</c:formatCode>
                <c:ptCount val="6"/>
                <c:pt idx="0">
                  <c:v>2.8033872432248326</c:v>
                </c:pt>
                <c:pt idx="1">
                  <c:v>2.0813689810056086</c:v>
                </c:pt>
                <c:pt idx="2">
                  <c:v>1.3977374770652251</c:v>
                </c:pt>
                <c:pt idx="3">
                  <c:v>1.2459498858777032</c:v>
                </c:pt>
                <c:pt idx="4">
                  <c:v>0.82853544969022297</c:v>
                </c:pt>
                <c:pt idx="5">
                  <c:v>0.79858611003249103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81312"/>
        <c:axId val="424982880"/>
      </c:scatterChart>
      <c:valAx>
        <c:axId val="4249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82880"/>
        <c:crosses val="autoZero"/>
        <c:crossBetween val="midCat"/>
      </c:valAx>
      <c:valAx>
        <c:axId val="4249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981312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161925</xdr:rowOff>
    </xdr:from>
    <xdr:to>
      <xdr:col>10</xdr:col>
      <xdr:colOff>495300</xdr:colOff>
      <xdr:row>24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K20" sqref="K20"/>
    </sheetView>
  </sheetViews>
  <sheetFormatPr defaultRowHeight="15" x14ac:dyDescent="0.25"/>
  <cols>
    <col min="9" max="9" width="15" customWidth="1"/>
    <col min="11" max="11" width="21.140625" customWidth="1"/>
    <col min="12" max="12" width="20.5703125" customWidth="1"/>
    <col min="13" max="13" width="14.28515625" customWidth="1"/>
  </cols>
  <sheetData>
    <row r="1" spans="1:13" ht="18.75" x14ac:dyDescent="0.35">
      <c r="A1" s="2" t="s">
        <v>8</v>
      </c>
      <c r="B1" s="2" t="s">
        <v>4</v>
      </c>
      <c r="C1" s="2" t="s">
        <v>5</v>
      </c>
      <c r="D1" s="2" t="s">
        <v>2</v>
      </c>
      <c r="E1" s="2" t="s">
        <v>3</v>
      </c>
      <c r="F1" s="3" t="s">
        <v>1</v>
      </c>
      <c r="G1" s="3" t="s">
        <v>0</v>
      </c>
      <c r="H1" s="3" t="s">
        <v>7</v>
      </c>
      <c r="I1" s="3" t="s">
        <v>10</v>
      </c>
      <c r="J1" s="3" t="s">
        <v>9</v>
      </c>
      <c r="K1" s="6" t="s">
        <v>11</v>
      </c>
      <c r="L1" s="7" t="s">
        <v>12</v>
      </c>
      <c r="M1" s="7" t="s">
        <v>13</v>
      </c>
    </row>
    <row r="2" spans="1:13" x14ac:dyDescent="0.25">
      <c r="A2" s="1">
        <v>9.89</v>
      </c>
      <c r="B2" s="1">
        <v>6.8</v>
      </c>
      <c r="C2" s="1">
        <v>0.89</v>
      </c>
      <c r="D2" s="1">
        <f>3.6 * 20</f>
        <v>72</v>
      </c>
      <c r="E2" s="1">
        <f>0.6 * 20</f>
        <v>12</v>
      </c>
      <c r="F2" s="1">
        <v>3</v>
      </c>
      <c r="G2" s="5">
        <f>(1/F2)*LN(D2/E2)</f>
        <v>0.59725315640935162</v>
      </c>
      <c r="H2" s="5">
        <f>C2+0.001 * $A$2</f>
        <v>0.89988999999999997</v>
      </c>
      <c r="I2" s="5">
        <f>1/(H2*H2)</f>
        <v>1.2348697398352637</v>
      </c>
      <c r="J2" s="5">
        <f>1/(G2*G2)</f>
        <v>2.8033872432248326</v>
      </c>
      <c r="K2" s="8"/>
      <c r="L2" s="8">
        <v>2.157</v>
      </c>
      <c r="M2" s="8">
        <f>2*PI()*SQRT(L2)</f>
        <v>9.2279437998179734</v>
      </c>
    </row>
    <row r="3" spans="1:13" x14ac:dyDescent="0.25">
      <c r="A3" s="1"/>
      <c r="B3" s="1"/>
      <c r="C3" s="1">
        <v>1.1000000000000001</v>
      </c>
      <c r="D3" s="1">
        <f>3.2*50</f>
        <v>160</v>
      </c>
      <c r="E3" s="1">
        <f>0.4 * 50</f>
        <v>20</v>
      </c>
      <c r="F3" s="1">
        <v>3</v>
      </c>
      <c r="G3" s="5">
        <f t="shared" ref="G3:G7" si="0">(1/F3)*LN(D3/E3)</f>
        <v>0.69314718055994518</v>
      </c>
      <c r="H3" s="5">
        <f t="shared" ref="H3:H7" si="1">C3+0.001 * $A$2</f>
        <v>1.10989</v>
      </c>
      <c r="I3" s="5">
        <f t="shared" ref="I3:I7" si="2">1/(H3*H3)</f>
        <v>0.81178331926303537</v>
      </c>
      <c r="J3" s="5">
        <f t="shared" ref="J3:J7" si="3">1/(G3*G3)</f>
        <v>2.0813689810056086</v>
      </c>
      <c r="L3" s="2"/>
    </row>
    <row r="4" spans="1:13" x14ac:dyDescent="0.25">
      <c r="A4" s="1"/>
      <c r="B4" s="1"/>
      <c r="C4" s="1">
        <v>1.3</v>
      </c>
      <c r="D4" s="1">
        <f>3.8 * 20</f>
        <v>76</v>
      </c>
      <c r="E4" s="1">
        <f xml:space="preserve"> 0.7 * 20</f>
        <v>14</v>
      </c>
      <c r="F4" s="1">
        <v>2</v>
      </c>
      <c r="G4" s="5">
        <f t="shared" si="0"/>
        <v>0.84583800533553621</v>
      </c>
      <c r="H4" s="5">
        <f t="shared" si="1"/>
        <v>1.30989</v>
      </c>
      <c r="I4" s="5">
        <f t="shared" si="2"/>
        <v>0.58281449803990426</v>
      </c>
      <c r="J4" s="5">
        <f t="shared" si="3"/>
        <v>1.3977374770652251</v>
      </c>
    </row>
    <row r="5" spans="1:13" x14ac:dyDescent="0.25">
      <c r="A5" s="1"/>
      <c r="B5" s="1"/>
      <c r="C5" s="1">
        <v>1.5</v>
      </c>
      <c r="D5" s="1">
        <f>3*20</f>
        <v>60</v>
      </c>
      <c r="E5" s="1">
        <f xml:space="preserve"> 0.5 *20</f>
        <v>10</v>
      </c>
      <c r="F5" s="1">
        <v>2</v>
      </c>
      <c r="G5" s="5">
        <f t="shared" si="0"/>
        <v>0.89587973461402748</v>
      </c>
      <c r="H5" s="5">
        <f t="shared" si="1"/>
        <v>1.50989</v>
      </c>
      <c r="I5" s="5">
        <f t="shared" si="2"/>
        <v>0.43864116103948919</v>
      </c>
      <c r="J5" s="5">
        <f t="shared" si="3"/>
        <v>1.2459498858777032</v>
      </c>
    </row>
    <row r="6" spans="1:13" ht="18.75" x14ac:dyDescent="0.3">
      <c r="A6" s="1"/>
      <c r="B6" s="1"/>
      <c r="C6" s="1">
        <v>1.7</v>
      </c>
      <c r="D6" s="1">
        <f>3.6 * 20</f>
        <v>72</v>
      </c>
      <c r="E6" s="1">
        <f>0.4 *20</f>
        <v>8</v>
      </c>
      <c r="F6" s="1">
        <v>2</v>
      </c>
      <c r="G6" s="5">
        <f t="shared" si="0"/>
        <v>1.0986122886681098</v>
      </c>
      <c r="H6" s="5">
        <f t="shared" si="1"/>
        <v>1.7098899999999999</v>
      </c>
      <c r="I6" s="5">
        <f t="shared" si="2"/>
        <v>0.34202957059809902</v>
      </c>
      <c r="J6" s="5">
        <f t="shared" si="3"/>
        <v>0.82853544969022297</v>
      </c>
      <c r="M6" s="4" t="s">
        <v>6</v>
      </c>
    </row>
    <row r="7" spans="1:13" x14ac:dyDescent="0.25">
      <c r="A7" s="1"/>
      <c r="B7" s="1"/>
      <c r="C7" s="1">
        <v>1.9</v>
      </c>
      <c r="D7" s="1">
        <f>3.75 * 50</f>
        <v>187.5</v>
      </c>
      <c r="E7" s="1">
        <f>0.4*50</f>
        <v>20</v>
      </c>
      <c r="F7" s="1">
        <v>2</v>
      </c>
      <c r="G7" s="5">
        <f t="shared" si="0"/>
        <v>1.1190232859282372</v>
      </c>
      <c r="H7" s="5">
        <f t="shared" si="1"/>
        <v>1.9098899999999999</v>
      </c>
      <c r="I7" s="5">
        <f t="shared" si="2"/>
        <v>0.27414686910918634</v>
      </c>
      <c r="J7" s="5">
        <f t="shared" si="3"/>
        <v>0.79858611003249103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2018-10-12T11:10:31Z</dcterms:modified>
</cp:coreProperties>
</file>