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47B74804-81C5-4151-BB2A-1ED82D47C1C9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N5" i="1" l="1"/>
  <c r="N4" i="1"/>
  <c r="N3" i="1"/>
  <c r="N2" i="1"/>
  <c r="N1" i="1"/>
  <c r="L3" i="1"/>
  <c r="L4" i="1"/>
  <c r="L5" i="1"/>
  <c r="L6" i="1"/>
  <c r="L7" i="1"/>
  <c r="L8" i="1"/>
  <c r="L9" i="1"/>
  <c r="K3" i="1"/>
  <c r="K4" i="1"/>
  <c r="K5" i="1"/>
  <c r="K6" i="1"/>
  <c r="K7" i="1"/>
  <c r="K8" i="1"/>
  <c r="K9" i="1"/>
  <c r="J3" i="1"/>
  <c r="J4" i="1"/>
  <c r="J5" i="1"/>
  <c r="J6" i="1"/>
  <c r="J7" i="1"/>
  <c r="J8" i="1"/>
  <c r="J9" i="1"/>
  <c r="I3" i="1"/>
  <c r="I4" i="1"/>
  <c r="I5" i="1"/>
  <c r="I6" i="1"/>
  <c r="I7" i="1"/>
  <c r="I8" i="1"/>
  <c r="I9" i="1"/>
  <c r="I2" i="1"/>
  <c r="K2" i="1" s="1"/>
  <c r="H3" i="1"/>
  <c r="H4" i="1"/>
  <c r="H5" i="1"/>
  <c r="H6" i="1"/>
  <c r="H7" i="1"/>
  <c r="H8" i="1"/>
  <c r="H9" i="1"/>
  <c r="H2" i="1"/>
  <c r="L2" i="1" s="1"/>
  <c r="J2" i="1"/>
  <c r="N6" i="1" l="1"/>
  <c r="N8" i="1" s="1"/>
  <c r="N9" i="1" s="1"/>
  <c r="N7" i="1" l="1"/>
  <c r="C3" i="1" l="1"/>
  <c r="C4" i="1"/>
  <c r="C5" i="1"/>
  <c r="C6" i="1"/>
  <c r="C7" i="1"/>
  <c r="C8" i="1"/>
  <c r="C9" i="1"/>
  <c r="C2" i="1"/>
  <c r="B8" i="1"/>
  <c r="B7" i="1"/>
  <c r="B6" i="1"/>
  <c r="B5" i="1"/>
  <c r="B4" i="1"/>
  <c r="B3" i="1"/>
  <c r="B2" i="1"/>
  <c r="A2" i="1"/>
</calcChain>
</file>

<file path=xl/sharedStrings.xml><?xml version="1.0" encoding="utf-8"?>
<sst xmlns="http://schemas.openxmlformats.org/spreadsheetml/2006/main" count="19" uniqueCount="19">
  <si>
    <r>
      <t>SN, м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вит</t>
    </r>
  </si>
  <si>
    <t>Ф, mWb</t>
  </si>
  <si>
    <t>B, mTl</t>
  </si>
  <si>
    <t>I, mA</t>
  </si>
  <si>
    <t>x</t>
  </si>
  <si>
    <t>y</t>
  </si>
  <si>
    <t>x^2</t>
  </si>
  <si>
    <t>y^2</t>
  </si>
  <si>
    <t>xy</t>
  </si>
  <si>
    <t>&lt;x&gt;</t>
  </si>
  <si>
    <t>&lt;y&gt;</t>
  </si>
  <si>
    <t>&lt;xy&gt;</t>
  </si>
  <si>
    <t>&lt;x^2&gt;</t>
  </si>
  <si>
    <t>&lt;y^2&gt;</t>
  </si>
  <si>
    <t>a</t>
  </si>
  <si>
    <t>b</t>
  </si>
  <si>
    <t>σa</t>
  </si>
  <si>
    <t>σb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</si>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</sst>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E+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0.2"/>
            <c:backward val="0.15000000000000002"/>
            <c:dispRSqr val="0"/>
            <c:dispEq val="0"/>
          </c:trendline>
          <c:xVal>
            <c:numRef>
              <c:f>Лист1!$D$2:$D$9</c:f>
              <c:numCache>
                <c:formatCode>General</c:formatCode>
                <c:ptCount val="8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</c:numCache>
            </c:numRef>
          </c:xVal>
          <c:yVal>
            <c:numRef>
              <c:f>Лист1!$C$2:$C$9</c:f>
              <c:numCache>
                <c:formatCode>0.0</c:formatCode>
                <c:ptCount val="8"/>
                <c:pt idx="0">
                  <c:v>194.44444444444443</c:v>
                </c:pt>
                <c:pt idx="1">
                  <c:v>361.11111111111109</c:v>
                </c:pt>
                <c:pt idx="2">
                  <c:v>555.55555555555554</c:v>
                </c:pt>
                <c:pt idx="3">
                  <c:v>722.22222222222229</c:v>
                </c:pt>
                <c:pt idx="4">
                  <c:v>875.00000000000011</c:v>
                </c:pt>
                <c:pt idx="5">
                  <c:v>986.11111111111109</c:v>
                </c:pt>
                <c:pt idx="6">
                  <c:v>1069.4444444444446</c:v>
                </c:pt>
                <c:pt idx="7">
                  <c:v>1125.0000000000002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88-4031-9AE1-F30FE6570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878575"/>
        <c:axId val="1649057727"/>
      </c:scatterChart>
      <c:valAx>
        <c:axId val="165787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9057727"/>
        <c:crosses val="autoZero"/>
        <c:crossBetween val="midCat"/>
        <c:majorUnit val="0.2"/>
      </c:valAx>
      <c:valAx>
        <c:axId val="164905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7878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16</xdr:row>
      <xdr:rowOff>100012</xdr:rowOff>
    </xdr:from>
    <xdr:to>
      <xdr:col>9</xdr:col>
      <xdr:colOff>419100</xdr:colOff>
      <xdr:row>30</xdr:row>
      <xdr:rowOff>176212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F3EB62B-15B6-499A-AED5-0A3C1A2B79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"/>
  <sheetViews>
    <sheetView tabSelected="1" workbookViewId="0">
      <selection activeCell="B10" sqref="B10"/>
    </sheetView>
  </sheetViews>
  <sheetFormatPr defaultRowHeight="15" x14ac:dyDescent="0.25"/>
  <cols>
    <col min="1" max="1" width="11.85546875" customWidth="1"/>
  </cols>
  <sheetData>
    <row r="1" spans="1:14" ht="17.25" x14ac:dyDescent="0.25">
      <c r="A1" s="3" t="s">
        <v>0</v>
      </c>
      <c r="B1" s="3" t="s">
        <v>1</v>
      </c>
      <c r="C1" s="3" t="s">
        <v>2</v>
      </c>
      <c r="D1" s="3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4">
        <f>AVERAGE(H2:H9)</f>
        <v>0.89999999999999991</v>
      </c>
    </row>
    <row r="2" spans="1:14" x14ac:dyDescent="0.25">
      <c r="A2" s="1">
        <f>72/10000</f>
        <v>7.1999999999999998E-3</v>
      </c>
      <c r="B2" s="1">
        <f>3.6 - 2.2</f>
        <v>1.4</v>
      </c>
      <c r="C2" s="4">
        <f>B2/$A$2</f>
        <v>194.44444444444443</v>
      </c>
      <c r="D2" s="1">
        <v>0.2</v>
      </c>
      <c r="H2" s="4">
        <f>D2</f>
        <v>0.2</v>
      </c>
      <c r="I2" s="5">
        <f>C2</f>
        <v>194.44444444444443</v>
      </c>
      <c r="J2" s="1">
        <f>H2*H2</f>
        <v>4.0000000000000008E-2</v>
      </c>
      <c r="K2" s="6">
        <f>I2*I2</f>
        <v>37808.641975308637</v>
      </c>
      <c r="L2" s="6">
        <f>H2*I2</f>
        <v>38.888888888888886</v>
      </c>
      <c r="M2" s="1" t="s">
        <v>10</v>
      </c>
      <c r="N2" s="5">
        <f>AVERAGE(I2:I9)</f>
        <v>736.11111111111109</v>
      </c>
    </row>
    <row r="3" spans="1:14" x14ac:dyDescent="0.25">
      <c r="A3" s="1"/>
      <c r="B3" s="1">
        <f>4.8-2.2</f>
        <v>2.5999999999999996</v>
      </c>
      <c r="C3" s="4">
        <f t="shared" ref="C3:C9" si="0">B3/$A$2</f>
        <v>361.11111111111109</v>
      </c>
      <c r="D3" s="1">
        <v>0.4</v>
      </c>
      <c r="H3" s="4">
        <f t="shared" ref="H3:H9" si="1">D3</f>
        <v>0.4</v>
      </c>
      <c r="I3" s="5">
        <f t="shared" ref="I3:I9" si="2">C3</f>
        <v>361.11111111111109</v>
      </c>
      <c r="J3" s="1">
        <f t="shared" ref="J3:J9" si="3">H3*H3</f>
        <v>0.16000000000000003</v>
      </c>
      <c r="K3" s="6">
        <f t="shared" ref="K3:K9" si="4">I3*I3</f>
        <v>130401.23456790122</v>
      </c>
      <c r="L3" s="6">
        <f t="shared" ref="L3:L9" si="5">H3*I3</f>
        <v>144.44444444444443</v>
      </c>
      <c r="M3" s="1" t="s">
        <v>11</v>
      </c>
      <c r="N3" s="5">
        <f>AVERAGE(L2:L9)</f>
        <v>806.25</v>
      </c>
    </row>
    <row r="4" spans="1:14" x14ac:dyDescent="0.25">
      <c r="A4" s="1"/>
      <c r="B4" s="1">
        <f>7.8-3.8</f>
        <v>4</v>
      </c>
      <c r="C4" s="4">
        <f t="shared" si="0"/>
        <v>555.55555555555554</v>
      </c>
      <c r="D4" s="1">
        <v>0.6</v>
      </c>
      <c r="H4" s="4">
        <f t="shared" si="1"/>
        <v>0.6</v>
      </c>
      <c r="I4" s="5">
        <f t="shared" si="2"/>
        <v>555.55555555555554</v>
      </c>
      <c r="J4" s="1">
        <f t="shared" si="3"/>
        <v>0.36</v>
      </c>
      <c r="K4" s="6">
        <f t="shared" si="4"/>
        <v>308641.97530864197</v>
      </c>
      <c r="L4" s="6">
        <f t="shared" si="5"/>
        <v>333.33333333333331</v>
      </c>
      <c r="M4" s="1" t="s">
        <v>12</v>
      </c>
      <c r="N4" s="7">
        <f>AVERAGE(J2:J9)</f>
        <v>1.02</v>
      </c>
    </row>
    <row r="5" spans="1:14" x14ac:dyDescent="0.25">
      <c r="A5" s="1"/>
      <c r="B5" s="1">
        <f>8.9-3.7</f>
        <v>5.2</v>
      </c>
      <c r="C5" s="4">
        <f t="shared" si="0"/>
        <v>722.22222222222229</v>
      </c>
      <c r="D5" s="1">
        <v>0.8</v>
      </c>
      <c r="H5" s="4">
        <f t="shared" si="1"/>
        <v>0.8</v>
      </c>
      <c r="I5" s="5">
        <f t="shared" si="2"/>
        <v>722.22222222222229</v>
      </c>
      <c r="J5" s="1">
        <f t="shared" si="3"/>
        <v>0.64000000000000012</v>
      </c>
      <c r="K5" s="6">
        <f t="shared" si="4"/>
        <v>521604.938271605</v>
      </c>
      <c r="L5" s="6">
        <f t="shared" si="5"/>
        <v>577.77777777777783</v>
      </c>
      <c r="M5" s="1" t="s">
        <v>13</v>
      </c>
      <c r="N5" s="5">
        <f>AVERAGE(K2:K9)</f>
        <v>643229.16666666674</v>
      </c>
    </row>
    <row r="6" spans="1:14" x14ac:dyDescent="0.25">
      <c r="A6" s="1"/>
      <c r="B6" s="1">
        <f>7.4-1.1</f>
        <v>6.3000000000000007</v>
      </c>
      <c r="C6" s="4">
        <f t="shared" si="0"/>
        <v>875.00000000000011</v>
      </c>
      <c r="D6" s="1">
        <v>1</v>
      </c>
      <c r="H6" s="4">
        <f t="shared" si="1"/>
        <v>1</v>
      </c>
      <c r="I6" s="5">
        <f t="shared" si="2"/>
        <v>875.00000000000011</v>
      </c>
      <c r="J6" s="1">
        <f t="shared" si="3"/>
        <v>1</v>
      </c>
      <c r="K6" s="6">
        <f t="shared" si="4"/>
        <v>765625.00000000023</v>
      </c>
      <c r="L6" s="6">
        <f t="shared" si="5"/>
        <v>875.00000000000011</v>
      </c>
      <c r="M6" s="1" t="s">
        <v>14</v>
      </c>
      <c r="N6" s="7">
        <f>(N3-N1*N2)/(N4-N1*N1)</f>
        <v>684.5238095238094</v>
      </c>
    </row>
    <row r="7" spans="1:14" x14ac:dyDescent="0.25">
      <c r="A7" s="1"/>
      <c r="B7" s="1">
        <f>8-0.9</f>
        <v>7.1</v>
      </c>
      <c r="C7" s="4">
        <f t="shared" si="0"/>
        <v>986.11111111111109</v>
      </c>
      <c r="D7" s="1">
        <v>1.2</v>
      </c>
      <c r="H7" s="4">
        <f t="shared" si="1"/>
        <v>1.2</v>
      </c>
      <c r="I7" s="5">
        <f t="shared" si="2"/>
        <v>986.11111111111109</v>
      </c>
      <c r="J7" s="1">
        <f t="shared" si="3"/>
        <v>1.44</v>
      </c>
      <c r="K7" s="6">
        <f t="shared" si="4"/>
        <v>972415.12345679011</v>
      </c>
      <c r="L7" s="6">
        <f t="shared" si="5"/>
        <v>1183.3333333333333</v>
      </c>
      <c r="M7" s="1" t="s">
        <v>15</v>
      </c>
      <c r="N7" s="7">
        <f>N2-N6*N1</f>
        <v>120.03968253968264</v>
      </c>
    </row>
    <row r="8" spans="1:14" x14ac:dyDescent="0.25">
      <c r="A8" s="1"/>
      <c r="B8" s="1">
        <f>8.5-0.8</f>
        <v>7.7</v>
      </c>
      <c r="C8" s="4">
        <f t="shared" si="0"/>
        <v>1069.4444444444446</v>
      </c>
      <c r="D8" s="1">
        <v>1.4</v>
      </c>
      <c r="H8" s="4">
        <f t="shared" si="1"/>
        <v>1.4</v>
      </c>
      <c r="I8" s="5">
        <f t="shared" si="2"/>
        <v>1069.4444444444446</v>
      </c>
      <c r="J8" s="1">
        <f t="shared" si="3"/>
        <v>1.9599999999999997</v>
      </c>
      <c r="K8" s="6">
        <f t="shared" si="4"/>
        <v>1143711.4197530868</v>
      </c>
      <c r="L8" s="6">
        <f t="shared" si="5"/>
        <v>1497.2222222222224</v>
      </c>
      <c r="M8" s="8" t="s">
        <v>16</v>
      </c>
      <c r="N8" s="7">
        <f>(1/SQRT(N10))*SQRT(((N5-N2*N2)/(N4-N1*N1))-(N6*N6))</f>
        <v>42.04094621392629</v>
      </c>
    </row>
    <row r="9" spans="1:14" x14ac:dyDescent="0.25">
      <c r="A9" s="1"/>
      <c r="B9" s="1">
        <f>8.8-0.7</f>
        <v>8.1000000000000014</v>
      </c>
      <c r="C9" s="4">
        <f t="shared" si="0"/>
        <v>1125.0000000000002</v>
      </c>
      <c r="D9" s="1">
        <v>1.6</v>
      </c>
      <c r="H9" s="4">
        <f t="shared" si="1"/>
        <v>1.6</v>
      </c>
      <c r="I9" s="5">
        <f t="shared" si="2"/>
        <v>1125.0000000000002</v>
      </c>
      <c r="J9" s="1">
        <f t="shared" si="3"/>
        <v>2.5600000000000005</v>
      </c>
      <c r="K9" s="6">
        <f t="shared" si="4"/>
        <v>1265625.0000000005</v>
      </c>
      <c r="L9" s="6">
        <f t="shared" si="5"/>
        <v>1800.0000000000005</v>
      </c>
      <c r="M9" s="1" t="s">
        <v>17</v>
      </c>
      <c r="N9" s="7">
        <f>N8*SQRT(N4 - N1*N1)</f>
        <v>19.265581831288443</v>
      </c>
    </row>
    <row r="10" spans="1:14" x14ac:dyDescent="0.25">
      <c r="H10" s="1"/>
      <c r="I10" s="1"/>
      <c r="J10" s="1"/>
      <c r="K10" s="1"/>
      <c r="L10" s="1"/>
      <c r="M10" s="1" t="s">
        <v>18</v>
      </c>
      <c r="N10" s="1">
        <v>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2018-09-29T04:08:34Z</dcterms:modified>
</cp:coreProperties>
</file>