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6606762-C286-49DA-B731-4E8AB15F1DC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B86" i="1" l="1"/>
  <c r="B87" i="1"/>
  <c r="D87" i="1" s="1"/>
  <c r="B88" i="1"/>
  <c r="B89" i="1"/>
  <c r="D89" i="1" s="1"/>
  <c r="B90" i="1"/>
  <c r="B91" i="1"/>
  <c r="D91" i="1" s="1"/>
  <c r="A86" i="1"/>
  <c r="A87" i="1"/>
  <c r="C87" i="1" s="1"/>
  <c r="A88" i="1"/>
  <c r="A89" i="1"/>
  <c r="C89" i="1" s="1"/>
  <c r="A90" i="1"/>
  <c r="A91" i="1"/>
  <c r="C91" i="1" s="1"/>
  <c r="B85" i="1"/>
  <c r="A85" i="1"/>
  <c r="C85" i="1" s="1"/>
  <c r="C90" i="1"/>
  <c r="D90" i="1"/>
  <c r="E90" i="1"/>
  <c r="C88" i="1"/>
  <c r="D88" i="1"/>
  <c r="E88" i="1"/>
  <c r="C86" i="1"/>
  <c r="D86" i="1"/>
  <c r="E86" i="1"/>
  <c r="D85" i="1"/>
  <c r="G85" i="1"/>
  <c r="A73" i="1"/>
  <c r="C73" i="1" s="1"/>
  <c r="B73" i="1"/>
  <c r="B74" i="1"/>
  <c r="E74" i="1" s="1"/>
  <c r="B75" i="1"/>
  <c r="D75" i="1" s="1"/>
  <c r="B76" i="1"/>
  <c r="B77" i="1"/>
  <c r="B78" i="1"/>
  <c r="E78" i="1" s="1"/>
  <c r="B79" i="1"/>
  <c r="D79" i="1" s="1"/>
  <c r="A74" i="1"/>
  <c r="A75" i="1"/>
  <c r="A76" i="1"/>
  <c r="G72" i="1" s="1"/>
  <c r="A77" i="1"/>
  <c r="C77" i="1" s="1"/>
  <c r="A78" i="1"/>
  <c r="A79" i="1"/>
  <c r="C79" i="1"/>
  <c r="C78" i="1"/>
  <c r="D78" i="1"/>
  <c r="D77" i="1"/>
  <c r="D76" i="1"/>
  <c r="E76" i="1"/>
  <c r="C75" i="1"/>
  <c r="C74" i="1"/>
  <c r="D74" i="1"/>
  <c r="D73" i="1"/>
  <c r="B62" i="1"/>
  <c r="E62" i="1" s="1"/>
  <c r="B63" i="1"/>
  <c r="D63" i="1" s="1"/>
  <c r="B64" i="1"/>
  <c r="B65" i="1"/>
  <c r="D65" i="1" s="1"/>
  <c r="B66" i="1"/>
  <c r="B67" i="1"/>
  <c r="D67" i="1" s="1"/>
  <c r="A62" i="1"/>
  <c r="A63" i="1"/>
  <c r="A64" i="1"/>
  <c r="A65" i="1"/>
  <c r="C65" i="1" s="1"/>
  <c r="A66" i="1"/>
  <c r="A67" i="1"/>
  <c r="B61" i="1"/>
  <c r="A61" i="1"/>
  <c r="C61" i="1" s="1"/>
  <c r="C67" i="1"/>
  <c r="C66" i="1"/>
  <c r="D66" i="1"/>
  <c r="C64" i="1"/>
  <c r="D64" i="1"/>
  <c r="E64" i="1"/>
  <c r="C63" i="1"/>
  <c r="C62" i="1"/>
  <c r="D62" i="1"/>
  <c r="D61" i="1"/>
  <c r="G60" i="1"/>
  <c r="B50" i="1"/>
  <c r="B51" i="1"/>
  <c r="B52" i="1"/>
  <c r="D52" i="1" s="1"/>
  <c r="B53" i="1"/>
  <c r="D53" i="1" s="1"/>
  <c r="B54" i="1"/>
  <c r="B55" i="1"/>
  <c r="B49" i="1"/>
  <c r="A50" i="1"/>
  <c r="C50" i="1" s="1"/>
  <c r="A51" i="1"/>
  <c r="A52" i="1"/>
  <c r="A53" i="1"/>
  <c r="A54" i="1"/>
  <c r="C54" i="1" s="1"/>
  <c r="A55" i="1"/>
  <c r="A49" i="1"/>
  <c r="C49" i="1" s="1"/>
  <c r="D55" i="1"/>
  <c r="C55" i="1"/>
  <c r="D54" i="1"/>
  <c r="E54" i="1"/>
  <c r="C53" i="1"/>
  <c r="C52" i="1"/>
  <c r="E52" i="1"/>
  <c r="D51" i="1"/>
  <c r="C51" i="1"/>
  <c r="D50" i="1"/>
  <c r="D49" i="1"/>
  <c r="G49" i="1"/>
  <c r="B38" i="1"/>
  <c r="B39" i="1"/>
  <c r="B40" i="1"/>
  <c r="B41" i="1"/>
  <c r="G37" i="1" s="1"/>
  <c r="B42" i="1"/>
  <c r="B43" i="1"/>
  <c r="D43" i="1" s="1"/>
  <c r="B37" i="1"/>
  <c r="A38" i="1"/>
  <c r="C38" i="1" s="1"/>
  <c r="A39" i="1"/>
  <c r="A40" i="1"/>
  <c r="A41" i="1"/>
  <c r="A42" i="1"/>
  <c r="C42" i="1" s="1"/>
  <c r="A43" i="1"/>
  <c r="A37" i="1"/>
  <c r="C37" i="1" s="1"/>
  <c r="C43" i="1"/>
  <c r="D42" i="1"/>
  <c r="E42" i="1"/>
  <c r="C41" i="1"/>
  <c r="C40" i="1"/>
  <c r="D40" i="1"/>
  <c r="E40" i="1"/>
  <c r="D39" i="1"/>
  <c r="C39" i="1"/>
  <c r="D38" i="1"/>
  <c r="E38" i="1"/>
  <c r="D37" i="1"/>
  <c r="B26" i="1"/>
  <c r="B27" i="1"/>
  <c r="B28" i="1"/>
  <c r="B29" i="1"/>
  <c r="E29" i="1" s="1"/>
  <c r="B30" i="1"/>
  <c r="B31" i="1"/>
  <c r="B25" i="1"/>
  <c r="G27" i="1"/>
  <c r="G24" i="1"/>
  <c r="A26" i="1"/>
  <c r="A27" i="1"/>
  <c r="A28" i="1"/>
  <c r="A29" i="1"/>
  <c r="A30" i="1"/>
  <c r="A31" i="1"/>
  <c r="A25" i="1"/>
  <c r="A14" i="1"/>
  <c r="C14" i="1" s="1"/>
  <c r="D31" i="1"/>
  <c r="C31" i="1"/>
  <c r="E31" i="1"/>
  <c r="D30" i="1"/>
  <c r="E30" i="1"/>
  <c r="C29" i="1"/>
  <c r="D28" i="1"/>
  <c r="E28" i="1"/>
  <c r="D27" i="1"/>
  <c r="C27" i="1"/>
  <c r="E27" i="1"/>
  <c r="D26" i="1"/>
  <c r="E26" i="1"/>
  <c r="G25" i="1"/>
  <c r="A15" i="1"/>
  <c r="A16" i="1"/>
  <c r="A17" i="1"/>
  <c r="A18" i="1"/>
  <c r="C18" i="1" s="1"/>
  <c r="A19" i="1"/>
  <c r="A20" i="1"/>
  <c r="A21" i="1"/>
  <c r="C16" i="1"/>
  <c r="C17" i="1"/>
  <c r="B14" i="1"/>
  <c r="B15" i="1"/>
  <c r="B16" i="1"/>
  <c r="B17" i="1"/>
  <c r="B18" i="1"/>
  <c r="B19" i="1"/>
  <c r="B20" i="1"/>
  <c r="B21" i="1"/>
  <c r="D21" i="1" s="1"/>
  <c r="E15" i="1"/>
  <c r="D20" i="1"/>
  <c r="C20" i="1"/>
  <c r="D19" i="1"/>
  <c r="C19" i="1"/>
  <c r="E19" i="1"/>
  <c r="D18" i="1"/>
  <c r="D17" i="1"/>
  <c r="E17" i="1"/>
  <c r="D16" i="1"/>
  <c r="C15" i="1"/>
  <c r="D15" i="1"/>
  <c r="G14" i="1"/>
  <c r="D14" i="1"/>
  <c r="G88" i="1" l="1"/>
  <c r="G84" i="1"/>
  <c r="G87" i="1"/>
  <c r="E85" i="1"/>
  <c r="E87" i="1"/>
  <c r="E89" i="1"/>
  <c r="E91" i="1"/>
  <c r="G73" i="1"/>
  <c r="G75" i="1"/>
  <c r="C76" i="1"/>
  <c r="G76" i="1"/>
  <c r="E73" i="1"/>
  <c r="E75" i="1"/>
  <c r="E77" i="1"/>
  <c r="E79" i="1"/>
  <c r="G61" i="1"/>
  <c r="G64" i="1"/>
  <c r="E66" i="1"/>
  <c r="G63" i="1"/>
  <c r="E61" i="1"/>
  <c r="E63" i="1"/>
  <c r="E65" i="1"/>
  <c r="E67" i="1"/>
  <c r="G52" i="1"/>
  <c r="E50" i="1"/>
  <c r="G48" i="1"/>
  <c r="G51" i="1"/>
  <c r="E51" i="1"/>
  <c r="E53" i="1"/>
  <c r="E55" i="1"/>
  <c r="E49" i="1"/>
  <c r="D41" i="1"/>
  <c r="G40" i="1" s="1"/>
  <c r="G36" i="1"/>
  <c r="G39" i="1"/>
  <c r="E37" i="1"/>
  <c r="E39" i="1"/>
  <c r="E41" i="1"/>
  <c r="E43" i="1"/>
  <c r="D29" i="1"/>
  <c r="D25" i="1"/>
  <c r="G28" i="1" s="1"/>
  <c r="E25" i="1"/>
  <c r="G26" i="1" s="1"/>
  <c r="C26" i="1"/>
  <c r="C28" i="1"/>
  <c r="C30" i="1"/>
  <c r="C25" i="1"/>
  <c r="G17" i="1"/>
  <c r="E21" i="1"/>
  <c r="E14" i="1"/>
  <c r="G13" i="1"/>
  <c r="E16" i="1"/>
  <c r="E18" i="1"/>
  <c r="E20" i="1"/>
  <c r="C21" i="1"/>
  <c r="G16" i="1" s="1"/>
  <c r="G86" i="1" l="1"/>
  <c r="G89" i="1" s="1"/>
  <c r="G90" i="1" s="1"/>
  <c r="G91" i="1"/>
  <c r="G92" i="1" s="1"/>
  <c r="G74" i="1"/>
  <c r="G77" i="1" s="1"/>
  <c r="G78" i="1" s="1"/>
  <c r="G62" i="1"/>
  <c r="G65" i="1" s="1"/>
  <c r="G66" i="1" s="1"/>
  <c r="G50" i="1"/>
  <c r="G53" i="1" s="1"/>
  <c r="G38" i="1"/>
  <c r="G41" i="1" s="1"/>
  <c r="G29" i="1"/>
  <c r="G30" i="1" s="1"/>
  <c r="G15" i="1"/>
  <c r="G18" i="1" s="1"/>
  <c r="G79" i="1" l="1"/>
  <c r="G80" i="1" s="1"/>
  <c r="G67" i="1"/>
  <c r="G68" i="1" s="1"/>
  <c r="G55" i="1"/>
  <c r="G56" i="1" s="1"/>
  <c r="G54" i="1"/>
  <c r="G42" i="1"/>
  <c r="G43" i="1"/>
  <c r="G44" i="1" s="1"/>
  <c r="G31" i="1"/>
  <c r="G32" i="1" s="1"/>
  <c r="G19" i="1"/>
  <c r="G20" i="1"/>
  <c r="G21" i="1" s="1"/>
  <c r="AL3" i="1" l="1"/>
  <c r="AL4" i="1"/>
  <c r="AL5" i="1"/>
  <c r="AL6" i="1"/>
  <c r="AL7" i="1"/>
  <c r="AL8" i="1"/>
  <c r="AL2" i="1"/>
  <c r="AJ3" i="1"/>
  <c r="AJ4" i="1"/>
  <c r="AJ5" i="1"/>
  <c r="AJ6" i="1"/>
  <c r="AJ7" i="1"/>
  <c r="AJ8" i="1"/>
  <c r="AJ2" i="1"/>
  <c r="AG3" i="1"/>
  <c r="AG4" i="1"/>
  <c r="AG5" i="1"/>
  <c r="AG6" i="1"/>
  <c r="AG7" i="1"/>
  <c r="AG8" i="1"/>
  <c r="AG2" i="1"/>
  <c r="AE3" i="1"/>
  <c r="AE4" i="1"/>
  <c r="AE5" i="1"/>
  <c r="AE6" i="1"/>
  <c r="AE7" i="1"/>
  <c r="AE8" i="1"/>
  <c r="AE2" i="1"/>
  <c r="AB3" i="1"/>
  <c r="AB4" i="1"/>
  <c r="AB5" i="1"/>
  <c r="AB6" i="1"/>
  <c r="AB7" i="1"/>
  <c r="AB8" i="1"/>
  <c r="AB2" i="1"/>
  <c r="Z3" i="1"/>
  <c r="Z4" i="1"/>
  <c r="Z5" i="1"/>
  <c r="Z6" i="1"/>
  <c r="Z7" i="1"/>
  <c r="Z8" i="1"/>
  <c r="Z2" i="1"/>
  <c r="W3" i="1"/>
  <c r="W4" i="1"/>
  <c r="W5" i="1"/>
  <c r="W6" i="1"/>
  <c r="W7" i="1"/>
  <c r="W8" i="1"/>
  <c r="W2" i="1"/>
  <c r="U3" i="1"/>
  <c r="U4" i="1"/>
  <c r="U5" i="1"/>
  <c r="U6" i="1"/>
  <c r="U7" i="1"/>
  <c r="U8" i="1"/>
  <c r="U2" i="1"/>
  <c r="R3" i="1"/>
  <c r="R4" i="1"/>
  <c r="R5" i="1"/>
  <c r="R6" i="1"/>
  <c r="R7" i="1"/>
  <c r="R8" i="1"/>
  <c r="R2" i="1"/>
  <c r="P3" i="1"/>
  <c r="P4" i="1"/>
  <c r="P5" i="1"/>
  <c r="P6" i="1"/>
  <c r="P7" i="1"/>
  <c r="P8" i="1"/>
  <c r="P2" i="1"/>
  <c r="M3" i="1"/>
  <c r="M4" i="1"/>
  <c r="M5" i="1"/>
  <c r="M6" i="1"/>
  <c r="M7" i="1"/>
  <c r="M8" i="1"/>
  <c r="M2" i="1"/>
  <c r="K3" i="1"/>
  <c r="K4" i="1"/>
  <c r="K5" i="1"/>
  <c r="K6" i="1"/>
  <c r="K7" i="1"/>
  <c r="K8" i="1"/>
  <c r="K2" i="1"/>
  <c r="F3" i="1"/>
  <c r="F4" i="1"/>
  <c r="F5" i="1"/>
  <c r="F6" i="1"/>
  <c r="F7" i="1"/>
  <c r="F8" i="1"/>
  <c r="F9" i="1"/>
  <c r="F2" i="1"/>
  <c r="H3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<sst xmlns="http://schemas.openxmlformats.org/spreadsheetml/2006/main" count="151" uniqueCount="30">
  <si>
    <t>N</t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</si>
  <si>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0, </t>
    </r>
    <r>
      <rPr>
        <sz val="11"/>
        <color theme="1"/>
        <rFont val="Calibri"/>
        <family val="2"/>
        <charset val="204"/>
        <scheme val="minor"/>
      </rPr>
      <t>mkV</t>
    </r>
  </si>
  <si>
    <t>k</t>
  </si>
  <si>
    <r>
      <t>E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x, </t>
    </r>
    <r>
      <rPr>
        <sz val="11"/>
        <color theme="1"/>
        <rFont val="Calibri"/>
        <family val="2"/>
        <charset val="204"/>
        <scheme val="minor"/>
      </rPr>
      <t>mkV</t>
    </r>
  </si>
  <si>
    <r>
      <rPr>
        <sz val="11"/>
        <color theme="1"/>
        <rFont val="Calibri"/>
        <family val="2"/>
        <charset val="204"/>
        <scheme val="minor"/>
      </rPr>
      <t>U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34, </t>
    </r>
    <r>
      <rPr>
        <sz val="11"/>
        <color theme="1"/>
        <rFont val="Calibri"/>
        <family val="2"/>
        <charset val="204"/>
        <scheme val="minor"/>
      </rPr>
      <t>mkV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</si>
  <si>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scheme val="minor"/>
      </rPr>
      <t>, mA</t>
    </r>
  </si>
  <si>
    <t>B, mTl</t>
  </si>
  <si>
    <t>1)</t>
  </si>
  <si>
    <t>2)</t>
  </si>
  <si>
    <t>3)</t>
  </si>
  <si>
    <t>4)</t>
  </si>
  <si>
    <t>5)</t>
  </si>
  <si>
    <t>6)</t>
  </si>
  <si>
    <t>7)</t>
  </si>
  <si>
    <t>x</t>
  </si>
  <si>
    <t>y</t>
  </si>
  <si>
    <t>x^2</t>
  </si>
  <si>
    <t>y^2</t>
  </si>
  <si>
    <t>xy</t>
  </si>
  <si>
    <t>&lt;x&gt;</t>
  </si>
  <si>
    <t>&lt;y&gt;</t>
  </si>
  <si>
    <t>&lt;xy&gt;</t>
  </si>
  <si>
    <t>&lt;x^2&gt;</t>
  </si>
  <si>
    <t>&lt;y^2&gt;</t>
  </si>
  <si>
    <t>a</t>
  </si>
  <si>
    <t>b</t>
  </si>
  <si>
    <t>σa</t>
  </si>
  <si>
    <t>σb</t>
  </si>
  <si>
    <t>n</t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</si>
  <si>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обр,</t>
    </r>
    <r>
      <rPr>
        <sz val="11"/>
        <color theme="1"/>
        <rFont val="Calibri"/>
        <family val="2"/>
        <charset val="204"/>
        <scheme val="minor"/>
      </rPr>
      <t xml:space="preserve"> 10^-5 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</si>
</sst>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E+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011592300962389E-2"/>
          <c:y val="5.0925925925925923E-2"/>
          <c:w val="0.85721062992125985"/>
          <c:h val="0.898148148148148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backward val="30"/>
            <c:dispRSqr val="0"/>
            <c:dispEq val="0"/>
          </c:trendline>
          <c:xVal>
            <c:numRef>
              <c:f>Лист1!$F$2:$F$9</c:f>
              <c:numCache>
                <c:formatCode>General</c:formatCode>
                <c:ptCount val="8"/>
                <c:pt idx="0">
                  <c:v>0</c:v>
                </c:pt>
                <c:pt idx="1">
                  <c:v>137</c:v>
                </c:pt>
                <c:pt idx="2">
                  <c:v>274</c:v>
                </c:pt>
                <c:pt idx="3">
                  <c:v>411</c:v>
                </c:pt>
                <c:pt idx="4">
                  <c:v>548</c:v>
                </c:pt>
                <c:pt idx="5">
                  <c:v>685</c:v>
                </c:pt>
                <c:pt idx="6">
                  <c:v>822</c:v>
                </c:pt>
                <c:pt idx="7">
                  <c:v>958.99999999999989</c:v>
                </c:pt>
              </c:numCache>
            </c:numRef>
          </c:xVal>
          <c:yVal>
            <c:numRef>
              <c:f>Лист1!$H$2:$H$9</c:f>
              <c:numCache>
                <c:formatCode>General</c:formatCode>
                <c:ptCount val="8"/>
                <c:pt idx="0">
                  <c:v>-3</c:v>
                </c:pt>
                <c:pt idx="1">
                  <c:v>34</c:v>
                </c:pt>
                <c:pt idx="2">
                  <c:v>75</c:v>
                </c:pt>
                <c:pt idx="3">
                  <c:v>110</c:v>
                </c:pt>
                <c:pt idx="4">
                  <c:v>144</c:v>
                </c:pt>
                <c:pt idx="5">
                  <c:v>175</c:v>
                </c:pt>
                <c:pt idx="6">
                  <c:v>196</c:v>
                </c:pt>
                <c:pt idx="7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8-4BFB-BEC0-42FE40342222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backward val="50"/>
            <c:dispRSqr val="0"/>
            <c:dispEq val="0"/>
          </c:trendline>
          <c:xVal>
            <c:numRef>
              <c:f>Лист1!$K$2:$K$8</c:f>
              <c:numCache>
                <c:formatCode>General</c:formatCode>
                <c:ptCount val="7"/>
                <c:pt idx="0">
                  <c:v>137</c:v>
                </c:pt>
                <c:pt idx="1">
                  <c:v>274</c:v>
                </c:pt>
                <c:pt idx="2">
                  <c:v>411</c:v>
                </c:pt>
                <c:pt idx="3">
                  <c:v>548</c:v>
                </c:pt>
                <c:pt idx="4">
                  <c:v>685</c:v>
                </c:pt>
                <c:pt idx="5">
                  <c:v>822</c:v>
                </c:pt>
                <c:pt idx="6">
                  <c:v>958.99999999999989</c:v>
                </c:pt>
              </c:numCache>
            </c:numRef>
          </c:xVal>
          <c:yVal>
            <c:numRef>
              <c:f>Лист1!$M$2:$M$8</c:f>
              <c:numCache>
                <c:formatCode>General</c:formatCode>
                <c:ptCount val="7"/>
                <c:pt idx="0">
                  <c:v>40</c:v>
                </c:pt>
                <c:pt idx="1">
                  <c:v>80</c:v>
                </c:pt>
                <c:pt idx="2">
                  <c:v>121</c:v>
                </c:pt>
                <c:pt idx="3">
                  <c:v>160</c:v>
                </c:pt>
                <c:pt idx="4">
                  <c:v>191</c:v>
                </c:pt>
                <c:pt idx="5">
                  <c:v>214</c:v>
                </c:pt>
                <c:pt idx="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D8-4BFB-BEC0-42FE40342222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50"/>
            <c:backward val="50"/>
            <c:dispRSqr val="0"/>
            <c:dispEq val="0"/>
          </c:trendline>
          <c:xVal>
            <c:numRef>
              <c:f>Лист1!$P$2:$P$8</c:f>
              <c:numCache>
                <c:formatCode>General</c:formatCode>
                <c:ptCount val="7"/>
                <c:pt idx="0">
                  <c:v>137</c:v>
                </c:pt>
                <c:pt idx="1">
                  <c:v>274</c:v>
                </c:pt>
                <c:pt idx="2">
                  <c:v>411</c:v>
                </c:pt>
                <c:pt idx="3">
                  <c:v>548</c:v>
                </c:pt>
                <c:pt idx="4">
                  <c:v>685</c:v>
                </c:pt>
                <c:pt idx="5">
                  <c:v>822</c:v>
                </c:pt>
                <c:pt idx="6">
                  <c:v>958.99999999999989</c:v>
                </c:pt>
              </c:numCache>
            </c:numRef>
          </c:xVal>
          <c:yVal>
            <c:numRef>
              <c:f>Лист1!$R$2:$R$8</c:f>
              <c:numCache>
                <c:formatCode>General</c:formatCode>
                <c:ptCount val="7"/>
                <c:pt idx="0">
                  <c:v>41</c:v>
                </c:pt>
                <c:pt idx="1">
                  <c:v>84</c:v>
                </c:pt>
                <c:pt idx="2">
                  <c:v>127</c:v>
                </c:pt>
                <c:pt idx="3">
                  <c:v>167</c:v>
                </c:pt>
                <c:pt idx="4">
                  <c:v>204</c:v>
                </c:pt>
                <c:pt idx="5">
                  <c:v>225</c:v>
                </c:pt>
                <c:pt idx="6">
                  <c:v>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D8-4BFB-BEC0-42FE40342222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50"/>
            <c:backward val="50"/>
            <c:dispRSqr val="0"/>
            <c:dispEq val="0"/>
          </c:trendline>
          <c:xVal>
            <c:numRef>
              <c:f>Лист1!$U$2:$U$8</c:f>
              <c:numCache>
                <c:formatCode>General</c:formatCode>
                <c:ptCount val="7"/>
                <c:pt idx="0">
                  <c:v>137</c:v>
                </c:pt>
                <c:pt idx="1">
                  <c:v>274</c:v>
                </c:pt>
                <c:pt idx="2">
                  <c:v>411</c:v>
                </c:pt>
                <c:pt idx="3">
                  <c:v>548</c:v>
                </c:pt>
                <c:pt idx="4">
                  <c:v>685</c:v>
                </c:pt>
                <c:pt idx="5">
                  <c:v>822</c:v>
                </c:pt>
                <c:pt idx="6">
                  <c:v>958.99999999999989</c:v>
                </c:pt>
              </c:numCache>
            </c:numRef>
          </c:xVal>
          <c:yVal>
            <c:numRef>
              <c:f>Лист1!$W$2:$W$8</c:f>
              <c:numCache>
                <c:formatCode>General</c:formatCode>
                <c:ptCount val="7"/>
                <c:pt idx="0">
                  <c:v>44</c:v>
                </c:pt>
                <c:pt idx="1">
                  <c:v>92</c:v>
                </c:pt>
                <c:pt idx="2">
                  <c:v>137</c:v>
                </c:pt>
                <c:pt idx="3">
                  <c:v>180</c:v>
                </c:pt>
                <c:pt idx="4">
                  <c:v>216</c:v>
                </c:pt>
                <c:pt idx="5">
                  <c:v>243</c:v>
                </c:pt>
                <c:pt idx="6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D8-4BFB-BEC0-42FE40342222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50"/>
            <c:backward val="50"/>
            <c:dispRSqr val="0"/>
            <c:dispEq val="0"/>
          </c:trendline>
          <c:xVal>
            <c:numRef>
              <c:f>Лист1!$Z$2:$Z$8</c:f>
              <c:numCache>
                <c:formatCode>General</c:formatCode>
                <c:ptCount val="7"/>
                <c:pt idx="0">
                  <c:v>137</c:v>
                </c:pt>
                <c:pt idx="1">
                  <c:v>274</c:v>
                </c:pt>
                <c:pt idx="2">
                  <c:v>411</c:v>
                </c:pt>
                <c:pt idx="3">
                  <c:v>548</c:v>
                </c:pt>
                <c:pt idx="4">
                  <c:v>685</c:v>
                </c:pt>
                <c:pt idx="5">
                  <c:v>822</c:v>
                </c:pt>
                <c:pt idx="6">
                  <c:v>958.99999999999989</c:v>
                </c:pt>
              </c:numCache>
            </c:numRef>
          </c:xVal>
          <c:yVal>
            <c:numRef>
              <c:f>Лист1!$AB$2:$AB$8</c:f>
              <c:numCache>
                <c:formatCode>General</c:formatCode>
                <c:ptCount val="7"/>
                <c:pt idx="0">
                  <c:v>49</c:v>
                </c:pt>
                <c:pt idx="1">
                  <c:v>101</c:v>
                </c:pt>
                <c:pt idx="2">
                  <c:v>151</c:v>
                </c:pt>
                <c:pt idx="3">
                  <c:v>195</c:v>
                </c:pt>
                <c:pt idx="4">
                  <c:v>236</c:v>
                </c:pt>
                <c:pt idx="5">
                  <c:v>264</c:v>
                </c:pt>
                <c:pt idx="6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D8-4BFB-BEC0-42FE40342222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50"/>
            <c:backward val="50"/>
            <c:dispRSqr val="0"/>
            <c:dispEq val="0"/>
          </c:trendline>
          <c:xVal>
            <c:numRef>
              <c:f>Лист1!$AE$2:$AE$8</c:f>
              <c:numCache>
                <c:formatCode>General</c:formatCode>
                <c:ptCount val="7"/>
                <c:pt idx="0">
                  <c:v>137</c:v>
                </c:pt>
                <c:pt idx="1">
                  <c:v>274</c:v>
                </c:pt>
                <c:pt idx="2">
                  <c:v>411</c:v>
                </c:pt>
                <c:pt idx="3">
                  <c:v>548</c:v>
                </c:pt>
                <c:pt idx="4">
                  <c:v>685</c:v>
                </c:pt>
                <c:pt idx="5">
                  <c:v>822</c:v>
                </c:pt>
                <c:pt idx="6">
                  <c:v>958.99999999999989</c:v>
                </c:pt>
              </c:numCache>
            </c:numRef>
          </c:xVal>
          <c:yVal>
            <c:numRef>
              <c:f>Лист1!$AG$2:$AG$8</c:f>
              <c:numCache>
                <c:formatCode>General</c:formatCode>
                <c:ptCount val="7"/>
                <c:pt idx="0">
                  <c:v>66</c:v>
                </c:pt>
                <c:pt idx="1">
                  <c:v>131</c:v>
                </c:pt>
                <c:pt idx="2">
                  <c:v>194</c:v>
                </c:pt>
                <c:pt idx="3">
                  <c:v>256</c:v>
                </c:pt>
                <c:pt idx="4">
                  <c:v>309</c:v>
                </c:pt>
                <c:pt idx="5">
                  <c:v>347</c:v>
                </c:pt>
                <c:pt idx="6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D8-4BFB-BEC0-42FE40342222}"/>
            </c:ext>
          </c:extLst>
        </c:ser>
        <c:ser>
          <c:idx val="6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50"/>
            <c:backward val="50"/>
            <c:dispRSqr val="0"/>
            <c:dispEq val="0"/>
          </c:trendline>
          <c:xVal>
            <c:numRef>
              <c:f>Лист1!$AJ$2:$AJ$8</c:f>
              <c:numCache>
                <c:formatCode>General</c:formatCode>
                <c:ptCount val="7"/>
                <c:pt idx="0">
                  <c:v>137</c:v>
                </c:pt>
                <c:pt idx="1">
                  <c:v>274</c:v>
                </c:pt>
                <c:pt idx="2">
                  <c:v>411</c:v>
                </c:pt>
                <c:pt idx="3">
                  <c:v>548</c:v>
                </c:pt>
                <c:pt idx="4">
                  <c:v>685</c:v>
                </c:pt>
                <c:pt idx="5">
                  <c:v>822</c:v>
                </c:pt>
                <c:pt idx="6">
                  <c:v>958.99999999999989</c:v>
                </c:pt>
              </c:numCache>
            </c:numRef>
          </c:xVal>
          <c:yVal>
            <c:numRef>
              <c:f>Лист1!$AL$2:$AL$8</c:f>
              <c:numCache>
                <c:formatCode>General</c:formatCode>
                <c:ptCount val="7"/>
                <c:pt idx="0">
                  <c:v>100</c:v>
                </c:pt>
                <c:pt idx="1">
                  <c:v>205</c:v>
                </c:pt>
                <c:pt idx="2">
                  <c:v>303</c:v>
                </c:pt>
                <c:pt idx="3">
                  <c:v>402</c:v>
                </c:pt>
                <c:pt idx="4">
                  <c:v>481</c:v>
                </c:pt>
                <c:pt idx="5">
                  <c:v>539</c:v>
                </c:pt>
                <c:pt idx="6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D8-4BFB-BEC0-42FE40342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785391"/>
        <c:axId val="709756879"/>
      </c:scatterChart>
      <c:valAx>
        <c:axId val="73278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9756879"/>
        <c:crosses val="autoZero"/>
        <c:crossBetween val="midCat"/>
      </c:valAx>
      <c:valAx>
        <c:axId val="7097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78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15</xdr:row>
      <xdr:rowOff>71437</xdr:rowOff>
    </xdr:from>
    <xdr:to>
      <xdr:col>16</xdr:col>
      <xdr:colOff>123825</xdr:colOff>
      <xdr:row>29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7DA34DF-ED08-4C2C-BD76-C1442A7BE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3"/>
  <sheetViews>
    <sheetView tabSelected="1" workbookViewId="0">
      <selection activeCell="I6" sqref="I6"/>
    </sheetView>
  </sheetViews>
  <sheetFormatPr defaultRowHeight="15" x14ac:dyDescent="0.25"/>
  <cols>
    <col min="2" max="2" width="14" customWidth="1"/>
    <col min="7" max="7" width="16.7109375" bestFit="1" customWidth="1"/>
  </cols>
  <sheetData>
    <row r="1" spans="1:38" ht="18" x14ac:dyDescent="0.35">
      <c r="A1" s="2" t="s">
        <v>0</v>
      </c>
      <c r="B1" s="2" t="s">
        <v>29</v>
      </c>
      <c r="C1" s="2" t="s">
        <v>1</v>
      </c>
      <c r="D1" s="6" t="s">
        <v>7</v>
      </c>
      <c r="E1" s="3" t="s">
        <v>5</v>
      </c>
      <c r="F1" t="s">
        <v>6</v>
      </c>
      <c r="G1" s="1" t="s">
        <v>4</v>
      </c>
      <c r="H1" s="1" t="s">
        <v>3</v>
      </c>
      <c r="I1" s="6" t="s">
        <v>8</v>
      </c>
      <c r="J1" s="3" t="s">
        <v>5</v>
      </c>
      <c r="K1" t="s">
        <v>6</v>
      </c>
      <c r="L1" s="1" t="s">
        <v>4</v>
      </c>
      <c r="M1" s="1" t="s">
        <v>3</v>
      </c>
      <c r="N1" s="6" t="s">
        <v>9</v>
      </c>
      <c r="O1" s="3" t="s">
        <v>5</v>
      </c>
      <c r="P1" t="s">
        <v>6</v>
      </c>
      <c r="Q1" s="1" t="s">
        <v>4</v>
      </c>
      <c r="R1" s="1" t="s">
        <v>3</v>
      </c>
      <c r="S1" s="6" t="s">
        <v>10</v>
      </c>
      <c r="T1" s="3" t="s">
        <v>5</v>
      </c>
      <c r="U1" t="s">
        <v>6</v>
      </c>
      <c r="V1" s="1" t="s">
        <v>4</v>
      </c>
      <c r="W1" s="1" t="s">
        <v>3</v>
      </c>
      <c r="X1" s="6" t="s">
        <v>11</v>
      </c>
      <c r="Y1" s="3" t="s">
        <v>5</v>
      </c>
      <c r="Z1" t="s">
        <v>6</v>
      </c>
      <c r="AA1" s="1" t="s">
        <v>4</v>
      </c>
      <c r="AB1" s="1" t="s">
        <v>3</v>
      </c>
      <c r="AC1" s="6" t="s">
        <v>12</v>
      </c>
      <c r="AD1" s="3" t="s">
        <v>5</v>
      </c>
      <c r="AE1" t="s">
        <v>6</v>
      </c>
      <c r="AF1" s="1" t="s">
        <v>4</v>
      </c>
      <c r="AG1" s="1" t="s">
        <v>3</v>
      </c>
      <c r="AH1" s="6" t="s">
        <v>13</v>
      </c>
      <c r="AI1" s="3" t="s">
        <v>5</v>
      </c>
      <c r="AJ1" t="s">
        <v>6</v>
      </c>
      <c r="AK1" s="1" t="s">
        <v>4</v>
      </c>
      <c r="AL1" s="1" t="s">
        <v>3</v>
      </c>
    </row>
    <row r="2" spans="1:38" x14ac:dyDescent="0.25">
      <c r="A2" s="5">
        <v>1</v>
      </c>
      <c r="B2" s="5">
        <v>25.5</v>
      </c>
      <c r="C2" s="5">
        <v>17</v>
      </c>
      <c r="D2" s="5"/>
      <c r="E2" s="5">
        <v>0</v>
      </c>
      <c r="F2" s="5">
        <f>$A$11*E2</f>
        <v>0</v>
      </c>
      <c r="G2" s="5">
        <v>14</v>
      </c>
      <c r="H2" s="5">
        <f>G2-$C$2</f>
        <v>-3</v>
      </c>
      <c r="I2" s="5"/>
      <c r="J2" s="5">
        <v>0.2</v>
      </c>
      <c r="K2" s="5">
        <f>$A$11*J2</f>
        <v>137</v>
      </c>
      <c r="L2" s="5">
        <v>58</v>
      </c>
      <c r="M2" s="5">
        <f>L2-$C$3</f>
        <v>40</v>
      </c>
      <c r="N2" s="5"/>
      <c r="O2" s="5">
        <v>0.2</v>
      </c>
      <c r="P2" s="5">
        <f>$A$11*O2</f>
        <v>137</v>
      </c>
      <c r="Q2" s="5">
        <v>61</v>
      </c>
      <c r="R2" s="5">
        <f>Q2-$C$4</f>
        <v>41</v>
      </c>
      <c r="S2" s="5"/>
      <c r="T2" s="5">
        <v>0.2</v>
      </c>
      <c r="U2" s="5">
        <f>$A$11*T2</f>
        <v>137</v>
      </c>
      <c r="V2" s="5">
        <v>65</v>
      </c>
      <c r="W2" s="5">
        <f>V2-$C$5</f>
        <v>44</v>
      </c>
      <c r="X2" s="5"/>
      <c r="Y2" s="5">
        <v>0.2</v>
      </c>
      <c r="Z2" s="5">
        <f>$A$11*Y2</f>
        <v>137</v>
      </c>
      <c r="AA2" s="5">
        <v>71</v>
      </c>
      <c r="AB2" s="5">
        <f>AA2-$C$6</f>
        <v>49</v>
      </c>
      <c r="AC2" s="5"/>
      <c r="AD2" s="5">
        <v>0.2</v>
      </c>
      <c r="AE2" s="5">
        <f>$A$11*AD2</f>
        <v>137</v>
      </c>
      <c r="AF2" s="5">
        <v>94</v>
      </c>
      <c r="AG2" s="5">
        <f>AF2-$C$7</f>
        <v>66</v>
      </c>
      <c r="AH2" s="5"/>
      <c r="AI2" s="5">
        <v>0.2</v>
      </c>
      <c r="AJ2" s="5">
        <f>$A$11*AI2</f>
        <v>137</v>
      </c>
      <c r="AK2" s="5">
        <v>143</v>
      </c>
      <c r="AL2" s="5">
        <f>AK2-$C$8</f>
        <v>100</v>
      </c>
    </row>
    <row r="3" spans="1:38" x14ac:dyDescent="0.25">
      <c r="A3" s="5">
        <v>2</v>
      </c>
      <c r="B3" s="5">
        <v>28</v>
      </c>
      <c r="C3" s="5">
        <v>18</v>
      </c>
      <c r="D3" s="5"/>
      <c r="E3" s="5">
        <v>0.2</v>
      </c>
      <c r="F3" s="5">
        <f t="shared" ref="F3:F9" si="0">$A$11*E3</f>
        <v>137</v>
      </c>
      <c r="G3" s="5">
        <v>51</v>
      </c>
      <c r="H3" s="5">
        <f t="shared" ref="H3:H9" si="1">G3-$C$2</f>
        <v>34</v>
      </c>
      <c r="I3" s="5"/>
      <c r="J3" s="5">
        <v>0.4</v>
      </c>
      <c r="K3" s="5">
        <f t="shared" ref="K3:K8" si="2">$A$11*J3</f>
        <v>274</v>
      </c>
      <c r="L3" s="5">
        <v>98</v>
      </c>
      <c r="M3" s="5">
        <f t="shared" ref="M3:M8" si="3">L3-$C$3</f>
        <v>80</v>
      </c>
      <c r="N3" s="5"/>
      <c r="O3" s="5">
        <v>0.4</v>
      </c>
      <c r="P3" s="5">
        <f t="shared" ref="P3:P8" si="4">$A$11*O3</f>
        <v>274</v>
      </c>
      <c r="Q3" s="5">
        <v>104</v>
      </c>
      <c r="R3" s="5">
        <f t="shared" ref="R3:R8" si="5">Q3-$C$4</f>
        <v>84</v>
      </c>
      <c r="S3" s="5"/>
      <c r="T3" s="5">
        <v>0.4</v>
      </c>
      <c r="U3" s="5">
        <f t="shared" ref="U3:U8" si="6">$A$11*T3</f>
        <v>274</v>
      </c>
      <c r="V3" s="5">
        <v>113</v>
      </c>
      <c r="W3" s="5">
        <f t="shared" ref="W3:W8" si="7">V3-$C$5</f>
        <v>92</v>
      </c>
      <c r="X3" s="5"/>
      <c r="Y3" s="5">
        <v>0.4</v>
      </c>
      <c r="Z3" s="5">
        <f t="shared" ref="Z3:Z8" si="8">$A$11*Y3</f>
        <v>274</v>
      </c>
      <c r="AA3" s="5">
        <v>123</v>
      </c>
      <c r="AB3" s="5">
        <f t="shared" ref="AB3:AB8" si="9">AA3-$C$6</f>
        <v>101</v>
      </c>
      <c r="AC3" s="5"/>
      <c r="AD3" s="5">
        <v>0.4</v>
      </c>
      <c r="AE3" s="5">
        <f t="shared" ref="AE3:AE8" si="10">$A$11*AD3</f>
        <v>274</v>
      </c>
      <c r="AF3" s="5">
        <v>159</v>
      </c>
      <c r="AG3" s="5">
        <f t="shared" ref="AG3:AG8" si="11">AF3-$C$7</f>
        <v>131</v>
      </c>
      <c r="AH3" s="5"/>
      <c r="AI3" s="5">
        <v>0.4</v>
      </c>
      <c r="AJ3" s="5">
        <f t="shared" ref="AJ3:AJ8" si="12">$A$11*AI3</f>
        <v>274</v>
      </c>
      <c r="AK3" s="5">
        <v>248</v>
      </c>
      <c r="AL3" s="5">
        <f t="shared" ref="AL3:AL8" si="13">AK3-$C$8</f>
        <v>205</v>
      </c>
    </row>
    <row r="4" spans="1:38" x14ac:dyDescent="0.25">
      <c r="A4" s="5">
        <v>3</v>
      </c>
      <c r="B4" s="5">
        <v>29</v>
      </c>
      <c r="C4" s="5">
        <v>20</v>
      </c>
      <c r="D4" s="5"/>
      <c r="E4" s="5">
        <v>0.4</v>
      </c>
      <c r="F4" s="5">
        <f t="shared" si="0"/>
        <v>274</v>
      </c>
      <c r="G4" s="5">
        <v>92</v>
      </c>
      <c r="H4" s="5">
        <f t="shared" si="1"/>
        <v>75</v>
      </c>
      <c r="I4" s="5"/>
      <c r="J4" s="5">
        <v>0.6</v>
      </c>
      <c r="K4" s="5">
        <f t="shared" si="2"/>
        <v>411</v>
      </c>
      <c r="L4" s="5">
        <v>139</v>
      </c>
      <c r="M4" s="5">
        <f t="shared" si="3"/>
        <v>121</v>
      </c>
      <c r="N4" s="5"/>
      <c r="O4" s="5">
        <v>0.6</v>
      </c>
      <c r="P4" s="5">
        <f t="shared" si="4"/>
        <v>411</v>
      </c>
      <c r="Q4" s="5">
        <v>147</v>
      </c>
      <c r="R4" s="5">
        <f t="shared" si="5"/>
        <v>127</v>
      </c>
      <c r="S4" s="5"/>
      <c r="T4" s="5">
        <v>0.6</v>
      </c>
      <c r="U4" s="5">
        <f t="shared" si="6"/>
        <v>411</v>
      </c>
      <c r="V4" s="5">
        <v>158</v>
      </c>
      <c r="W4" s="5">
        <f t="shared" si="7"/>
        <v>137</v>
      </c>
      <c r="X4" s="5"/>
      <c r="Y4" s="5">
        <v>0.6</v>
      </c>
      <c r="Z4" s="5">
        <f t="shared" si="8"/>
        <v>411</v>
      </c>
      <c r="AA4" s="5">
        <v>173</v>
      </c>
      <c r="AB4" s="5">
        <f t="shared" si="9"/>
        <v>151</v>
      </c>
      <c r="AC4" s="5"/>
      <c r="AD4" s="5">
        <v>0.6</v>
      </c>
      <c r="AE4" s="5">
        <f t="shared" si="10"/>
        <v>411</v>
      </c>
      <c r="AF4" s="5">
        <v>222</v>
      </c>
      <c r="AG4" s="5">
        <f t="shared" si="11"/>
        <v>194</v>
      </c>
      <c r="AH4" s="5"/>
      <c r="AI4" s="5">
        <v>0.6</v>
      </c>
      <c r="AJ4" s="5">
        <f t="shared" si="12"/>
        <v>411</v>
      </c>
      <c r="AK4" s="5">
        <v>346</v>
      </c>
      <c r="AL4" s="5">
        <f t="shared" si="13"/>
        <v>303</v>
      </c>
    </row>
    <row r="5" spans="1:38" x14ac:dyDescent="0.25">
      <c r="A5" s="5">
        <v>4</v>
      </c>
      <c r="B5" s="5">
        <v>31.5</v>
      </c>
      <c r="C5" s="5">
        <v>21</v>
      </c>
      <c r="D5" s="5"/>
      <c r="E5" s="5">
        <v>0.6</v>
      </c>
      <c r="F5" s="5">
        <f t="shared" si="0"/>
        <v>411</v>
      </c>
      <c r="G5" s="5">
        <v>127</v>
      </c>
      <c r="H5" s="5">
        <f t="shared" si="1"/>
        <v>110</v>
      </c>
      <c r="I5" s="5"/>
      <c r="J5" s="5">
        <v>0.8</v>
      </c>
      <c r="K5" s="5">
        <f t="shared" si="2"/>
        <v>548</v>
      </c>
      <c r="L5" s="5">
        <v>178</v>
      </c>
      <c r="M5" s="5">
        <f t="shared" si="3"/>
        <v>160</v>
      </c>
      <c r="N5" s="5"/>
      <c r="O5" s="5">
        <v>0.8</v>
      </c>
      <c r="P5" s="5">
        <f t="shared" si="4"/>
        <v>548</v>
      </c>
      <c r="Q5" s="5">
        <v>187</v>
      </c>
      <c r="R5" s="5">
        <f t="shared" si="5"/>
        <v>167</v>
      </c>
      <c r="S5" s="5"/>
      <c r="T5" s="5">
        <v>0.8</v>
      </c>
      <c r="U5" s="5">
        <f t="shared" si="6"/>
        <v>548</v>
      </c>
      <c r="V5" s="5">
        <v>201</v>
      </c>
      <c r="W5" s="5">
        <f t="shared" si="7"/>
        <v>180</v>
      </c>
      <c r="X5" s="5"/>
      <c r="Y5" s="5">
        <v>0.8</v>
      </c>
      <c r="Z5" s="5">
        <f t="shared" si="8"/>
        <v>548</v>
      </c>
      <c r="AA5" s="5">
        <v>217</v>
      </c>
      <c r="AB5" s="5">
        <f t="shared" si="9"/>
        <v>195</v>
      </c>
      <c r="AC5" s="5"/>
      <c r="AD5" s="5">
        <v>0.8</v>
      </c>
      <c r="AE5" s="5">
        <f t="shared" si="10"/>
        <v>548</v>
      </c>
      <c r="AF5" s="5">
        <v>284</v>
      </c>
      <c r="AG5" s="5">
        <f t="shared" si="11"/>
        <v>256</v>
      </c>
      <c r="AH5" s="5"/>
      <c r="AI5" s="5">
        <v>0.8</v>
      </c>
      <c r="AJ5" s="5">
        <f t="shared" si="12"/>
        <v>548</v>
      </c>
      <c r="AK5" s="5">
        <v>445</v>
      </c>
      <c r="AL5" s="5">
        <f t="shared" si="13"/>
        <v>402</v>
      </c>
    </row>
    <row r="6" spans="1:38" x14ac:dyDescent="0.25">
      <c r="A6" s="5">
        <v>5</v>
      </c>
      <c r="B6" s="5">
        <v>34.5</v>
      </c>
      <c r="C6" s="5">
        <v>22</v>
      </c>
      <c r="D6" s="5"/>
      <c r="E6" s="5">
        <v>0.8</v>
      </c>
      <c r="F6" s="5">
        <f t="shared" si="0"/>
        <v>548</v>
      </c>
      <c r="G6" s="5">
        <v>161</v>
      </c>
      <c r="H6" s="5">
        <f t="shared" si="1"/>
        <v>144</v>
      </c>
      <c r="I6" s="5"/>
      <c r="J6" s="5">
        <v>1</v>
      </c>
      <c r="K6" s="5">
        <f t="shared" si="2"/>
        <v>685</v>
      </c>
      <c r="L6" s="5">
        <v>209</v>
      </c>
      <c r="M6" s="5">
        <f t="shared" si="3"/>
        <v>191</v>
      </c>
      <c r="N6" s="5"/>
      <c r="O6" s="5">
        <v>1</v>
      </c>
      <c r="P6" s="5">
        <f t="shared" si="4"/>
        <v>685</v>
      </c>
      <c r="Q6" s="5">
        <v>224</v>
      </c>
      <c r="R6" s="5">
        <f t="shared" si="5"/>
        <v>204</v>
      </c>
      <c r="S6" s="5"/>
      <c r="T6" s="5">
        <v>1</v>
      </c>
      <c r="U6" s="5">
        <f t="shared" si="6"/>
        <v>685</v>
      </c>
      <c r="V6" s="5">
        <v>237</v>
      </c>
      <c r="W6" s="5">
        <f t="shared" si="7"/>
        <v>216</v>
      </c>
      <c r="X6" s="5"/>
      <c r="Y6" s="5">
        <v>1</v>
      </c>
      <c r="Z6" s="5">
        <f t="shared" si="8"/>
        <v>685</v>
      </c>
      <c r="AA6" s="5">
        <v>258</v>
      </c>
      <c r="AB6" s="5">
        <f t="shared" si="9"/>
        <v>236</v>
      </c>
      <c r="AC6" s="5"/>
      <c r="AD6" s="5">
        <v>1</v>
      </c>
      <c r="AE6" s="5">
        <f t="shared" si="10"/>
        <v>685</v>
      </c>
      <c r="AF6" s="5">
        <v>337</v>
      </c>
      <c r="AG6" s="5">
        <f t="shared" si="11"/>
        <v>309</v>
      </c>
      <c r="AH6" s="5"/>
      <c r="AI6" s="5">
        <v>1</v>
      </c>
      <c r="AJ6" s="5">
        <f t="shared" si="12"/>
        <v>685</v>
      </c>
      <c r="AK6" s="5">
        <v>524</v>
      </c>
      <c r="AL6" s="5">
        <f t="shared" si="13"/>
        <v>481</v>
      </c>
    </row>
    <row r="7" spans="1:38" x14ac:dyDescent="0.25">
      <c r="A7" s="5">
        <v>6</v>
      </c>
      <c r="B7" s="5">
        <v>45</v>
      </c>
      <c r="C7" s="5">
        <v>28</v>
      </c>
      <c r="D7" s="5"/>
      <c r="E7" s="5">
        <v>1</v>
      </c>
      <c r="F7" s="5">
        <f t="shared" si="0"/>
        <v>685</v>
      </c>
      <c r="G7" s="5">
        <v>192</v>
      </c>
      <c r="H7" s="5">
        <f t="shared" si="1"/>
        <v>175</v>
      </c>
      <c r="I7" s="5"/>
      <c r="J7" s="5">
        <v>1.2</v>
      </c>
      <c r="K7" s="5">
        <f t="shared" si="2"/>
        <v>822</v>
      </c>
      <c r="L7" s="5">
        <v>232</v>
      </c>
      <c r="M7" s="5">
        <f t="shared" si="3"/>
        <v>214</v>
      </c>
      <c r="N7" s="5"/>
      <c r="O7" s="5">
        <v>1.2</v>
      </c>
      <c r="P7" s="5">
        <f t="shared" si="4"/>
        <v>822</v>
      </c>
      <c r="Q7" s="5">
        <v>245</v>
      </c>
      <c r="R7" s="5">
        <f t="shared" si="5"/>
        <v>225</v>
      </c>
      <c r="S7" s="5"/>
      <c r="T7" s="5">
        <v>1.2</v>
      </c>
      <c r="U7" s="5">
        <f t="shared" si="6"/>
        <v>822</v>
      </c>
      <c r="V7" s="5">
        <v>264</v>
      </c>
      <c r="W7" s="5">
        <f t="shared" si="7"/>
        <v>243</v>
      </c>
      <c r="X7" s="5"/>
      <c r="Y7" s="5">
        <v>1.2</v>
      </c>
      <c r="Z7" s="5">
        <f t="shared" si="8"/>
        <v>822</v>
      </c>
      <c r="AA7" s="5">
        <v>286</v>
      </c>
      <c r="AB7" s="5">
        <f t="shared" si="9"/>
        <v>264</v>
      </c>
      <c r="AC7" s="5"/>
      <c r="AD7" s="5">
        <v>1.2</v>
      </c>
      <c r="AE7" s="5">
        <f t="shared" si="10"/>
        <v>822</v>
      </c>
      <c r="AF7" s="5">
        <v>375</v>
      </c>
      <c r="AG7" s="5">
        <f t="shared" si="11"/>
        <v>347</v>
      </c>
      <c r="AH7" s="5"/>
      <c r="AI7" s="5">
        <v>1.2</v>
      </c>
      <c r="AJ7" s="5">
        <f t="shared" si="12"/>
        <v>822</v>
      </c>
      <c r="AK7" s="5">
        <v>582</v>
      </c>
      <c r="AL7" s="5">
        <f t="shared" si="13"/>
        <v>539</v>
      </c>
    </row>
    <row r="8" spans="1:38" x14ac:dyDescent="0.25">
      <c r="A8" s="5">
        <v>7</v>
      </c>
      <c r="B8" s="5">
        <v>70</v>
      </c>
      <c r="C8" s="5">
        <v>43</v>
      </c>
      <c r="D8" s="5"/>
      <c r="E8" s="5">
        <v>1.2</v>
      </c>
      <c r="F8" s="5">
        <f t="shared" si="0"/>
        <v>822</v>
      </c>
      <c r="G8" s="5">
        <v>213</v>
      </c>
      <c r="H8" s="5">
        <f t="shared" si="1"/>
        <v>196</v>
      </c>
      <c r="I8" s="5"/>
      <c r="J8" s="5">
        <v>1.4</v>
      </c>
      <c r="K8" s="5">
        <f t="shared" si="2"/>
        <v>958.99999999999989</v>
      </c>
      <c r="L8" s="5">
        <v>248</v>
      </c>
      <c r="M8" s="5">
        <f t="shared" si="3"/>
        <v>230</v>
      </c>
      <c r="N8" s="5"/>
      <c r="O8" s="5">
        <v>1.4</v>
      </c>
      <c r="P8" s="5">
        <f t="shared" si="4"/>
        <v>958.99999999999989</v>
      </c>
      <c r="Q8" s="5">
        <v>262</v>
      </c>
      <c r="R8" s="5">
        <f t="shared" si="5"/>
        <v>242</v>
      </c>
      <c r="S8" s="5"/>
      <c r="T8" s="5">
        <v>1.4</v>
      </c>
      <c r="U8" s="5">
        <f t="shared" si="6"/>
        <v>958.99999999999989</v>
      </c>
      <c r="V8" s="5">
        <v>281</v>
      </c>
      <c r="W8" s="5">
        <f t="shared" si="7"/>
        <v>260</v>
      </c>
      <c r="X8" s="5"/>
      <c r="Y8" s="5">
        <v>1.4</v>
      </c>
      <c r="Z8" s="5">
        <f t="shared" si="8"/>
        <v>958.99999999999989</v>
      </c>
      <c r="AA8" s="5">
        <v>306</v>
      </c>
      <c r="AB8" s="5">
        <f t="shared" si="9"/>
        <v>284</v>
      </c>
      <c r="AC8" s="5"/>
      <c r="AD8" s="5">
        <v>1.4</v>
      </c>
      <c r="AE8" s="5">
        <f t="shared" si="10"/>
        <v>958.99999999999989</v>
      </c>
      <c r="AF8" s="5">
        <v>401</v>
      </c>
      <c r="AG8" s="5">
        <f t="shared" si="11"/>
        <v>373</v>
      </c>
      <c r="AH8" s="5"/>
      <c r="AI8" s="5">
        <v>1.4</v>
      </c>
      <c r="AJ8" s="5">
        <f t="shared" si="12"/>
        <v>958.99999999999989</v>
      </c>
      <c r="AK8" s="5">
        <v>623</v>
      </c>
      <c r="AL8" s="5">
        <f t="shared" si="13"/>
        <v>580</v>
      </c>
    </row>
    <row r="9" spans="1:38" x14ac:dyDescent="0.25">
      <c r="A9" s="5"/>
      <c r="B9" s="5"/>
      <c r="C9" s="5"/>
      <c r="D9" s="5"/>
      <c r="E9" s="5">
        <v>1.4</v>
      </c>
      <c r="F9" s="5">
        <f t="shared" si="0"/>
        <v>958.99999999999989</v>
      </c>
      <c r="G9" s="5">
        <v>227</v>
      </c>
      <c r="H9" s="5">
        <f t="shared" si="1"/>
        <v>210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4" t="s">
        <v>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5">
      <c r="A11">
        <v>685</v>
      </c>
    </row>
    <row r="13" spans="1:38" x14ac:dyDescent="0.25">
      <c r="A13" s="2" t="s">
        <v>14</v>
      </c>
      <c r="B13" s="2" t="s">
        <v>15</v>
      </c>
      <c r="C13" s="2" t="s">
        <v>16</v>
      </c>
      <c r="D13" s="2" t="s">
        <v>17</v>
      </c>
      <c r="E13" s="2" t="s">
        <v>18</v>
      </c>
      <c r="F13" s="2" t="s">
        <v>19</v>
      </c>
      <c r="G13" s="7">
        <f>AVERAGE(A14:A21)</f>
        <v>479.5</v>
      </c>
      <c r="H13" s="2" t="s">
        <v>7</v>
      </c>
    </row>
    <row r="14" spans="1:38" x14ac:dyDescent="0.25">
      <c r="A14" s="7">
        <f>F2</f>
        <v>0</v>
      </c>
      <c r="B14" s="8">
        <f>H2</f>
        <v>-3</v>
      </c>
      <c r="C14" s="5">
        <f>A14*A14</f>
        <v>0</v>
      </c>
      <c r="D14" s="9">
        <f>B14*B14</f>
        <v>9</v>
      </c>
      <c r="E14" s="9">
        <f>A14*B14</f>
        <v>0</v>
      </c>
      <c r="F14" s="5" t="s">
        <v>20</v>
      </c>
      <c r="G14" s="8">
        <f>AVERAGE(B14:B21)</f>
        <v>117.625</v>
      </c>
    </row>
    <row r="15" spans="1:38" x14ac:dyDescent="0.25">
      <c r="A15" s="7">
        <f t="shared" ref="A15:A21" si="14">F3</f>
        <v>137</v>
      </c>
      <c r="B15" s="8">
        <f t="shared" ref="B15:B21" si="15">H3</f>
        <v>34</v>
      </c>
      <c r="C15" s="5">
        <f t="shared" ref="C15:D21" si="16">A15*A15</f>
        <v>18769</v>
      </c>
      <c r="D15" s="9">
        <f t="shared" si="16"/>
        <v>1156</v>
      </c>
      <c r="E15" s="9">
        <f t="shared" ref="E15:E21" si="17">A15*B15</f>
        <v>4658</v>
      </c>
      <c r="F15" s="5" t="s">
        <v>21</v>
      </c>
      <c r="G15" s="8">
        <f>AVERAGE(E14:E21)</f>
        <v>78963.375</v>
      </c>
    </row>
    <row r="16" spans="1:38" x14ac:dyDescent="0.25">
      <c r="A16" s="7">
        <f t="shared" si="14"/>
        <v>274</v>
      </c>
      <c r="B16" s="8">
        <f t="shared" si="15"/>
        <v>75</v>
      </c>
      <c r="C16" s="5">
        <f t="shared" si="16"/>
        <v>75076</v>
      </c>
      <c r="D16" s="9">
        <f t="shared" si="16"/>
        <v>5625</v>
      </c>
      <c r="E16" s="9">
        <f t="shared" si="17"/>
        <v>20550</v>
      </c>
      <c r="F16" s="5" t="s">
        <v>22</v>
      </c>
      <c r="G16" s="8">
        <f>AVERAGE(C14:C21)</f>
        <v>328457.5</v>
      </c>
    </row>
    <row r="17" spans="1:8" x14ac:dyDescent="0.25">
      <c r="A17" s="7">
        <f t="shared" si="14"/>
        <v>411</v>
      </c>
      <c r="B17" s="8">
        <f t="shared" si="15"/>
        <v>110</v>
      </c>
      <c r="C17" s="5">
        <f t="shared" si="16"/>
        <v>168921</v>
      </c>
      <c r="D17" s="9">
        <f t="shared" si="16"/>
        <v>12100</v>
      </c>
      <c r="E17" s="9">
        <f t="shared" si="17"/>
        <v>45210</v>
      </c>
      <c r="F17" s="5" t="s">
        <v>23</v>
      </c>
      <c r="G17" s="8">
        <f>AVERAGE(D14:D21)</f>
        <v>19095.875</v>
      </c>
    </row>
    <row r="18" spans="1:8" x14ac:dyDescent="0.25">
      <c r="A18" s="7">
        <f t="shared" si="14"/>
        <v>548</v>
      </c>
      <c r="B18" s="8">
        <f t="shared" si="15"/>
        <v>144</v>
      </c>
      <c r="C18" s="5">
        <f t="shared" si="16"/>
        <v>300304</v>
      </c>
      <c r="D18" s="9">
        <f t="shared" si="16"/>
        <v>20736</v>
      </c>
      <c r="E18" s="9">
        <f t="shared" si="17"/>
        <v>78912</v>
      </c>
      <c r="F18" s="5" t="s">
        <v>24</v>
      </c>
      <c r="G18" s="12">
        <f>(G15-G13*G14)/(G16-G13*G13)</f>
        <v>0.22897115050399722</v>
      </c>
    </row>
    <row r="19" spans="1:8" x14ac:dyDescent="0.25">
      <c r="A19" s="7">
        <f t="shared" si="14"/>
        <v>685</v>
      </c>
      <c r="B19" s="8">
        <f t="shared" si="15"/>
        <v>175</v>
      </c>
      <c r="C19" s="5">
        <f t="shared" si="16"/>
        <v>469225</v>
      </c>
      <c r="D19" s="9">
        <f t="shared" si="16"/>
        <v>30625</v>
      </c>
      <c r="E19" s="9">
        <f t="shared" si="17"/>
        <v>119875</v>
      </c>
      <c r="F19" s="5" t="s">
        <v>25</v>
      </c>
      <c r="G19" s="10">
        <f>G14-G18*G13</f>
        <v>7.8333333333333286</v>
      </c>
    </row>
    <row r="20" spans="1:8" x14ac:dyDescent="0.25">
      <c r="A20" s="7">
        <f t="shared" si="14"/>
        <v>822</v>
      </c>
      <c r="B20" s="8">
        <f t="shared" si="15"/>
        <v>196</v>
      </c>
      <c r="C20" s="5">
        <f t="shared" si="16"/>
        <v>675684</v>
      </c>
      <c r="D20" s="9">
        <f t="shared" si="16"/>
        <v>38416</v>
      </c>
      <c r="E20" s="9">
        <f t="shared" si="17"/>
        <v>161112</v>
      </c>
      <c r="F20" s="11" t="s">
        <v>26</v>
      </c>
      <c r="G20" s="10">
        <f>(1/SQRT(G22))*SQRT(((G17-G14*G14)/(G16-G13*G13))-(G18*G18))</f>
        <v>1.0928282352940752E-2</v>
      </c>
    </row>
    <row r="21" spans="1:8" x14ac:dyDescent="0.25">
      <c r="A21" s="7">
        <f t="shared" si="14"/>
        <v>958.99999999999989</v>
      </c>
      <c r="B21" s="8">
        <f t="shared" si="15"/>
        <v>210</v>
      </c>
      <c r="C21" s="5">
        <f t="shared" si="16"/>
        <v>919680.99999999977</v>
      </c>
      <c r="D21" s="9">
        <f t="shared" si="16"/>
        <v>44100</v>
      </c>
      <c r="E21" s="9">
        <f t="shared" si="17"/>
        <v>201389.99999999997</v>
      </c>
      <c r="F21" s="5" t="s">
        <v>27</v>
      </c>
      <c r="G21" s="10">
        <f>G20*SQRT(G16 - G13*G13)</f>
        <v>3.4304581552267761</v>
      </c>
    </row>
    <row r="22" spans="1:8" x14ac:dyDescent="0.25">
      <c r="A22" s="5"/>
      <c r="B22" s="5"/>
      <c r="C22" s="5"/>
      <c r="D22" s="5"/>
      <c r="E22" s="5"/>
      <c r="F22" s="5" t="s">
        <v>28</v>
      </c>
      <c r="G22" s="5">
        <v>8</v>
      </c>
    </row>
    <row r="24" spans="1:8" x14ac:dyDescent="0.25">
      <c r="A24" s="2" t="s">
        <v>14</v>
      </c>
      <c r="B24" s="2" t="s">
        <v>15</v>
      </c>
      <c r="C24" s="2" t="s">
        <v>16</v>
      </c>
      <c r="D24" s="2" t="s">
        <v>17</v>
      </c>
      <c r="E24" s="2" t="s">
        <v>18</v>
      </c>
      <c r="F24" s="2" t="s">
        <v>19</v>
      </c>
      <c r="G24" s="7">
        <f>AVERAGE(A25:A31)</f>
        <v>548</v>
      </c>
      <c r="H24" s="2" t="s">
        <v>8</v>
      </c>
    </row>
    <row r="25" spans="1:8" x14ac:dyDescent="0.25">
      <c r="A25" s="7">
        <f>K2</f>
        <v>137</v>
      </c>
      <c r="B25" s="8">
        <f>M2</f>
        <v>40</v>
      </c>
      <c r="C25" s="5">
        <f>A25*A25</f>
        <v>18769</v>
      </c>
      <c r="D25" s="9">
        <f>B25*B25</f>
        <v>1600</v>
      </c>
      <c r="E25" s="9">
        <f>A25*B25</f>
        <v>5480</v>
      </c>
      <c r="F25" s="5" t="s">
        <v>20</v>
      </c>
      <c r="G25" s="8">
        <f>AVERAGE(B25:B31)</f>
        <v>148</v>
      </c>
    </row>
    <row r="26" spans="1:8" x14ac:dyDescent="0.25">
      <c r="A26" s="7">
        <f t="shared" ref="A26:A31" si="18">K3</f>
        <v>274</v>
      </c>
      <c r="B26" s="8">
        <f t="shared" ref="B26:B31" si="19">M3</f>
        <v>80</v>
      </c>
      <c r="C26" s="5">
        <f t="shared" ref="C26:C31" si="20">A26*A26</f>
        <v>75076</v>
      </c>
      <c r="D26" s="9">
        <f t="shared" ref="D26:D31" si="21">B26*B26</f>
        <v>6400</v>
      </c>
      <c r="E26" s="9">
        <f t="shared" ref="E26:E31" si="22">A26*B26</f>
        <v>21920</v>
      </c>
      <c r="F26" s="5" t="s">
        <v>21</v>
      </c>
      <c r="G26" s="8">
        <f>AVERAGE(E25:E31)</f>
        <v>98874.857142857145</v>
      </c>
    </row>
    <row r="27" spans="1:8" x14ac:dyDescent="0.25">
      <c r="A27" s="7">
        <f t="shared" si="18"/>
        <v>411</v>
      </c>
      <c r="B27" s="8">
        <f t="shared" si="19"/>
        <v>121</v>
      </c>
      <c r="C27" s="5">
        <f t="shared" si="20"/>
        <v>168921</v>
      </c>
      <c r="D27" s="9">
        <f t="shared" si="21"/>
        <v>14641</v>
      </c>
      <c r="E27" s="9">
        <f t="shared" si="22"/>
        <v>49731</v>
      </c>
      <c r="F27" s="5" t="s">
        <v>22</v>
      </c>
      <c r="G27" s="8">
        <f>AVERAGE(C25:C31)</f>
        <v>375380</v>
      </c>
    </row>
    <row r="28" spans="1:8" x14ac:dyDescent="0.25">
      <c r="A28" s="7">
        <f t="shared" si="18"/>
        <v>548</v>
      </c>
      <c r="B28" s="8">
        <f t="shared" si="19"/>
        <v>160</v>
      </c>
      <c r="C28" s="5">
        <f t="shared" si="20"/>
        <v>300304</v>
      </c>
      <c r="D28" s="9">
        <f t="shared" si="21"/>
        <v>25600</v>
      </c>
      <c r="E28" s="9">
        <f t="shared" si="22"/>
        <v>87680</v>
      </c>
      <c r="F28" s="5" t="s">
        <v>23</v>
      </c>
      <c r="G28" s="8">
        <f>AVERAGE(D25:D31)</f>
        <v>26202.571428571428</v>
      </c>
    </row>
    <row r="29" spans="1:8" x14ac:dyDescent="0.25">
      <c r="A29" s="7">
        <f t="shared" si="18"/>
        <v>685</v>
      </c>
      <c r="B29" s="8">
        <f t="shared" si="19"/>
        <v>191</v>
      </c>
      <c r="C29" s="5">
        <f t="shared" si="20"/>
        <v>469225</v>
      </c>
      <c r="D29" s="9">
        <f t="shared" si="21"/>
        <v>36481</v>
      </c>
      <c r="E29" s="9">
        <f t="shared" si="22"/>
        <v>130835</v>
      </c>
      <c r="F29" s="5" t="s">
        <v>24</v>
      </c>
      <c r="G29" s="12">
        <f>(G26-G24*G25)/(G27-G24*G24)</f>
        <v>0.2367049009384776</v>
      </c>
    </row>
    <row r="30" spans="1:8" x14ac:dyDescent="0.25">
      <c r="A30" s="7">
        <f t="shared" si="18"/>
        <v>822</v>
      </c>
      <c r="B30" s="8">
        <f t="shared" si="19"/>
        <v>214</v>
      </c>
      <c r="C30" s="5">
        <f t="shared" si="20"/>
        <v>675684</v>
      </c>
      <c r="D30" s="9">
        <f t="shared" si="21"/>
        <v>45796</v>
      </c>
      <c r="E30" s="9">
        <f t="shared" si="22"/>
        <v>175908</v>
      </c>
      <c r="F30" s="5" t="s">
        <v>25</v>
      </c>
      <c r="G30" s="10">
        <f>G25-G29*G24</f>
        <v>18.285714285714278</v>
      </c>
    </row>
    <row r="31" spans="1:8" x14ac:dyDescent="0.25">
      <c r="A31" s="7">
        <f t="shared" si="18"/>
        <v>958.99999999999989</v>
      </c>
      <c r="B31" s="8">
        <f t="shared" si="19"/>
        <v>230</v>
      </c>
      <c r="C31" s="5">
        <f t="shared" si="20"/>
        <v>919680.99999999977</v>
      </c>
      <c r="D31" s="9">
        <f t="shared" si="21"/>
        <v>52900</v>
      </c>
      <c r="E31" s="9">
        <f t="shared" si="22"/>
        <v>220569.99999999997</v>
      </c>
      <c r="F31" s="11" t="s">
        <v>26</v>
      </c>
      <c r="G31" s="10">
        <f>(1/SQRT(G33))*SQRT(((G28-G25*G25)/(G27-G24*G24))-(G29*G29))</f>
        <v>1.3239852734827428E-2</v>
      </c>
    </row>
    <row r="32" spans="1:8" x14ac:dyDescent="0.25">
      <c r="A32" s="7"/>
      <c r="B32" s="8"/>
      <c r="C32" s="5"/>
      <c r="D32" s="9"/>
      <c r="E32" s="9"/>
      <c r="F32" s="5" t="s">
        <v>27</v>
      </c>
      <c r="G32" s="10">
        <f>G31*SQRT(G27 - G24*G24)</f>
        <v>3.6277196493427151</v>
      </c>
    </row>
    <row r="33" spans="1:8" x14ac:dyDescent="0.25">
      <c r="A33" s="5"/>
      <c r="B33" s="5"/>
      <c r="C33" s="5"/>
      <c r="D33" s="5"/>
      <c r="E33" s="5"/>
      <c r="F33" s="5" t="s">
        <v>28</v>
      </c>
      <c r="G33" s="5">
        <v>7</v>
      </c>
    </row>
    <row r="36" spans="1:8" x14ac:dyDescent="0.25">
      <c r="A36" s="2" t="s">
        <v>14</v>
      </c>
      <c r="B36" s="2" t="s">
        <v>15</v>
      </c>
      <c r="C36" s="2" t="s">
        <v>16</v>
      </c>
      <c r="D36" s="2" t="s">
        <v>17</v>
      </c>
      <c r="E36" s="2" t="s">
        <v>18</v>
      </c>
      <c r="F36" s="2" t="s">
        <v>19</v>
      </c>
      <c r="G36" s="7">
        <f>AVERAGE(A37:A43)</f>
        <v>548</v>
      </c>
      <c r="H36" s="2" t="s">
        <v>9</v>
      </c>
    </row>
    <row r="37" spans="1:8" x14ac:dyDescent="0.25">
      <c r="A37" s="7">
        <f>P2</f>
        <v>137</v>
      </c>
      <c r="B37" s="8">
        <f>R2</f>
        <v>41</v>
      </c>
      <c r="C37" s="5">
        <f>A37*A37</f>
        <v>18769</v>
      </c>
      <c r="D37" s="9">
        <f>B37*B37</f>
        <v>1681</v>
      </c>
      <c r="E37" s="9">
        <f>A37*B37</f>
        <v>5617</v>
      </c>
      <c r="F37" s="5" t="s">
        <v>20</v>
      </c>
      <c r="G37" s="8">
        <f>AVERAGE(B37:B43)</f>
        <v>155.71428571428572</v>
      </c>
    </row>
    <row r="38" spans="1:8" x14ac:dyDescent="0.25">
      <c r="A38" s="7">
        <f t="shared" ref="A38:A43" si="23">P3</f>
        <v>274</v>
      </c>
      <c r="B38" s="8">
        <f t="shared" ref="B38:B43" si="24">R3</f>
        <v>84</v>
      </c>
      <c r="C38" s="5">
        <f t="shared" ref="C38:C43" si="25">A38*A38</f>
        <v>75076</v>
      </c>
      <c r="D38" s="9">
        <f t="shared" ref="D38:D43" si="26">B38*B38</f>
        <v>7056</v>
      </c>
      <c r="E38" s="9">
        <f t="shared" ref="E38:E43" si="27">A38*B38</f>
        <v>23016</v>
      </c>
      <c r="F38" s="5" t="s">
        <v>21</v>
      </c>
      <c r="G38" s="8">
        <f>AVERAGE(E37:E43)</f>
        <v>104159.14285714286</v>
      </c>
    </row>
    <row r="39" spans="1:8" x14ac:dyDescent="0.25">
      <c r="A39" s="7">
        <f t="shared" si="23"/>
        <v>411</v>
      </c>
      <c r="B39" s="8">
        <f t="shared" si="24"/>
        <v>127</v>
      </c>
      <c r="C39" s="5">
        <f t="shared" si="25"/>
        <v>168921</v>
      </c>
      <c r="D39" s="9">
        <f t="shared" si="26"/>
        <v>16129</v>
      </c>
      <c r="E39" s="9">
        <f t="shared" si="27"/>
        <v>52197</v>
      </c>
      <c r="F39" s="5" t="s">
        <v>22</v>
      </c>
      <c r="G39" s="8">
        <f>AVERAGE(C37:C43)</f>
        <v>375380</v>
      </c>
    </row>
    <row r="40" spans="1:8" x14ac:dyDescent="0.25">
      <c r="A40" s="7">
        <f t="shared" si="23"/>
        <v>548</v>
      </c>
      <c r="B40" s="8">
        <f t="shared" si="24"/>
        <v>167</v>
      </c>
      <c r="C40" s="5">
        <f t="shared" si="25"/>
        <v>300304</v>
      </c>
      <c r="D40" s="9">
        <f t="shared" si="26"/>
        <v>27889</v>
      </c>
      <c r="E40" s="9">
        <f t="shared" si="27"/>
        <v>91516</v>
      </c>
      <c r="F40" s="5" t="s">
        <v>23</v>
      </c>
      <c r="G40" s="8">
        <f>AVERAGE(D37:D43)</f>
        <v>29080</v>
      </c>
    </row>
    <row r="41" spans="1:8" x14ac:dyDescent="0.25">
      <c r="A41" s="7">
        <f t="shared" si="23"/>
        <v>685</v>
      </c>
      <c r="B41" s="8">
        <f t="shared" si="24"/>
        <v>204</v>
      </c>
      <c r="C41" s="5">
        <f t="shared" si="25"/>
        <v>469225</v>
      </c>
      <c r="D41" s="9">
        <f t="shared" si="26"/>
        <v>41616</v>
      </c>
      <c r="E41" s="9">
        <f t="shared" si="27"/>
        <v>139740</v>
      </c>
      <c r="F41" s="5" t="s">
        <v>24</v>
      </c>
      <c r="G41" s="12">
        <f>(G38-G36*G37)/(G39-G36*G36)</f>
        <v>0.25078206465067765</v>
      </c>
    </row>
    <row r="42" spans="1:8" x14ac:dyDescent="0.25">
      <c r="A42" s="7">
        <f t="shared" si="23"/>
        <v>822</v>
      </c>
      <c r="B42" s="8">
        <f t="shared" si="24"/>
        <v>225</v>
      </c>
      <c r="C42" s="5">
        <f t="shared" si="25"/>
        <v>675684</v>
      </c>
      <c r="D42" s="9">
        <f t="shared" si="26"/>
        <v>50625</v>
      </c>
      <c r="E42" s="9">
        <f t="shared" si="27"/>
        <v>184950</v>
      </c>
      <c r="F42" s="5" t="s">
        <v>25</v>
      </c>
      <c r="G42" s="10">
        <f>G37-G41*G36</f>
        <v>18.285714285714363</v>
      </c>
    </row>
    <row r="43" spans="1:8" x14ac:dyDescent="0.25">
      <c r="A43" s="7">
        <f t="shared" si="23"/>
        <v>958.99999999999989</v>
      </c>
      <c r="B43" s="8">
        <f t="shared" si="24"/>
        <v>242</v>
      </c>
      <c r="C43" s="5">
        <f t="shared" si="25"/>
        <v>919680.99999999977</v>
      </c>
      <c r="D43" s="9">
        <f t="shared" si="26"/>
        <v>58564</v>
      </c>
      <c r="E43" s="9">
        <f t="shared" si="27"/>
        <v>232077.99999999997</v>
      </c>
      <c r="F43" s="11" t="s">
        <v>26</v>
      </c>
      <c r="G43" s="10">
        <f>(1/SQRT(G45))*SQRT(((G40-G37*G37)/(G39-G36*G36))-(G41*G41))</f>
        <v>1.4559917840094742E-2</v>
      </c>
    </row>
    <row r="44" spans="1:8" x14ac:dyDescent="0.25">
      <c r="A44" s="7"/>
      <c r="B44" s="8"/>
      <c r="C44" s="5"/>
      <c r="D44" s="9"/>
      <c r="E44" s="9"/>
      <c r="F44" s="5" t="s">
        <v>27</v>
      </c>
      <c r="G44" s="10">
        <f>G43*SQRT(G39 - G36*G36)</f>
        <v>3.9894174881859592</v>
      </c>
    </row>
    <row r="45" spans="1:8" x14ac:dyDescent="0.25">
      <c r="A45" s="5"/>
      <c r="B45" s="5"/>
      <c r="C45" s="5"/>
      <c r="D45" s="5"/>
      <c r="E45" s="5"/>
      <c r="F45" s="5" t="s">
        <v>28</v>
      </c>
      <c r="G45" s="5">
        <v>7</v>
      </c>
    </row>
    <row r="48" spans="1:8" x14ac:dyDescent="0.25">
      <c r="A48" s="2" t="s">
        <v>14</v>
      </c>
      <c r="B48" s="2" t="s">
        <v>15</v>
      </c>
      <c r="C48" s="2" t="s">
        <v>16</v>
      </c>
      <c r="D48" s="2" t="s">
        <v>17</v>
      </c>
      <c r="E48" s="2" t="s">
        <v>18</v>
      </c>
      <c r="F48" s="2" t="s">
        <v>19</v>
      </c>
      <c r="G48" s="7">
        <f>AVERAGE(A49:A55)</f>
        <v>548</v>
      </c>
      <c r="H48" s="2" t="s">
        <v>10</v>
      </c>
    </row>
    <row r="49" spans="1:8" x14ac:dyDescent="0.25">
      <c r="A49" s="7">
        <f>U2</f>
        <v>137</v>
      </c>
      <c r="B49" s="8">
        <f>W2</f>
        <v>44</v>
      </c>
      <c r="C49" s="5">
        <f>A49*A49</f>
        <v>18769</v>
      </c>
      <c r="D49" s="9">
        <f>B49*B49</f>
        <v>1936</v>
      </c>
      <c r="E49" s="9">
        <f>A49*B49</f>
        <v>6028</v>
      </c>
      <c r="F49" s="5" t="s">
        <v>20</v>
      </c>
      <c r="G49" s="8">
        <f>AVERAGE(B49:B55)</f>
        <v>167.42857142857142</v>
      </c>
    </row>
    <row r="50" spans="1:8" x14ac:dyDescent="0.25">
      <c r="A50" s="7">
        <f t="shared" ref="A50:A55" si="28">U3</f>
        <v>274</v>
      </c>
      <c r="B50" s="8">
        <f t="shared" ref="B50:B55" si="29">W3</f>
        <v>92</v>
      </c>
      <c r="C50" s="5">
        <f t="shared" ref="C50:C55" si="30">A50*A50</f>
        <v>75076</v>
      </c>
      <c r="D50" s="9">
        <f t="shared" ref="D50:D55" si="31">B50*B50</f>
        <v>8464</v>
      </c>
      <c r="E50" s="9">
        <f t="shared" ref="E50:E55" si="32">A50*B50</f>
        <v>25208</v>
      </c>
      <c r="F50" s="5" t="s">
        <v>21</v>
      </c>
      <c r="G50" s="8">
        <f>AVERAGE(E49:E55)</f>
        <v>111889.85714285714</v>
      </c>
    </row>
    <row r="51" spans="1:8" x14ac:dyDescent="0.25">
      <c r="A51" s="7">
        <f t="shared" si="28"/>
        <v>411</v>
      </c>
      <c r="B51" s="8">
        <f t="shared" si="29"/>
        <v>137</v>
      </c>
      <c r="C51" s="5">
        <f t="shared" si="30"/>
        <v>168921</v>
      </c>
      <c r="D51" s="9">
        <f t="shared" si="31"/>
        <v>18769</v>
      </c>
      <c r="E51" s="9">
        <f t="shared" si="32"/>
        <v>56307</v>
      </c>
      <c r="F51" s="5" t="s">
        <v>22</v>
      </c>
      <c r="G51" s="8">
        <f>AVERAGE(C49:C55)</f>
        <v>375380</v>
      </c>
    </row>
    <row r="52" spans="1:8" x14ac:dyDescent="0.25">
      <c r="A52" s="7">
        <f t="shared" si="28"/>
        <v>548</v>
      </c>
      <c r="B52" s="8">
        <f t="shared" si="29"/>
        <v>180</v>
      </c>
      <c r="C52" s="5">
        <f t="shared" si="30"/>
        <v>300304</v>
      </c>
      <c r="D52" s="9">
        <f t="shared" si="31"/>
        <v>32400</v>
      </c>
      <c r="E52" s="9">
        <f t="shared" si="32"/>
        <v>98640</v>
      </c>
      <c r="F52" s="5" t="s">
        <v>23</v>
      </c>
      <c r="G52" s="8">
        <f>AVERAGE(D49:D55)</f>
        <v>33553.428571428572</v>
      </c>
    </row>
    <row r="53" spans="1:8" x14ac:dyDescent="0.25">
      <c r="A53" s="7">
        <f t="shared" si="28"/>
        <v>685</v>
      </c>
      <c r="B53" s="8">
        <f t="shared" si="29"/>
        <v>216</v>
      </c>
      <c r="C53" s="5">
        <f t="shared" si="30"/>
        <v>469225</v>
      </c>
      <c r="D53" s="9">
        <f t="shared" si="31"/>
        <v>46656</v>
      </c>
      <c r="E53" s="9">
        <f t="shared" si="32"/>
        <v>147960</v>
      </c>
      <c r="F53" s="5" t="s">
        <v>24</v>
      </c>
      <c r="G53" s="12">
        <f>(G50-G48*G49)/(G51-G48*G48)</f>
        <v>0.26824817518248195</v>
      </c>
    </row>
    <row r="54" spans="1:8" x14ac:dyDescent="0.25">
      <c r="A54" s="7">
        <f t="shared" si="28"/>
        <v>822</v>
      </c>
      <c r="B54" s="8">
        <f t="shared" si="29"/>
        <v>243</v>
      </c>
      <c r="C54" s="5">
        <f t="shared" si="30"/>
        <v>675684</v>
      </c>
      <c r="D54" s="9">
        <f t="shared" si="31"/>
        <v>59049</v>
      </c>
      <c r="E54" s="9">
        <f t="shared" si="32"/>
        <v>199746</v>
      </c>
      <c r="F54" s="5" t="s">
        <v>25</v>
      </c>
      <c r="G54" s="10">
        <f>G49-G53*G48</f>
        <v>20.428571428571303</v>
      </c>
    </row>
    <row r="55" spans="1:8" x14ac:dyDescent="0.25">
      <c r="A55" s="7">
        <f t="shared" si="28"/>
        <v>958.99999999999989</v>
      </c>
      <c r="B55" s="8">
        <f t="shared" si="29"/>
        <v>260</v>
      </c>
      <c r="C55" s="5">
        <f t="shared" si="30"/>
        <v>919680.99999999977</v>
      </c>
      <c r="D55" s="9">
        <f t="shared" si="31"/>
        <v>67600</v>
      </c>
      <c r="E55" s="9">
        <f t="shared" si="32"/>
        <v>249339.99999999997</v>
      </c>
      <c r="F55" s="11" t="s">
        <v>26</v>
      </c>
      <c r="G55" s="10">
        <f>(1/SQRT(G57))*SQRT(((G52-G49*G49)/(G51-G48*G48))-(G53*G53))</f>
        <v>1.5038472946833773E-2</v>
      </c>
    </row>
    <row r="56" spans="1:8" x14ac:dyDescent="0.25">
      <c r="A56" s="7"/>
      <c r="B56" s="8"/>
      <c r="C56" s="5"/>
      <c r="D56" s="9"/>
      <c r="E56" s="9"/>
      <c r="F56" s="5" t="s">
        <v>27</v>
      </c>
      <c r="G56" s="10">
        <f>G55*SQRT(G51 - G48*G48)</f>
        <v>4.120541587432454</v>
      </c>
    </row>
    <row r="57" spans="1:8" x14ac:dyDescent="0.25">
      <c r="A57" s="5"/>
      <c r="B57" s="5"/>
      <c r="C57" s="5"/>
      <c r="D57" s="5"/>
      <c r="E57" s="5"/>
      <c r="F57" s="5" t="s">
        <v>28</v>
      </c>
      <c r="G57" s="5">
        <v>7</v>
      </c>
    </row>
    <row r="60" spans="1:8" x14ac:dyDescent="0.25">
      <c r="A60" s="2" t="s">
        <v>14</v>
      </c>
      <c r="B60" s="2" t="s">
        <v>15</v>
      </c>
      <c r="C60" s="2" t="s">
        <v>16</v>
      </c>
      <c r="D60" s="2" t="s">
        <v>17</v>
      </c>
      <c r="E60" s="2" t="s">
        <v>18</v>
      </c>
      <c r="F60" s="2" t="s">
        <v>19</v>
      </c>
      <c r="G60" s="7">
        <f>AVERAGE(A61:A67)</f>
        <v>548</v>
      </c>
      <c r="H60" s="2" t="s">
        <v>11</v>
      </c>
    </row>
    <row r="61" spans="1:8" x14ac:dyDescent="0.25">
      <c r="A61" s="7">
        <f>Z2</f>
        <v>137</v>
      </c>
      <c r="B61" s="8">
        <f>AB2</f>
        <v>49</v>
      </c>
      <c r="C61" s="5">
        <f>A61*A61</f>
        <v>18769</v>
      </c>
      <c r="D61" s="9">
        <f>B61*B61</f>
        <v>2401</v>
      </c>
      <c r="E61" s="9">
        <f>A61*B61</f>
        <v>6713</v>
      </c>
      <c r="F61" s="5" t="s">
        <v>20</v>
      </c>
      <c r="G61" s="8">
        <f>AVERAGE(B61:B67)</f>
        <v>182.85714285714286</v>
      </c>
    </row>
    <row r="62" spans="1:8" x14ac:dyDescent="0.25">
      <c r="A62" s="7">
        <f t="shared" ref="A62:A67" si="33">Z3</f>
        <v>274</v>
      </c>
      <c r="B62" s="8">
        <f t="shared" ref="B62:B67" si="34">AB3</f>
        <v>101</v>
      </c>
      <c r="C62" s="5">
        <f t="shared" ref="C62:C67" si="35">A62*A62</f>
        <v>75076</v>
      </c>
      <c r="D62" s="9">
        <f t="shared" ref="D62:D67" si="36">B62*B62</f>
        <v>10201</v>
      </c>
      <c r="E62" s="9">
        <f t="shared" ref="E62:E67" si="37">A62*B62</f>
        <v>27674</v>
      </c>
      <c r="F62" s="5" t="s">
        <v>21</v>
      </c>
      <c r="G62" s="8">
        <f>AVERAGE(E61:E67)</f>
        <v>122047.42857142857</v>
      </c>
    </row>
    <row r="63" spans="1:8" x14ac:dyDescent="0.25">
      <c r="A63" s="7">
        <f t="shared" si="33"/>
        <v>411</v>
      </c>
      <c r="B63" s="8">
        <f t="shared" si="34"/>
        <v>151</v>
      </c>
      <c r="C63" s="5">
        <f t="shared" si="35"/>
        <v>168921</v>
      </c>
      <c r="D63" s="9">
        <f t="shared" si="36"/>
        <v>22801</v>
      </c>
      <c r="E63" s="9">
        <f t="shared" si="37"/>
        <v>62061</v>
      </c>
      <c r="F63" s="5" t="s">
        <v>22</v>
      </c>
      <c r="G63" s="8">
        <f>AVERAGE(C61:C67)</f>
        <v>375380</v>
      </c>
    </row>
    <row r="64" spans="1:8" x14ac:dyDescent="0.25">
      <c r="A64" s="7">
        <f t="shared" si="33"/>
        <v>548</v>
      </c>
      <c r="B64" s="8">
        <f t="shared" si="34"/>
        <v>195</v>
      </c>
      <c r="C64" s="5">
        <f t="shared" si="35"/>
        <v>300304</v>
      </c>
      <c r="D64" s="9">
        <f t="shared" si="36"/>
        <v>38025</v>
      </c>
      <c r="E64" s="9">
        <f t="shared" si="37"/>
        <v>106860</v>
      </c>
      <c r="F64" s="5" t="s">
        <v>23</v>
      </c>
      <c r="G64" s="8">
        <f>AVERAGE(D61:D67)</f>
        <v>39925.142857142855</v>
      </c>
    </row>
    <row r="65" spans="1:8" x14ac:dyDescent="0.25">
      <c r="A65" s="7">
        <f t="shared" si="33"/>
        <v>685</v>
      </c>
      <c r="B65" s="8">
        <f t="shared" si="34"/>
        <v>236</v>
      </c>
      <c r="C65" s="5">
        <f t="shared" si="35"/>
        <v>469225</v>
      </c>
      <c r="D65" s="9">
        <f t="shared" si="36"/>
        <v>55696</v>
      </c>
      <c r="E65" s="9">
        <f t="shared" si="37"/>
        <v>161660</v>
      </c>
      <c r="F65" s="5" t="s">
        <v>24</v>
      </c>
      <c r="G65" s="12">
        <f>(G62-G60*G61)/(G63-G60*G60)</f>
        <v>0.29092805005213751</v>
      </c>
    </row>
    <row r="66" spans="1:8" x14ac:dyDescent="0.25">
      <c r="A66" s="7">
        <f t="shared" si="33"/>
        <v>822</v>
      </c>
      <c r="B66" s="8">
        <f t="shared" si="34"/>
        <v>264</v>
      </c>
      <c r="C66" s="5">
        <f t="shared" si="35"/>
        <v>675684</v>
      </c>
      <c r="D66" s="9">
        <f t="shared" si="36"/>
        <v>69696</v>
      </c>
      <c r="E66" s="9">
        <f t="shared" si="37"/>
        <v>217008</v>
      </c>
      <c r="F66" s="5" t="s">
        <v>25</v>
      </c>
      <c r="G66" s="10">
        <f>G61-G65*G60</f>
        <v>23.428571428571502</v>
      </c>
    </row>
    <row r="67" spans="1:8" x14ac:dyDescent="0.25">
      <c r="A67" s="7">
        <f t="shared" si="33"/>
        <v>958.99999999999989</v>
      </c>
      <c r="B67" s="8">
        <f t="shared" si="34"/>
        <v>284</v>
      </c>
      <c r="C67" s="5">
        <f t="shared" si="35"/>
        <v>919680.99999999977</v>
      </c>
      <c r="D67" s="9">
        <f t="shared" si="36"/>
        <v>80656</v>
      </c>
      <c r="E67" s="9">
        <f t="shared" si="37"/>
        <v>272355.99999999994</v>
      </c>
      <c r="F67" s="11" t="s">
        <v>26</v>
      </c>
      <c r="G67" s="10">
        <f>(1/SQRT(G69))*SQRT(((G64-G61*G61)/(G63-G60*G60))-(G65*G65))</f>
        <v>1.5970516036571715E-2</v>
      </c>
    </row>
    <row r="68" spans="1:8" x14ac:dyDescent="0.25">
      <c r="A68" s="7"/>
      <c r="B68" s="8"/>
      <c r="C68" s="5"/>
      <c r="D68" s="9"/>
      <c r="E68" s="9"/>
      <c r="F68" s="5" t="s">
        <v>27</v>
      </c>
      <c r="G68" s="10">
        <f>G67*SQRT(G63 - G60*G60)</f>
        <v>4.3759213940206498</v>
      </c>
    </row>
    <row r="69" spans="1:8" x14ac:dyDescent="0.25">
      <c r="A69" s="5"/>
      <c r="B69" s="5"/>
      <c r="C69" s="5"/>
      <c r="D69" s="5"/>
      <c r="E69" s="5"/>
      <c r="F69" s="5" t="s">
        <v>28</v>
      </c>
      <c r="G69" s="5">
        <v>7</v>
      </c>
    </row>
    <row r="72" spans="1:8" x14ac:dyDescent="0.25">
      <c r="A72" s="2" t="s">
        <v>14</v>
      </c>
      <c r="B72" s="2" t="s">
        <v>15</v>
      </c>
      <c r="C72" s="2" t="s">
        <v>16</v>
      </c>
      <c r="D72" s="2" t="s">
        <v>17</v>
      </c>
      <c r="E72" s="2" t="s">
        <v>18</v>
      </c>
      <c r="F72" s="2" t="s">
        <v>19</v>
      </c>
      <c r="G72" s="7">
        <f>AVERAGE(A73:A79)</f>
        <v>548</v>
      </c>
      <c r="H72" s="2" t="s">
        <v>12</v>
      </c>
    </row>
    <row r="73" spans="1:8" x14ac:dyDescent="0.25">
      <c r="A73" s="7">
        <f>AE2</f>
        <v>137</v>
      </c>
      <c r="B73" s="8">
        <f>AG2</f>
        <v>66</v>
      </c>
      <c r="C73" s="5">
        <f>A73*A73</f>
        <v>18769</v>
      </c>
      <c r="D73" s="9">
        <f>B73*B73</f>
        <v>4356</v>
      </c>
      <c r="E73" s="9">
        <f>A73*B73</f>
        <v>9042</v>
      </c>
      <c r="F73" s="5" t="s">
        <v>20</v>
      </c>
      <c r="G73" s="8">
        <f>AVERAGE(B73:B79)</f>
        <v>239.42857142857142</v>
      </c>
    </row>
    <row r="74" spans="1:8" x14ac:dyDescent="0.25">
      <c r="A74" s="7">
        <f t="shared" ref="A74:A79" si="38">AE3</f>
        <v>274</v>
      </c>
      <c r="B74" s="8">
        <f t="shared" ref="B74:B79" si="39">AG3</f>
        <v>131</v>
      </c>
      <c r="C74" s="5">
        <f t="shared" ref="C74:C79" si="40">A74*A74</f>
        <v>75076</v>
      </c>
      <c r="D74" s="9">
        <f t="shared" ref="D74:D79" si="41">B74*B74</f>
        <v>17161</v>
      </c>
      <c r="E74" s="9">
        <f t="shared" ref="E74:E79" si="42">A74*B74</f>
        <v>35894</v>
      </c>
      <c r="F74" s="5" t="s">
        <v>21</v>
      </c>
      <c r="G74" s="8">
        <f>AVERAGE(E73:E79)</f>
        <v>159937.71428571429</v>
      </c>
    </row>
    <row r="75" spans="1:8" x14ac:dyDescent="0.25">
      <c r="A75" s="7">
        <f t="shared" si="38"/>
        <v>411</v>
      </c>
      <c r="B75" s="8">
        <f t="shared" si="39"/>
        <v>194</v>
      </c>
      <c r="C75" s="5">
        <f t="shared" si="40"/>
        <v>168921</v>
      </c>
      <c r="D75" s="9">
        <f t="shared" si="41"/>
        <v>37636</v>
      </c>
      <c r="E75" s="9">
        <f t="shared" si="42"/>
        <v>79734</v>
      </c>
      <c r="F75" s="5" t="s">
        <v>22</v>
      </c>
      <c r="G75" s="8">
        <f>AVERAGE(C73:C79)</f>
        <v>375380</v>
      </c>
    </row>
    <row r="76" spans="1:8" x14ac:dyDescent="0.25">
      <c r="A76" s="7">
        <f t="shared" si="38"/>
        <v>548</v>
      </c>
      <c r="B76" s="8">
        <f t="shared" si="39"/>
        <v>256</v>
      </c>
      <c r="C76" s="5">
        <f t="shared" si="40"/>
        <v>300304</v>
      </c>
      <c r="D76" s="9">
        <f t="shared" si="41"/>
        <v>65536</v>
      </c>
      <c r="E76" s="9">
        <f t="shared" si="42"/>
        <v>140288</v>
      </c>
      <c r="F76" s="5" t="s">
        <v>23</v>
      </c>
      <c r="G76" s="8">
        <f>AVERAGE(D73:D79)</f>
        <v>68529.71428571429</v>
      </c>
    </row>
    <row r="77" spans="1:8" x14ac:dyDescent="0.25">
      <c r="A77" s="7">
        <f t="shared" si="38"/>
        <v>685</v>
      </c>
      <c r="B77" s="8">
        <f t="shared" si="39"/>
        <v>309</v>
      </c>
      <c r="C77" s="5">
        <f t="shared" si="40"/>
        <v>469225</v>
      </c>
      <c r="D77" s="9">
        <f t="shared" si="41"/>
        <v>95481</v>
      </c>
      <c r="E77" s="9">
        <f t="shared" si="42"/>
        <v>211665</v>
      </c>
      <c r="F77" s="5" t="s">
        <v>24</v>
      </c>
      <c r="G77" s="12">
        <f>(G74-G72*G73)/(G75-G72*G72)</f>
        <v>0.38269030239833179</v>
      </c>
    </row>
    <row r="78" spans="1:8" x14ac:dyDescent="0.25">
      <c r="A78" s="7">
        <f t="shared" si="38"/>
        <v>822</v>
      </c>
      <c r="B78" s="8">
        <f t="shared" si="39"/>
        <v>347</v>
      </c>
      <c r="C78" s="5">
        <f t="shared" si="40"/>
        <v>675684</v>
      </c>
      <c r="D78" s="9">
        <f t="shared" si="41"/>
        <v>120409</v>
      </c>
      <c r="E78" s="9">
        <f t="shared" si="42"/>
        <v>285234</v>
      </c>
      <c r="F78" s="5" t="s">
        <v>25</v>
      </c>
      <c r="G78" s="10">
        <f>G73-G77*G72</f>
        <v>29.71428571428558</v>
      </c>
    </row>
    <row r="79" spans="1:8" x14ac:dyDescent="0.25">
      <c r="A79" s="7">
        <f t="shared" si="38"/>
        <v>958.99999999999989</v>
      </c>
      <c r="B79" s="8">
        <f t="shared" si="39"/>
        <v>373</v>
      </c>
      <c r="C79" s="5">
        <f t="shared" si="40"/>
        <v>919680.99999999977</v>
      </c>
      <c r="D79" s="9">
        <f t="shared" si="41"/>
        <v>139129</v>
      </c>
      <c r="E79" s="9">
        <f t="shared" si="42"/>
        <v>357706.99999999994</v>
      </c>
      <c r="F79" s="11" t="s">
        <v>26</v>
      </c>
      <c r="G79" s="10">
        <f>(1/SQRT(G81))*SQRT(((G76-G73*G73)/(G75-G72*G72))-(G77*G77))</f>
        <v>1.9925663765477063E-2</v>
      </c>
    </row>
    <row r="80" spans="1:8" x14ac:dyDescent="0.25">
      <c r="A80" s="7"/>
      <c r="B80" s="8"/>
      <c r="C80" s="5"/>
      <c r="D80" s="9"/>
      <c r="E80" s="9"/>
      <c r="F80" s="5" t="s">
        <v>27</v>
      </c>
      <c r="G80" s="10">
        <f>G79*SQRT(G75 - G72*G72)</f>
        <v>5.4596318717407151</v>
      </c>
    </row>
    <row r="81" spans="1:8" x14ac:dyDescent="0.25">
      <c r="A81" s="5"/>
      <c r="B81" s="5"/>
      <c r="C81" s="5"/>
      <c r="D81" s="5"/>
      <c r="E81" s="5"/>
      <c r="F81" s="5" t="s">
        <v>28</v>
      </c>
      <c r="G81" s="5">
        <v>7</v>
      </c>
    </row>
    <row r="84" spans="1:8" x14ac:dyDescent="0.25">
      <c r="A84" s="2" t="s">
        <v>14</v>
      </c>
      <c r="B84" s="2" t="s">
        <v>15</v>
      </c>
      <c r="C84" s="2" t="s">
        <v>16</v>
      </c>
      <c r="D84" s="2" t="s">
        <v>17</v>
      </c>
      <c r="E84" s="2" t="s">
        <v>18</v>
      </c>
      <c r="F84" s="2" t="s">
        <v>19</v>
      </c>
      <c r="G84" s="7">
        <f>AVERAGE(A85:A91)</f>
        <v>548</v>
      </c>
      <c r="H84" s="2" t="s">
        <v>13</v>
      </c>
    </row>
    <row r="85" spans="1:8" x14ac:dyDescent="0.25">
      <c r="A85" s="7">
        <f>AJ2</f>
        <v>137</v>
      </c>
      <c r="B85" s="8">
        <f>AL2</f>
        <v>100</v>
      </c>
      <c r="C85" s="5">
        <f>A85*A85</f>
        <v>18769</v>
      </c>
      <c r="D85" s="9">
        <f>B85*B85</f>
        <v>10000</v>
      </c>
      <c r="E85" s="9">
        <f>A85*B85</f>
        <v>13700</v>
      </c>
      <c r="F85" s="5" t="s">
        <v>20</v>
      </c>
      <c r="G85" s="8">
        <f>AVERAGE(B85:B91)</f>
        <v>372.85714285714283</v>
      </c>
    </row>
    <row r="86" spans="1:8" x14ac:dyDescent="0.25">
      <c r="A86" s="7">
        <f t="shared" ref="A86:A91" si="43">AJ3</f>
        <v>274</v>
      </c>
      <c r="B86" s="8">
        <f t="shared" ref="B86:B91" si="44">AL3</f>
        <v>205</v>
      </c>
      <c r="C86" s="5">
        <f t="shared" ref="C86:C91" si="45">A86*A86</f>
        <v>75076</v>
      </c>
      <c r="D86" s="9">
        <f t="shared" ref="D86:D91" si="46">B86*B86</f>
        <v>42025</v>
      </c>
      <c r="E86" s="9">
        <f t="shared" ref="E86:E91" si="47">A86*B86</f>
        <v>56170</v>
      </c>
      <c r="F86" s="5" t="s">
        <v>21</v>
      </c>
      <c r="G86" s="8">
        <f>AVERAGE(E85:E91)</f>
        <v>249066</v>
      </c>
    </row>
    <row r="87" spans="1:8" x14ac:dyDescent="0.25">
      <c r="A87" s="7">
        <f t="shared" si="43"/>
        <v>411</v>
      </c>
      <c r="B87" s="8">
        <f t="shared" si="44"/>
        <v>303</v>
      </c>
      <c r="C87" s="5">
        <f t="shared" si="45"/>
        <v>168921</v>
      </c>
      <c r="D87" s="9">
        <f t="shared" si="46"/>
        <v>91809</v>
      </c>
      <c r="E87" s="9">
        <f t="shared" si="47"/>
        <v>124533</v>
      </c>
      <c r="F87" s="5" t="s">
        <v>22</v>
      </c>
      <c r="G87" s="8">
        <f>AVERAGE(C85:C91)</f>
        <v>375380</v>
      </c>
    </row>
    <row r="88" spans="1:8" x14ac:dyDescent="0.25">
      <c r="A88" s="7">
        <f t="shared" si="43"/>
        <v>548</v>
      </c>
      <c r="B88" s="8">
        <f t="shared" si="44"/>
        <v>402</v>
      </c>
      <c r="C88" s="5">
        <f t="shared" si="45"/>
        <v>300304</v>
      </c>
      <c r="D88" s="9">
        <f t="shared" si="46"/>
        <v>161604</v>
      </c>
      <c r="E88" s="9">
        <f t="shared" si="47"/>
        <v>220296</v>
      </c>
      <c r="F88" s="5" t="s">
        <v>23</v>
      </c>
      <c r="G88" s="8">
        <f>AVERAGE(D85:D91)</f>
        <v>166245.71428571429</v>
      </c>
    </row>
    <row r="89" spans="1:8" x14ac:dyDescent="0.25">
      <c r="A89" s="7">
        <f t="shared" si="43"/>
        <v>685</v>
      </c>
      <c r="B89" s="8">
        <f t="shared" si="44"/>
        <v>481</v>
      </c>
      <c r="C89" s="5">
        <f t="shared" si="45"/>
        <v>469225</v>
      </c>
      <c r="D89" s="9">
        <f t="shared" si="46"/>
        <v>231361</v>
      </c>
      <c r="E89" s="9">
        <f t="shared" si="47"/>
        <v>329485</v>
      </c>
      <c r="F89" s="5" t="s">
        <v>24</v>
      </c>
      <c r="G89" s="12">
        <f>(G86-G84*G85)/(G87-G84*G84)</f>
        <v>0.59593326381647582</v>
      </c>
    </row>
    <row r="90" spans="1:8" x14ac:dyDescent="0.25">
      <c r="A90" s="7">
        <f t="shared" si="43"/>
        <v>822</v>
      </c>
      <c r="B90" s="8">
        <f t="shared" si="44"/>
        <v>539</v>
      </c>
      <c r="C90" s="5">
        <f t="shared" si="45"/>
        <v>675684</v>
      </c>
      <c r="D90" s="9">
        <f t="shared" si="46"/>
        <v>290521</v>
      </c>
      <c r="E90" s="9">
        <f t="shared" si="47"/>
        <v>443058</v>
      </c>
      <c r="F90" s="5" t="s">
        <v>25</v>
      </c>
      <c r="G90" s="10">
        <f>G85-G89*G84</f>
        <v>46.285714285714107</v>
      </c>
    </row>
    <row r="91" spans="1:8" x14ac:dyDescent="0.25">
      <c r="A91" s="7">
        <f t="shared" si="43"/>
        <v>958.99999999999989</v>
      </c>
      <c r="B91" s="8">
        <f t="shared" si="44"/>
        <v>580</v>
      </c>
      <c r="C91" s="5">
        <f t="shared" si="45"/>
        <v>919680.99999999977</v>
      </c>
      <c r="D91" s="9">
        <f t="shared" si="46"/>
        <v>336400</v>
      </c>
      <c r="E91" s="9">
        <f t="shared" si="47"/>
        <v>556219.99999999988</v>
      </c>
      <c r="F91" s="11" t="s">
        <v>26</v>
      </c>
      <c r="G91" s="10">
        <f>(1/SQRT(G93))*SQRT(((G88-G85*G85)/(G87-G84*G84))-(G89*G89))</f>
        <v>3.2673649510749844E-2</v>
      </c>
    </row>
    <row r="92" spans="1:8" x14ac:dyDescent="0.25">
      <c r="A92" s="7"/>
      <c r="B92" s="8"/>
      <c r="C92" s="5"/>
      <c r="D92" s="9"/>
      <c r="E92" s="9"/>
      <c r="F92" s="5" t="s">
        <v>27</v>
      </c>
      <c r="G92" s="10">
        <f>G91*SQRT(G87 - G84*G84)</f>
        <v>8.952579965945457</v>
      </c>
    </row>
    <row r="93" spans="1:8" x14ac:dyDescent="0.25">
      <c r="A93" s="5"/>
      <c r="B93" s="5"/>
      <c r="C93" s="5"/>
      <c r="D93" s="5"/>
      <c r="E93" s="5"/>
      <c r="F93" s="5" t="s">
        <v>28</v>
      </c>
      <c r="G93" s="5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2018-09-28T18:09:19Z</dcterms:modified>
</cp:coreProperties>
</file>