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7\Desktop\Desktop\Problems 3 term\GP\Laboratory\3.4.1\"/>
    </mc:Choice>
  </mc:AlternateContent>
  <xr:revisionPtr revIDLastSave="0" documentId="13_ncr:1_{5D65B8B3-38A4-40DD-9700-514EAA225FB2}" xr6:coauthVersionLast="38" xr6:coauthVersionMax="38" xr10:uidLastSave="{00000000-0000-0000-0000-000000000000}"/>
  <bookViews>
    <workbookView xWindow="0" yWindow="0" windowWidth="24000" windowHeight="9525" xr2:uid="{00000000-000D-0000-FFFF-FFFF00000000}"/>
  </bookViews>
  <sheets>
    <sheet name="Лист1" sheetId="1" r:id="rId1"/>
  </sheets>
  <calcPr calcId="162913" iterateDelta="1E-4"/>
</workbook>
</file>

<file path=xl/calcChain.xml><?xml version="1.0" encoding="utf-8"?>
<calcChain xmlns="http://schemas.openxmlformats.org/spreadsheetml/2006/main">
  <c r="D18" i="1" l="1"/>
  <c r="O12" i="1"/>
  <c r="J12" i="1"/>
  <c r="I12" i="1"/>
  <c r="D12" i="1"/>
  <c r="B12" i="1" s="1"/>
  <c r="C12" i="1" s="1"/>
  <c r="O11" i="1"/>
  <c r="M11" i="1"/>
  <c r="J11" i="1"/>
  <c r="I11" i="1" s="1"/>
  <c r="D11" i="1"/>
  <c r="B11" i="1" s="1"/>
  <c r="O10" i="1"/>
  <c r="M10" i="1"/>
  <c r="J10" i="1"/>
  <c r="I10" i="1"/>
  <c r="D10" i="1"/>
  <c r="B10" i="1" s="1"/>
  <c r="O9" i="1"/>
  <c r="M9" i="1" s="1"/>
  <c r="J9" i="1"/>
  <c r="I9" i="1"/>
  <c r="D9" i="1"/>
  <c r="B9" i="1" s="1"/>
  <c r="O8" i="1"/>
  <c r="J8" i="1"/>
  <c r="I8" i="1"/>
  <c r="D8" i="1"/>
  <c r="B8" i="1" s="1"/>
  <c r="C8" i="1" s="1"/>
  <c r="O7" i="1"/>
  <c r="M7" i="1"/>
  <c r="J7" i="1"/>
  <c r="I7" i="1" s="1"/>
  <c r="D7" i="1"/>
  <c r="B7" i="1" s="1"/>
  <c r="O6" i="1"/>
  <c r="M6" i="1"/>
  <c r="J6" i="1"/>
  <c r="I6" i="1"/>
  <c r="D6" i="1"/>
  <c r="B6" i="1" s="1"/>
  <c r="O5" i="1"/>
  <c r="M5" i="1" s="1"/>
  <c r="J5" i="1"/>
  <c r="I5" i="1"/>
  <c r="D5" i="1"/>
  <c r="B5" i="1" s="1"/>
  <c r="O4" i="1"/>
  <c r="J4" i="1"/>
  <c r="I4" i="1"/>
  <c r="D4" i="1"/>
  <c r="B4" i="1" s="1"/>
  <c r="C4" i="1" s="1"/>
  <c r="O3" i="1"/>
  <c r="M3" i="1"/>
  <c r="J3" i="1"/>
  <c r="I3" i="1" s="1"/>
  <c r="D3" i="1"/>
  <c r="B3" i="1" s="1"/>
  <c r="O2" i="1"/>
  <c r="M2" i="1"/>
  <c r="J2" i="1"/>
  <c r="G15" i="1" s="1"/>
  <c r="I2" i="1"/>
  <c r="D2" i="1"/>
  <c r="B2" i="1" s="1"/>
  <c r="C5" i="1" l="1"/>
  <c r="N5" i="1"/>
  <c r="H5" i="1"/>
  <c r="C9" i="1"/>
  <c r="H9" i="1"/>
  <c r="N9" i="1"/>
  <c r="H4" i="1"/>
  <c r="N4" i="1"/>
  <c r="H8" i="1"/>
  <c r="N8" i="1"/>
  <c r="H12" i="1"/>
  <c r="N12" i="1"/>
  <c r="C2" i="1"/>
  <c r="B15" i="1"/>
  <c r="D15" i="1" s="1"/>
  <c r="N2" i="1"/>
  <c r="H2" i="1"/>
  <c r="N3" i="1"/>
  <c r="C3" i="1"/>
  <c r="C6" i="1"/>
  <c r="N6" i="1"/>
  <c r="H6" i="1"/>
  <c r="H15" i="1"/>
  <c r="J15" i="1"/>
  <c r="C7" i="1"/>
  <c r="N7" i="1"/>
  <c r="C10" i="1"/>
  <c r="N10" i="1"/>
  <c r="H10" i="1"/>
  <c r="C11" i="1"/>
  <c r="N11" i="1"/>
  <c r="H3" i="1"/>
  <c r="H7" i="1"/>
  <c r="M8" i="1"/>
  <c r="H11" i="1"/>
  <c r="M12" i="1"/>
  <c r="K15" i="1"/>
  <c r="M4" i="1"/>
  <c r="M15" i="1" s="1"/>
  <c r="F15" i="1" l="1"/>
  <c r="L15" i="1"/>
  <c r="E15" i="1"/>
  <c r="C15" i="1"/>
  <c r="E18" i="1" l="1"/>
  <c r="G18" i="1"/>
  <c r="H18" i="1" s="1"/>
  <c r="D21" i="1" l="1"/>
  <c r="E21" i="1" s="1"/>
  <c r="G21" i="1"/>
  <c r="H21" i="1" s="1"/>
</calcChain>
</file>

<file path=xl/sharedStrings.xml><?xml version="1.0" encoding="utf-8"?>
<sst xmlns="http://schemas.openxmlformats.org/spreadsheetml/2006/main" count="42" uniqueCount="38">
  <si>
    <t>I, А</t>
  </si>
  <si>
    <t>B, мТл</t>
  </si>
  <si>
    <t>ΔP, мкН</t>
  </si>
  <si>
    <t>m2- m1, мг</t>
  </si>
  <si>
    <t>X*Y2</t>
  </si>
  <si>
    <t>m2-m1, мг</t>
  </si>
  <si>
    <t>g, м/с^2</t>
  </si>
  <si>
    <t> </t>
  </si>
  <si>
    <t>&lt;X&gt;^2</t>
  </si>
  <si>
    <t>&lt;X*Y1&gt;</t>
  </si>
  <si>
    <t>&lt;X*Y2&gt;</t>
  </si>
  <si>
    <t>&lt;Y1&gt;</t>
  </si>
  <si>
    <t>&lt;Y1&gt;^2</t>
  </si>
  <si>
    <t>&lt;Y1^2&gt;</t>
  </si>
  <si>
    <t>&lt;Y2&gt;</t>
  </si>
  <si>
    <t>&lt;Y2&gt;^2</t>
  </si>
  <si>
    <t>&lt;Y2^2&gt;</t>
  </si>
  <si>
    <t>b</t>
  </si>
  <si>
    <t>a</t>
  </si>
  <si>
    <t>sigma A</t>
  </si>
  <si>
    <t>sigma B</t>
  </si>
  <si>
    <t>Сu, m = 83,300 г</t>
  </si>
  <si>
    <t>Al, m = 25,343 г</t>
  </si>
  <si>
    <t>B = Ф/SN</t>
  </si>
  <si>
    <t>Ф, мВб+</t>
  </si>
  <si>
    <r>
      <t>B^2 * 10^-2, Тл^2</t>
    </r>
    <r>
      <rPr>
        <sz val="14"/>
        <color rgb="FFFF0000"/>
        <rFont val="Calibri"/>
        <family val="2"/>
        <charset val="204"/>
      </rPr>
      <t>!</t>
    </r>
  </si>
  <si>
    <t>X^2, Tл^2 * 10^-2</t>
  </si>
  <si>
    <t>Y1^2, H^2 * 10^-12</t>
  </si>
  <si>
    <t>Y2^2, H^2 * 10^-12</t>
  </si>
  <si>
    <t>X*Y1, 10^-9 Тл*H</t>
  </si>
  <si>
    <t>&lt;X&gt;, mTl</t>
  </si>
  <si>
    <t>&lt;X^2&gt;, Tl^2 * 10^-4</t>
  </si>
  <si>
    <t>a, 10^-4</t>
  </si>
  <si>
    <t>1,636 *10^-5</t>
  </si>
  <si>
    <t>X AL</t>
  </si>
  <si>
    <t>X CU</t>
  </si>
  <si>
    <t>0,884 * 10^-5</t>
  </si>
  <si>
    <r>
      <t xml:space="preserve">Sn = 72 cм^2 </t>
    </r>
    <r>
      <rPr>
        <sz val="14"/>
        <color rgb="FFFF0000"/>
        <rFont val="Calibri"/>
        <family val="2"/>
        <charset val="204"/>
      </rPr>
      <t>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</si>
</sst>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2"/>
          </c:marker>
          <c:trendline>
            <c:trendlineType val="linear"/>
            <c:forward val="5"/>
            <c:dispRSqr val="0"/>
            <c:dispEq val="0"/>
          </c:trendline>
          <c:xVal>
            <c:numRef>
              <c:f>Лист1!$B$2:$B$12</c:f>
              <c:numCache>
                <c:formatCode>0.00</c:formatCode>
                <c:ptCount val="11"/>
                <c:pt idx="0">
                  <c:v>2.3341049382716052E-2</c:v>
                </c:pt>
                <c:pt idx="1">
                  <c:v>1.740933641975309</c:v>
                </c:pt>
                <c:pt idx="2">
                  <c:v>6.7455632716049383</c:v>
                </c:pt>
                <c:pt idx="3">
                  <c:v>14.588155864197532</c:v>
                </c:pt>
                <c:pt idx="4">
                  <c:v>26.123456790123459</c:v>
                </c:pt>
                <c:pt idx="5">
                  <c:v>40.817901234567884</c:v>
                </c:pt>
                <c:pt idx="6">
                  <c:v>56.250000000000014</c:v>
                </c:pt>
                <c:pt idx="7">
                  <c:v>72.486304012345684</c:v>
                </c:pt>
                <c:pt idx="8">
                  <c:v>91.30864197530866</c:v>
                </c:pt>
                <c:pt idx="9">
                  <c:v>110.54185956790124</c:v>
                </c:pt>
                <c:pt idx="10">
                  <c:v>127.09430748456796</c:v>
                </c:pt>
              </c:numCache>
            </c:numRef>
          </c:xVal>
          <c:yVal>
            <c:numRef>
              <c:f>Лист1!$J$2:$J$12</c:f>
              <c:numCache>
                <c:formatCode>0.00</c:formatCode>
                <c:ptCount val="11"/>
                <c:pt idx="0">
                  <c:v>0</c:v>
                </c:pt>
                <c:pt idx="1">
                  <c:v>9.8155000000000001</c:v>
                </c:pt>
                <c:pt idx="2">
                  <c:v>29.4465</c:v>
                </c:pt>
                <c:pt idx="3">
                  <c:v>58.893000000000001</c:v>
                </c:pt>
                <c:pt idx="4">
                  <c:v>117.786</c:v>
                </c:pt>
                <c:pt idx="5">
                  <c:v>176.679</c:v>
                </c:pt>
                <c:pt idx="6">
                  <c:v>265.01850000000002</c:v>
                </c:pt>
                <c:pt idx="7">
                  <c:v>343.54250000000002</c:v>
                </c:pt>
                <c:pt idx="8">
                  <c:v>480.95949999999999</c:v>
                </c:pt>
                <c:pt idx="9">
                  <c:v>559.48350000000005</c:v>
                </c:pt>
                <c:pt idx="10">
                  <c:v>638.00750000000005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9-454D-82FA-658EA050B16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plus"/>
            <c:size val="2"/>
          </c:marker>
          <c:trendline>
            <c:trendlineType val="linear"/>
            <c:forward val="5"/>
            <c:dispRSqr val="0"/>
            <c:dispEq val="0"/>
          </c:trendline>
          <c:xVal>
            <c:numRef>
              <c:f>Лист1!$B$2:$B$12</c:f>
              <c:numCache>
                <c:formatCode>0.00</c:formatCode>
                <c:ptCount val="11"/>
                <c:pt idx="0">
                  <c:v>2.3341049382716052E-2</c:v>
                </c:pt>
                <c:pt idx="1">
                  <c:v>1.740933641975309</c:v>
                </c:pt>
                <c:pt idx="2">
                  <c:v>6.7455632716049383</c:v>
                </c:pt>
                <c:pt idx="3">
                  <c:v>14.588155864197532</c:v>
                </c:pt>
                <c:pt idx="4">
                  <c:v>26.123456790123459</c:v>
                </c:pt>
                <c:pt idx="5">
                  <c:v>40.817901234567884</c:v>
                </c:pt>
                <c:pt idx="6">
                  <c:v>56.250000000000014</c:v>
                </c:pt>
                <c:pt idx="7">
                  <c:v>72.486304012345684</c:v>
                </c:pt>
                <c:pt idx="8">
                  <c:v>91.30864197530866</c:v>
                </c:pt>
                <c:pt idx="9">
                  <c:v>110.54185956790124</c:v>
                </c:pt>
                <c:pt idx="10">
                  <c:v>127.09430748456796</c:v>
                </c:pt>
              </c:numCache>
            </c:numRef>
          </c:xVal>
          <c:yVal>
            <c:numRef>
              <c:f>Лист1!$O$2:$O$12</c:f>
              <c:numCache>
                <c:formatCode>0.00</c:formatCode>
                <c:ptCount val="11"/>
                <c:pt idx="0">
                  <c:v>0</c:v>
                </c:pt>
                <c:pt idx="1">
                  <c:v>9.8155000000000001</c:v>
                </c:pt>
                <c:pt idx="2">
                  <c:v>19.631</c:v>
                </c:pt>
                <c:pt idx="3">
                  <c:v>39.262</c:v>
                </c:pt>
                <c:pt idx="4">
                  <c:v>78.524000000000001</c:v>
                </c:pt>
                <c:pt idx="5">
                  <c:v>117.786</c:v>
                </c:pt>
                <c:pt idx="6">
                  <c:v>157.048</c:v>
                </c:pt>
                <c:pt idx="7">
                  <c:v>206.12549999999999</c:v>
                </c:pt>
                <c:pt idx="8">
                  <c:v>255.203</c:v>
                </c:pt>
                <c:pt idx="9">
                  <c:v>304.28050000000002</c:v>
                </c:pt>
                <c:pt idx="10">
                  <c:v>353.358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D9-454D-82FA-658EA050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"/>
        <c:axId val="15141"/>
      </c:scatterChart>
      <c:valAx>
        <c:axId val="20929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crossAx val="15141"/>
        <c:crosses val="autoZero"/>
        <c:crossBetween val="midCat"/>
      </c:valAx>
      <c:valAx>
        <c:axId val="1514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0.34</c:v>
                </c:pt>
                <c:pt idx="4">
                  <c:v>0.46</c:v>
                </c:pt>
                <c:pt idx="5">
                  <c:v>0.56999999999999995</c:v>
                </c:pt>
                <c:pt idx="6">
                  <c:v>0.69</c:v>
                </c:pt>
                <c:pt idx="7">
                  <c:v>0.8</c:v>
                </c:pt>
                <c:pt idx="8">
                  <c:v>0.92</c:v>
                </c:pt>
                <c:pt idx="9">
                  <c:v>1.03</c:v>
                </c:pt>
                <c:pt idx="10">
                  <c:v>1.1499999999999999</c:v>
                </c:pt>
              </c:numCache>
            </c:numRef>
          </c:xVal>
          <c:yVal>
            <c:numRef>
              <c:f>Лист1!$D$2:$D$12</c:f>
              <c:numCache>
                <c:formatCode>0.00</c:formatCode>
                <c:ptCount val="11"/>
                <c:pt idx="0">
                  <c:v>15.277777777777779</c:v>
                </c:pt>
                <c:pt idx="1">
                  <c:v>131.94444444444446</c:v>
                </c:pt>
                <c:pt idx="2">
                  <c:v>259.72222222222223</c:v>
                </c:pt>
                <c:pt idx="3">
                  <c:v>381.94444444444446</c:v>
                </c:pt>
                <c:pt idx="4">
                  <c:v>511.11111111111114</c:v>
                </c:pt>
                <c:pt idx="5">
                  <c:v>638.8888888888888</c:v>
                </c:pt>
                <c:pt idx="6">
                  <c:v>750.00000000000011</c:v>
                </c:pt>
                <c:pt idx="7">
                  <c:v>851.38888888888891</c:v>
                </c:pt>
                <c:pt idx="8">
                  <c:v>955.55555555555566</c:v>
                </c:pt>
                <c:pt idx="9">
                  <c:v>1051.3888888888889</c:v>
                </c:pt>
                <c:pt idx="10">
                  <c:v>1127.3611111111113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F-4FD9-A440-26E97555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91423"/>
        <c:axId val="382639583"/>
      </c:scatterChart>
      <c:valAx>
        <c:axId val="2455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639583"/>
        <c:crosses val="autoZero"/>
        <c:crossBetween val="midCat"/>
      </c:valAx>
      <c:valAx>
        <c:axId val="3826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5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132120</xdr:colOff>
      <xdr:row>26</xdr:row>
      <xdr:rowOff>139320</xdr:rowOff>
    </xdr:from>
    <xdr:to>
      <xdr:col>6</xdr:col>
      <xdr:colOff>736635</xdr:colOff>
      <xdr:row>45</xdr:row>
      <xdr:rowOff>93600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28</xdr:row>
      <xdr:rowOff>100012</xdr:rowOff>
    </xdr:from>
    <xdr:to>
      <xdr:col>11</xdr:col>
      <xdr:colOff>714375</xdr:colOff>
      <xdr:row>42</xdr:row>
      <xdr:rowOff>176212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FA384C5-A964-46A0-A6C9-67E98FB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topLeftCell="A8" zoomScaleNormal="100" workbookViewId="0">
      <selection activeCell="D21" sqref="D21"/>
    </sheetView>
  </sheetViews>
  <sheetFormatPr defaultRowHeight="15" x14ac:dyDescent="0.25"/>
  <cols>
    <col min="1" max="1" width="8.7109375"/>
    <col min="2" max="2" width="19.5703125" customWidth="1"/>
    <col min="3" max="3" width="19.85546875" customWidth="1"/>
    <col min="4" max="4" width="8.7109375"/>
    <col min="5" max="5" width="15.5703125"/>
    <col min="6" max="6" width="8.7109375"/>
    <col min="7" max="7" width="15.42578125" customWidth="1"/>
    <col min="8" max="8" width="16.7109375" customWidth="1"/>
    <col min="9" max="9" width="19.7109375" customWidth="1"/>
    <col min="10" max="10" width="10.5703125"/>
    <col min="11" max="11" width="12" customWidth="1"/>
    <col min="12" max="12" width="15" customWidth="1"/>
    <col min="13" max="13" width="17.42578125" customWidth="1"/>
    <col min="14" max="15" width="8.7109375"/>
    <col min="16" max="16" width="12.140625" customWidth="1"/>
    <col min="17" max="17" width="10.5703125"/>
    <col min="18" max="1025" width="8.7109375"/>
  </cols>
  <sheetData>
    <row r="1" spans="1:19" ht="18.75" x14ac:dyDescent="0.3">
      <c r="A1" t="s">
        <v>0</v>
      </c>
      <c r="B1" t="s">
        <v>25</v>
      </c>
      <c r="C1" t="s">
        <v>26</v>
      </c>
      <c r="D1" t="s">
        <v>1</v>
      </c>
      <c r="E1" t="s">
        <v>37</v>
      </c>
      <c r="F1" t="s">
        <v>24</v>
      </c>
      <c r="G1" t="s">
        <v>22</v>
      </c>
      <c r="H1" t="s">
        <v>29</v>
      </c>
      <c r="I1" t="s">
        <v>27</v>
      </c>
      <c r="J1" s="1" t="s">
        <v>2</v>
      </c>
      <c r="K1" t="s">
        <v>3</v>
      </c>
      <c r="L1" t="s">
        <v>21</v>
      </c>
      <c r="M1" t="s">
        <v>28</v>
      </c>
      <c r="N1" t="s">
        <v>4</v>
      </c>
      <c r="O1" s="1" t="s">
        <v>2</v>
      </c>
      <c r="P1" t="s">
        <v>5</v>
      </c>
      <c r="Q1" s="2" t="s">
        <v>6</v>
      </c>
    </row>
    <row r="2" spans="1:19" x14ac:dyDescent="0.25">
      <c r="A2" s="2">
        <v>0</v>
      </c>
      <c r="B2" s="3">
        <f t="shared" ref="B2:B12" si="0">D2*D2/10000</f>
        <v>2.3341049382716052E-2</v>
      </c>
      <c r="C2" s="3">
        <f t="shared" ref="C2:C12" si="1">B2*B2</f>
        <v>5.4480458628638942E-4</v>
      </c>
      <c r="D2" s="3">
        <f t="shared" ref="D2:D12" si="2">(F2/$E$2)*10000</f>
        <v>15.277777777777779</v>
      </c>
      <c r="E2" s="2">
        <v>72</v>
      </c>
      <c r="F2" s="2">
        <v>0.11</v>
      </c>
      <c r="G2" s="2"/>
      <c r="H2" s="2">
        <f t="shared" ref="H2:H12" si="3">J2*B2</f>
        <v>0</v>
      </c>
      <c r="I2" s="2">
        <f t="shared" ref="I2:I12" si="4">J2*J2</f>
        <v>0</v>
      </c>
      <c r="J2" s="3">
        <f t="shared" ref="J2:J12" si="5">K2*$Q$2</f>
        <v>0</v>
      </c>
      <c r="K2" s="2">
        <v>0</v>
      </c>
      <c r="L2" s="2"/>
      <c r="M2" s="2">
        <f t="shared" ref="M2:M12" si="6">O2*O2</f>
        <v>0</v>
      </c>
      <c r="N2" s="2">
        <f t="shared" ref="N2:N12" si="7">O2*B2</f>
        <v>0</v>
      </c>
      <c r="O2" s="3">
        <f t="shared" ref="O2:O12" si="8">P2*$Q$2*-1</f>
        <v>0</v>
      </c>
      <c r="P2" s="2">
        <v>0</v>
      </c>
      <c r="Q2" s="1">
        <v>9.8155000000000001</v>
      </c>
      <c r="R2" s="1"/>
      <c r="S2" s="1" t="s">
        <v>7</v>
      </c>
    </row>
    <row r="3" spans="1:19" x14ac:dyDescent="0.25">
      <c r="A3" s="2">
        <v>0.11</v>
      </c>
      <c r="B3" s="3">
        <f t="shared" si="0"/>
        <v>1.740933641975309</v>
      </c>
      <c r="C3" s="3">
        <f t="shared" si="1"/>
        <v>3.0308499457614131</v>
      </c>
      <c r="D3" s="3">
        <f t="shared" si="2"/>
        <v>131.94444444444446</v>
      </c>
      <c r="E3" s="2"/>
      <c r="F3" s="2">
        <v>0.95</v>
      </c>
      <c r="G3" s="2"/>
      <c r="H3" s="2">
        <f t="shared" si="3"/>
        <v>17.088134162808647</v>
      </c>
      <c r="I3" s="2">
        <f t="shared" si="4"/>
        <v>96.344040250000006</v>
      </c>
      <c r="J3" s="3">
        <f t="shared" si="5"/>
        <v>9.8155000000000001</v>
      </c>
      <c r="K3" s="2">
        <v>1</v>
      </c>
      <c r="L3" s="2"/>
      <c r="M3" s="2">
        <f t="shared" si="6"/>
        <v>96.344040250000006</v>
      </c>
      <c r="N3" s="2">
        <f t="shared" si="7"/>
        <v>17.088134162808647</v>
      </c>
      <c r="O3" s="3">
        <f t="shared" si="8"/>
        <v>9.8155000000000001</v>
      </c>
      <c r="P3" s="2">
        <v>-1</v>
      </c>
    </row>
    <row r="4" spans="1:19" x14ac:dyDescent="0.25">
      <c r="A4" s="2">
        <v>0.23</v>
      </c>
      <c r="B4" s="3">
        <f t="shared" si="0"/>
        <v>6.7455632716049383</v>
      </c>
      <c r="C4" s="3">
        <f t="shared" si="1"/>
        <v>45.502623851225522</v>
      </c>
      <c r="D4" s="3">
        <f t="shared" si="2"/>
        <v>259.72222222222223</v>
      </c>
      <c r="E4" s="2"/>
      <c r="F4" s="2">
        <v>1.87</v>
      </c>
      <c r="G4" s="2"/>
      <c r="H4" s="2">
        <f t="shared" si="3"/>
        <v>198.63322887731482</v>
      </c>
      <c r="I4" s="2">
        <f t="shared" si="4"/>
        <v>867.09636224999997</v>
      </c>
      <c r="J4" s="3">
        <f t="shared" si="5"/>
        <v>29.4465</v>
      </c>
      <c r="K4" s="2">
        <v>3</v>
      </c>
      <c r="L4" s="2"/>
      <c r="M4" s="2">
        <f t="shared" si="6"/>
        <v>385.37616100000002</v>
      </c>
      <c r="N4" s="2">
        <f t="shared" si="7"/>
        <v>132.42215258487656</v>
      </c>
      <c r="O4" s="3">
        <f t="shared" si="8"/>
        <v>19.631</v>
      </c>
      <c r="P4" s="2">
        <v>-2</v>
      </c>
    </row>
    <row r="5" spans="1:19" x14ac:dyDescent="0.25">
      <c r="A5" s="2">
        <v>0.34</v>
      </c>
      <c r="B5" s="3">
        <f t="shared" si="0"/>
        <v>14.588155864197532</v>
      </c>
      <c r="C5" s="3">
        <f t="shared" si="1"/>
        <v>212.81429151812083</v>
      </c>
      <c r="D5" s="3">
        <f t="shared" si="2"/>
        <v>381.94444444444446</v>
      </c>
      <c r="E5" s="2"/>
      <c r="F5" s="2">
        <v>2.75</v>
      </c>
      <c r="G5" s="2"/>
      <c r="H5" s="2">
        <f t="shared" si="3"/>
        <v>859.14026331018522</v>
      </c>
      <c r="I5" s="2">
        <f t="shared" si="4"/>
        <v>3468.3854489999999</v>
      </c>
      <c r="J5" s="3">
        <f t="shared" si="5"/>
        <v>58.893000000000001</v>
      </c>
      <c r="K5" s="2">
        <v>6</v>
      </c>
      <c r="L5" s="2"/>
      <c r="M5" s="2">
        <f t="shared" si="6"/>
        <v>1541.5046440000001</v>
      </c>
      <c r="N5" s="2">
        <f t="shared" si="7"/>
        <v>572.76017554012344</v>
      </c>
      <c r="O5" s="3">
        <f t="shared" si="8"/>
        <v>39.262</v>
      </c>
      <c r="P5" s="2">
        <v>-4</v>
      </c>
    </row>
    <row r="6" spans="1:19" x14ac:dyDescent="0.25">
      <c r="A6" s="2">
        <v>0.46</v>
      </c>
      <c r="B6" s="3">
        <f t="shared" si="0"/>
        <v>26.123456790123459</v>
      </c>
      <c r="C6" s="3">
        <f t="shared" si="1"/>
        <v>682.43499466544745</v>
      </c>
      <c r="D6" s="3">
        <f t="shared" si="2"/>
        <v>511.11111111111114</v>
      </c>
      <c r="E6" s="2"/>
      <c r="F6" s="2">
        <v>3.68</v>
      </c>
      <c r="G6" s="2"/>
      <c r="H6" s="2">
        <f t="shared" si="3"/>
        <v>3076.9774814814818</v>
      </c>
      <c r="I6" s="2">
        <f t="shared" si="4"/>
        <v>13873.541796</v>
      </c>
      <c r="J6" s="3">
        <f t="shared" si="5"/>
        <v>117.786</v>
      </c>
      <c r="K6" s="2">
        <v>12</v>
      </c>
      <c r="L6" s="2"/>
      <c r="M6" s="2">
        <f t="shared" si="6"/>
        <v>6166.0185760000004</v>
      </c>
      <c r="N6" s="2">
        <f t="shared" si="7"/>
        <v>2051.3183209876547</v>
      </c>
      <c r="O6" s="3">
        <f t="shared" si="8"/>
        <v>78.524000000000001</v>
      </c>
      <c r="P6" s="2">
        <v>-8</v>
      </c>
    </row>
    <row r="7" spans="1:19" x14ac:dyDescent="0.25">
      <c r="A7" s="2">
        <v>0.56999999999999995</v>
      </c>
      <c r="B7" s="3">
        <f t="shared" si="0"/>
        <v>40.817901234567884</v>
      </c>
      <c r="C7" s="3">
        <f t="shared" si="1"/>
        <v>1666.1010611949384</v>
      </c>
      <c r="D7" s="3">
        <f t="shared" si="2"/>
        <v>638.8888888888888</v>
      </c>
      <c r="E7" s="2"/>
      <c r="F7" s="2">
        <v>4.5999999999999996</v>
      </c>
      <c r="G7" s="2"/>
      <c r="H7" s="2">
        <f t="shared" si="3"/>
        <v>7211.6659722222194</v>
      </c>
      <c r="I7" s="2">
        <f t="shared" si="4"/>
        <v>31215.469041</v>
      </c>
      <c r="J7" s="3">
        <f t="shared" si="5"/>
        <v>176.679</v>
      </c>
      <c r="K7" s="2">
        <v>18</v>
      </c>
      <c r="L7" s="2"/>
      <c r="M7" s="2">
        <f t="shared" si="6"/>
        <v>13873.541796</v>
      </c>
      <c r="N7" s="2">
        <f t="shared" si="7"/>
        <v>4807.7773148148126</v>
      </c>
      <c r="O7" s="3">
        <f t="shared" si="8"/>
        <v>117.786</v>
      </c>
      <c r="P7" s="2">
        <v>-12</v>
      </c>
    </row>
    <row r="8" spans="1:19" x14ac:dyDescent="0.25">
      <c r="A8" s="2">
        <v>0.69</v>
      </c>
      <c r="B8" s="3">
        <f t="shared" si="0"/>
        <v>56.250000000000014</v>
      </c>
      <c r="C8" s="3">
        <f t="shared" si="1"/>
        <v>3164.0625000000018</v>
      </c>
      <c r="D8" s="3">
        <f t="shared" si="2"/>
        <v>750.00000000000011</v>
      </c>
      <c r="E8" s="2"/>
      <c r="F8" s="2">
        <v>5.4</v>
      </c>
      <c r="G8" s="2"/>
      <c r="H8" s="2">
        <f t="shared" si="3"/>
        <v>14907.290625000005</v>
      </c>
      <c r="I8" s="2">
        <f t="shared" si="4"/>
        <v>70234.805342250009</v>
      </c>
      <c r="J8" s="3">
        <f t="shared" si="5"/>
        <v>265.01850000000002</v>
      </c>
      <c r="K8" s="2">
        <v>27</v>
      </c>
      <c r="L8" s="2"/>
      <c r="M8" s="2">
        <f t="shared" si="6"/>
        <v>24664.074304000002</v>
      </c>
      <c r="N8" s="2">
        <f t="shared" si="7"/>
        <v>8833.9500000000025</v>
      </c>
      <c r="O8" s="3">
        <f t="shared" si="8"/>
        <v>157.048</v>
      </c>
      <c r="P8" s="2">
        <v>-16</v>
      </c>
    </row>
    <row r="9" spans="1:19" x14ac:dyDescent="0.25">
      <c r="A9" s="2">
        <v>0.8</v>
      </c>
      <c r="B9" s="3">
        <f t="shared" si="0"/>
        <v>72.486304012345684</v>
      </c>
      <c r="C9" s="3">
        <f t="shared" si="1"/>
        <v>5254.2642693702019</v>
      </c>
      <c r="D9" s="3">
        <f t="shared" si="2"/>
        <v>851.38888888888891</v>
      </c>
      <c r="E9" s="2"/>
      <c r="F9" s="2">
        <v>6.13</v>
      </c>
      <c r="G9" s="2"/>
      <c r="H9" s="2">
        <f t="shared" si="3"/>
        <v>24902.126096161268</v>
      </c>
      <c r="I9" s="2">
        <f t="shared" si="4"/>
        <v>118021.44930625001</v>
      </c>
      <c r="J9" s="3">
        <f t="shared" si="5"/>
        <v>343.54250000000002</v>
      </c>
      <c r="K9" s="2">
        <v>35</v>
      </c>
      <c r="L9" s="2"/>
      <c r="M9" s="2">
        <f t="shared" si="6"/>
        <v>42487.721750249992</v>
      </c>
      <c r="N9" s="2">
        <f t="shared" si="7"/>
        <v>14941.275657696759</v>
      </c>
      <c r="O9" s="3">
        <f t="shared" si="8"/>
        <v>206.12549999999999</v>
      </c>
      <c r="P9" s="2">
        <v>-21</v>
      </c>
    </row>
    <row r="10" spans="1:19" x14ac:dyDescent="0.25">
      <c r="A10" s="2">
        <v>0.92</v>
      </c>
      <c r="B10" s="3">
        <f t="shared" si="0"/>
        <v>91.30864197530866</v>
      </c>
      <c r="C10" s="3">
        <f t="shared" si="1"/>
        <v>8337.2680993750982</v>
      </c>
      <c r="D10" s="3">
        <f t="shared" si="2"/>
        <v>955.55555555555566</v>
      </c>
      <c r="E10" s="2"/>
      <c r="F10" s="2">
        <v>6.88</v>
      </c>
      <c r="G10" s="2"/>
      <c r="H10" s="2">
        <f t="shared" si="3"/>
        <v>43915.758790123466</v>
      </c>
      <c r="I10" s="2">
        <f t="shared" si="4"/>
        <v>231322.04064024999</v>
      </c>
      <c r="J10" s="3">
        <f t="shared" si="5"/>
        <v>480.95949999999999</v>
      </c>
      <c r="K10" s="2">
        <v>49</v>
      </c>
      <c r="L10" s="2"/>
      <c r="M10" s="2">
        <f t="shared" si="6"/>
        <v>65128.571209000002</v>
      </c>
      <c r="N10" s="2">
        <f t="shared" si="7"/>
        <v>23302.239358024697</v>
      </c>
      <c r="O10" s="3">
        <f t="shared" si="8"/>
        <v>255.203</v>
      </c>
      <c r="P10" s="2">
        <v>-26</v>
      </c>
    </row>
    <row r="11" spans="1:19" x14ac:dyDescent="0.25">
      <c r="A11" s="2">
        <v>1.03</v>
      </c>
      <c r="B11" s="3">
        <f t="shared" si="0"/>
        <v>110.54185956790124</v>
      </c>
      <c r="C11" s="3">
        <f t="shared" si="1"/>
        <v>12219.502716729599</v>
      </c>
      <c r="D11" s="3">
        <f t="shared" si="2"/>
        <v>1051.3888888888889</v>
      </c>
      <c r="E11" s="2"/>
      <c r="F11" s="2">
        <v>7.57</v>
      </c>
      <c r="G11" s="2"/>
      <c r="H11" s="2">
        <f t="shared" si="3"/>
        <v>61846.346487557879</v>
      </c>
      <c r="I11" s="2">
        <f t="shared" si="4"/>
        <v>313021.78677225008</v>
      </c>
      <c r="J11" s="3">
        <f t="shared" si="5"/>
        <v>559.48350000000005</v>
      </c>
      <c r="K11" s="2">
        <v>57</v>
      </c>
      <c r="L11" s="2"/>
      <c r="M11" s="2">
        <f t="shared" si="6"/>
        <v>92586.622680250017</v>
      </c>
      <c r="N11" s="2">
        <f t="shared" si="7"/>
        <v>33635.732300250776</v>
      </c>
      <c r="O11" s="3">
        <f t="shared" si="8"/>
        <v>304.28050000000002</v>
      </c>
      <c r="P11" s="2">
        <v>-31</v>
      </c>
    </row>
    <row r="12" spans="1:19" x14ac:dyDescent="0.25">
      <c r="A12" s="2">
        <v>1.1499999999999999</v>
      </c>
      <c r="B12" s="3">
        <f t="shared" si="0"/>
        <v>127.09430748456796</v>
      </c>
      <c r="C12" s="3">
        <f t="shared" si="1"/>
        <v>16152.962994981908</v>
      </c>
      <c r="D12" s="3">
        <f t="shared" si="2"/>
        <v>1127.3611111111113</v>
      </c>
      <c r="E12" s="2"/>
      <c r="F12" s="2">
        <v>8.1170000000000009</v>
      </c>
      <c r="G12" s="2"/>
      <c r="H12" s="2">
        <f t="shared" si="3"/>
        <v>81087.121382460507</v>
      </c>
      <c r="I12" s="2">
        <f t="shared" si="4"/>
        <v>407053.57005625009</v>
      </c>
      <c r="J12" s="3">
        <f t="shared" si="5"/>
        <v>638.00750000000005</v>
      </c>
      <c r="K12" s="2">
        <v>65</v>
      </c>
      <c r="L12" s="2"/>
      <c r="M12" s="2">
        <f t="shared" si="6"/>
        <v>124861.876164</v>
      </c>
      <c r="N12" s="2">
        <f t="shared" si="7"/>
        <v>44909.790304131966</v>
      </c>
      <c r="O12" s="3">
        <f t="shared" si="8"/>
        <v>353.358</v>
      </c>
      <c r="P12" s="2">
        <v>-36</v>
      </c>
    </row>
    <row r="13" spans="1:19" x14ac:dyDescent="0.25">
      <c r="O13" s="2"/>
    </row>
    <row r="14" spans="1:19" x14ac:dyDescent="0.25">
      <c r="B14" s="4" t="s">
        <v>30</v>
      </c>
      <c r="C14" s="4" t="s">
        <v>31</v>
      </c>
      <c r="D14" s="4" t="s">
        <v>8</v>
      </c>
      <c r="E14" s="4" t="s">
        <v>9</v>
      </c>
      <c r="F14" s="4" t="s">
        <v>10</v>
      </c>
      <c r="G14" s="4" t="s">
        <v>11</v>
      </c>
      <c r="H14" s="4" t="s">
        <v>12</v>
      </c>
      <c r="J14" s="4" t="s">
        <v>13</v>
      </c>
      <c r="K14" s="4" t="s">
        <v>14</v>
      </c>
      <c r="L14" s="4" t="s">
        <v>15</v>
      </c>
      <c r="M14" s="4" t="s">
        <v>16</v>
      </c>
      <c r="N14" s="4"/>
    </row>
    <row r="15" spans="1:19" x14ac:dyDescent="0.25">
      <c r="B15" s="4">
        <f>AVERAGE(B2:B12)</f>
        <v>49.792769535634122</v>
      </c>
      <c r="C15" s="4">
        <f>AVERAGE(C2:C12)</f>
        <v>4339.8131769488082</v>
      </c>
      <c r="D15" s="4">
        <f>B15*B15</f>
        <v>2479.3198980287734</v>
      </c>
      <c r="E15" s="4">
        <f>AVERAGE(H2:H12)</f>
        <v>21638.377132850652</v>
      </c>
      <c r="F15" s="4">
        <f>AVERAGE(N2:N12)</f>
        <v>12109.486701654043</v>
      </c>
      <c r="G15" s="4">
        <f>AVERAGE(J2:J12)</f>
        <v>243.60286363636362</v>
      </c>
      <c r="H15" s="4">
        <f>G15*G15</f>
        <v>59342.355171836767</v>
      </c>
      <c r="J15" s="4">
        <f>AVERAGE(I2:I12)</f>
        <v>108106.77170961365</v>
      </c>
      <c r="K15" s="4">
        <f>AVERAGE(O2:O12)</f>
        <v>140.09395454545455</v>
      </c>
      <c r="L15" s="4">
        <f>K15*K15</f>
        <v>19626.316100183885</v>
      </c>
      <c r="M15" s="4">
        <f>AVERAGE(M2:M12)</f>
        <v>33799.241029522731</v>
      </c>
      <c r="N15" s="4"/>
    </row>
    <row r="16" spans="1:19" x14ac:dyDescent="0.25">
      <c r="B16" s="4"/>
      <c r="C16" s="4"/>
      <c r="D16" s="4"/>
      <c r="E16" s="4"/>
      <c r="F16" s="4"/>
      <c r="G16" s="4"/>
      <c r="H16" s="4"/>
      <c r="O16" t="s">
        <v>23</v>
      </c>
    </row>
    <row r="17" spans="2:8" x14ac:dyDescent="0.25">
      <c r="B17" s="4" t="s">
        <v>35</v>
      </c>
      <c r="C17" s="4" t="s">
        <v>34</v>
      </c>
      <c r="D17" s="4" t="s">
        <v>32</v>
      </c>
      <c r="E17" s="4" t="s">
        <v>17</v>
      </c>
      <c r="F17" s="4"/>
      <c r="G17" s="4" t="s">
        <v>18</v>
      </c>
      <c r="H17" s="4" t="s">
        <v>17</v>
      </c>
    </row>
    <row r="18" spans="2:8" x14ac:dyDescent="0.25">
      <c r="B18" s="4" t="s">
        <v>36</v>
      </c>
      <c r="C18" s="4" t="s">
        <v>33</v>
      </c>
      <c r="D18" s="5">
        <f>(E15-B15*G15)/(C15 - D15)</f>
        <v>5.1108574233088548</v>
      </c>
      <c r="E18" s="4">
        <f>G15-D18*B15</f>
        <v>-10.880882171939021</v>
      </c>
      <c r="F18" s="4"/>
      <c r="G18" s="4">
        <f>(F15-B15*K15)/(C15-D15)</f>
        <v>2.7593868614331485</v>
      </c>
      <c r="H18" s="4">
        <f>K15-G18*B15</f>
        <v>2.6964404944570219</v>
      </c>
    </row>
    <row r="19" spans="2:8" x14ac:dyDescent="0.25">
      <c r="B19" s="4"/>
      <c r="C19" s="4"/>
      <c r="D19" s="4"/>
      <c r="E19" s="4"/>
      <c r="F19" s="4"/>
      <c r="G19" s="4"/>
      <c r="H19" s="4"/>
    </row>
    <row r="20" spans="2:8" x14ac:dyDescent="0.25">
      <c r="B20" s="4"/>
      <c r="C20" s="4"/>
      <c r="D20" s="4" t="s">
        <v>19</v>
      </c>
      <c r="E20" s="4" t="s">
        <v>20</v>
      </c>
      <c r="F20" s="4"/>
      <c r="G20" s="4" t="s">
        <v>19</v>
      </c>
      <c r="H20" s="4" t="s">
        <v>20</v>
      </c>
    </row>
    <row r="21" spans="2:8" x14ac:dyDescent="0.25">
      <c r="B21" s="4"/>
      <c r="C21" s="4"/>
      <c r="D21" s="4">
        <f>(1/SQRT(12))*SQRT(((J15-H15)/(C15-D15))-D18*D18)</f>
        <v>8.6416399232505534E-2</v>
      </c>
      <c r="E21" s="4">
        <f>D21*SQRT(C15-D15)</f>
        <v>3.7274362033611057</v>
      </c>
      <c r="F21" s="4"/>
      <c r="G21" s="4">
        <f>(1/SQRT(12))*SQRT(((M15-L15)/(C15-D15))-G18*G18)</f>
        <v>1.735891738520175E-2</v>
      </c>
      <c r="H21" s="4">
        <f>G21*SQRT(C15-D15)</f>
        <v>0.74874974758745783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777</cp:lastModifiedBy>
  <cp:revision>0</cp:revision>
  <dcterms:created xsi:type="dcterms:W3CDTF">2015-06-05T18:19:34Z</dcterms:created>
  <dcterms:modified xsi:type="dcterms:W3CDTF">2018-10-21T09:28:09Z</dcterms:modified>
</cp:coreProperties>
</file>