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553003-2D55-4895-BDB2-081F0EEA30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N7" i="1" s="1"/>
  <c r="L8" i="1"/>
  <c r="L3" i="1"/>
  <c r="O3" i="1" s="1"/>
  <c r="K4" i="1"/>
  <c r="K5" i="1"/>
  <c r="K6" i="1"/>
  <c r="K7" i="1"/>
  <c r="K8" i="1"/>
  <c r="K3" i="1"/>
  <c r="M3" i="1" s="1"/>
  <c r="N8" i="1"/>
  <c r="M8" i="1"/>
  <c r="N6" i="1"/>
  <c r="M6" i="1"/>
  <c r="M5" i="1"/>
  <c r="N5" i="1"/>
  <c r="O5" i="1"/>
  <c r="N4" i="1"/>
  <c r="M4" i="1"/>
  <c r="Q3" i="1"/>
  <c r="E7" i="1"/>
  <c r="O7" i="1" l="1"/>
  <c r="M7" i="1"/>
  <c r="Q5" i="1"/>
  <c r="O4" i="1"/>
  <c r="O6" i="1"/>
  <c r="O8" i="1"/>
  <c r="Q2" i="1"/>
  <c r="N3" i="1"/>
  <c r="Q6" i="1" s="1"/>
  <c r="E8" i="1"/>
  <c r="C8" i="1"/>
  <c r="E4" i="1"/>
  <c r="E5" i="1"/>
  <c r="E6" i="1"/>
  <c r="C7" i="1"/>
  <c r="C6" i="1"/>
  <c r="C5" i="1"/>
  <c r="E3" i="1"/>
  <c r="C3" i="1"/>
  <c r="Q4" i="1" l="1"/>
  <c r="Q7" i="1" s="1"/>
  <c r="Q8" i="1" l="1"/>
  <c r="Q9" i="1"/>
  <c r="Q10" i="1" s="1"/>
</calcChain>
</file>

<file path=xl/sharedStrings.xml><?xml version="1.0" encoding="utf-8"?>
<sst xmlns="http://schemas.openxmlformats.org/spreadsheetml/2006/main" count="19" uniqueCount="19">
  <si>
    <t>N</t>
  </si>
  <si>
    <t>x</t>
  </si>
  <si>
    <t>y</t>
  </si>
  <si>
    <t>x^2</t>
  </si>
  <si>
    <t>y^2</t>
  </si>
  <si>
    <t>xy</t>
  </si>
  <si>
    <t>&lt;x&gt;</t>
  </si>
  <si>
    <t>&lt;y&gt;</t>
  </si>
  <si>
    <t>&lt;xy&gt;</t>
  </si>
  <si>
    <t>&lt;x^2&gt;</t>
  </si>
  <si>
    <t>&lt;y^2&gt;</t>
  </si>
  <si>
    <t>a</t>
  </si>
  <si>
    <t>b</t>
  </si>
  <si>
    <t>σa</t>
  </si>
  <si>
    <t>σb</t>
  </si>
  <si>
    <t>n</t>
  </si>
  <si>
    <t>Δν, kHz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</si>
  <si>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повт,</t>
    </r>
    <r>
      <rPr>
        <sz val="11"/>
        <color theme="1"/>
        <rFont val="Calibri"/>
        <family val="2"/>
        <charset val="204"/>
        <scheme val="minor"/>
      </rPr>
      <t>kHz</t>
    </r>
  </si>
  <si>
    <t>δν,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</si>
</sst>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Лист1!$D$3:$D$8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Лист1!$E$3:$E$8</c:f>
              <c:numCache>
                <c:formatCode>0.00</c:formatCode>
                <c:ptCount val="6"/>
                <c:pt idx="0">
                  <c:v>0.96153846153846156</c:v>
                </c:pt>
                <c:pt idx="1">
                  <c:v>1.8181818181818181</c:v>
                </c:pt>
                <c:pt idx="2">
                  <c:v>2.5</c:v>
                </c:pt>
                <c:pt idx="3">
                  <c:v>3.6842105263157894</c:v>
                </c:pt>
                <c:pt idx="4">
                  <c:v>4.7368421052631575</c:v>
                </c:pt>
                <c:pt idx="5">
                  <c:v>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F-424D-A135-6B94D7A2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33520"/>
        <c:axId val="1306241360"/>
      </c:scatterChart>
      <c:valAx>
        <c:axId val="1212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241360"/>
        <c:crosses val="autoZero"/>
        <c:crossBetween val="midCat"/>
      </c:valAx>
      <c:valAx>
        <c:axId val="13062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1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42862</xdr:rowOff>
    </xdr:from>
    <xdr:to>
      <xdr:col>8</xdr:col>
      <xdr:colOff>104775</xdr:colOff>
      <xdr:row>26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308882-05F4-4CDA-AFFD-E2157655E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"/>
  <sheetViews>
    <sheetView tabSelected="1" workbookViewId="0">
      <selection activeCell="G5" sqref="G5"/>
    </sheetView>
  </sheetViews>
  <sheetFormatPr defaultRowHeight="15" x14ac:dyDescent="0.25"/>
  <sheetData>
    <row r="2" spans="2:17" ht="18" x14ac:dyDescent="0.35">
      <c r="B2" s="4" t="s">
        <v>0</v>
      </c>
      <c r="C2" s="5" t="s">
        <v>16</v>
      </c>
      <c r="D2" s="4" t="s">
        <v>17</v>
      </c>
      <c r="E2" s="5" t="s">
        <v>18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2">
        <f>AVERAGE(K3:K8)</f>
        <v>3.5</v>
      </c>
    </row>
    <row r="3" spans="2:17" x14ac:dyDescent="0.25">
      <c r="B3">
        <v>26</v>
      </c>
      <c r="C3">
        <f>5*5</f>
        <v>25</v>
      </c>
      <c r="D3">
        <v>1</v>
      </c>
      <c r="E3" s="3">
        <f>C3/B3</f>
        <v>0.96153846153846156</v>
      </c>
      <c r="K3" s="2">
        <f>D3</f>
        <v>1</v>
      </c>
      <c r="L3" s="3">
        <f>E3</f>
        <v>0.96153846153846156</v>
      </c>
      <c r="M3">
        <f>K3*K3</f>
        <v>1</v>
      </c>
      <c r="N3" s="3">
        <f>L3*L3</f>
        <v>0.92455621301775148</v>
      </c>
      <c r="O3" s="3">
        <f>K3*L3</f>
        <v>0.96153846153846156</v>
      </c>
      <c r="P3" t="s">
        <v>7</v>
      </c>
      <c r="Q3" s="2">
        <f>AVERAGE(L3:L8)</f>
        <v>3.2209621518832043</v>
      </c>
    </row>
    <row r="4" spans="2:17" x14ac:dyDescent="0.25">
      <c r="B4">
        <v>11</v>
      </c>
      <c r="C4">
        <v>20</v>
      </c>
      <c r="D4">
        <v>2</v>
      </c>
      <c r="E4" s="3">
        <f t="shared" ref="E4:E8" si="0">C4/B4</f>
        <v>1.8181818181818181</v>
      </c>
      <c r="K4" s="2">
        <f t="shared" ref="K4:K8" si="1">D4</f>
        <v>2</v>
      </c>
      <c r="L4" s="3">
        <f t="shared" ref="L4:L8" si="2">E4</f>
        <v>1.8181818181818181</v>
      </c>
      <c r="M4">
        <f t="shared" ref="M4:N8" si="3">K4*K4</f>
        <v>4</v>
      </c>
      <c r="N4" s="3">
        <f t="shared" si="3"/>
        <v>3.3057851239669418</v>
      </c>
      <c r="O4" s="3">
        <f t="shared" ref="O4:O8" si="4">K4*L4</f>
        <v>3.6363636363636362</v>
      </c>
      <c r="P4" t="s">
        <v>8</v>
      </c>
      <c r="Q4" s="2">
        <f>AVERAGE(O3:O8)</f>
        <v>14.04482578824684</v>
      </c>
    </row>
    <row r="5" spans="2:17" x14ac:dyDescent="0.25">
      <c r="B5">
        <v>17</v>
      </c>
      <c r="C5">
        <f>8.5*5</f>
        <v>42.5</v>
      </c>
      <c r="D5">
        <v>3</v>
      </c>
      <c r="E5" s="3">
        <f t="shared" si="0"/>
        <v>2.5</v>
      </c>
      <c r="K5" s="2">
        <f t="shared" si="1"/>
        <v>3</v>
      </c>
      <c r="L5" s="3">
        <f t="shared" si="2"/>
        <v>2.5</v>
      </c>
      <c r="M5" s="2">
        <f t="shared" si="3"/>
        <v>9</v>
      </c>
      <c r="N5" s="3">
        <f t="shared" si="3"/>
        <v>6.25</v>
      </c>
      <c r="O5" s="3">
        <f t="shared" si="4"/>
        <v>7.5</v>
      </c>
      <c r="P5" t="s">
        <v>9</v>
      </c>
      <c r="Q5" s="2">
        <f>AVERAGE(M3:M8)</f>
        <v>15.166666666666666</v>
      </c>
    </row>
    <row r="6" spans="2:17" x14ac:dyDescent="0.25">
      <c r="B6">
        <v>19</v>
      </c>
      <c r="C6">
        <f>7*10</f>
        <v>70</v>
      </c>
      <c r="D6">
        <v>4</v>
      </c>
      <c r="E6" s="3">
        <f t="shared" si="0"/>
        <v>3.6842105263157894</v>
      </c>
      <c r="K6" s="2">
        <f t="shared" si="1"/>
        <v>4</v>
      </c>
      <c r="L6" s="3">
        <f t="shared" si="2"/>
        <v>3.6842105263157894</v>
      </c>
      <c r="M6">
        <f t="shared" si="3"/>
        <v>16</v>
      </c>
      <c r="N6" s="3">
        <f t="shared" si="3"/>
        <v>13.573407202216066</v>
      </c>
      <c r="O6" s="3">
        <f t="shared" si="4"/>
        <v>14.736842105263158</v>
      </c>
      <c r="P6" t="s">
        <v>10</v>
      </c>
      <c r="Q6" s="2">
        <f>AVERAGE(N3:N8)</f>
        <v>13.022007778232444</v>
      </c>
    </row>
    <row r="7" spans="2:17" x14ac:dyDescent="0.25">
      <c r="B7">
        <v>19</v>
      </c>
      <c r="C7">
        <f>9*10</f>
        <v>90</v>
      </c>
      <c r="D7">
        <v>5</v>
      </c>
      <c r="E7" s="3">
        <f>C7/B7</f>
        <v>4.7368421052631575</v>
      </c>
      <c r="K7" s="2">
        <f t="shared" si="1"/>
        <v>5</v>
      </c>
      <c r="L7" s="3">
        <f t="shared" si="2"/>
        <v>4.7368421052631575</v>
      </c>
      <c r="M7" s="2">
        <f t="shared" si="3"/>
        <v>25</v>
      </c>
      <c r="N7" s="3">
        <f t="shared" si="3"/>
        <v>22.437673130193904</v>
      </c>
      <c r="O7" s="3">
        <f t="shared" si="4"/>
        <v>23.684210526315788</v>
      </c>
      <c r="P7" t="s">
        <v>11</v>
      </c>
      <c r="Q7" s="6">
        <f>(Q4-Q2*Q3)/(Q5-Q2*Q2)</f>
        <v>0.95021425942478555</v>
      </c>
    </row>
    <row r="8" spans="2:17" x14ac:dyDescent="0.25">
      <c r="B8">
        <v>16</v>
      </c>
      <c r="C8">
        <f>9*10</f>
        <v>90</v>
      </c>
      <c r="D8">
        <v>6</v>
      </c>
      <c r="E8" s="3">
        <f t="shared" si="0"/>
        <v>5.625</v>
      </c>
      <c r="K8" s="2">
        <f t="shared" si="1"/>
        <v>6</v>
      </c>
      <c r="L8" s="3">
        <f t="shared" si="2"/>
        <v>5.625</v>
      </c>
      <c r="M8">
        <f t="shared" si="3"/>
        <v>36</v>
      </c>
      <c r="N8" s="3">
        <f t="shared" si="3"/>
        <v>31.640625</v>
      </c>
      <c r="O8" s="3">
        <f t="shared" si="4"/>
        <v>33.75</v>
      </c>
      <c r="P8" t="s">
        <v>12</v>
      </c>
      <c r="Q8" s="3">
        <f>Q3-Q7*Q2</f>
        <v>-0.10478775610354507</v>
      </c>
    </row>
    <row r="9" spans="2:17" x14ac:dyDescent="0.25">
      <c r="P9" s="1" t="s">
        <v>13</v>
      </c>
      <c r="Q9" s="3">
        <f>(1/SQRT(Q11))*SQRT(((Q6-Q3*Q3)/(Q5-Q2*Q2))-(Q7*Q7))</f>
        <v>2.8214929678786881E-2</v>
      </c>
    </row>
    <row r="10" spans="2:17" x14ac:dyDescent="0.25">
      <c r="P10" t="s">
        <v>14</v>
      </c>
      <c r="Q10" s="3">
        <f>Q9*SQRT(Q5 - Q2*Q2)</f>
        <v>4.8186165880590236E-2</v>
      </c>
    </row>
    <row r="11" spans="2:17" x14ac:dyDescent="0.25">
      <c r="P11" t="s">
        <v>15</v>
      </c>
      <c r="Q1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2018-09-17T02:51:14Z</dcterms:modified>
</cp:coreProperties>
</file>