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Report 3 - Sept 22 Validator an" sheetId="2" r:id="rId5"/>
    <sheet state="visible" name="Network summary" sheetId="3" r:id="rId6"/>
    <sheet state="visible" name="Footprint comparisons" sheetId="4" r:id="rId7"/>
    <sheet state="visible" name="Prior reports -&gt;" sheetId="5" r:id="rId8"/>
    <sheet state="visible" name="Report 2 - Mar 22 Validator ana" sheetId="6" r:id="rId9"/>
    <sheet state="visible" name="Report 1 - Dec 21 Validator ana" sheetId="7" r:id="rId10"/>
  </sheets>
  <definedNames>
    <definedName hidden="1" localSheetId="1" name="_xlnm._FilterDatabase">'Report 3 - Sept 22 Validator an'!$A$1:$K$307</definedName>
    <definedName hidden="1" localSheetId="5" name="_xlnm._FilterDatabase">'Report 2 - Mar 22 Validator ana'!$A$1:$K$242</definedName>
    <definedName hidden="1" localSheetId="6" name="_xlnm._FilterDatabase">'Report 1 - Dec 21 Validator ana'!$A$1:$K$219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9">
      <text>
        <t xml:space="preserve">Non-voting transactions are related to specific transactions executed by a user or application on the network. For example, sending an NFT from one wallet to another is a non-voting transaction. </t>
      </text>
    </comment>
    <comment authorId="0" ref="A33">
      <text>
        <t xml:space="preserve">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Non-voting transactions are related to specific transactions executed by a user or application on the network. For example, sending an NFT from one wallet to another is a non-voting transaction. </t>
      </text>
    </comment>
    <comment authorId="0" ref="F1">
      <text>
        <t xml:space="preserve">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text>
    </comment>
    <comment authorId="0" ref="A18">
      <text>
        <t xml:space="preserve">Prior to Sept 15, 2022</t>
      </text>
    </comment>
    <comment authorId="0" ref="A19">
      <text>
        <t xml:space="preserve">Sept 15 2022 and onward. Values will be updated based on ultimate post-merge energy performance. Using 3rd party 99.98% expected energy consumption reduction as a placeholder until historical data is available.</t>
      </text>
    </comment>
  </commentList>
</comments>
</file>

<file path=xl/sharedStrings.xml><?xml version="1.0" encoding="utf-8"?>
<sst xmlns="http://schemas.openxmlformats.org/spreadsheetml/2006/main" count="3282" uniqueCount="815">
  <si>
    <t>Climate Footprint Analysis</t>
  </si>
  <si>
    <t>Introduction</t>
  </si>
  <si>
    <t>The following analysis summarizes the greenhouse gas (GHG) emission footprint of the Solana blockchain network. This analysis is based on publicly-available emissions intensity data, which is limited in the large majority of locations worldwide. As such understanding of Solana's climate footprint will never be perfect, but by developing with community feedback and overestimating climate emissions where necessary, this effort seeks to drive more thoughtful and impactful decisions related to blockchain and climate change. As the Solana validator network expands and evolves this footprint also change over time.
In addition to provide network transparency, releasing and improving this data in collaboration with the Solana community will also ideally provide a valuable service to a range of other stakeholders, who can use improved public data and discussion on factors such as grid electricity carbon intensity to tackle their own questions and challenges.</t>
  </si>
  <si>
    <t>Please see here for additional documentation</t>
  </si>
  <si>
    <t>September 2022 report highlights</t>
  </si>
  <si>
    <t xml:space="preserve"> - Validator count rose to 2236, up from 1762 in Dec 2021</t>
  </si>
  <si>
    <t xml:space="preserve"> - Carbon intensity fell to 180 g CO2 per kWh, down from 198 in March 2022, based on changing validator locations and improved reporting on data center-specific renewable energy utilization.</t>
  </si>
  <si>
    <t xml:space="preserve"> - Addition of emissions estimate for production of validator hardware increased network footprint by 1639 tonne CO2 per year. Hardware productions were not included in the first two Solana footprint reports.</t>
  </si>
  <si>
    <t xml:space="preserve"> - Per validator node energy consumption was revised down to 509 W, from 984 W in prior reports, reflecting improved visibility into validator hardware running the Solana network.</t>
  </si>
  <si>
    <t xml:space="preserve"> - Estimated total network emissions rose to 3412 tonne CO2 per year, driven by: 1) the growth of the validator networks, and 2) the addition of tracking emissions caused by hardware production, which has been added to improve the comprehensiveness of the Solana footprint analysis.</t>
  </si>
  <si>
    <t>Report 1 (12/21)</t>
  </si>
  <si>
    <t>Report 2 (3/22)</t>
  </si>
  <si>
    <t>Report 3 (9/22)</t>
  </si>
  <si>
    <t>Validator nodes</t>
  </si>
  <si>
    <t>Weighted emissions factor (gCO2 /kWh)</t>
  </si>
  <si>
    <t>Total emissions (tonnes CO2 per year)</t>
  </si>
  <si>
    <t>Contents</t>
  </si>
  <si>
    <t>Validator analysis</t>
  </si>
  <si>
    <t>Solana validators, by data center location and emissions intensity</t>
  </si>
  <si>
    <t>Network summary</t>
  </si>
  <si>
    <t>Summary of Solana network statistics</t>
  </si>
  <si>
    <t>Footprint comparisons</t>
  </si>
  <si>
    <t>Contextualizing Solana energy and emissions data</t>
  </si>
  <si>
    <t>Change log</t>
  </si>
  <si>
    <t>V0.5</t>
  </si>
  <si>
    <t>Initial analysis of validator network (4/21) and global emission intensity data</t>
  </si>
  <si>
    <t>V0.8</t>
  </si>
  <si>
    <t>Addition of footprint comparisons from Solana team</t>
  </si>
  <si>
    <t>V1.0</t>
  </si>
  <si>
    <t>1st public release; validator network and emission intensity data Dec 21 update</t>
  </si>
  <si>
    <t>V1.1</t>
  </si>
  <si>
    <t>2nd public release; update as of Mar 22</t>
  </si>
  <si>
    <t>V1.2</t>
  </si>
  <si>
    <t>3rd public release; update as of Sept 22; added hardware production emissions, updated average validator system, and updated annual Solana transaction estimate</t>
  </si>
  <si>
    <t xml:space="preserve"> </t>
  </si>
  <si>
    <t>Terms of Use</t>
  </si>
  <si>
    <t>To the fullest extent permitted by law, the analysis author, affiliates, partners, licensors, suppliers and distributors make no warranties, either express or implied, about the analysis provided in the following file. The analysis is provided "as is". The author also disclaims any warranties of merchantability, fitness for a particular purpose and non-infringement. 
The author does not guarantee or warrant that the analysis and/or file will be free from corruption, loss, viruses, attack, hacking, interference, or other security intrusions. The author disclaims any related liability with respect to these third party acts. to the extent these exclusions are specifically prohibited by law in individual jurisdictions, they  may not apply to you.
You agree and acknowledge that your utilizing and/or downloading of any material obtained through the analysis is at your own risk. Any resulting or alleged damages to your computer, device, or data loss that results shall be your sole responsibility.
The author, its affiliates, partners, suppliers or distributors won’t be liable for:
 - any indirect, special, incidental, punitive, exemplary or consequential damages, or
 - any loss of use, data, business or profits, regardless of legal theory.
These exclusions or limitations will apply regardless of whether or not the author or any of its partners or affiliates have been warned of the possibility of such damages. The author, its affiliates, partners, suppliers, or distributors will have no liability to you for any loss of profit, loss of business, business interruption or loss of business opportunity. The author and its affiliates aren’t responsible for the conduct, whether online or offline, of any users of the analysis. To the extent these exclusions are specifically prohibited by law in individual jurisdictions, they may not apply to you.</t>
  </si>
  <si>
    <t>Data Center Key</t>
  </si>
  <si>
    <t>Location</t>
  </si>
  <si>
    <t>Country/ Region</t>
  </si>
  <si>
    <r>
      <rPr>
        <rFont val="Arial"/>
        <b/>
        <color theme="1"/>
      </rPr>
      <t xml:space="preserve">Country or state power emissions intensity factor
</t>
    </r>
    <r>
      <rPr>
        <rFont val="Arial"/>
        <b val="0"/>
        <color theme="1"/>
      </rPr>
      <t>(gCO2 /kWh)</t>
    </r>
  </si>
  <si>
    <t>Data center intensity % below national/ state level</t>
  </si>
  <si>
    <r>
      <rPr>
        <rFont val="Arial"/>
        <b/>
        <color theme="1"/>
      </rPr>
      <t xml:space="preserve">Net data center emissions intensity
</t>
    </r>
    <r>
      <rPr>
        <rFont val="Arial"/>
        <b val="0"/>
        <color theme="1"/>
      </rPr>
      <t>(gCO2 /kWh)</t>
    </r>
  </si>
  <si>
    <r>
      <rPr>
        <rFont val="arial, sans, sans-serif"/>
        <b/>
        <color theme="1"/>
      </rPr>
      <t xml:space="preserve">Emissions category
</t>
    </r>
    <r>
      <rPr>
        <rFont val="arial, sans, sans-serif"/>
        <b val="0"/>
        <color theme="1"/>
      </rPr>
      <t>(tertiles, 1=lowest emissions)</t>
    </r>
  </si>
  <si>
    <t>Emissions intensity source</t>
  </si>
  <si>
    <r>
      <rPr>
        <rFont val="Arial"/>
        <b/>
        <color theme="1"/>
      </rPr>
      <t xml:space="preserve">Accounts per data center
</t>
    </r>
    <r>
      <rPr>
        <rFont val="Arial"/>
        <b val="0"/>
        <color theme="1"/>
      </rPr>
      <t>(as of 8/27/22)</t>
    </r>
  </si>
  <si>
    <r>
      <rPr>
        <rFont val="Arial"/>
        <b/>
        <color theme="1"/>
      </rPr>
      <t xml:space="preserve">Share of total accounts
</t>
    </r>
    <r>
      <rPr>
        <rFont val="Arial"/>
        <b val="0"/>
        <color theme="1"/>
      </rPr>
      <t>(as of 8/27/22)</t>
    </r>
  </si>
  <si>
    <r>
      <rPr>
        <rFont val="Arial"/>
        <b/>
        <color theme="1"/>
      </rPr>
      <t xml:space="preserve">Weighted emissions factor
</t>
    </r>
    <r>
      <rPr>
        <rFont val="Arial"/>
        <b val="0"/>
        <color theme="1"/>
      </rPr>
      <t>(gCO2 /kWh, as of 8/27/22)</t>
    </r>
  </si>
  <si>
    <t>24940-DE-Falkenstein</t>
  </si>
  <si>
    <t>Falkenstein</t>
  </si>
  <si>
    <t>DE</t>
  </si>
  <si>
    <t>EEA</t>
  </si>
  <si>
    <t>24940-FI-Helsinki</t>
  </si>
  <si>
    <t>Helsinki</t>
  </si>
  <si>
    <t>FI</t>
  </si>
  <si>
    <t>24940-DE-Nuremburg</t>
  </si>
  <si>
    <t>Nuremburg</t>
  </si>
  <si>
    <t>16276-FR-Roubaix</t>
  </si>
  <si>
    <t>Roubaix</t>
  </si>
  <si>
    <t>FR</t>
  </si>
  <si>
    <t>16276-CA-Beauharnois</t>
  </si>
  <si>
    <t>Beauharnois</t>
  </si>
  <si>
    <t>CA (QB)</t>
  </si>
  <si>
    <t>UNFCC</t>
  </si>
  <si>
    <t>23470-US-New York</t>
  </si>
  <si>
    <t>New York</t>
  </si>
  <si>
    <t>US (NY)</t>
  </si>
  <si>
    <t>USEPA</t>
  </si>
  <si>
    <t>16276-FR-Gravelines</t>
  </si>
  <si>
    <t>Gravelines</t>
  </si>
  <si>
    <t>16276-EN-London</t>
  </si>
  <si>
    <t>London</t>
  </si>
  <si>
    <t>GB/EN</t>
  </si>
  <si>
    <t>16276-FR-Strasbourg</t>
  </si>
  <si>
    <t>Strasbourg</t>
  </si>
  <si>
    <t>18450-US-Ogden</t>
  </si>
  <si>
    <t>Ogden</t>
  </si>
  <si>
    <t>US (UT)</t>
  </si>
  <si>
    <t>16276-DE-Frankfurt</t>
  </si>
  <si>
    <t>Frankfurt</t>
  </si>
  <si>
    <t>16276-PL-Warsaw</t>
  </si>
  <si>
    <t>Warsaw</t>
  </si>
  <si>
    <t>PL</t>
  </si>
  <si>
    <t>23470-US-Miami</t>
  </si>
  <si>
    <t>Miami</t>
  </si>
  <si>
    <t>US (FL)</t>
  </si>
  <si>
    <t>18450-US-America/Chicago</t>
  </si>
  <si>
    <t>Chicago</t>
  </si>
  <si>
    <t>US (IL)</t>
  </si>
  <si>
    <t>19318-US-America/Chicago</t>
  </si>
  <si>
    <t>201814-PL-Europe/Warsaw</t>
  </si>
  <si>
    <t>16509-IE-Dublin</t>
  </si>
  <si>
    <t>Dublin</t>
  </si>
  <si>
    <t>IE</t>
  </si>
  <si>
    <t>18450-US-Los Angeles</t>
  </si>
  <si>
    <t>Los Angeles</t>
  </si>
  <si>
    <t>US (CA)</t>
  </si>
  <si>
    <t>16143-RU-Moscow</t>
  </si>
  <si>
    <t>Moscow</t>
  </si>
  <si>
    <t>RU</t>
  </si>
  <si>
    <t>Statista</t>
  </si>
  <si>
    <t>24940-DE-Europe/Berlin</t>
  </si>
  <si>
    <t>Berlin</t>
  </si>
  <si>
    <t>20326-NL-Amsterdam</t>
  </si>
  <si>
    <t>Amsterdam</t>
  </si>
  <si>
    <t>NL</t>
  </si>
  <si>
    <t>54825-GB-London</t>
  </si>
  <si>
    <t>58061-NL-Dronten</t>
  </si>
  <si>
    <t>19318-US-Secaucus</t>
  </si>
  <si>
    <t>Secaucus</t>
  </si>
  <si>
    <t>US (NJ)</t>
  </si>
  <si>
    <t>21409-FR-Europe/Paris</t>
  </si>
  <si>
    <t>Paris</t>
  </si>
  <si>
    <t>48314-DE-Europe/Berlin</t>
  </si>
  <si>
    <t>29182-RU-Moscow</t>
  </si>
  <si>
    <t>41786-RU-Yoshkar-Ola</t>
  </si>
  <si>
    <t>Yoshkar Ola</t>
  </si>
  <si>
    <t>16509-US-Columbus</t>
  </si>
  <si>
    <t>Columbus</t>
  </si>
  <si>
    <t>US (OH)</t>
  </si>
  <si>
    <t>16276-FR-Europe/Paris</t>
  </si>
  <si>
    <t>9009-RO-Bucharest</t>
  </si>
  <si>
    <t>Bucharest</t>
  </si>
  <si>
    <t>RO</t>
  </si>
  <si>
    <t>13830-US-Dallas</t>
  </si>
  <si>
    <t>Dallas</t>
  </si>
  <si>
    <t>US (TX)</t>
  </si>
  <si>
    <t>54825-NL-Amsterdam</t>
  </si>
  <si>
    <t>3255-UA-Kyiv</t>
  </si>
  <si>
    <t>Kyiv</t>
  </si>
  <si>
    <t>UA</t>
  </si>
  <si>
    <t>397086-US-America/Chicago</t>
  </si>
  <si>
    <t>19318-US-New York</t>
  </si>
  <si>
    <t>20326-US-Pittsburgh</t>
  </si>
  <si>
    <t>Pittsburgh</t>
  </si>
  <si>
    <t>US (PA)</t>
  </si>
  <si>
    <t>31898-US-Ashburn</t>
  </si>
  <si>
    <t>Ashburn</t>
  </si>
  <si>
    <t>US (VA)</t>
  </si>
  <si>
    <t>24961-DE-Europe/Berlin</t>
  </si>
  <si>
    <t>51167-DE-Düsseldorf</t>
  </si>
  <si>
    <t>Düsseldorf</t>
  </si>
  <si>
    <t>58061-GB-Europe/London</t>
  </si>
  <si>
    <t>16509-US-Boardman</t>
  </si>
  <si>
    <t>Boardman</t>
  </si>
  <si>
    <t>US (OR)</t>
  </si>
  <si>
    <t>14618-US-Ashburn</t>
  </si>
  <si>
    <t>54825-CA-Toronto</t>
  </si>
  <si>
    <t>Toronto</t>
  </si>
  <si>
    <t>CA (ON)</t>
  </si>
  <si>
    <t>54825-FR-Pantin</t>
  </si>
  <si>
    <t>Pantin</t>
  </si>
  <si>
    <t>16125-LT-Europe/Vilnius</t>
  </si>
  <si>
    <t>Vilnius</t>
  </si>
  <si>
    <t>LT</t>
  </si>
  <si>
    <t>23470-US-Los Angeles</t>
  </si>
  <si>
    <t>22612-US-America/Chicago</t>
  </si>
  <si>
    <t>396356-US-New York</t>
  </si>
  <si>
    <t>18450-US-Clearfield</t>
  </si>
  <si>
    <t>Clearfield</t>
  </si>
  <si>
    <t>397423-US-Ashburn</t>
  </si>
  <si>
    <t>12212-CA-Toronto</t>
  </si>
  <si>
    <t>54825-DE-Frankfurt am Main</t>
  </si>
  <si>
    <t>54825-HK-Kwai Chung</t>
  </si>
  <si>
    <t>Hong Kong</t>
  </si>
  <si>
    <t>HK</t>
  </si>
  <si>
    <t>HK Electric</t>
  </si>
  <si>
    <t>20326-IE-Dublin</t>
  </si>
  <si>
    <t>54825-NL-Schiphol</t>
  </si>
  <si>
    <t>Schiphol</t>
  </si>
  <si>
    <t>41668-RU-Kazan</t>
  </si>
  <si>
    <t>Kazan</t>
  </si>
  <si>
    <t>16509-SG-Singapore</t>
  </si>
  <si>
    <t>Singapore</t>
  </si>
  <si>
    <t>SG</t>
  </si>
  <si>
    <t>EMA</t>
  </si>
  <si>
    <t>59577-UA-Lviv</t>
  </si>
  <si>
    <t>Lviv</t>
  </si>
  <si>
    <t>33438-US-America/Chicago</t>
  </si>
  <si>
    <t>22439-US-America/Chicago</t>
  </si>
  <si>
    <t>55286-US-Piscataway</t>
  </si>
  <si>
    <t>Piscataway</t>
  </si>
  <si>
    <t>16276-CA-America/Toronto</t>
  </si>
  <si>
    <t>31898-DE-Frankfurt am Main</t>
  </si>
  <si>
    <t>24940-DE-Gunzenhausen</t>
  </si>
  <si>
    <t>Gunzehausen</t>
  </si>
  <si>
    <t>54825-ES-Madrid</t>
  </si>
  <si>
    <t>Madrid</t>
  </si>
  <si>
    <t>ES</t>
  </si>
  <si>
    <t>16276-GB-London</t>
  </si>
  <si>
    <t>20326-GB-London</t>
  </si>
  <si>
    <t>16509-JP-Tokyo</t>
  </si>
  <si>
    <t>Tokyo</t>
  </si>
  <si>
    <t>JP</t>
  </si>
  <si>
    <t>20326-JP-Tokyo</t>
  </si>
  <si>
    <t>54825-JP-Tokyo</t>
  </si>
  <si>
    <t>7979-NL-Europe/Amsterdam</t>
  </si>
  <si>
    <t>41275-RU-Moscow</t>
  </si>
  <si>
    <t>212695-UA-Kivertsi</t>
  </si>
  <si>
    <t>Kivertsi</t>
  </si>
  <si>
    <t>35320-UA-Lviv</t>
  </si>
  <si>
    <t>396356-US-Los Angeles</t>
  </si>
  <si>
    <t>19318-US-Bethel</t>
  </si>
  <si>
    <t>Bethel</t>
  </si>
  <si>
    <t>US (CT)</t>
  </si>
  <si>
    <t>29802-US-Miami</t>
  </si>
  <si>
    <t>15169-US-Council Bluffs</t>
  </si>
  <si>
    <t>Council Bluffs</t>
  </si>
  <si>
    <t>US (IA)</t>
  </si>
  <si>
    <t>3356-US-America/Chicago</t>
  </si>
  <si>
    <t>14618-US-America/Chicago</t>
  </si>
  <si>
    <t>54825-US-Chicago</t>
  </si>
  <si>
    <t>54825-US-Secaucus</t>
  </si>
  <si>
    <t>19318-US-Bloomfield</t>
  </si>
  <si>
    <t>Bloomfield</t>
  </si>
  <si>
    <t>19318-US-America/New_York</t>
  </si>
  <si>
    <t>20326-US-Saxonburg</t>
  </si>
  <si>
    <t>Saxonburg</t>
  </si>
  <si>
    <t>54825-US-Dallas</t>
  </si>
  <si>
    <t>6939-CA-Vancouver</t>
  </si>
  <si>
    <t>Vancouver</t>
  </si>
  <si>
    <t>CA (BC)</t>
  </si>
  <si>
    <t>13030-CH-Aarburg</t>
  </si>
  <si>
    <t>Aarburg</t>
  </si>
  <si>
    <t>CH</t>
  </si>
  <si>
    <t>CF</t>
  </si>
  <si>
    <t>25248-CZ-Krucemburk</t>
  </si>
  <si>
    <t>Krucemburk</t>
  </si>
  <si>
    <t>CZ</t>
  </si>
  <si>
    <t>16509-DE-Frankfurt am Main</t>
  </si>
  <si>
    <t>24961-DE-Andernach</t>
  </si>
  <si>
    <t>Andernach</t>
  </si>
  <si>
    <t>199610-DE-Frankfurt</t>
  </si>
  <si>
    <t>199610-DE-Frankfurt am Main</t>
  </si>
  <si>
    <t>54825-FR-Marseille</t>
  </si>
  <si>
    <t>Marseille</t>
  </si>
  <si>
    <t>60945-GB-Europe/London</t>
  </si>
  <si>
    <t>18450-HK-Asia/Hong_Kong</t>
  </si>
  <si>
    <t>16509-IN-Mumbai</t>
  </si>
  <si>
    <t>Mumbai</t>
  </si>
  <si>
    <t>IN</t>
  </si>
  <si>
    <t>45102-JP-Tokyo</t>
  </si>
  <si>
    <t>20473-JP-Heiwajima</t>
  </si>
  <si>
    <t>Heiwajima</t>
  </si>
  <si>
    <t>2588-LV-Riga</t>
  </si>
  <si>
    <t>Riga</t>
  </si>
  <si>
    <t>LV</t>
  </si>
  <si>
    <t>206264-NL-Amsterdam</t>
  </si>
  <si>
    <t>29802-NL-Amsterdam</t>
  </si>
  <si>
    <t>34989-NO-Oslo</t>
  </si>
  <si>
    <t>Oslo</t>
  </si>
  <si>
    <t>NO</t>
  </si>
  <si>
    <t>50304-NO-Oslo</t>
  </si>
  <si>
    <t>56694-RU-Europe/Moscow</t>
  </si>
  <si>
    <t>57128-RU-Kazan</t>
  </si>
  <si>
    <t>57378-RU-Rostov-on-Don</t>
  </si>
  <si>
    <t>Rostov on Don</t>
  </si>
  <si>
    <t>34757-RU-Novosibirsk</t>
  </si>
  <si>
    <t>Novosibirsk</t>
  </si>
  <si>
    <t>56418-RU-Moscow</t>
  </si>
  <si>
    <t>50867-RU-Moscow</t>
  </si>
  <si>
    <t>54825-SG-Jurong West</t>
  </si>
  <si>
    <t>55430-SG-Singapore</t>
  </si>
  <si>
    <t>15169-TW-New Taipei</t>
  </si>
  <si>
    <t>New Taipei</t>
  </si>
  <si>
    <t>TW</t>
  </si>
  <si>
    <t>MOEABOE</t>
  </si>
  <si>
    <t>3255-UA-Lviv</t>
  </si>
  <si>
    <t>31148-UA-Dnipro</t>
  </si>
  <si>
    <t>Dnipro</t>
  </si>
  <si>
    <t>18450-US-El Segundo</t>
  </si>
  <si>
    <t>El Segundo</t>
  </si>
  <si>
    <t>54825-US-Los Angeles</t>
  </si>
  <si>
    <t>19318-US-Canoga Park</t>
  </si>
  <si>
    <t>54825-US-Sunnyvale</t>
  </si>
  <si>
    <t>Sunnyvale</t>
  </si>
  <si>
    <t>398427-US-Cambridge</t>
  </si>
  <si>
    <t>Cambridge</t>
  </si>
  <si>
    <t>US (MA)</t>
  </si>
  <si>
    <t>18450-US-Escanaba</t>
  </si>
  <si>
    <t>Escanaba</t>
  </si>
  <si>
    <t>US (MI)</t>
  </si>
  <si>
    <t>54825-US-Parsippany</t>
  </si>
  <si>
    <t>Parsippany</t>
  </si>
  <si>
    <t>396356-US-Dallas</t>
  </si>
  <si>
    <t>54825-US-Ashburn</t>
  </si>
  <si>
    <t>40021-US-Seattle</t>
  </si>
  <si>
    <t>Seattle</t>
  </si>
  <si>
    <t>US (WA)</t>
  </si>
  <si>
    <t>200851-AE-Dubai</t>
  </si>
  <si>
    <t>Dubai</t>
  </si>
  <si>
    <t>AE</t>
  </si>
  <si>
    <t>4804-AU-Coorparoo</t>
  </si>
  <si>
    <t>Coorparoo</t>
  </si>
  <si>
    <t>AU</t>
  </si>
  <si>
    <t>396477-CA-Ottawa</t>
  </si>
  <si>
    <t>Ottawa</t>
  </si>
  <si>
    <t>60251-CH-Europe/Zurich</t>
  </si>
  <si>
    <t>Zurich</t>
  </si>
  <si>
    <t>37963-CN-Asia/Shanghai</t>
  </si>
  <si>
    <t>Shanghai</t>
  </si>
  <si>
    <t>CN</t>
  </si>
  <si>
    <t>CT</t>
  </si>
  <si>
    <t>37963-CN-Beijing</t>
  </si>
  <si>
    <t>37963-CN-Shenzhen</t>
  </si>
  <si>
    <t>Shenzhen</t>
  </si>
  <si>
    <t>56047-CN-Asia/Shanghai</t>
  </si>
  <si>
    <t>202618-CZ-Prague</t>
  </si>
  <si>
    <t>Prague</t>
  </si>
  <si>
    <t>199610-DE-Karlsruhe</t>
  </si>
  <si>
    <t>Karlsuhe</t>
  </si>
  <si>
    <t>15169-DE-Frankfurt am Main</t>
  </si>
  <si>
    <t>29014-DE-Berlin</t>
  </si>
  <si>
    <t>15598-DE-Munich</t>
  </si>
  <si>
    <t>Munich</t>
  </si>
  <si>
    <t>15830-DE-Munich</t>
  </si>
  <si>
    <t>24940-DE-Hammoor</t>
  </si>
  <si>
    <t>Hammoor</t>
  </si>
  <si>
    <t>24940-DE-Munich</t>
  </si>
  <si>
    <t>24940-DE-Rottweil</t>
  </si>
  <si>
    <t>Rottweil</t>
  </si>
  <si>
    <t>24940-DE-Stuttgart</t>
  </si>
  <si>
    <t>Stuttgart</t>
  </si>
  <si>
    <t>24940-DE-Mainz</t>
  </si>
  <si>
    <t>Mainz</t>
  </si>
  <si>
    <t>42989-DE-Frankfurt am Main</t>
  </si>
  <si>
    <t>174-DE-M√∂nchengladbach</t>
  </si>
  <si>
    <t>Mönchengladbach</t>
  </si>
  <si>
    <t>44066-DE-Frankfurt am Main</t>
  </si>
  <si>
    <t>45102-DE-Frankfurt am Main</t>
  </si>
  <si>
    <t>47447-DE-Wiesbaden</t>
  </si>
  <si>
    <t>Wiesbaden</t>
  </si>
  <si>
    <t>8220-DE-Frankfurt am Main</t>
  </si>
  <si>
    <t>29802-ES-Madrid</t>
  </si>
  <si>
    <t>3339-ES-Elda</t>
  </si>
  <si>
    <t>Elda</t>
  </si>
  <si>
    <t>21409-FR-Paris</t>
  </si>
  <si>
    <t>21409-FR-Trappes</t>
  </si>
  <si>
    <t>Trappes</t>
  </si>
  <si>
    <t>12876-FR-Paris</t>
  </si>
  <si>
    <t>35540-FR-Paris</t>
  </si>
  <si>
    <t>16509-FR-Paris</t>
  </si>
  <si>
    <t>35661-FR-Lille</t>
  </si>
  <si>
    <t>Lille</t>
  </si>
  <si>
    <t>16509-GB-London</t>
  </si>
  <si>
    <t>55081-GB-London</t>
  </si>
  <si>
    <t>15830-GB-Great Malvern</t>
  </si>
  <si>
    <t>Great Malvern</t>
  </si>
  <si>
    <t>396356-GB-London</t>
  </si>
  <si>
    <t>211091-GB-Stanmore</t>
  </si>
  <si>
    <t>Stanmore</t>
  </si>
  <si>
    <t>31463-GB-Hayes</t>
  </si>
  <si>
    <t>Hayes</t>
  </si>
  <si>
    <t>51945-GB-London</t>
  </si>
  <si>
    <t>41477-GB-Notting Hill Gate</t>
  </si>
  <si>
    <t>50340-GB-London</t>
  </si>
  <si>
    <t>23881-HK-Asia/Hong_Kong</t>
  </si>
  <si>
    <t>54825-HK-Central</t>
  </si>
  <si>
    <t>54825-HK-Nai Chung</t>
  </si>
  <si>
    <t>9381-HK-Wong Tai Sin</t>
  </si>
  <si>
    <t>136052-ID-Asia/Jakarta</t>
  </si>
  <si>
    <t>Jakarta</t>
  </si>
  <si>
    <t>ID</t>
  </si>
  <si>
    <t>39122-IE-Dublin</t>
  </si>
  <si>
    <t>24560-IN-Mumbai</t>
  </si>
  <si>
    <t>29802-IN-Mumbai</t>
  </si>
  <si>
    <t>133296-IN-Asia/Kolkata</t>
  </si>
  <si>
    <t>Kolkata</t>
  </si>
  <si>
    <t>30722-IT-Brusaporto</t>
  </si>
  <si>
    <t>Brusaporto</t>
  </si>
  <si>
    <t>IT</t>
  </si>
  <si>
    <t>30722-IT-Palermo</t>
  </si>
  <si>
    <t>Palermo</t>
  </si>
  <si>
    <t>54825-JP-Asia/Tokyo</t>
  </si>
  <si>
    <t>16509-KR-Incheon</t>
  </si>
  <si>
    <t>Incheon</t>
  </si>
  <si>
    <t>KR</t>
  </si>
  <si>
    <t>4766-KR-Yongdu-dong</t>
  </si>
  <si>
    <t>Yongdu-dong</t>
  </si>
  <si>
    <t>3786-KR-Seoul</t>
  </si>
  <si>
    <t>Seoul</t>
  </si>
  <si>
    <t>61272-LT-Vilnius</t>
  </si>
  <si>
    <t>59642-LT-Europe/Vilnius</t>
  </si>
  <si>
    <t>16125-LT-≈†iauliai</t>
  </si>
  <si>
    <t>Siauliai</t>
  </si>
  <si>
    <t>8285-LV-Europe/Riga</t>
  </si>
  <si>
    <t>58061-NL-Amsterdam</t>
  </si>
  <si>
    <t>33438-NL-Amsterdam</t>
  </si>
  <si>
    <t>57043-NL-Amsterdam</t>
  </si>
  <si>
    <t>50245-NL-Europe/Amsterdam</t>
  </si>
  <si>
    <t>14576-NL-Meppel</t>
  </si>
  <si>
    <t>Meppel</t>
  </si>
  <si>
    <t>12741-PL-Chodzież</t>
  </si>
  <si>
    <t>Chodziez</t>
  </si>
  <si>
    <t>39507-PL-Nowe Chechlo</t>
  </si>
  <si>
    <t>Nowe Chechlo</t>
  </si>
  <si>
    <t>9009-RO-Europe/Bucharest</t>
  </si>
  <si>
    <t>41536-RO-Europe/Bucharest</t>
  </si>
  <si>
    <t>28925-RO-Odorheiu Secuiesc</t>
  </si>
  <si>
    <t>Odorheiu Secuiesc</t>
  </si>
  <si>
    <t>9050-RO-Rodna</t>
  </si>
  <si>
    <t>Rodna</t>
  </si>
  <si>
    <t>29182-RU-Europe/Moscow</t>
  </si>
  <si>
    <t>41661-RU-Chelyabinsk</t>
  </si>
  <si>
    <t>Chelyabinsk</t>
  </si>
  <si>
    <t>59713-RU-Kursk</t>
  </si>
  <si>
    <t>Kursk</t>
  </si>
  <si>
    <t>15440-RU-Europe/Moscow</t>
  </si>
  <si>
    <t>29076-RU-St Petersburg</t>
  </si>
  <si>
    <t>St Petersburg</t>
  </si>
  <si>
    <t>47440-RU-Krasnogorsk</t>
  </si>
  <si>
    <t>Krasnogorsk</t>
  </si>
  <si>
    <t>197235-RU-Samara</t>
  </si>
  <si>
    <t>Samara</t>
  </si>
  <si>
    <t>3216-RU-Khabarovsk</t>
  </si>
  <si>
    <t>Khabarovsk</t>
  </si>
  <si>
    <t>47118-RU-Smolensk</t>
  </si>
  <si>
    <t>Smolensk</t>
  </si>
  <si>
    <t>3216-RU-Stary Oskol</t>
  </si>
  <si>
    <t>Stary Oskol</t>
  </si>
  <si>
    <t>213220-RU-Europe/Moscow</t>
  </si>
  <si>
    <t>51604-RU-Yekaterinburg</t>
  </si>
  <si>
    <t>Yekaterinaburg</t>
  </si>
  <si>
    <t>12668-RU-Yekaterinburg</t>
  </si>
  <si>
    <t>12389-RU-Yekaterinburg</t>
  </si>
  <si>
    <t>42775-RU-St Petersburg</t>
  </si>
  <si>
    <t>56981-RU-Tomsk</t>
  </si>
  <si>
    <t>Tomsk</t>
  </si>
  <si>
    <t>14061-SG-Singapore</t>
  </si>
  <si>
    <t>38532-SG-Asia/Singapore</t>
  </si>
  <si>
    <t>20326-SG-Singapore</t>
  </si>
  <si>
    <t>54825-SG-Asia/Singapore</t>
  </si>
  <si>
    <t>54825-SG-Kampong Ubi</t>
  </si>
  <si>
    <t>54825-SG-Queenstown Estate</t>
  </si>
  <si>
    <t>3462-TW-Hsinchu</t>
  </si>
  <si>
    <t>Hsinchu</t>
  </si>
  <si>
    <t>51803-UA-Lviv</t>
  </si>
  <si>
    <t>212695-UA-Lviv</t>
  </si>
  <si>
    <t>51500-UA-Lviv</t>
  </si>
  <si>
    <t>15497-UA-Europe/Kiev</t>
  </si>
  <si>
    <t>21257-UA-Europe/Kiev</t>
  </si>
  <si>
    <t>41018-UA-Europe/Kiev</t>
  </si>
  <si>
    <t>56485-UA-Kyiv</t>
  </si>
  <si>
    <t>12963-UA-Kyiv</t>
  </si>
  <si>
    <t>24940-UA-Odessa</t>
  </si>
  <si>
    <t>Odessa</t>
  </si>
  <si>
    <t>19318-US-Scottsdale</t>
  </si>
  <si>
    <t>Scottsdale</t>
  </si>
  <si>
    <t>US (AZ)</t>
  </si>
  <si>
    <t>132203-US-Santa Clara</t>
  </si>
  <si>
    <t>Santa Clara</t>
  </si>
  <si>
    <t>14061-US-Santa Clara</t>
  </si>
  <si>
    <t>29802-US-Los Angeles</t>
  </si>
  <si>
    <t>20115-US-Pasadena</t>
  </si>
  <si>
    <t>Pasadena</t>
  </si>
  <si>
    <t>20326-US-Los Angeles</t>
  </si>
  <si>
    <t>54825-US-Santa Clara</t>
  </si>
  <si>
    <t>6939-US-Napa</t>
  </si>
  <si>
    <t>Napa</t>
  </si>
  <si>
    <t>19318-US-Wilmington</t>
  </si>
  <si>
    <t>Wilmington</t>
  </si>
  <si>
    <t>US (DE)</t>
  </si>
  <si>
    <t>13576-US-Brandon</t>
  </si>
  <si>
    <t>Brandon</t>
  </si>
  <si>
    <t>19318-US-Fort Lauderdale</t>
  </si>
  <si>
    <t>Fort Lauderdale</t>
  </si>
  <si>
    <t>19318-US-Miami</t>
  </si>
  <si>
    <t>5650-US-Palm Harbor</t>
  </si>
  <si>
    <t>Palm Harbor</t>
  </si>
  <si>
    <t>19318-US-Pompano Beach</t>
  </si>
  <si>
    <t>Pompano Beach</t>
  </si>
  <si>
    <t>7018-US-Miami</t>
  </si>
  <si>
    <t>22646-US-Kingsland</t>
  </si>
  <si>
    <t>Kingsland</t>
  </si>
  <si>
    <t>US (GA)</t>
  </si>
  <si>
    <t>23470-US-America/Chicago</t>
  </si>
  <si>
    <t>59210-US-America/Chicago</t>
  </si>
  <si>
    <t>29802-US-America/Chicago</t>
  </si>
  <si>
    <t>29802-US-Chicago</t>
  </si>
  <si>
    <t>20278-US-West Chicago</t>
  </si>
  <si>
    <t>27589-US-America/Chicago</t>
  </si>
  <si>
    <t>30600-US-Bloomington</t>
  </si>
  <si>
    <t>Bloomington</t>
  </si>
  <si>
    <t>32097-US-America/Chicago</t>
  </si>
  <si>
    <t>21859-US-America/Chicago</t>
  </si>
  <si>
    <t>396998-US-America/Chicago</t>
  </si>
  <si>
    <t>397423-US-Chicago</t>
  </si>
  <si>
    <t>54825-US-Aurora</t>
  </si>
  <si>
    <t>Aurora</t>
  </si>
  <si>
    <t>17210-US-Melrose Park</t>
  </si>
  <si>
    <t>Melrose Park</t>
  </si>
  <si>
    <t>53264-US-Huntley</t>
  </si>
  <si>
    <t>Huntley</t>
  </si>
  <si>
    <t>6939-US-America/Chicago</t>
  </si>
  <si>
    <t>7018-US-Channahon</t>
  </si>
  <si>
    <t>Channanhon</t>
  </si>
  <si>
    <t>7922-US-Macomb</t>
  </si>
  <si>
    <t>Macomb</t>
  </si>
  <si>
    <t>701-US-Stow</t>
  </si>
  <si>
    <t>Stow</t>
  </si>
  <si>
    <t>53292-US-Troy</t>
  </si>
  <si>
    <t>Troy</t>
  </si>
  <si>
    <t>209-US-Minneapolis</t>
  </si>
  <si>
    <t>Minneapolis</t>
  </si>
  <si>
    <t>US (MN)</t>
  </si>
  <si>
    <t>19318-US-Cassville</t>
  </si>
  <si>
    <t>Cassville</t>
  </si>
  <si>
    <t>US (MO)</t>
  </si>
  <si>
    <t>40021-US-St Louis</t>
  </si>
  <si>
    <t>St Louis</t>
  </si>
  <si>
    <t>11524-US-Durham</t>
  </si>
  <si>
    <t>Durham</t>
  </si>
  <si>
    <t>US (NC)</t>
  </si>
  <si>
    <t>397423-US-Charlotte</t>
  </si>
  <si>
    <t>Charlotte</t>
  </si>
  <si>
    <t>22773-US-Omaha</t>
  </si>
  <si>
    <t>Omaha</t>
  </si>
  <si>
    <t>US (NE)</t>
  </si>
  <si>
    <t>174-US-Omaha</t>
  </si>
  <si>
    <t>7922-US-Manchester</t>
  </si>
  <si>
    <t>Manchester</t>
  </si>
  <si>
    <t>US (NH)</t>
  </si>
  <si>
    <t>18450-US-Penns Grove</t>
  </si>
  <si>
    <t>Penns Grove</t>
  </si>
  <si>
    <t>19318-US-Asbury Park</t>
  </si>
  <si>
    <t>Asbury Park</t>
  </si>
  <si>
    <t>19318-US-Summit</t>
  </si>
  <si>
    <t>Summit</t>
  </si>
  <si>
    <t>19318-US-Cherry Hill</t>
  </si>
  <si>
    <t>Cherry Hill</t>
  </si>
  <si>
    <t>19318-US-Orange</t>
  </si>
  <si>
    <t>Orange</t>
  </si>
  <si>
    <t>19318-US-River Edge</t>
  </si>
  <si>
    <t>River Edge</t>
  </si>
  <si>
    <t>701-US-Cranford</t>
  </si>
  <si>
    <t>Cranford</t>
  </si>
  <si>
    <t>18450-US-New York</t>
  </si>
  <si>
    <t>14618-US-America/New_York</t>
  </si>
  <si>
    <t>19318-US-The Bronx</t>
  </si>
  <si>
    <t>19318-US-Yonkers</t>
  </si>
  <si>
    <t>Yonkers</t>
  </si>
  <si>
    <t>701-US-Brooklyn</t>
  </si>
  <si>
    <t>13737-US-Flushing</t>
  </si>
  <si>
    <t>701-US-Scarsdale</t>
  </si>
  <si>
    <t>Scarsdale</t>
  </si>
  <si>
    <t>20278-US-Rock Creek</t>
  </si>
  <si>
    <t>Rock Creek</t>
  </si>
  <si>
    <t>22439-US-Beaverton</t>
  </si>
  <si>
    <t>Beaverton</t>
  </si>
  <si>
    <t>22439-US-Portland</t>
  </si>
  <si>
    <t>Portland</t>
  </si>
  <si>
    <t>701-US-Philadelphia</t>
  </si>
  <si>
    <t>Philadelphia</t>
  </si>
  <si>
    <t>16591-US-Austin</t>
  </si>
  <si>
    <t>Austin</t>
  </si>
  <si>
    <t>19318-US-Corpus Christi</t>
  </si>
  <si>
    <t>Corpus Christi</t>
  </si>
  <si>
    <t>29802-US-Dallas</t>
  </si>
  <si>
    <t>29802-US-Houston</t>
  </si>
  <si>
    <t>Houston</t>
  </si>
  <si>
    <t>3900-US-Kyle</t>
  </si>
  <si>
    <t>Kyle</t>
  </si>
  <si>
    <t>397423-US-Dallas</t>
  </si>
  <si>
    <t>20326-US-Dallas</t>
  </si>
  <si>
    <t>18450-US-Park City</t>
  </si>
  <si>
    <t>Park City</t>
  </si>
  <si>
    <t>24961-US-Vienna</t>
  </si>
  <si>
    <t>Vienna</t>
  </si>
  <si>
    <t>30633-US-Manassas</t>
  </si>
  <si>
    <t>Manassas</t>
  </si>
  <si>
    <t>206264-US-Ashburn</t>
  </si>
  <si>
    <t>40676-US-Ashburn</t>
  </si>
  <si>
    <t>20055-US-Bellevue</t>
  </si>
  <si>
    <t>Bellevue</t>
  </si>
  <si>
    <t>20326-US-Columbia</t>
  </si>
  <si>
    <t>Columbia</t>
  </si>
  <si>
    <t>45899-VN-Hanoi</t>
  </si>
  <si>
    <t>Hanoi</t>
  </si>
  <si>
    <t>VN</t>
  </si>
  <si>
    <t>MNRE</t>
  </si>
  <si>
    <t>Total</t>
  </si>
  <si>
    <t>Emissions intensity distribution</t>
  </si>
  <si>
    <t>Average (gCO2 /kWh)</t>
  </si>
  <si>
    <t>Top third</t>
  </si>
  <si>
    <t>and up</t>
  </si>
  <si>
    <t>Middle third</t>
  </si>
  <si>
    <t>between ^ and v</t>
  </si>
  <si>
    <t>Bottom third</t>
  </si>
  <si>
    <t>and below</t>
  </si>
  <si>
    <t>Validator distribution, by emission intensity</t>
  </si>
  <si>
    <t>Data centers</t>
  </si>
  <si>
    <t>Validator accounts</t>
  </si>
  <si>
    <t>Top tertile (lowest emissions)</t>
  </si>
  <si>
    <t>Middle tertile</t>
  </si>
  <si>
    <t>Bottom tertile (highest emissions)</t>
  </si>
  <si>
    <t>Variable</t>
  </si>
  <si>
    <t>Value</t>
  </si>
  <si>
    <t>Unit</t>
  </si>
  <si>
    <t>Notes</t>
  </si>
  <si>
    <t>Key energy consumption metrics</t>
  </si>
  <si>
    <t>Power per validator node</t>
  </si>
  <si>
    <t>W</t>
  </si>
  <si>
    <t>Source: Solana Foundation --- Note: Revised for report #3 to reflect current estimate of average Solana validator system.</t>
  </si>
  <si>
    <t>Hours per year</t>
  </si>
  <si>
    <t>hours per year</t>
  </si>
  <si>
    <t>Node uptime</t>
  </si>
  <si>
    <t>Source: Solana Foundation</t>
  </si>
  <si>
    <t>Power consumption per node</t>
  </si>
  <si>
    <t>kWh per year</t>
  </si>
  <si>
    <t>Number of validators</t>
  </si>
  <si>
    <t>Source: https://solanabeach.io/ --- As of 8/27/22</t>
  </si>
  <si>
    <t>Number of nodes per validator</t>
  </si>
  <si>
    <t>Solana network energy consumption</t>
  </si>
  <si>
    <t>kWh per hour</t>
  </si>
  <si>
    <t>Solana CO2 power intensity</t>
  </si>
  <si>
    <t>g CO2 per kWh (account location-weighted average)</t>
  </si>
  <si>
    <t>Key hardware footprint metrics</t>
  </si>
  <si>
    <t>Hardware production emissions</t>
  </si>
  <si>
    <t>kg CO2 per validator node</t>
  </si>
  <si>
    <r>
      <rPr>
        <color theme="1"/>
      </rPr>
      <t xml:space="preserve">Source: Dell --- Using </t>
    </r>
    <r>
      <rPr>
        <color rgb="FF1155CC"/>
        <u/>
      </rPr>
      <t>PowerEdge R940</t>
    </r>
    <r>
      <rPr>
        <color theme="1"/>
      </rPr>
      <t xml:space="preserve"> server as a proxy for the average validator node hardware manufacturing, transport, and disposal emissions footprint</t>
    </r>
  </si>
  <si>
    <t>Average node lifespan</t>
  </si>
  <si>
    <t>years</t>
  </si>
  <si>
    <t>Total Solana footprint</t>
  </si>
  <si>
    <t>Power consumption emissions</t>
  </si>
  <si>
    <t>tonne CO2 per year</t>
  </si>
  <si>
    <t>Total estimated Solana CO2 emissions</t>
  </si>
  <si>
    <t>Footprint offset overview</t>
  </si>
  <si>
    <t>Offset price</t>
  </si>
  <si>
    <t>per tonne CO2</t>
  </si>
  <si>
    <t>Note: Indicative value for carbon emission offset credits. Solana purchase price for high quality offsets will vary.</t>
  </si>
  <si>
    <t>Estimated offset cost</t>
  </si>
  <si>
    <t>per year (at current levels)</t>
  </si>
  <si>
    <t>per transaction (at current levels)</t>
  </si>
  <si>
    <t>per validator per year (at current levels)</t>
  </si>
  <si>
    <t>Solana per transaction footprint</t>
  </si>
  <si>
    <t>Solana non-voting transactions</t>
  </si>
  <si>
    <t>per year</t>
  </si>
  <si>
    <t>Solana network power intensity</t>
  </si>
  <si>
    <t>kWh per non-voting transaction</t>
  </si>
  <si>
    <t>J per non-voting transaction</t>
  </si>
  <si>
    <t>Solana network carbon intensity</t>
  </si>
  <si>
    <t>gCO2 per non-voting transaction</t>
  </si>
  <si>
    <t>Solana non-voting + voting transactions</t>
  </si>
  <si>
    <t>kWh per non-voting + voting transaction</t>
  </si>
  <si>
    <t>J per non-voting + voting transaction</t>
  </si>
  <si>
    <t>gCO2 per non-voting + voting transaction</t>
  </si>
  <si>
    <t>Comparative scale of Solana footprint</t>
  </si>
  <si>
    <t>Average household power consumption</t>
  </si>
  <si>
    <t>kWh/per average US household per year (2020)</t>
  </si>
  <si>
    <t>Equivalent number of households</t>
  </si>
  <si>
    <t>average US households</t>
  </si>
  <si>
    <t>Note: Average US households equal to Solana annual power consumption</t>
  </si>
  <si>
    <t>Comparison (w/ source)</t>
  </si>
  <si>
    <t>Watts</t>
  </si>
  <si>
    <t>Kilowatt-hour</t>
  </si>
  <si>
    <t>Joules</t>
  </si>
  <si>
    <t>Equivalent Solana non-voting transactions</t>
  </si>
  <si>
    <t>Equivalent Solana non-voting + voting transactions</t>
  </si>
  <si>
    <t>Average US household (per year)</t>
  </si>
  <si>
    <t>One Google search</t>
  </si>
  <si>
    <t>One Solana non-voting transaction</t>
  </si>
  <si>
    <t>-</t>
  </si>
  <si>
    <t>Using an LED lightbulb (per hour)</t>
  </si>
  <si>
    <t>Fully charging iPhone 13 battery</t>
  </si>
  <si>
    <t>Using a CFL lightbulb (per hour)</t>
  </si>
  <si>
    <t>Working on a computer/monitor/router (per hour)</t>
  </si>
  <si>
    <t>Using a 60W incandescent lightbulb (per hour)</t>
  </si>
  <si>
    <t>Keeping coffee warm on drip coffee maker (per hour)</t>
  </si>
  <si>
    <t>Watching an LCD television (per hour)</t>
  </si>
  <si>
    <t>Playing a video game on a PS5 (per hour)</t>
  </si>
  <si>
    <t>Running large refrigerator (per hour)</t>
  </si>
  <si>
    <t>Brewing coffee on drip coffee maker (per hour)</t>
  </si>
  <si>
    <t>Cooking in an electric oven (per hour)</t>
  </si>
  <si>
    <t>Central air conditioning (per hour)</t>
  </si>
  <si>
    <t>One gallon of gasoline</t>
  </si>
  <si>
    <t>One Ethereum transaction (pre-merge)</t>
  </si>
  <si>
    <t>One Ethereum transaction (post-merge)</t>
  </si>
  <si>
    <t>One Bitcoin transaction</t>
  </si>
  <si>
    <t>Running the Solana network (per hour)</t>
  </si>
  <si>
    <r>
      <rPr>
        <rFont val="Arial"/>
        <b/>
        <color theme="1"/>
      </rPr>
      <t xml:space="preserve">Country or state power emissions intensity factor
</t>
    </r>
    <r>
      <rPr>
        <rFont val="Arial"/>
        <b val="0"/>
        <color theme="1"/>
      </rPr>
      <t>(gCO2 /kWh)</t>
    </r>
  </si>
  <si>
    <r>
      <rPr>
        <rFont val="Arial"/>
        <b/>
        <color theme="1"/>
      </rPr>
      <t xml:space="preserve">Net data center emissions intensity
</t>
    </r>
    <r>
      <rPr>
        <rFont val="Arial"/>
        <b val="0"/>
        <color theme="1"/>
      </rPr>
      <t>(gCO2 /kWh)</t>
    </r>
  </si>
  <si>
    <r>
      <rPr>
        <rFont val="arial, sans, sans-serif"/>
        <b/>
        <color theme="1"/>
      </rPr>
      <t xml:space="preserve">Emissions category
</t>
    </r>
    <r>
      <rPr>
        <rFont val="arial, sans, sans-serif"/>
        <b val="0"/>
        <color theme="1"/>
      </rPr>
      <t>(tertiles, 1=lowest emissions)</t>
    </r>
  </si>
  <si>
    <r>
      <rPr>
        <rFont val="Arial"/>
        <b/>
        <color theme="1"/>
      </rPr>
      <t xml:space="preserve">Accounts per data center
</t>
    </r>
    <r>
      <rPr>
        <rFont val="Arial"/>
        <b val="0"/>
        <color theme="1"/>
      </rPr>
      <t>(as of 3/5/22)</t>
    </r>
  </si>
  <si>
    <r>
      <rPr>
        <rFont val="Arial"/>
        <b/>
        <color theme="1"/>
      </rPr>
      <t xml:space="preserve">Share of total accounts
</t>
    </r>
    <r>
      <rPr>
        <rFont val="Arial"/>
        <b val="0"/>
        <color theme="1"/>
      </rPr>
      <t>(as of 3/5/22)</t>
    </r>
  </si>
  <si>
    <r>
      <rPr>
        <rFont val="Arial"/>
        <b/>
        <color theme="1"/>
      </rPr>
      <t xml:space="preserve">Weighted emissions factor
</t>
    </r>
    <r>
      <rPr>
        <rFont val="Arial"/>
        <b val="0"/>
        <color theme="1"/>
      </rPr>
      <t>(gCO2 /kWh, as of 3/5/22)</t>
    </r>
  </si>
  <si>
    <t>CER</t>
  </si>
  <si>
    <t>23470-US-Las Vegas</t>
  </si>
  <si>
    <t>Las Vegas</t>
  </si>
  <si>
    <t>US (NV)</t>
  </si>
  <si>
    <t>23470-US-Piscataway</t>
  </si>
  <si>
    <t>16143-RU-Stupino</t>
  </si>
  <si>
    <t>Stupino</t>
  </si>
  <si>
    <t>206264-SC-Indian/Mahe</t>
  </si>
  <si>
    <t>Mahe</t>
  </si>
  <si>
    <t>41668-RU-Kazan'</t>
  </si>
  <si>
    <t>23470-US-Portland</t>
  </si>
  <si>
    <t>24961-DE-Schopfheim</t>
  </si>
  <si>
    <t>Schopfheim</t>
  </si>
  <si>
    <t>136958-CN-Asia/Shanghai</t>
  </si>
  <si>
    <t>20853-PL-Warsaw</t>
  </si>
  <si>
    <t>212582-US-Tampa</t>
  </si>
  <si>
    <t>23470-US-Brooklyn</t>
  </si>
  <si>
    <t>23470-US-Edison</t>
  </si>
  <si>
    <t>Edison</t>
  </si>
  <si>
    <t>23470-US-Flemington</t>
  </si>
  <si>
    <t>Flemington</t>
  </si>
  <si>
    <t>40021-US-America/Chicago</t>
  </si>
  <si>
    <t>55286-CA-Montreal</t>
  </si>
  <si>
    <t>Montreal</t>
  </si>
  <si>
    <t>56694-RU-Moscow</t>
  </si>
  <si>
    <t>57128-RU-Kazan’</t>
  </si>
  <si>
    <t>59711-NL-Europe/Amsterdam</t>
  </si>
  <si>
    <t>8560-GB-Europe/London</t>
  </si>
  <si>
    <t>15169-US-Washington</t>
  </si>
  <si>
    <t>Washington</t>
  </si>
  <si>
    <t>US (DC)</t>
  </si>
  <si>
    <t>15598-DE-Ainring</t>
  </si>
  <si>
    <t>Ainring</t>
  </si>
  <si>
    <t>16276-NL-Amsterdam</t>
  </si>
  <si>
    <t>17552-TH-Bangkok</t>
  </si>
  <si>
    <t>Bangkok</t>
  </si>
  <si>
    <t>TH</t>
  </si>
  <si>
    <t>CEIC</t>
  </si>
  <si>
    <t>18450-US-Marina del Rey</t>
  </si>
  <si>
    <t>Marina del Ray</t>
  </si>
  <si>
    <t>19318-US-Brooklyn</t>
  </si>
  <si>
    <t>Brooklyn</t>
  </si>
  <si>
    <t>19318-US-Middletown</t>
  </si>
  <si>
    <t>Middletown</t>
  </si>
  <si>
    <t>199610-RU-Moscow</t>
  </si>
  <si>
    <t>20055-US-Redmond</t>
  </si>
  <si>
    <t>Redmond</t>
  </si>
  <si>
    <t>201730-CZ-Europe/Prague</t>
  </si>
  <si>
    <t>20473-US-Elk Grove Village</t>
  </si>
  <si>
    <t>Elk Grove Village</t>
  </si>
  <si>
    <t>22773-US-Elkhorn</t>
  </si>
  <si>
    <t>Elkhorn</t>
  </si>
  <si>
    <t>23470-US-America/New York</t>
  </si>
  <si>
    <t>23470-US-Eatontown</t>
  </si>
  <si>
    <t>Eatontown</t>
  </si>
  <si>
    <t>23470-US-New Haven</t>
  </si>
  <si>
    <t>New Haven</t>
  </si>
  <si>
    <t>23470-US-Philadelphia</t>
  </si>
  <si>
    <t>24961-DE-Düsseldorf</t>
  </si>
  <si>
    <t>24961-DE-Lauchhammer</t>
  </si>
  <si>
    <t>Lauchhammer</t>
  </si>
  <si>
    <t>24961-DE-Neuss</t>
  </si>
  <si>
    <t>Neuss</t>
  </si>
  <si>
    <t>25091-CH-Geneva</t>
  </si>
  <si>
    <t>Geneva</t>
  </si>
  <si>
    <t>29278-HU-Europe/Budapest</t>
  </si>
  <si>
    <t>Budapest</t>
  </si>
  <si>
    <t>HU</t>
  </si>
  <si>
    <t>3216-RU-Kostroma</t>
  </si>
  <si>
    <t>Kostroma</t>
  </si>
  <si>
    <t>Norway</t>
  </si>
  <si>
    <t>35810-RU-Khimki</t>
  </si>
  <si>
    <t>Khimki</t>
  </si>
  <si>
    <t>393398-US-Irving</t>
  </si>
  <si>
    <t>Irving</t>
  </si>
  <si>
    <t>39540-CH-Europe/Zurich</t>
  </si>
  <si>
    <t>40676-US-America/Chicago</t>
  </si>
  <si>
    <t>40676-US-New York</t>
  </si>
  <si>
    <t>40676-US-The Bronx</t>
  </si>
  <si>
    <t>4134-CN-Shenzhen</t>
  </si>
  <si>
    <t>44812-RU-Europe/Moscow</t>
  </si>
  <si>
    <t>4657-SG-Singapore</t>
  </si>
  <si>
    <t>46573-US-America/Chicago</t>
  </si>
  <si>
    <t>48347-RU-Balashikha</t>
  </si>
  <si>
    <t>Balashikha</t>
  </si>
  <si>
    <t>50867-RU-Europe/Moscow</t>
  </si>
  <si>
    <t>51167-DE-Europe/Berlin</t>
  </si>
  <si>
    <t>51167-US-America/Chicago</t>
  </si>
  <si>
    <t>57197-UA-Dnipro</t>
  </si>
  <si>
    <t>60781-NL-Europe/Amsterdam</t>
  </si>
  <si>
    <t>8075-CH-Zurich</t>
  </si>
  <si>
    <r>
      <rPr>
        <rFont val="Arial"/>
        <b/>
        <color theme="1"/>
      </rPr>
      <t xml:space="preserve">Country or state power emissions intensity factor
</t>
    </r>
    <r>
      <rPr>
        <rFont val="Arial"/>
        <b val="0"/>
        <color theme="1"/>
      </rPr>
      <t>(gCO2 /kWh)</t>
    </r>
  </si>
  <si>
    <r>
      <rPr>
        <rFont val="Arial"/>
        <b/>
        <color theme="1"/>
      </rPr>
      <t xml:space="preserve">Net data center emissions intensity
</t>
    </r>
    <r>
      <rPr>
        <rFont val="Arial"/>
        <b val="0"/>
        <color theme="1"/>
      </rPr>
      <t>(gCO2 /kWh)</t>
    </r>
  </si>
  <si>
    <r>
      <rPr>
        <rFont val="arial, sans, sans-serif"/>
        <b/>
        <color theme="1"/>
      </rPr>
      <t xml:space="preserve">Emissions category
</t>
    </r>
    <r>
      <rPr>
        <rFont val="arial, sans, sans-serif"/>
        <b val="0"/>
        <color theme="1"/>
      </rPr>
      <t>(tertiles, 1=lowest emissions)</t>
    </r>
  </si>
  <si>
    <r>
      <rPr>
        <rFont val="Arial"/>
        <b/>
        <color theme="1"/>
      </rPr>
      <t xml:space="preserve">Accounts per data center
</t>
    </r>
    <r>
      <rPr>
        <rFont val="Arial"/>
        <b val="0"/>
        <color theme="1"/>
      </rPr>
      <t>(as of 12/16/21)</t>
    </r>
  </si>
  <si>
    <r>
      <rPr>
        <rFont val="Arial"/>
        <b/>
        <color theme="1"/>
      </rPr>
      <t xml:space="preserve">Share of total accounts
</t>
    </r>
    <r>
      <rPr>
        <rFont val="Arial"/>
        <b val="0"/>
        <color theme="1"/>
      </rPr>
      <t>(as of 12/16/21)</t>
    </r>
  </si>
  <si>
    <r>
      <rPr>
        <rFont val="Arial"/>
        <b/>
        <color theme="1"/>
      </rPr>
      <t xml:space="preserve">Weighted emissions factor
</t>
    </r>
    <r>
      <rPr>
        <rFont val="Arial"/>
        <b val="0"/>
        <color theme="1"/>
      </rPr>
      <t>(gCO2 /kWh, as of 4/12)</t>
    </r>
  </si>
  <si>
    <t>197071-DE-Europe/Berlin</t>
  </si>
  <si>
    <t>41668-RU-Kazan’</t>
  </si>
  <si>
    <t>212853-LT-Vilnius</t>
  </si>
  <si>
    <t>28832-RU-Chelyabinsk</t>
  </si>
  <si>
    <t>8560-US-America/Chicago</t>
  </si>
  <si>
    <t>393398-US-Dallas</t>
  </si>
  <si>
    <t>15169-BE-Brussels</t>
  </si>
  <si>
    <t>Brussels</t>
  </si>
  <si>
    <t>BE</t>
  </si>
  <si>
    <t>207143-CH-Richterswil</t>
  </si>
  <si>
    <t>Richterswil</t>
  </si>
  <si>
    <t>30823-DE-Europe/Berlin</t>
  </si>
  <si>
    <t>213250-DE-Europe/Berlin</t>
  </si>
  <si>
    <t>8560-ES-Sant Just Desvern</t>
  </si>
  <si>
    <t>Sant Just Desvern</t>
  </si>
  <si>
    <t>135377-HK-Central</t>
  </si>
  <si>
    <t>139190-ID-Jakarta</t>
  </si>
  <si>
    <t>47433-RU-Leninsk-Kuznetsky</t>
  </si>
  <si>
    <t>Leninsk-Kuznetsky</t>
  </si>
  <si>
    <t>29319-RU-Moscow</t>
  </si>
  <si>
    <t>57487-RU-Europe/Moscow</t>
  </si>
  <si>
    <t>35807-RU-St Petersburg</t>
  </si>
  <si>
    <t>16509-SE-Stockholm</t>
  </si>
  <si>
    <t>Stockholm</t>
  </si>
  <si>
    <t>SE</t>
  </si>
  <si>
    <t>30886-UA-Lviv</t>
  </si>
  <si>
    <t>23470-US-Fort Lauderdale</t>
  </si>
  <si>
    <t>199610-US-New York</t>
  </si>
  <si>
    <t>22439-US-Orchard Park</t>
  </si>
  <si>
    <t>Orchard Park</t>
  </si>
  <si>
    <t>23470-US-The Bronx</t>
  </si>
  <si>
    <t>20473-US-Dallastown</t>
  </si>
  <si>
    <t>Dallastown</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</si>
</sst>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0%"/>
    <numFmt numFmtId="166" formatCode="&quot;$&quot;#,##0"/>
    <numFmt numFmtId="167" formatCode="&quot;$&quot;#,##0.0000000"/>
    <numFmt numFmtId="168" formatCode="0.000000"/>
    <numFmt numFmtId="169" formatCode="0.000"/>
    <numFmt numFmtId="170" formatCode="#,##0.00000"/>
    <numFmt numFmtId="171" formatCode="#,##0.0"/>
    <numFmt numFmtId="172" formatCode="#,##0.000"/>
    <numFmt numFmtId="173" formatCode="#,##0.0000"/>
  </numFmts>
  <fonts count="40">
    <font>
      <sz val="10.0"/>
      <color rgb="FF000000"/>
      <name val="Arial"/>
      <scheme val="minor"/>
    </font>
    <font>
      <b/>
      <sz val="14.0"/>
      <color theme="1"/>
      <name val="Arial"/>
      <scheme val="minor"/>
    </font>
    <font/>
    <font>
      <color theme="1"/>
      <name val="Arial"/>
      <scheme val="minor"/>
    </font>
    <font>
      <b/>
      <color theme="1"/>
      <name val="Arial"/>
      <scheme val="minor"/>
    </font>
    <font>
      <color rgb="FF000000"/>
      <name val="Arial"/>
      <scheme val="minor"/>
    </font>
    <font>
      <b/>
      <u/>
      <color rgb="FF1155CC"/>
    </font>
    <font>
      <b/>
      <u/>
      <color rgb="FF1155CC"/>
    </font>
    <font>
      <sz val="7.0"/>
      <color theme="1"/>
      <name val="Arial"/>
      <scheme val="minor"/>
    </font>
    <font>
      <b/>
      <color theme="1"/>
      <name val="Arial"/>
    </font>
    <font>
      <color rgb="FF000000"/>
      <name val="Arial"/>
    </font>
    <font>
      <color theme="1"/>
      <name val="Arial"/>
    </font>
    <font>
      <u/>
      <color rgb="FF1155CC"/>
    </font>
    <font>
      <i/>
      <color theme="1"/>
      <name val="Arial"/>
      <scheme val="minor"/>
    </font>
    <font>
      <i/>
      <color theme="1"/>
      <name val="Arial"/>
    </font>
    <font>
      <u/>
      <color rgb="FF0000FF"/>
      <name val="Lato"/>
    </font>
    <font>
      <u/>
      <color rgb="FF1155CC"/>
    </font>
    <font>
      <u/>
      <color rgb="FF0000FF"/>
    </font>
    <font>
      <u/>
      <color rgb="FF1155CC"/>
    </font>
    <font>
      <u/>
      <color rgb="FF0000FF"/>
      <name val="Lato"/>
    </font>
    <font>
      <u/>
      <color rgb="FF1155CC"/>
    </font>
    <font>
      <u/>
      <color rgb="FF0000FF"/>
    </font>
    <font>
      <u/>
      <color rgb="FF1155CC"/>
      <name val="Lato"/>
    </font>
    <font>
      <u/>
      <color rgb="FF1155CC"/>
      <name val="Lato"/>
    </font>
    <font>
      <u/>
      <color rgb="FF1155CC"/>
    </font>
    <font>
      <b/>
      <color rgb="FF000000"/>
      <name val="Arial"/>
    </font>
    <font>
      <i/>
      <color rgb="FF000000"/>
      <name val="Arial"/>
    </font>
    <font>
      <u/>
      <color rgb="FF1155CC"/>
      <name val="Arial"/>
      <scheme val="minor"/>
    </font>
    <font>
      <u/>
      <color rgb="FF0000FF"/>
    </font>
    <font>
      <color theme="1"/>
    </font>
    <font>
      <u/>
      <color rgb="FF1155CC"/>
      <name val="Arial"/>
      <scheme val="minor"/>
    </font>
    <font>
      <b/>
      <sz val="10.0"/>
      <color theme="1"/>
      <name val="Arial"/>
      <scheme val="minor"/>
    </font>
    <font>
      <u/>
      <sz val="10.0"/>
      <color rgb="FF1155CC"/>
    </font>
    <font>
      <sz val="10.0"/>
      <color theme="1"/>
      <name val="Arial"/>
      <scheme val="minor"/>
    </font>
    <font>
      <sz val="11.0"/>
      <color rgb="FF000000"/>
      <name val="Arial"/>
      <scheme val="minor"/>
    </font>
    <font>
      <u/>
      <sz val="10.0"/>
      <color rgb="FF0000FF"/>
    </font>
    <font>
      <u/>
      <color rgb="FF0000FF"/>
      <name val="Arial"/>
    </font>
    <font>
      <sz val="11.0"/>
      <color theme="1"/>
      <name val="Arial"/>
    </font>
    <font>
      <u/>
      <color rgb="FF1155CC"/>
      <name val="Arial"/>
      <scheme val="minor"/>
    </font>
    <font>
      <color rgb="FF000000"/>
      <name val="Roboto"/>
    </font>
  </fonts>
  <fills count="6">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43">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B7B7B7"/>
      </left>
      <top style="thin">
        <color rgb="FFB7B7B7"/>
      </top>
      <bottom style="thin">
        <color rgb="FFFFFFFF"/>
      </bottom>
    </border>
    <border>
      <top style="thin">
        <color rgb="FFB7B7B7"/>
      </top>
      <bottom style="thin">
        <color rgb="FFFFFFFF"/>
      </bottom>
    </border>
    <border>
      <right style="thin">
        <color rgb="FFB7B7B7"/>
      </right>
      <top style="thin">
        <color rgb="FFB7B7B7"/>
      </top>
      <bottom style="thin">
        <color rgb="FFFFFFFF"/>
      </bottom>
    </border>
    <border>
      <left style="thin">
        <color rgb="FFB7B7B7"/>
      </left>
      <top style="thin">
        <color rgb="FFFFFFFF"/>
      </top>
      <bottom style="thin">
        <color rgb="FFFFFFFF"/>
      </bottom>
    </border>
    <border>
      <right style="thin">
        <color rgb="FFB7B7B7"/>
      </right>
      <top style="thin">
        <color rgb="FFFFFFFF"/>
      </top>
      <bottom style="thin">
        <color rgb="FFFFFFFF"/>
      </bottom>
    </border>
    <border>
      <left style="thin">
        <color rgb="FFB7B7B7"/>
      </left>
      <top style="thin">
        <color rgb="FFFFFFFF"/>
      </top>
      <bottom style="thin">
        <color rgb="FFB7B7B7"/>
      </bottom>
    </border>
    <border>
      <top style="thin">
        <color rgb="FFFFFFFF"/>
      </top>
      <bottom style="thin">
        <color rgb="FFB7B7B7"/>
      </bottom>
    </border>
    <border>
      <right style="thin">
        <color rgb="FFB7B7B7"/>
      </right>
      <top style="thin">
        <color rgb="FFFFFFFF"/>
      </top>
      <bottom style="thin">
        <color rgb="FFB7B7B7"/>
      </bottom>
    </border>
    <border>
      <left style="thin">
        <color rgb="FFFFFFFF"/>
      </left>
      <right style="thin">
        <color rgb="FFFFFFFF"/>
      </right>
    </border>
    <border>
      <left style="thin">
        <color rgb="FFB7B7B7"/>
      </left>
      <right style="thin">
        <color rgb="FFFFFFFF"/>
      </right>
      <top style="thin">
        <color rgb="FFFFFFFF"/>
      </top>
      <bottom style="thin">
        <color rgb="FFFFFFFF"/>
      </bottom>
    </border>
    <border>
      <left style="thin">
        <color rgb="FFFFFFFF"/>
      </left>
      <right style="thin">
        <color rgb="FFB7B7B7"/>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B7B7B7"/>
      </left>
      <right style="thin">
        <color rgb="FFFFFFFF"/>
      </right>
      <top style="thin">
        <color rgb="FFFFFFFF"/>
      </top>
      <bottom style="thin">
        <color rgb="FFB7B7B7"/>
      </bottom>
    </border>
    <border>
      <left style="thin">
        <color rgb="FFFFFFFF"/>
      </left>
      <right style="thin">
        <color rgb="FFFFFFFF"/>
      </right>
      <top style="thin">
        <color rgb="FFFFFFFF"/>
      </top>
      <bottom style="thin">
        <color rgb="FFB7B7B7"/>
      </bottom>
    </border>
    <border>
      <left style="thin">
        <color rgb="FFFFFFFF"/>
      </left>
      <right style="thin">
        <color rgb="FFB7B7B7"/>
      </right>
      <top style="thin">
        <color rgb="FFFFFFFF"/>
      </top>
      <bottom style="thin">
        <color rgb="FFB7B7B7"/>
      </bottom>
    </border>
    <border>
      <left style="thin">
        <color rgb="FFB7B7B7"/>
      </left>
      <right style="thin">
        <color rgb="FFB7B7B7"/>
      </right>
      <top style="thin">
        <color rgb="FFB7B7B7"/>
      </top>
      <bottom style="thin">
        <color rgb="FFFFFFFF"/>
      </bottom>
    </border>
    <border>
      <left style="thin">
        <color rgb="FFB7B7B7"/>
      </left>
      <right style="thin">
        <color rgb="FFFFFFFF"/>
      </right>
      <top style="thin">
        <color rgb="FFB7B7B7"/>
      </top>
      <bottom style="thin">
        <color rgb="FFFFFFFF"/>
      </bottom>
    </border>
    <border>
      <left style="thin">
        <color rgb="FFFFFFFF"/>
      </left>
      <right style="thin">
        <color rgb="FFB7B7B7"/>
      </right>
      <top style="thin">
        <color rgb="FFB7B7B7"/>
      </top>
      <bottom style="thin">
        <color rgb="FFFFFFFF"/>
      </bottom>
    </border>
    <border>
      <left style="thin">
        <color rgb="FFFFFFFF"/>
      </left>
      <right style="thin">
        <color rgb="FFFFFFFF"/>
      </right>
      <top style="thin">
        <color rgb="FFB7B7B7"/>
      </top>
      <bottom style="thin">
        <color rgb="FFFFFFFF"/>
      </bottom>
    </border>
    <border>
      <left style="thin">
        <color rgb="FFB7B7B7"/>
      </left>
      <right style="thin">
        <color rgb="FFFFFFFF"/>
      </right>
      <bottom style="thin">
        <color rgb="FFFFFFFF"/>
      </bottom>
    </border>
    <border>
      <left style="thin">
        <color rgb="FFFFFFFF"/>
      </left>
      <right style="thin">
        <color rgb="FFB7B7B7"/>
      </right>
      <bottom style="thin">
        <color rgb="FFFFFFFF"/>
      </bottom>
    </border>
    <border>
      <left style="thin">
        <color rgb="FFB7B7B7"/>
      </left>
      <right style="thin">
        <color rgb="FFB7B7B7"/>
      </right>
      <top style="thin">
        <color rgb="FFFFFFFF"/>
      </top>
      <bottom style="thin">
        <color rgb="FFFFFFFF"/>
      </bottom>
    </border>
    <border>
      <left style="thin">
        <color rgb="FFB7B7B7"/>
      </left>
      <right style="thin">
        <color rgb="FFB7B7B7"/>
      </right>
      <top style="thin">
        <color rgb="FFFFFFFF"/>
      </top>
      <bottom style="thin">
        <color rgb="FFB7B7B7"/>
      </bottom>
    </border>
    <border>
      <left style="thin">
        <color rgb="FFB7B7B7"/>
      </left>
      <right style="thin">
        <color rgb="FFFFFFFF"/>
      </right>
      <top style="thin">
        <color rgb="FFB7B7B7"/>
      </top>
      <bottom style="thin">
        <color rgb="FFB7B7B7"/>
      </bottom>
    </border>
    <border>
      <left style="thin">
        <color rgb="FFFFFFFF"/>
      </left>
      <right style="thin">
        <color rgb="FFFFFFFF"/>
      </right>
      <top style="thin">
        <color rgb="FFB7B7B7"/>
      </top>
      <bottom style="thin">
        <color rgb="FFB7B7B7"/>
      </bottom>
    </border>
    <border>
      <left style="thin">
        <color rgb="FFFFFFFF"/>
      </left>
      <right style="thin">
        <color rgb="FFB7B7B7"/>
      </right>
      <top style="thin">
        <color rgb="FFB7B7B7"/>
      </top>
      <bottom style="thin">
        <color rgb="FFB7B7B7"/>
      </bottom>
    </border>
    <border>
      <left style="thin">
        <color rgb="FFB7B7B7"/>
      </left>
      <right style="thin">
        <color rgb="FFFFFFFF"/>
      </right>
      <top style="thin">
        <color rgb="FFFFFFFF"/>
      </top>
    </border>
    <border>
      <left style="thin">
        <color rgb="FFFFFFFF"/>
      </left>
      <right style="thin">
        <color rgb="FFB7B7B7"/>
      </right>
      <top style="thin">
        <color rgb="FFFFFFFF"/>
      </top>
    </border>
    <border>
      <left style="thin">
        <color rgb="FFFFFFFF"/>
      </left>
      <right style="thin">
        <color rgb="FFFFFFFF"/>
      </right>
      <top style="thin">
        <color rgb="FFFFFFFF"/>
      </top>
      <bottom style="thin">
        <color rgb="FFCCCCCC"/>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3" numFmtId="0" xfId="0" applyBorder="1" applyFont="1"/>
    <xf borderId="5" fillId="0" fontId="4" numFmtId="0" xfId="0" applyAlignment="1" applyBorder="1" applyFont="1">
      <alignment readingOrder="0"/>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2" fontId="4" numFmtId="0" xfId="0" applyAlignment="1" applyBorder="1" applyFill="1" applyFont="1">
      <alignment horizontal="center" readingOrder="0"/>
    </xf>
    <xf borderId="14" fillId="0" fontId="2" numFmtId="0" xfId="0" applyBorder="1" applyFont="1"/>
    <xf borderId="15" fillId="0" fontId="2" numFmtId="0" xfId="0" applyBorder="1" applyFont="1"/>
    <xf borderId="3" fillId="0" fontId="3" numFmtId="0" xfId="0" applyBorder="1" applyFont="1"/>
    <xf borderId="16" fillId="0" fontId="3" numFmtId="0" xfId="0" applyAlignment="1" applyBorder="1" applyFont="1">
      <alignment readingOrder="0" shrinkToFit="0" wrapText="1"/>
    </xf>
    <xf borderId="17" fillId="0" fontId="2" numFmtId="0" xfId="0" applyBorder="1" applyFont="1"/>
    <xf borderId="18" fillId="3" fontId="5" numFmtId="0" xfId="0" applyAlignment="1" applyBorder="1" applyFill="1" applyFont="1">
      <alignment horizontal="left" readingOrder="0"/>
    </xf>
    <xf borderId="19" fillId="0" fontId="2" numFmtId="0" xfId="0" applyBorder="1" applyFont="1"/>
    <xf borderId="20" fillId="0" fontId="2" numFmtId="0" xfId="0" applyBorder="1" applyFont="1"/>
    <xf borderId="21" fillId="0" fontId="3" numFmtId="0" xfId="0" applyBorder="1" applyFont="1"/>
    <xf borderId="22" fillId="0" fontId="3" numFmtId="0" xfId="0" applyBorder="1" applyFont="1"/>
    <xf borderId="23" fillId="0" fontId="3" numFmtId="0" xfId="0" applyBorder="1" applyFont="1"/>
    <xf borderId="4" fillId="0" fontId="3" numFmtId="0" xfId="0" applyAlignment="1" applyBorder="1" applyFont="1">
      <alignment readingOrder="0"/>
    </xf>
    <xf borderId="22" fillId="0" fontId="3" numFmtId="0" xfId="0" applyAlignment="1" applyBorder="1" applyFont="1">
      <alignment readingOrder="0"/>
    </xf>
    <xf borderId="4" fillId="0" fontId="3" numFmtId="3" xfId="0" applyBorder="1" applyFont="1" applyNumberFormat="1"/>
    <xf borderId="4" fillId="0" fontId="3" numFmtId="164" xfId="0" applyBorder="1" applyFont="1" applyNumberFormat="1"/>
    <xf borderId="4" fillId="0" fontId="3" numFmtId="3" xfId="0" applyAlignment="1" applyBorder="1" applyFont="1" applyNumberFormat="1">
      <alignment readingOrder="0"/>
    </xf>
    <xf borderId="24" fillId="0" fontId="3" numFmtId="0" xfId="0" applyBorder="1" applyFont="1"/>
    <xf borderId="2"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2" fillId="4" fontId="6" numFmtId="0" xfId="0" applyAlignment="1" applyBorder="1" applyFill="1" applyFont="1">
      <alignment horizontal="right" readingOrder="0"/>
    </xf>
    <xf borderId="4" fillId="4" fontId="3" numFmtId="0" xfId="0" applyAlignment="1" applyBorder="1" applyFont="1">
      <alignment readingOrder="0"/>
    </xf>
    <xf borderId="26" fillId="4" fontId="7" numFmtId="0" xfId="0" applyAlignment="1" applyBorder="1" applyFont="1">
      <alignment horizontal="right" readingOrder="0"/>
    </xf>
    <xf borderId="27" fillId="4" fontId="3" numFmtId="0" xfId="0" applyAlignment="1" applyBorder="1" applyFont="1">
      <alignment readingOrder="0"/>
    </xf>
    <xf borderId="21" fillId="4" fontId="3" numFmtId="0" xfId="0" applyBorder="1" applyFont="1"/>
    <xf borderId="26" fillId="0" fontId="3" numFmtId="0" xfId="0" applyAlignment="1" applyBorder="1" applyFont="1">
      <alignment readingOrder="0"/>
    </xf>
    <xf borderId="27" fillId="0" fontId="3" numFmtId="0" xfId="0" applyAlignment="1" applyBorder="1" applyFont="1">
      <alignment readingOrder="0"/>
    </xf>
    <xf borderId="3" fillId="0" fontId="3" numFmtId="0" xfId="0" applyAlignment="1" applyBorder="1" applyFont="1">
      <alignment readingOrder="0"/>
    </xf>
    <xf borderId="18" fillId="0" fontId="8" numFmtId="0" xfId="0" applyAlignment="1" applyBorder="1" applyFont="1">
      <alignment readingOrder="0" shrinkToFit="0" wrapText="1"/>
    </xf>
    <xf borderId="29" fillId="0" fontId="9" numFmtId="0" xfId="0" applyAlignment="1" applyBorder="1" applyFont="1">
      <alignment horizontal="center" readingOrder="0" shrinkToFit="0" vertical="bottom" wrapText="1"/>
    </xf>
    <xf borderId="30" fillId="0" fontId="9" numFmtId="0" xfId="0" applyAlignment="1" applyBorder="1" applyFont="1">
      <alignment horizontal="center" readingOrder="0" shrinkToFit="0" vertical="bottom" wrapText="1"/>
    </xf>
    <xf borderId="31" fillId="0" fontId="4" numFmtId="0" xfId="0" applyAlignment="1" applyBorder="1" applyFont="1">
      <alignment horizontal="center" readingOrder="0" shrinkToFit="0" wrapText="1"/>
    </xf>
    <xf borderId="30" fillId="0" fontId="4" numFmtId="0" xfId="0" applyAlignment="1" applyBorder="1" applyFont="1">
      <alignment horizontal="center" readingOrder="0" shrinkToFit="0" wrapText="1"/>
    </xf>
    <xf borderId="32" fillId="0" fontId="4" numFmtId="0" xfId="0" applyAlignment="1" applyBorder="1" applyFont="1">
      <alignment horizontal="center" readingOrder="0" shrinkToFit="0" wrapText="1"/>
    </xf>
    <xf borderId="32" fillId="0" fontId="9" numFmtId="0" xfId="0" applyAlignment="1" applyBorder="1" applyFont="1">
      <alignment horizontal="center" readingOrder="0" shrinkToFit="0" vertical="bottom" wrapText="1"/>
    </xf>
    <xf borderId="3" fillId="0" fontId="3" numFmtId="0" xfId="0" applyAlignment="1" applyBorder="1" applyFont="1">
      <alignment shrinkToFit="0" wrapText="1"/>
    </xf>
    <xf borderId="4" fillId="0" fontId="3" numFmtId="0" xfId="0" applyAlignment="1" applyBorder="1" applyFont="1">
      <alignment shrinkToFit="0" wrapText="1"/>
    </xf>
    <xf borderId="11" fillId="4" fontId="10" numFmtId="0" xfId="0" applyAlignment="1" applyBorder="1" applyFont="1">
      <alignment vertical="bottom"/>
    </xf>
    <xf borderId="33" fillId="0" fontId="11" numFmtId="0" xfId="0" applyAlignment="1" applyBorder="1" applyFont="1">
      <alignment vertical="bottom"/>
    </xf>
    <xf borderId="34" fillId="0" fontId="3" numFmtId="0" xfId="0" applyAlignment="1" applyBorder="1" applyFont="1">
      <alignment readingOrder="0"/>
    </xf>
    <xf borderId="33" fillId="0" fontId="3" numFmtId="1" xfId="0" applyAlignment="1" applyBorder="1" applyFont="1" applyNumberFormat="1">
      <alignment horizontal="center" readingOrder="0"/>
    </xf>
    <xf borderId="25" fillId="4" fontId="12" numFmtId="9" xfId="0" applyAlignment="1" applyBorder="1" applyFont="1" applyNumberFormat="1">
      <alignment horizontal="center" readingOrder="0"/>
    </xf>
    <xf borderId="25" fillId="0" fontId="13" numFmtId="1" xfId="0" applyAlignment="1" applyBorder="1" applyFont="1" applyNumberFormat="1">
      <alignment horizontal="center"/>
    </xf>
    <xf borderId="25" fillId="0" fontId="14" numFmtId="0" xfId="0" applyAlignment="1" applyBorder="1" applyFont="1">
      <alignment horizontal="center" vertical="bottom"/>
    </xf>
    <xf borderId="34" fillId="0" fontId="15" numFmtId="0" xfId="0" applyAlignment="1" applyBorder="1" applyFont="1">
      <alignment horizontal="left" readingOrder="0"/>
    </xf>
    <xf borderId="4" fillId="0" fontId="13" numFmtId="165" xfId="0" applyBorder="1" applyFont="1" applyNumberFormat="1"/>
    <xf borderId="23" fillId="0" fontId="13" numFmtId="2" xfId="0" applyBorder="1" applyFont="1" applyNumberFormat="1"/>
    <xf borderId="35" fillId="4" fontId="10" numFmtId="0" xfId="0" applyAlignment="1" applyBorder="1" applyFont="1">
      <alignment vertical="bottom"/>
    </xf>
    <xf borderId="22" fillId="0" fontId="11" numFmtId="0" xfId="0" applyAlignment="1" applyBorder="1" applyFont="1">
      <alignment vertical="bottom"/>
    </xf>
    <xf borderId="23" fillId="0" fontId="3" numFmtId="0" xfId="0" applyAlignment="1" applyBorder="1" applyFont="1">
      <alignment readingOrder="0"/>
    </xf>
    <xf borderId="22" fillId="0" fontId="3" numFmtId="1" xfId="0" applyAlignment="1" applyBorder="1" applyFont="1" applyNumberFormat="1">
      <alignment horizontal="center" readingOrder="0"/>
    </xf>
    <xf borderId="4" fillId="4" fontId="16" numFmtId="9" xfId="0" applyAlignment="1" applyBorder="1" applyFont="1" applyNumberFormat="1">
      <alignment horizontal="center" readingOrder="0"/>
    </xf>
    <xf borderId="4" fillId="0" fontId="14" numFmtId="0" xfId="0" applyAlignment="1" applyBorder="1" applyFont="1">
      <alignment horizontal="center" vertical="bottom"/>
    </xf>
    <xf borderId="2" fillId="4" fontId="10" numFmtId="0" xfId="0" applyAlignment="1" applyBorder="1" applyFont="1">
      <alignment vertical="bottom"/>
    </xf>
    <xf borderId="4" fillId="4" fontId="3" numFmtId="9" xfId="0" applyAlignment="1" applyBorder="1" applyFont="1" applyNumberFormat="1">
      <alignment horizontal="center" readingOrder="0"/>
    </xf>
    <xf borderId="23" fillId="0" fontId="17" numFmtId="0" xfId="0" applyAlignment="1" applyBorder="1" applyFont="1">
      <alignment horizontal="left" readingOrder="0"/>
    </xf>
    <xf borderId="35" fillId="0" fontId="3" numFmtId="0" xfId="0" applyBorder="1" applyFont="1"/>
    <xf borderId="23" fillId="0" fontId="18" numFmtId="0" xfId="0" applyAlignment="1" applyBorder="1" applyFont="1">
      <alignment horizontal="left" readingOrder="0"/>
    </xf>
    <xf borderId="2" fillId="4" fontId="10" numFmtId="0" xfId="0" applyAlignment="1" applyBorder="1" applyFont="1">
      <alignment readingOrder="0" vertical="bottom"/>
    </xf>
    <xf borderId="22" fillId="0" fontId="11" numFmtId="0" xfId="0" applyAlignment="1" applyBorder="1" applyFont="1">
      <alignment readingOrder="0" vertical="bottom"/>
    </xf>
    <xf borderId="22" fillId="0" fontId="5" numFmtId="1" xfId="0" applyAlignment="1" applyBorder="1" applyFont="1" applyNumberFormat="1">
      <alignment horizontal="center" readingOrder="0"/>
    </xf>
    <xf borderId="2" fillId="0" fontId="3" numFmtId="0" xfId="0" applyAlignment="1" applyBorder="1" applyFont="1">
      <alignment readingOrder="0"/>
    </xf>
    <xf borderId="23" fillId="0" fontId="19" numFmtId="0" xfId="0" applyAlignment="1" applyBorder="1" applyFont="1">
      <alignment horizontal="left" readingOrder="0"/>
    </xf>
    <xf borderId="2" fillId="0" fontId="3" numFmtId="0" xfId="0" applyBorder="1" applyFont="1"/>
    <xf borderId="34" fillId="0" fontId="20" numFmtId="0" xfId="0" applyAlignment="1" applyBorder="1" applyFont="1">
      <alignment horizontal="left" readingOrder="0"/>
    </xf>
    <xf borderId="35" fillId="4" fontId="10" numFmtId="0" xfId="0" applyAlignment="1" applyBorder="1" applyFont="1">
      <alignment readingOrder="0" vertical="bottom"/>
    </xf>
    <xf borderId="35" fillId="0" fontId="3" numFmtId="0" xfId="0" applyAlignment="1" applyBorder="1" applyFont="1">
      <alignment readingOrder="0"/>
    </xf>
    <xf borderId="34" fillId="0" fontId="21" numFmtId="0" xfId="0" applyAlignment="1" applyBorder="1" applyFont="1">
      <alignment horizontal="left" readingOrder="0"/>
    </xf>
    <xf borderId="35" fillId="0" fontId="11" numFmtId="0" xfId="0" applyAlignment="1" applyBorder="1" applyFont="1">
      <alignment readingOrder="0" vertical="bottom"/>
    </xf>
    <xf borderId="35" fillId="0" fontId="3" numFmtId="0" xfId="0" applyBorder="1" applyFont="1"/>
    <xf borderId="34" fillId="0" fontId="22" numFmtId="0" xfId="0" applyAlignment="1" applyBorder="1" applyFont="1">
      <alignment horizontal="left" readingOrder="0"/>
    </xf>
    <xf borderId="2" fillId="0" fontId="11" numFmtId="0" xfId="0" applyAlignment="1" applyBorder="1" applyFont="1">
      <alignment readingOrder="0" vertical="bottom"/>
    </xf>
    <xf borderId="2" fillId="0" fontId="11" numFmtId="0" xfId="0" applyAlignment="1" applyBorder="1" applyFont="1">
      <alignment vertical="bottom"/>
    </xf>
    <xf borderId="23" fillId="0" fontId="23" numFmtId="0" xfId="0" applyAlignment="1" applyBorder="1" applyFont="1">
      <alignment horizontal="left" readingOrder="0"/>
    </xf>
    <xf borderId="35" fillId="0" fontId="11" numFmtId="0" xfId="0" applyAlignment="1" applyBorder="1" applyFont="1">
      <alignment vertical="bottom"/>
    </xf>
    <xf borderId="0" fillId="4" fontId="10" numFmtId="0" xfId="0" applyAlignment="1" applyFont="1">
      <alignment readingOrder="0" vertical="bottom"/>
    </xf>
    <xf borderId="0" fillId="0" fontId="3" numFmtId="0" xfId="0" applyAlignment="1" applyFont="1">
      <alignment readingOrder="0"/>
    </xf>
    <xf borderId="2" fillId="4" fontId="10" numFmtId="0" xfId="0" applyAlignment="1" applyBorder="1" applyFont="1">
      <alignment vertical="bottom"/>
    </xf>
    <xf borderId="2" fillId="0" fontId="10" numFmtId="0" xfId="0" applyAlignment="1" applyBorder="1" applyFont="1">
      <alignment readingOrder="0" vertical="bottom"/>
    </xf>
    <xf borderId="6" fillId="0" fontId="3" numFmtId="0" xfId="0" applyBorder="1" applyFont="1"/>
    <xf borderId="6" fillId="0" fontId="3" numFmtId="0" xfId="0" applyAlignment="1" applyBorder="1" applyFont="1">
      <alignment readingOrder="0"/>
    </xf>
    <xf borderId="36" fillId="4" fontId="10" numFmtId="0" xfId="0" applyAlignment="1" applyBorder="1" applyFont="1">
      <alignment vertical="bottom"/>
    </xf>
    <xf borderId="26" fillId="0" fontId="11" numFmtId="0" xfId="0" applyAlignment="1" applyBorder="1" applyFont="1">
      <alignment vertical="bottom"/>
    </xf>
    <xf borderId="28" fillId="0" fontId="3" numFmtId="0" xfId="0" applyAlignment="1" applyBorder="1" applyFont="1">
      <alignment readingOrder="0"/>
    </xf>
    <xf borderId="26" fillId="0" fontId="3" numFmtId="1" xfId="0" applyAlignment="1" applyBorder="1" applyFont="1" applyNumberFormat="1">
      <alignment horizontal="center" readingOrder="0"/>
    </xf>
    <xf borderId="27" fillId="4" fontId="3" numFmtId="9" xfId="0" applyAlignment="1" applyBorder="1" applyFont="1" applyNumberFormat="1">
      <alignment horizontal="center" readingOrder="0"/>
    </xf>
    <xf borderId="27" fillId="0" fontId="14" numFmtId="0" xfId="0" applyAlignment="1" applyBorder="1" applyFont="1">
      <alignment horizontal="center" vertical="bottom"/>
    </xf>
    <xf borderId="28" fillId="0" fontId="24" numFmtId="0" xfId="0" applyAlignment="1" applyBorder="1" applyFont="1">
      <alignment horizontal="left" readingOrder="0"/>
    </xf>
    <xf borderId="27" fillId="0" fontId="13" numFmtId="165" xfId="0" applyBorder="1" applyFont="1" applyNumberFormat="1"/>
    <xf borderId="28" fillId="0" fontId="13" numFmtId="2" xfId="0" applyBorder="1" applyFont="1" applyNumberFormat="1"/>
    <xf borderId="10" fillId="0" fontId="3" numFmtId="0" xfId="0" applyAlignment="1" applyBorder="1" applyFont="1">
      <alignment horizontal="right" readingOrder="0"/>
    </xf>
    <xf borderId="37" fillId="4" fontId="13" numFmtId="0" xfId="0" applyBorder="1" applyFont="1"/>
    <xf borderId="38" fillId="4" fontId="13" numFmtId="9" xfId="0" applyBorder="1" applyFont="1" applyNumberFormat="1"/>
    <xf borderId="39" fillId="4" fontId="13" numFmtId="164" xfId="0" applyBorder="1" applyFont="1" applyNumberFormat="1"/>
    <xf borderId="21" fillId="0" fontId="4" numFmtId="0" xfId="0" applyAlignment="1" applyBorder="1" applyFont="1">
      <alignment readingOrder="0"/>
    </xf>
    <xf borderId="10" fillId="0" fontId="3" numFmtId="0" xfId="0" applyBorder="1" applyFont="1"/>
    <xf borderId="24" fillId="0" fontId="4" numFmtId="0" xfId="0" applyAlignment="1" applyBorder="1" applyFont="1">
      <alignment readingOrder="0"/>
    </xf>
    <xf borderId="1" fillId="0" fontId="3" numFmtId="0" xfId="0" applyAlignment="1" applyBorder="1" applyFont="1">
      <alignment horizontal="right" readingOrder="0"/>
    </xf>
    <xf borderId="30" fillId="4" fontId="13" numFmtId="1" xfId="0" applyBorder="1" applyFont="1" applyNumberFormat="1"/>
    <xf borderId="32" fillId="4" fontId="3" numFmtId="1" xfId="0" applyBorder="1" applyFont="1" applyNumberFormat="1"/>
    <xf borderId="32" fillId="4" fontId="13" numFmtId="1" xfId="0" applyBorder="1" applyFont="1" applyNumberFormat="1"/>
    <xf borderId="31" fillId="4" fontId="3" numFmtId="0" xfId="0" applyBorder="1" applyFont="1"/>
    <xf borderId="22" fillId="4" fontId="13" numFmtId="1" xfId="0" applyBorder="1" applyFont="1" applyNumberFormat="1"/>
    <xf borderId="4" fillId="4" fontId="3" numFmtId="1" xfId="0" applyAlignment="1" applyBorder="1" applyFont="1" applyNumberFormat="1">
      <alignment readingOrder="0"/>
    </xf>
    <xf borderId="4" fillId="4" fontId="13" numFmtId="1" xfId="0" applyBorder="1" applyFont="1" applyNumberFormat="1"/>
    <xf borderId="23" fillId="4" fontId="3" numFmtId="1" xfId="0" applyAlignment="1" applyBorder="1" applyFont="1" applyNumberFormat="1">
      <alignment readingOrder="0"/>
    </xf>
    <xf borderId="22" fillId="4" fontId="3" numFmtId="1" xfId="0" applyAlignment="1" applyBorder="1" applyFont="1" applyNumberFormat="1">
      <alignment readingOrder="0"/>
    </xf>
    <xf borderId="26" fillId="4" fontId="13" numFmtId="1" xfId="0" applyBorder="1" applyFont="1" applyNumberFormat="1"/>
    <xf borderId="27" fillId="4" fontId="3" numFmtId="1" xfId="0" applyAlignment="1" applyBorder="1" applyFont="1" applyNumberFormat="1">
      <alignment readingOrder="0"/>
    </xf>
    <xf borderId="27" fillId="4" fontId="13" numFmtId="1" xfId="0" applyBorder="1" applyFont="1" applyNumberFormat="1"/>
    <xf borderId="28" fillId="4" fontId="3" numFmtId="1" xfId="0" applyAlignment="1" applyBorder="1" applyFont="1" applyNumberFormat="1">
      <alignment readingOrder="0"/>
    </xf>
    <xf borderId="24" fillId="0" fontId="25" numFmtId="0" xfId="0" applyAlignment="1" applyBorder="1" applyFont="1">
      <alignment horizontal="left" readingOrder="0" vertical="bottom"/>
    </xf>
    <xf borderId="1" fillId="0" fontId="3" numFmtId="0" xfId="0" applyBorder="1" applyFont="1"/>
    <xf borderId="30" fillId="0" fontId="3" numFmtId="0" xfId="0" applyAlignment="1" applyBorder="1" applyFont="1">
      <alignment horizontal="center" readingOrder="0" shrinkToFit="0" wrapText="1"/>
    </xf>
    <xf borderId="31" fillId="0" fontId="10" numFmtId="0" xfId="0" applyAlignment="1" applyBorder="1" applyFont="1">
      <alignment horizontal="center" readingOrder="0" shrinkToFit="0" vertical="bottom" wrapText="1"/>
    </xf>
    <xf borderId="22" fillId="0" fontId="13" numFmtId="0" xfId="0" applyAlignment="1" applyBorder="1" applyFont="1">
      <alignment horizontal="center"/>
    </xf>
    <xf borderId="23" fillId="0" fontId="26" numFmtId="0" xfId="0" applyAlignment="1" applyBorder="1" applyFont="1">
      <alignment horizontal="center" vertical="bottom"/>
    </xf>
    <xf borderId="26" fillId="0" fontId="13" numFmtId="0" xfId="0" applyAlignment="1" applyBorder="1" applyFont="1">
      <alignment horizontal="center"/>
    </xf>
    <xf borderId="28" fillId="0" fontId="26" numFmtId="0" xfId="0" applyAlignment="1" applyBorder="1" applyFont="1">
      <alignment horizontal="center" vertical="bottom"/>
    </xf>
    <xf borderId="25" fillId="0" fontId="10" numFmtId="0" xfId="0" applyAlignment="1" applyBorder="1" applyFont="1">
      <alignment horizontal="right" vertical="bottom"/>
    </xf>
    <xf borderId="4" fillId="0" fontId="10" numFmtId="0" xfId="0" applyAlignment="1" applyBorder="1" applyFont="1">
      <alignment horizontal="right" vertical="bottom"/>
    </xf>
    <xf borderId="4" fillId="0" fontId="3" numFmtId="0" xfId="0" applyAlignment="1" applyBorder="1" applyFont="1">
      <alignment readingOrder="0" shrinkToFit="0" wrapText="1"/>
    </xf>
    <xf borderId="4" fillId="0" fontId="10" numFmtId="0" xfId="0" applyAlignment="1" applyBorder="1" applyFont="1">
      <alignment vertical="bottom"/>
    </xf>
    <xf borderId="30" fillId="4" fontId="4" numFmtId="0" xfId="0" applyAlignment="1" applyBorder="1" applyFont="1">
      <alignment readingOrder="0"/>
    </xf>
    <xf borderId="32" fillId="4" fontId="27" numFmtId="0" xfId="0" applyAlignment="1" applyBorder="1" applyFont="1">
      <alignment horizontal="center" readingOrder="0"/>
    </xf>
    <xf borderId="32" fillId="4" fontId="3" numFmtId="0" xfId="0" applyAlignment="1" applyBorder="1" applyFont="1">
      <alignment readingOrder="0"/>
    </xf>
    <xf borderId="4" fillId="5" fontId="28" numFmtId="0" xfId="0" applyAlignment="1" applyBorder="1" applyFill="1" applyFont="1">
      <alignment horizontal="center" readingOrder="0"/>
    </xf>
    <xf borderId="4" fillId="5" fontId="3" numFmtId="3" xfId="0" applyAlignment="1" applyBorder="1" applyFont="1" applyNumberFormat="1">
      <alignment horizontal="center" readingOrder="0"/>
    </xf>
    <xf borderId="4" fillId="5" fontId="3" numFmtId="9" xfId="0" applyAlignment="1" applyBorder="1" applyFont="1" applyNumberFormat="1">
      <alignment horizontal="center" readingOrder="0"/>
    </xf>
    <xf borderId="23" fillId="0" fontId="3" numFmtId="0" xfId="0" applyAlignment="1" applyBorder="1" applyFont="1">
      <alignment readingOrder="0"/>
    </xf>
    <xf borderId="4" fillId="5" fontId="3" numFmtId="0" xfId="0" applyAlignment="1" applyBorder="1" applyFont="1">
      <alignment horizontal="center" readingOrder="0"/>
    </xf>
    <xf borderId="40" fillId="0" fontId="3" numFmtId="0" xfId="0" applyAlignment="1" applyBorder="1" applyFont="1">
      <alignment readingOrder="0"/>
    </xf>
    <xf borderId="24" fillId="5" fontId="3" numFmtId="3" xfId="0" applyAlignment="1" applyBorder="1" applyFont="1" applyNumberFormat="1">
      <alignment horizontal="center" readingOrder="0"/>
    </xf>
    <xf borderId="24" fillId="0" fontId="3" numFmtId="0" xfId="0" applyAlignment="1" applyBorder="1" applyFont="1">
      <alignment readingOrder="0"/>
    </xf>
    <xf borderId="41" fillId="0" fontId="3" numFmtId="0" xfId="0" applyBorder="1" applyFont="1"/>
    <xf borderId="27" fillId="5" fontId="3" numFmtId="1" xfId="0" applyAlignment="1" applyBorder="1" applyFont="1" applyNumberFormat="1">
      <alignment horizontal="center" readingOrder="0"/>
    </xf>
    <xf borderId="30" fillId="5" fontId="4" numFmtId="0" xfId="0" applyAlignment="1" applyBorder="1" applyFont="1">
      <alignment readingOrder="0"/>
    </xf>
    <xf borderId="32" fillId="5" fontId="3" numFmtId="0" xfId="0" applyAlignment="1" applyBorder="1" applyFont="1">
      <alignment horizontal="center" readingOrder="0"/>
    </xf>
    <xf borderId="32" fillId="5" fontId="3" numFmtId="0" xfId="0" applyAlignment="1" applyBorder="1" applyFont="1">
      <alignment readingOrder="0"/>
    </xf>
    <xf borderId="31" fillId="5" fontId="3" numFmtId="0" xfId="0" applyBorder="1" applyFont="1"/>
    <xf borderId="22" fillId="5" fontId="3" numFmtId="0" xfId="0" applyAlignment="1" applyBorder="1" applyFont="1">
      <alignment readingOrder="0"/>
    </xf>
    <xf borderId="4" fillId="5" fontId="3" numFmtId="0" xfId="0" applyAlignment="1" applyBorder="1" applyFont="1">
      <alignment readingOrder="0"/>
    </xf>
    <xf borderId="23" fillId="5" fontId="29" numFmtId="0" xfId="0" applyAlignment="1" applyBorder="1" applyFont="1">
      <alignment readingOrder="0"/>
    </xf>
    <xf borderId="26" fillId="5" fontId="3" numFmtId="0" xfId="0" applyAlignment="1" applyBorder="1" applyFont="1">
      <alignment readingOrder="0"/>
    </xf>
    <xf borderId="27" fillId="5" fontId="3" numFmtId="0" xfId="0" applyAlignment="1" applyBorder="1" applyFont="1">
      <alignment horizontal="center" readingOrder="0"/>
    </xf>
    <xf borderId="27" fillId="5" fontId="3" numFmtId="0" xfId="0" applyAlignment="1" applyBorder="1" applyFont="1">
      <alignment readingOrder="0"/>
    </xf>
    <xf borderId="28" fillId="5" fontId="3" numFmtId="0" xfId="0" applyAlignment="1" applyBorder="1" applyFont="1">
      <alignment readingOrder="0"/>
    </xf>
    <xf borderId="21" fillId="5" fontId="4" numFmtId="0" xfId="0" applyAlignment="1" applyBorder="1" applyFont="1">
      <alignment readingOrder="0"/>
    </xf>
    <xf borderId="21" fillId="5" fontId="3" numFmtId="0" xfId="0" applyAlignment="1" applyBorder="1" applyFont="1">
      <alignment horizontal="center" readingOrder="0"/>
    </xf>
    <xf borderId="21" fillId="5" fontId="3" numFmtId="0" xfId="0" applyAlignment="1" applyBorder="1" applyFont="1">
      <alignment readingOrder="0"/>
    </xf>
    <xf borderId="21" fillId="5" fontId="3" numFmtId="0" xfId="0" applyBorder="1" applyFont="1"/>
    <xf borderId="4" fillId="0" fontId="3" numFmtId="3" xfId="0" applyAlignment="1" applyBorder="1" applyFont="1" applyNumberFormat="1">
      <alignment horizontal="center"/>
    </xf>
    <xf borderId="27" fillId="5" fontId="3" numFmtId="3" xfId="0" applyAlignment="1" applyBorder="1" applyFont="1" applyNumberFormat="1">
      <alignment horizontal="center" readingOrder="0"/>
    </xf>
    <xf borderId="21" fillId="5" fontId="3" numFmtId="166" xfId="0" applyAlignment="1" applyBorder="1" applyFont="1" applyNumberFormat="1">
      <alignment horizontal="center" readingOrder="0"/>
    </xf>
    <xf borderId="21" fillId="0" fontId="3" numFmtId="0" xfId="0" applyAlignment="1" applyBorder="1" applyFont="1">
      <alignment readingOrder="0"/>
    </xf>
    <xf borderId="32" fillId="5" fontId="3" numFmtId="166" xfId="0" applyAlignment="1" applyBorder="1" applyFont="1" applyNumberFormat="1">
      <alignment horizontal="center" readingOrder="0"/>
    </xf>
    <xf borderId="32" fillId="0" fontId="3" numFmtId="0" xfId="0" applyAlignment="1" applyBorder="1" applyFont="1">
      <alignment readingOrder="0"/>
    </xf>
    <xf borderId="31" fillId="0" fontId="3" numFmtId="0" xfId="0" applyAlignment="1" applyBorder="1" applyFont="1">
      <alignment readingOrder="0"/>
    </xf>
    <xf borderId="4" fillId="5" fontId="3" numFmtId="166" xfId="0" applyAlignment="1" applyBorder="1" applyFont="1" applyNumberFormat="1">
      <alignment horizontal="center" readingOrder="0"/>
    </xf>
    <xf borderId="4" fillId="5" fontId="3" numFmtId="166" xfId="0" applyAlignment="1" applyBorder="1" applyFont="1" applyNumberFormat="1">
      <alignment horizontal="center"/>
    </xf>
    <xf borderId="4" fillId="5" fontId="3" numFmtId="167" xfId="0" applyAlignment="1" applyBorder="1" applyFont="1" applyNumberFormat="1">
      <alignment horizontal="center"/>
    </xf>
    <xf borderId="27" fillId="5" fontId="3" numFmtId="166" xfId="0" applyAlignment="1" applyBorder="1" applyFont="1" applyNumberFormat="1">
      <alignment horizontal="center"/>
    </xf>
    <xf borderId="32" fillId="5" fontId="3" numFmtId="3" xfId="0" applyAlignment="1" applyBorder="1" applyFont="1" applyNumberFormat="1">
      <alignment horizontal="center" readingOrder="0"/>
    </xf>
    <xf borderId="4" fillId="5" fontId="3" numFmtId="168" xfId="0" applyAlignment="1" applyBorder="1" applyFont="1" applyNumberFormat="1">
      <alignment horizontal="center" readingOrder="0"/>
    </xf>
    <xf borderId="27" fillId="5" fontId="3" numFmtId="169" xfId="0" applyAlignment="1" applyBorder="1" applyFont="1" applyNumberFormat="1">
      <alignment horizontal="center" readingOrder="0"/>
    </xf>
    <xf borderId="4" fillId="5" fontId="3" numFmtId="0" xfId="0" applyBorder="1" applyFont="1"/>
    <xf borderId="42" fillId="5" fontId="3" numFmtId="0" xfId="0" applyBorder="1" applyFont="1"/>
    <xf borderId="4" fillId="5" fontId="30" numFmtId="3" xfId="0" applyAlignment="1" applyBorder="1" applyFont="1" applyNumberFormat="1">
      <alignment horizontal="center" readingOrder="0"/>
    </xf>
    <xf borderId="4" fillId="0" fontId="31" numFmtId="0" xfId="0" applyAlignment="1" applyBorder="1" applyFont="1">
      <alignment readingOrder="0" shrinkToFit="0" wrapText="1"/>
    </xf>
    <xf borderId="4" fillId="0" fontId="32" numFmtId="0" xfId="0" applyAlignment="1" applyBorder="1" applyFont="1">
      <alignment readingOrder="0" shrinkToFit="0" wrapText="1"/>
    </xf>
    <xf borderId="4" fillId="0" fontId="33" numFmtId="3" xfId="0" applyAlignment="1" applyBorder="1" applyFont="1" applyNumberFormat="1">
      <alignment readingOrder="0"/>
    </xf>
    <xf borderId="4" fillId="5" fontId="5" numFmtId="3" xfId="0" applyAlignment="1" applyBorder="1" applyFont="1" applyNumberFormat="1">
      <alignment horizontal="right" readingOrder="0"/>
    </xf>
    <xf borderId="4" fillId="4" fontId="34" numFmtId="3" xfId="0" applyBorder="1" applyFont="1" applyNumberFormat="1"/>
    <xf borderId="4" fillId="0" fontId="33" numFmtId="3" xfId="0" applyAlignment="1" applyBorder="1" applyFont="1" applyNumberFormat="1">
      <alignment readingOrder="0"/>
    </xf>
    <xf borderId="4" fillId="0" fontId="35" numFmtId="0" xfId="0" applyAlignment="1" applyBorder="1" applyFont="1">
      <alignment readingOrder="0" shrinkToFit="0" wrapText="1"/>
    </xf>
    <xf borderId="4" fillId="0" fontId="33" numFmtId="170" xfId="0" applyAlignment="1" applyBorder="1" applyFont="1" applyNumberFormat="1">
      <alignment readingOrder="0"/>
    </xf>
    <xf borderId="4" fillId="4" fontId="34" numFmtId="171" xfId="0" applyBorder="1" applyFont="1" applyNumberFormat="1"/>
    <xf borderId="4" fillId="0" fontId="33" numFmtId="1" xfId="0" applyAlignment="1" applyBorder="1" applyFont="1" applyNumberFormat="1">
      <alignment readingOrder="0"/>
    </xf>
    <xf borderId="4" fillId="4" fontId="34" numFmtId="3" xfId="0" applyAlignment="1" applyBorder="1" applyFont="1" applyNumberFormat="1">
      <alignment horizontal="center" readingOrder="0"/>
    </xf>
    <xf borderId="4" fillId="0" fontId="33" numFmtId="3" xfId="0" applyBorder="1" applyFont="1" applyNumberFormat="1"/>
    <xf borderId="4" fillId="0" fontId="33" numFmtId="172" xfId="0" applyAlignment="1" applyBorder="1" applyFont="1" applyNumberFormat="1">
      <alignment readingOrder="0"/>
    </xf>
    <xf borderId="4" fillId="0" fontId="0" numFmtId="3" xfId="0" applyAlignment="1" applyBorder="1" applyFont="1" applyNumberFormat="1">
      <alignment readingOrder="0"/>
    </xf>
    <xf borderId="4" fillId="0" fontId="33" numFmtId="171" xfId="0" applyAlignment="1" applyBorder="1" applyFont="1" applyNumberFormat="1">
      <alignment readingOrder="0"/>
    </xf>
    <xf borderId="4" fillId="0" fontId="36" numFmtId="0" xfId="0" applyAlignment="1" applyBorder="1" applyFont="1">
      <alignment readingOrder="0" shrinkToFit="0" vertical="bottom" wrapText="1"/>
    </xf>
    <xf borderId="3" fillId="0" fontId="11" numFmtId="3" xfId="0" applyAlignment="1" applyBorder="1" applyFont="1" applyNumberFormat="1">
      <alignment vertical="bottom"/>
    </xf>
    <xf borderId="3" fillId="0" fontId="11" numFmtId="173" xfId="0" applyAlignment="1" applyBorder="1" applyFont="1" applyNumberFormat="1">
      <alignment horizontal="right" vertical="bottom"/>
    </xf>
    <xf borderId="3" fillId="0" fontId="11" numFmtId="3" xfId="0" applyAlignment="1" applyBorder="1" applyFont="1" applyNumberFormat="1">
      <alignment horizontal="right" vertical="bottom"/>
    </xf>
    <xf borderId="3" fillId="4" fontId="37" numFmtId="3" xfId="0" applyAlignment="1" applyBorder="1" applyFont="1" applyNumberFormat="1">
      <alignment horizontal="right" vertical="bottom"/>
    </xf>
    <xf borderId="4" fillId="0" fontId="33" numFmtId="0" xfId="0" applyAlignment="1" applyBorder="1" applyFont="1">
      <alignment readingOrder="0" shrinkToFit="0" wrapText="1"/>
    </xf>
    <xf borderId="4" fillId="0" fontId="33" numFmtId="0" xfId="0" applyBorder="1" applyFont="1"/>
    <xf borderId="33" fillId="0" fontId="3" numFmtId="0" xfId="0" applyAlignment="1" applyBorder="1" applyFont="1">
      <alignment horizontal="center" readingOrder="0"/>
    </xf>
    <xf borderId="22" fillId="0" fontId="3" numFmtId="0" xfId="0" applyAlignment="1" applyBorder="1" applyFont="1">
      <alignment horizontal="center" readingOrder="0"/>
    </xf>
    <xf borderId="4" fillId="0" fontId="13" numFmtId="1" xfId="0" applyAlignment="1" applyBorder="1" applyFont="1" applyNumberFormat="1">
      <alignment horizontal="center"/>
    </xf>
    <xf borderId="22" fillId="0" fontId="5" numFmtId="0" xfId="0" applyAlignment="1" applyBorder="1" applyFont="1">
      <alignment horizontal="center" readingOrder="0"/>
    </xf>
    <xf borderId="0" fillId="0" fontId="3" numFmtId="0" xfId="0" applyFont="1"/>
    <xf borderId="23" fillId="0" fontId="38" numFmtId="0" xfId="0" applyAlignment="1" applyBorder="1" applyFont="1">
      <alignment horizontal="left" readingOrder="0"/>
    </xf>
    <xf borderId="2" fillId="4" fontId="39" numFmtId="0" xfId="0" applyAlignment="1" applyBorder="1" applyFont="1">
      <alignment readingOrder="0"/>
    </xf>
    <xf borderId="35" fillId="4" fontId="10" numFmtId="0" xfId="0" applyAlignment="1" applyBorder="1" applyFont="1">
      <alignment vertical="bottom"/>
    </xf>
    <xf borderId="35" fillId="0" fontId="10" numFmtId="0" xfId="0" applyAlignment="1" applyBorder="1" applyFont="1">
      <alignment readingOrder="0" vertical="bottom"/>
    </xf>
    <xf borderId="36" fillId="0" fontId="3" numFmtId="0" xfId="0" applyBorder="1" applyFont="1"/>
    <xf borderId="26" fillId="0" fontId="11" numFmtId="0" xfId="0" applyAlignment="1" applyBorder="1" applyFont="1">
      <alignment readingOrder="0" vertical="bottom"/>
    </xf>
    <xf borderId="26" fillId="0" fontId="3" numFmtId="0" xfId="0" applyAlignment="1" applyBorder="1" applyFont="1">
      <alignment horizontal="center" readingOrder="0"/>
    </xf>
    <xf borderId="27" fillId="0" fontId="13" numFmtId="1" xfId="0" applyAlignment="1" applyBorder="1" applyFont="1" applyNumberFormat="1">
      <alignment horizontal="center"/>
    </xf>
    <xf borderId="4" fillId="0" fontId="25" numFmtId="0" xfId="0" applyAlignment="1" applyBorder="1" applyFont="1">
      <alignment vertical="bottom"/>
    </xf>
    <xf borderId="4" fillId="0" fontId="25"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chemeClr val="dk1"/>
                </a:solidFill>
                <a:latin typeface="Arial"/>
              </a:defRPr>
            </a:pPr>
            <a:r>
              <a:rPr b="1" sz="1400">
                <a:solidFill>
                  <a:schemeClr val="dk1"/>
                </a:solidFill>
                <a:latin typeface="Arial"/>
              </a:rPr>
              <a:t>Footprint trajectory overview</a:t>
            </a:r>
          </a:p>
        </c:rich>
      </c:tx>
      <c:overlay val="0"/>
    </c:title>
    <c:plotArea>
      <c:layout/>
      <c:barChart>
        <c:barDir val="col"/>
        <c:ser>
          <c:idx val="0"/>
          <c:order val="0"/>
          <c:tx>
            <c:strRef>
              <c:f>Introduction!$A$24</c:f>
            </c:strRef>
          </c:tx>
          <c:spPr>
            <a:solidFill>
              <a:srgbClr val="674EA7"/>
            </a:solidFill>
            <a:ln cmpd="sng">
              <a:solidFill>
                <a:srgbClr val="000000"/>
              </a:solidFill>
            </a:ln>
          </c:spPr>
          <c:cat>
            <c:strRef>
              <c:f>Introduction!$B$22:$D$22</c:f>
            </c:strRef>
          </c:cat>
          <c:val>
            <c:numRef>
              <c:f>Introduction!$B$24:$D$24</c:f>
              <c:numCache/>
            </c:numRef>
          </c:val>
        </c:ser>
        <c:axId val="2119013038"/>
        <c:axId val="1554984613"/>
      </c:barChart>
      <c:catAx>
        <c:axId val="2119013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4984613"/>
      </c:catAx>
      <c:valAx>
        <c:axId val="1554984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74EA7"/>
                    </a:solidFill>
                    <a:latin typeface="+mn-lt"/>
                  </a:defRPr>
                </a:pPr>
                <a:r>
                  <a:rPr b="0">
                    <a:solidFill>
                      <a:srgbClr val="674EA7"/>
                    </a:solidFill>
                    <a:latin typeface="+mn-lt"/>
                  </a:rPr>
                  <a:t>g CO2 per kWh</a:t>
                </a:r>
              </a:p>
            </c:rich>
          </c:tx>
          <c:overlay val="0"/>
        </c:title>
        <c:numFmt formatCode="General" sourceLinked="0"/>
        <c:majorTickMark val="none"/>
        <c:minorTickMark val="none"/>
        <c:tickLblPos val="nextTo"/>
        <c:spPr>
          <a:ln/>
        </c:spPr>
        <c:txPr>
          <a:bodyPr/>
          <a:lstStyle/>
          <a:p>
            <a:pPr lvl="0">
              <a:defRPr b="0">
                <a:solidFill>
                  <a:srgbClr val="674EA7"/>
                </a:solidFill>
                <a:latin typeface="+mn-lt"/>
              </a:defRPr>
            </a:pPr>
          </a:p>
        </c:txPr>
        <c:crossAx val="2119013038"/>
      </c:valAx>
      <c:barChart>
        <c:barDir val="col"/>
        <c:ser>
          <c:idx val="1"/>
          <c:order val="1"/>
          <c:tx>
            <c:strRef>
              <c:f>Introduction!$A$25</c:f>
            </c:strRef>
          </c:tx>
          <c:spPr>
            <a:solidFill>
              <a:srgbClr val="B7B7B7"/>
            </a:solidFill>
            <a:ln cmpd="sng">
              <a:solidFill>
                <a:srgbClr val="000000"/>
              </a:solidFill>
            </a:ln>
          </c:spPr>
          <c:cat>
            <c:strRef>
              <c:f>Introduction!$B$22:$D$22</c:f>
            </c:strRef>
          </c:cat>
          <c:val>
            <c:numRef>
              <c:f>Introduction!$B$25:$D$25</c:f>
              <c:numCache/>
            </c:numRef>
          </c:val>
        </c:ser>
        <c:axId val="344891957"/>
        <c:axId val="1094525816"/>
      </c:barChart>
      <c:catAx>
        <c:axId val="344891957"/>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1094525816"/>
      </c:catAx>
      <c:valAx>
        <c:axId val="109452581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999999"/>
                    </a:solidFill>
                    <a:latin typeface="+mn-lt"/>
                  </a:defRPr>
                </a:pPr>
                <a:r>
                  <a:rPr b="0">
                    <a:solidFill>
                      <a:srgbClr val="999999"/>
                    </a:solidFill>
                    <a:latin typeface="+mn-lt"/>
                  </a:rPr>
                  <a:t>tonnes CO2 per year</a:t>
                </a:r>
              </a:p>
            </c:rich>
          </c:tx>
          <c:overlay val="0"/>
        </c:title>
        <c:numFmt formatCode="General" sourceLinked="1"/>
        <c:majorTickMark val="none"/>
        <c:minorTickMark val="none"/>
        <c:tickLblPos val="nextTo"/>
        <c:spPr>
          <a:ln/>
        </c:spPr>
        <c:txPr>
          <a:bodyPr/>
          <a:lstStyle/>
          <a:p>
            <a:pPr lvl="0">
              <a:defRPr b="0">
                <a:solidFill>
                  <a:srgbClr val="999999"/>
                </a:solidFill>
                <a:latin typeface="+mn-lt"/>
              </a:defRPr>
            </a:pPr>
          </a:p>
        </c:txPr>
        <c:crossAx val="344891957"/>
        <c:crosses val="max"/>
      </c:valAx>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plotArea>
      <c:layout>
        <c:manualLayout>
          <c:xMode val="edge"/>
          <c:yMode val="edge"/>
          <c:x val="0.09807552083333329"/>
          <c:y val="0.25815806246016576"/>
          <c:w val="0.8149720052083335"/>
          <c:h val="0.354719521005653"/>
        </c:manualLayout>
      </c:layout>
      <c:barChart>
        <c:barDir val="col"/>
        <c:ser>
          <c:idx val="0"/>
          <c:order val="0"/>
          <c:tx>
            <c:strRef>
              <c:f>'Report 3 - Sept 22 Validator an'!$F$1</c:f>
            </c:strRef>
          </c:tx>
          <c:spPr>
            <a:solidFill>
              <a:schemeClr val="accent1"/>
            </a:solidFill>
            <a:ln cmpd="sng">
              <a:solidFill>
                <a:srgbClr val="000000"/>
              </a:solidFill>
            </a:ln>
          </c:spPr>
          <c:cat>
            <c:strRef>
              <c:f>'Report 3 - Sept 22 Validator an'!$A$2:$A$307</c:f>
            </c:strRef>
          </c:cat>
          <c:val>
            <c:numRef>
              <c:f>'Report 3 - Sept 22 Validator an'!$F$2:$F$307</c:f>
              <c:numCache/>
            </c:numRef>
          </c:val>
        </c:ser>
        <c:axId val="1249719079"/>
        <c:axId val="734140671"/>
      </c:barChart>
      <c:catAx>
        <c:axId val="1249719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spPr/>
        <c:txPr>
          <a:bodyPr/>
          <a:lstStyle/>
          <a:p>
            <a:pPr lvl="0">
              <a:defRPr b="0">
                <a:solidFill>
                  <a:srgbClr val="000000"/>
                </a:solidFill>
                <a:latin typeface="+mn-lt"/>
              </a:defRPr>
            </a:pPr>
          </a:p>
        </c:txPr>
        <c:crossAx val="734140671"/>
      </c:catAx>
      <c:valAx>
        <c:axId val="734140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9719079"/>
      </c:valAx>
      <c:barChart>
        <c:barDir val="col"/>
        <c:ser>
          <c:idx val="1"/>
          <c:order val="1"/>
          <c:tx>
            <c:strRef>
              <c:f>'Report 3 - Sept 22 Validator an'!$I$1</c:f>
            </c:strRef>
          </c:tx>
          <c:spPr>
            <a:solidFill>
              <a:schemeClr val="accent2"/>
            </a:solidFill>
            <a:ln cmpd="sng">
              <a:solidFill>
                <a:srgbClr val="000000"/>
              </a:solidFill>
            </a:ln>
          </c:spPr>
          <c:cat>
            <c:strRef>
              <c:f>'Report 3 - Sept 22 Validator an'!$A$2:$A$307</c:f>
            </c:strRef>
          </c:cat>
          <c:val>
            <c:numRef>
              <c:f>'Report 3 - Sept 22 Validator an'!$I$2:$I$307</c:f>
              <c:numCache/>
            </c:numRef>
          </c:val>
        </c:ser>
        <c:axId val="731138229"/>
        <c:axId val="1408360564"/>
      </c:barChart>
      <c:catAx>
        <c:axId val="731138229"/>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1408360564"/>
      </c:catAx>
      <c:valAx>
        <c:axId val="140836056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138229"/>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plotArea>
      <c:layout/>
      <c:barChart>
        <c:barDir val="col"/>
        <c:ser>
          <c:idx val="0"/>
          <c:order val="0"/>
          <c:tx>
            <c:strRef>
              <c:f>'Report 3 - Sept 22 Validator an'!$D$317</c:f>
            </c:strRef>
          </c:tx>
          <c:spPr>
            <a:solidFill>
              <a:schemeClr val="accent1"/>
            </a:solidFill>
            <a:ln cmpd="sng">
              <a:solidFill>
                <a:srgbClr val="000000"/>
              </a:solidFill>
            </a:ln>
          </c:spPr>
          <c:cat>
            <c:strRef>
              <c:f>'Report 3 - Sept 22 Validator an'!$C$318:$C$320</c:f>
            </c:strRef>
          </c:cat>
          <c:val>
            <c:numRef>
              <c:f>'Report 3 - Sept 22 Validator an'!$D$318:$D$320</c:f>
              <c:numCache/>
            </c:numRef>
          </c:val>
        </c:ser>
        <c:ser>
          <c:idx val="1"/>
          <c:order val="1"/>
          <c:tx>
            <c:strRef>
              <c:f>'Report 3 - Sept 22 Validator an'!$E$317</c:f>
            </c:strRef>
          </c:tx>
          <c:spPr>
            <a:solidFill>
              <a:schemeClr val="accent2"/>
            </a:solidFill>
            <a:ln cmpd="sng">
              <a:solidFill>
                <a:srgbClr val="000000"/>
              </a:solidFill>
            </a:ln>
          </c:spPr>
          <c:cat>
            <c:strRef>
              <c:f>'Report 3 - Sept 22 Validator an'!$C$318:$C$320</c:f>
            </c:strRef>
          </c:cat>
          <c:val>
            <c:numRef>
              <c:f>'Report 3 - Sept 22 Validator an'!$E$318:$E$320</c:f>
              <c:numCache/>
            </c:numRef>
          </c:val>
        </c:ser>
        <c:axId val="1132125964"/>
        <c:axId val="269009575"/>
      </c:barChart>
      <c:catAx>
        <c:axId val="1132125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9009575"/>
      </c:catAx>
      <c:valAx>
        <c:axId val="269009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212596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plotArea>
      <c:layout>
        <c:manualLayout>
          <c:xMode val="edge"/>
          <c:yMode val="edge"/>
          <c:x val="0.09807552083333329"/>
          <c:y val="0.25815806246016576"/>
          <c:w val="0.8149720052083335"/>
          <c:h val="0.354719521005653"/>
        </c:manualLayout>
      </c:layout>
      <c:barChart>
        <c:barDir val="col"/>
        <c:ser>
          <c:idx val="0"/>
          <c:order val="0"/>
          <c:tx>
            <c:strRef>
              <c:f>'Report 2 - Mar 22 Validator ana'!$F$1</c:f>
            </c:strRef>
          </c:tx>
          <c:spPr>
            <a:solidFill>
              <a:schemeClr val="accent1"/>
            </a:solidFill>
            <a:ln cmpd="sng">
              <a:solidFill>
                <a:srgbClr val="000000"/>
              </a:solidFill>
            </a:ln>
          </c:spPr>
          <c:cat>
            <c:strRef>
              <c:f>'Report 2 - Mar 22 Validator ana'!$A$2:$A$242</c:f>
            </c:strRef>
          </c:cat>
          <c:val>
            <c:numRef>
              <c:f>'Report 2 - Mar 22 Validator ana'!$F$2:$F$242</c:f>
              <c:numCache/>
            </c:numRef>
          </c:val>
        </c:ser>
        <c:axId val="1478331806"/>
        <c:axId val="1602181500"/>
      </c:barChart>
      <c:catAx>
        <c:axId val="14783318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spPr/>
        <c:txPr>
          <a:bodyPr/>
          <a:lstStyle/>
          <a:p>
            <a:pPr lvl="0">
              <a:defRPr b="0">
                <a:solidFill>
                  <a:srgbClr val="000000"/>
                </a:solidFill>
                <a:latin typeface="+mn-lt"/>
              </a:defRPr>
            </a:pPr>
          </a:p>
        </c:txPr>
        <c:crossAx val="1602181500"/>
      </c:catAx>
      <c:valAx>
        <c:axId val="1602181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8331806"/>
      </c:valAx>
      <c:barChart>
        <c:barDir val="col"/>
        <c:ser>
          <c:idx val="1"/>
          <c:order val="1"/>
          <c:tx>
            <c:strRef>
              <c:f>'Report 2 - Mar 22 Validator ana'!$I$1</c:f>
            </c:strRef>
          </c:tx>
          <c:spPr>
            <a:solidFill>
              <a:schemeClr val="accent2"/>
            </a:solidFill>
            <a:ln cmpd="sng">
              <a:solidFill>
                <a:srgbClr val="000000"/>
              </a:solidFill>
            </a:ln>
          </c:spPr>
          <c:cat>
            <c:strRef>
              <c:f>'Report 2 - Mar 22 Validator ana'!$A$2:$A$242</c:f>
            </c:strRef>
          </c:cat>
          <c:val>
            <c:numRef>
              <c:f>'Report 2 - Mar 22 Validator ana'!$I$2:$I$242</c:f>
              <c:numCache/>
            </c:numRef>
          </c:val>
        </c:ser>
        <c:axId val="734514221"/>
        <c:axId val="1967856236"/>
      </c:barChart>
      <c:catAx>
        <c:axId val="734514221"/>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1967856236"/>
      </c:catAx>
      <c:valAx>
        <c:axId val="196785623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4514221"/>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plotArea>
      <c:layout/>
      <c:barChart>
        <c:barDir val="col"/>
        <c:ser>
          <c:idx val="0"/>
          <c:order val="0"/>
          <c:tx>
            <c:strRef>
              <c:f>'Report 2 - Mar 22 Validator ana'!$D$252</c:f>
            </c:strRef>
          </c:tx>
          <c:spPr>
            <a:solidFill>
              <a:schemeClr val="accent1"/>
            </a:solidFill>
            <a:ln cmpd="sng">
              <a:solidFill>
                <a:srgbClr val="000000"/>
              </a:solidFill>
            </a:ln>
          </c:spPr>
          <c:cat>
            <c:strRef>
              <c:f>'Report 2 - Mar 22 Validator ana'!$C$253:$C$255</c:f>
            </c:strRef>
          </c:cat>
          <c:val>
            <c:numRef>
              <c:f>'Report 2 - Mar 22 Validator ana'!$D$253:$D$255</c:f>
              <c:numCache/>
            </c:numRef>
          </c:val>
        </c:ser>
        <c:ser>
          <c:idx val="1"/>
          <c:order val="1"/>
          <c:tx>
            <c:strRef>
              <c:f>'Report 2 - Mar 22 Validator ana'!$E$252</c:f>
            </c:strRef>
          </c:tx>
          <c:spPr>
            <a:solidFill>
              <a:schemeClr val="accent2"/>
            </a:solidFill>
            <a:ln cmpd="sng">
              <a:solidFill>
                <a:srgbClr val="000000"/>
              </a:solidFill>
            </a:ln>
          </c:spPr>
          <c:cat>
            <c:strRef>
              <c:f>'Report 2 - Mar 22 Validator ana'!$C$253:$C$255</c:f>
            </c:strRef>
          </c:cat>
          <c:val>
            <c:numRef>
              <c:f>'Report 2 - Mar 22 Validator ana'!$E$253:$E$255</c:f>
              <c:numCache/>
            </c:numRef>
          </c:val>
        </c:ser>
        <c:axId val="1191466166"/>
        <c:axId val="57324782"/>
      </c:barChart>
      <c:catAx>
        <c:axId val="11914661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324782"/>
      </c:catAx>
      <c:valAx>
        <c:axId val="57324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146616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plotArea>
      <c:layout>
        <c:manualLayout>
          <c:xMode val="edge"/>
          <c:yMode val="edge"/>
          <c:x val="0.09807552083333329"/>
          <c:y val="0.25815806246016576"/>
          <c:w val="0.8149720052083335"/>
          <c:h val="0.354719521005653"/>
        </c:manualLayout>
      </c:layout>
      <c:barChart>
        <c:barDir val="col"/>
        <c:ser>
          <c:idx val="0"/>
          <c:order val="0"/>
          <c:tx>
            <c:strRef>
              <c:f>'Report 1 - Dec 21 Validator ana'!$F$1</c:f>
            </c:strRef>
          </c:tx>
          <c:spPr>
            <a:solidFill>
              <a:schemeClr val="accent1"/>
            </a:solidFill>
            <a:ln cmpd="sng">
              <a:solidFill>
                <a:srgbClr val="000000"/>
              </a:solidFill>
            </a:ln>
          </c:spPr>
          <c:cat>
            <c:strRef>
              <c:f>'Report 1 - Dec 21 Validator ana'!$A$2:$A$219</c:f>
            </c:strRef>
          </c:cat>
          <c:val>
            <c:numRef>
              <c:f>'Report 1 - Dec 21 Validator ana'!$F$2:$F$219</c:f>
              <c:numCache/>
            </c:numRef>
          </c:val>
        </c:ser>
        <c:axId val="1713037956"/>
        <c:axId val="558786043"/>
      </c:barChart>
      <c:catAx>
        <c:axId val="1713037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spPr/>
        <c:txPr>
          <a:bodyPr/>
          <a:lstStyle/>
          <a:p>
            <a:pPr lvl="0">
              <a:defRPr b="0">
                <a:solidFill>
                  <a:srgbClr val="000000"/>
                </a:solidFill>
                <a:latin typeface="+mn-lt"/>
              </a:defRPr>
            </a:pPr>
          </a:p>
        </c:txPr>
        <c:crossAx val="558786043"/>
      </c:catAx>
      <c:valAx>
        <c:axId val="5587860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3037956"/>
      </c:valAx>
      <c:barChart>
        <c:barDir val="col"/>
        <c:ser>
          <c:idx val="1"/>
          <c:order val="1"/>
          <c:tx>
            <c:strRef>
              <c:f>'Report 1 - Dec 21 Validator ana'!$I$1</c:f>
            </c:strRef>
          </c:tx>
          <c:spPr>
            <a:solidFill>
              <a:schemeClr val="accent2"/>
            </a:solidFill>
            <a:ln cmpd="sng">
              <a:solidFill>
                <a:srgbClr val="000000"/>
              </a:solidFill>
            </a:ln>
          </c:spPr>
          <c:cat>
            <c:strRef>
              <c:f>'Report 1 - Dec 21 Validator ana'!$A$2:$A$219</c:f>
            </c:strRef>
          </c:cat>
          <c:val>
            <c:numRef>
              <c:f>'Report 1 - Dec 21 Validator ana'!$I$2:$I$219</c:f>
              <c:numCache/>
            </c:numRef>
          </c:val>
        </c:ser>
        <c:axId val="26620765"/>
        <c:axId val="482960914"/>
      </c:barChart>
      <c:catAx>
        <c:axId val="26620765"/>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482960914"/>
      </c:catAx>
      <c:valAx>
        <c:axId val="48296091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620765"/>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plotArea>
      <c:layout/>
      <c:barChart>
        <c:barDir val="col"/>
        <c:ser>
          <c:idx val="0"/>
          <c:order val="0"/>
          <c:tx>
            <c:strRef>
              <c:f>'Report 1 - Dec 21 Validator ana'!$D$229</c:f>
            </c:strRef>
          </c:tx>
          <c:spPr>
            <a:solidFill>
              <a:schemeClr val="accent1"/>
            </a:solidFill>
            <a:ln cmpd="sng">
              <a:solidFill>
                <a:srgbClr val="000000"/>
              </a:solidFill>
            </a:ln>
          </c:spPr>
          <c:cat>
            <c:strRef>
              <c:f>'Report 1 - Dec 21 Validator ana'!$C$230:$C$232</c:f>
            </c:strRef>
          </c:cat>
          <c:val>
            <c:numRef>
              <c:f>'Report 1 - Dec 21 Validator ana'!$D$230:$D$232</c:f>
              <c:numCache/>
            </c:numRef>
          </c:val>
        </c:ser>
        <c:ser>
          <c:idx val="1"/>
          <c:order val="1"/>
          <c:tx>
            <c:strRef>
              <c:f>'Report 1 - Dec 21 Validator ana'!$E$229</c:f>
            </c:strRef>
          </c:tx>
          <c:spPr>
            <a:solidFill>
              <a:schemeClr val="accent2"/>
            </a:solidFill>
            <a:ln cmpd="sng">
              <a:solidFill>
                <a:srgbClr val="000000"/>
              </a:solidFill>
            </a:ln>
          </c:spPr>
          <c:cat>
            <c:strRef>
              <c:f>'Report 1 - Dec 21 Validator ana'!$C$230:$C$232</c:f>
            </c:strRef>
          </c:cat>
          <c:val>
            <c:numRef>
              <c:f>'Report 1 - Dec 21 Validator ana'!$E$230:$E$232</c:f>
              <c:numCache/>
            </c:numRef>
          </c:val>
        </c:ser>
        <c:axId val="1523640874"/>
        <c:axId val="261478557"/>
      </c:barChart>
      <c:catAx>
        <c:axId val="1523640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1478557"/>
      </c:catAx>
      <c:valAx>
        <c:axId val="261478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364087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0</xdr:rowOff>
    </xdr:from>
    <xdr:ext cx="61055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676275</xdr:colOff>
      <xdr:row>1</xdr:row>
      <xdr:rowOff>200025</xdr:rowOff>
    </xdr:from>
    <xdr:ext cx="1085850" cy="12573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327</xdr:row>
      <xdr:rowOff>152400</xdr:rowOff>
    </xdr:from>
    <xdr:ext cx="16830675" cy="59912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390525</xdr:colOff>
      <xdr:row>310</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262</xdr:row>
      <xdr:rowOff>152400</xdr:rowOff>
    </xdr:from>
    <xdr:ext cx="16830675" cy="59912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390525</xdr:colOff>
      <xdr:row>245</xdr:row>
      <xdr:rowOff>9525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239</xdr:row>
      <xdr:rowOff>152400</xdr:rowOff>
    </xdr:from>
    <xdr:ext cx="16830675" cy="59912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390525</xdr:colOff>
      <xdr:row>222</xdr:row>
      <xdr:rowOff>9525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epa.gov/egrid/data-explorer" TargetMode="External"/><Relationship Id="rId190" Type="http://schemas.openxmlformats.org/officeDocument/2006/relationships/hyperlink" Target="https://www.eea.europa.eu/data-and-maps/daviz/co2-emission-intensity-10/" TargetMode="External"/><Relationship Id="rId42" Type="http://schemas.openxmlformats.org/officeDocument/2006/relationships/hyperlink" Target="https://www.eea.europa.eu/data-and-maps/daviz/co2-emission-intensity-10/" TargetMode="External"/><Relationship Id="rId41" Type="http://schemas.openxmlformats.org/officeDocument/2006/relationships/hyperlink" Target="https://www.epa.gov/egrid/data-explorer" TargetMode="External"/><Relationship Id="rId44" Type="http://schemas.openxmlformats.org/officeDocument/2006/relationships/hyperlink" Target="https://www.eea.europa.eu/data-and-maps/daviz/co2-emission-intensity-10/" TargetMode="External"/><Relationship Id="rId194" Type="http://schemas.openxmlformats.org/officeDocument/2006/relationships/hyperlink" Target="https://www.eea.europa.eu/data-and-maps/daviz/co2-emission-intensity-10/" TargetMode="External"/><Relationship Id="rId43" Type="http://schemas.openxmlformats.org/officeDocument/2006/relationships/hyperlink" Target="https://www.eea.europa.eu/data-and-maps/daviz/co2-emission-intensity-10/" TargetMode="External"/><Relationship Id="rId193" Type="http://schemas.openxmlformats.org/officeDocument/2006/relationships/hyperlink" Target="https://www.eea.europa.eu/data-and-maps/daviz/co2-emission-intensity-10/" TargetMode="External"/><Relationship Id="rId46" Type="http://schemas.openxmlformats.org/officeDocument/2006/relationships/hyperlink" Target="https://www.epa.gov/egrid/data-explorer" TargetMode="External"/><Relationship Id="rId192" Type="http://schemas.openxmlformats.org/officeDocument/2006/relationships/hyperlink" Target="https://www.eea.europa.eu/data-and-maps/daviz/co2-emission-intensity-10/" TargetMode="External"/><Relationship Id="rId45" Type="http://schemas.openxmlformats.org/officeDocument/2006/relationships/hyperlink" Target="https://www.epa.gov/egrid/data-explorer" TargetMode="External"/><Relationship Id="rId191" Type="http://schemas.openxmlformats.org/officeDocument/2006/relationships/hyperlink" Target="https://www.eea.europa.eu/data-and-maps/daviz/co2-emission-intensity-10/" TargetMode="External"/><Relationship Id="rId48" Type="http://schemas.openxmlformats.org/officeDocument/2006/relationships/hyperlink" Target="https://www.eea.europa.eu/data-and-maps/daviz/co2-emission-intensity-10/" TargetMode="External"/><Relationship Id="rId187" Type="http://schemas.openxmlformats.org/officeDocument/2006/relationships/hyperlink" Target="https://www.eea.europa.eu/data-and-maps/daviz/co2-emission-intensity-10/" TargetMode="External"/><Relationship Id="rId47" Type="http://schemas.openxmlformats.org/officeDocument/2006/relationships/hyperlink" Target="https://unfccc.int/documents/461919" TargetMode="External"/><Relationship Id="rId186" Type="http://schemas.openxmlformats.org/officeDocument/2006/relationships/hyperlink" Target="https://www.carbonfootprint.com/docs/2019_06_emissions_factors_sources_for_2019_electricity.pdf" TargetMode="External"/><Relationship Id="rId185" Type="http://schemas.openxmlformats.org/officeDocument/2006/relationships/hyperlink" Target="https://www.carbonfootprint.com/docs/2019_06_emissions_factors_sources_for_2019_electricity.pdf" TargetMode="External"/><Relationship Id="rId49" Type="http://schemas.openxmlformats.org/officeDocument/2006/relationships/hyperlink" Target="https://www.eea.europa.eu/data-and-maps/daviz/co2-emission-intensity-10/" TargetMode="External"/><Relationship Id="rId184" Type="http://schemas.openxmlformats.org/officeDocument/2006/relationships/hyperlink" Target="https://www.carbonfootprint.com/docs/2019_06_emissions_factors_sources_for_2019_electricity.pdf" TargetMode="External"/><Relationship Id="rId189" Type="http://schemas.openxmlformats.org/officeDocument/2006/relationships/hyperlink" Target="https://www.eea.europa.eu/data-and-maps/daviz/co2-emission-intensity-10/" TargetMode="External"/><Relationship Id="rId188" Type="http://schemas.openxmlformats.org/officeDocument/2006/relationships/hyperlink" Target="https://www.eea.europa.eu/data-and-maps/daviz/co2-emission-intensity-10/" TargetMode="External"/><Relationship Id="rId31" Type="http://schemas.openxmlformats.org/officeDocument/2006/relationships/hyperlink" Target="https://www.statista.com/statistics/1083967/cee-carbon-dioxide-co2-emissions-of-the-energy-sector/" TargetMode="External"/><Relationship Id="rId30" Type="http://schemas.openxmlformats.org/officeDocument/2006/relationships/hyperlink" Target="https://www.statista.com/statistics/1083967/cee-carbon-dioxide-co2-emissions-of-the-energy-sector/" TargetMode="External"/><Relationship Id="rId33" Type="http://schemas.openxmlformats.org/officeDocument/2006/relationships/hyperlink" Target="https://www.eea.europa.eu/data-and-maps/daviz/co2-emission-intensity-10/" TargetMode="External"/><Relationship Id="rId183" Type="http://schemas.openxmlformats.org/officeDocument/2006/relationships/hyperlink" Target="https://unfccc.int/sites/default/files/resource/Japan_MA2019_presentation.pdf" TargetMode="External"/><Relationship Id="rId32" Type="http://schemas.openxmlformats.org/officeDocument/2006/relationships/hyperlink" Target="https://www.epa.gov/egrid/data-explorer" TargetMode="External"/><Relationship Id="rId182" Type="http://schemas.openxmlformats.org/officeDocument/2006/relationships/hyperlink" Target="https://www.eea.europa.eu/data-and-maps/daviz/co2-emission-intensity-10/" TargetMode="External"/><Relationship Id="rId35" Type="http://schemas.openxmlformats.org/officeDocument/2006/relationships/hyperlink" Target="https://www.epa.gov/egrid/data-explorer" TargetMode="External"/><Relationship Id="rId181" Type="http://schemas.openxmlformats.org/officeDocument/2006/relationships/hyperlink" Target="https://www.eea.europa.eu/data-and-maps/daviz/co2-emission-intensity-10/" TargetMode="External"/><Relationship Id="rId34" Type="http://schemas.openxmlformats.org/officeDocument/2006/relationships/hyperlink" Target="https://www.eea.europa.eu/data-and-maps/daviz/co2-emission-intensity-10/" TargetMode="External"/><Relationship Id="rId180" Type="http://schemas.openxmlformats.org/officeDocument/2006/relationships/hyperlink" Target="https://www.carbonfootprint.com/docs/2019_06_emissions_factors_sources_for_2019_electricity.pdf" TargetMode="External"/><Relationship Id="rId37" Type="http://schemas.openxmlformats.org/officeDocument/2006/relationships/hyperlink" Target="https://www.statista.com/statistics/1083967/cee-carbon-dioxide-co2-emissions-of-the-energy-sector/" TargetMode="External"/><Relationship Id="rId176" Type="http://schemas.openxmlformats.org/officeDocument/2006/relationships/hyperlink" Target="https://www.carbonfootprint.com/docs/2019_06_emissions_factors_sources_for_2019_electricity.pdf" TargetMode="External"/><Relationship Id="rId297" Type="http://schemas.openxmlformats.org/officeDocument/2006/relationships/hyperlink" Target="https://www.epa.gov/egrid/data-explorer" TargetMode="External"/><Relationship Id="rId36" Type="http://schemas.openxmlformats.org/officeDocument/2006/relationships/hyperlink" Target="https://www.eea.europa.eu/data-and-maps/daviz/co2-emission-intensity-10/" TargetMode="External"/><Relationship Id="rId175" Type="http://schemas.openxmlformats.org/officeDocument/2006/relationships/hyperlink" Target="https://www.hkelectric.com/en/customer-services/carbon-calculator" TargetMode="External"/><Relationship Id="rId296" Type="http://schemas.openxmlformats.org/officeDocument/2006/relationships/hyperlink" Target="https://www.epa.gov/egrid/data-explorer" TargetMode="External"/><Relationship Id="rId39" Type="http://schemas.openxmlformats.org/officeDocument/2006/relationships/hyperlink" Target="https://www.epa.gov/egrid/data-explorer" TargetMode="External"/><Relationship Id="rId174" Type="http://schemas.openxmlformats.org/officeDocument/2006/relationships/hyperlink" Target="https://www.hkelectric.com/en/customer-services/carbon-calculator" TargetMode="External"/><Relationship Id="rId295"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173" Type="http://schemas.openxmlformats.org/officeDocument/2006/relationships/hyperlink" Target="https://www.hkelectric.com/en/customer-services/carbon-calculator" TargetMode="External"/><Relationship Id="rId294" Type="http://schemas.openxmlformats.org/officeDocument/2006/relationships/hyperlink" Target="https://www.epa.gov/egrid/data-explorer" TargetMode="External"/><Relationship Id="rId179" Type="http://schemas.openxmlformats.org/officeDocument/2006/relationships/hyperlink" Target="https://www.carbonfootprint.com/docs/2019_06_emissions_factors_sources_for_2019_electricity.pdf" TargetMode="External"/><Relationship Id="rId178" Type="http://schemas.openxmlformats.org/officeDocument/2006/relationships/hyperlink" Target="https://www.carbonfootprint.com/docs/2019_06_emissions_factors_sources_for_2019_electricity.pdf" TargetMode="External"/><Relationship Id="rId299" Type="http://schemas.openxmlformats.org/officeDocument/2006/relationships/hyperlink" Target="https://www.epa.gov/egrid/data-explorer" TargetMode="External"/><Relationship Id="rId177" Type="http://schemas.openxmlformats.org/officeDocument/2006/relationships/hyperlink" Target="https://www.eea.europa.eu/data-and-maps/daviz/co2-emission-intensity-10/" TargetMode="External"/><Relationship Id="rId298" Type="http://schemas.openxmlformats.org/officeDocument/2006/relationships/hyperlink" Target="https://www.epa.gov/egrid/data-explorer" TargetMode="External"/><Relationship Id="rId20" Type="http://schemas.openxmlformats.org/officeDocument/2006/relationships/hyperlink" Target="https://www.eea.europa.eu/data-and-maps/daviz/co2-emission-intensity-10/" TargetMode="External"/><Relationship Id="rId22" Type="http://schemas.openxmlformats.org/officeDocument/2006/relationships/hyperlink" Target="https://www.statista.com/statistics/1083967/cee-carbon-dioxide-co2-emissions-of-the-energy-sector/" TargetMode="External"/><Relationship Id="rId21" Type="http://schemas.openxmlformats.org/officeDocument/2006/relationships/hyperlink" Target="https://www.epa.gov/egrid/data-explorer" TargetMode="External"/><Relationship Id="rId24" Type="http://schemas.openxmlformats.org/officeDocument/2006/relationships/hyperlink" Target="https://www.eea.europa.eu/data-and-maps/daviz/co2-emission-intensity-10/" TargetMode="External"/><Relationship Id="rId23" Type="http://schemas.openxmlformats.org/officeDocument/2006/relationships/hyperlink" Target="https://www.eea.europa.eu/data-and-maps/daviz/co2-emission-intensity-10/" TargetMode="External"/><Relationship Id="rId26" Type="http://schemas.openxmlformats.org/officeDocument/2006/relationships/hyperlink" Target="https://www.eea.europa.eu/data-and-maps/daviz/co2-emission-intensity-10/" TargetMode="External"/><Relationship Id="rId25" Type="http://schemas.openxmlformats.org/officeDocument/2006/relationships/hyperlink" Target="https://www.eea.europa.eu/data-and-maps/daviz/co2-emission-intensity-10/" TargetMode="External"/><Relationship Id="rId28" Type="http://schemas.openxmlformats.org/officeDocument/2006/relationships/hyperlink" Target="https://www.eea.europa.eu/data-and-maps/daviz/co2-emission-intensity-10/" TargetMode="External"/><Relationship Id="rId27" Type="http://schemas.openxmlformats.org/officeDocument/2006/relationships/hyperlink" Target="https://www.epa.gov/egrid/data-explorer" TargetMode="External"/><Relationship Id="rId29" Type="http://schemas.openxmlformats.org/officeDocument/2006/relationships/hyperlink" Target="https://www.eea.europa.eu/data-and-maps/daviz/co2-emission-intensity-10/" TargetMode="External"/><Relationship Id="rId11" Type="http://schemas.openxmlformats.org/officeDocument/2006/relationships/hyperlink" Target="https://www.eea.europa.eu/data-and-maps/daviz/co2-emission-intensity-10/" TargetMode="External"/><Relationship Id="rId10" Type="http://schemas.openxmlformats.org/officeDocument/2006/relationships/hyperlink" Target="https://www.eea.europa.eu/data-and-maps/daviz/co2-emission-intensity-10/" TargetMode="External"/><Relationship Id="rId13"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10/" TargetMode="External"/><Relationship Id="rId15" Type="http://schemas.openxmlformats.org/officeDocument/2006/relationships/hyperlink" Target="https://www.eea.europa.eu/data-and-maps/daviz/co2-emission-intensity-10/" TargetMode="External"/><Relationship Id="rId198" Type="http://schemas.openxmlformats.org/officeDocument/2006/relationships/hyperlink" Target="https://www.eea.europa.eu/data-and-maps/daviz/co2-emission-intensity-10/" TargetMode="External"/><Relationship Id="rId14" Type="http://schemas.openxmlformats.org/officeDocument/2006/relationships/hyperlink" Target="https://www.eea.europa.eu/data-and-maps/daviz/co2-emission-intensity-10/" TargetMode="External"/><Relationship Id="rId197" Type="http://schemas.openxmlformats.org/officeDocument/2006/relationships/hyperlink" Target="https://www.eea.europa.eu/data-and-maps/daviz/co2-emission-intensity-10/" TargetMode="External"/><Relationship Id="rId17" Type="http://schemas.openxmlformats.org/officeDocument/2006/relationships/hyperlink" Target="https://www.epa.gov/egrid/data-explorer" TargetMode="External"/><Relationship Id="rId196" Type="http://schemas.openxmlformats.org/officeDocument/2006/relationships/hyperlink" Target="https://www.eea.europa.eu/data-and-maps/daviz/co2-emission-intensity-10/" TargetMode="External"/><Relationship Id="rId16" Type="http://schemas.openxmlformats.org/officeDocument/2006/relationships/hyperlink" Target="https://www.epa.gov/egrid/data-explorer" TargetMode="External"/><Relationship Id="rId195" Type="http://schemas.openxmlformats.org/officeDocument/2006/relationships/hyperlink" Target="https://www.eea.europa.eu/data-and-maps/daviz/co2-emission-intensity-10/" TargetMode="External"/><Relationship Id="rId19" Type="http://schemas.openxmlformats.org/officeDocument/2006/relationships/hyperlink" Target="https://www.eea.europa.eu/data-and-maps/daviz/co2-emission-intensity-10/" TargetMode="External"/><Relationship Id="rId18" Type="http://schemas.openxmlformats.org/officeDocument/2006/relationships/hyperlink" Target="https://www.epa.gov/egrid/data-explorer" TargetMode="External"/><Relationship Id="rId199" Type="http://schemas.openxmlformats.org/officeDocument/2006/relationships/hyperlink" Target="https://www.eea.europa.eu/data-and-maps/daviz/co2-emission-intensity-10/" TargetMode="External"/><Relationship Id="rId84" Type="http://schemas.openxmlformats.org/officeDocument/2006/relationships/hyperlink" Target="https://www.epa.gov/egrid/data-explorer" TargetMode="External"/><Relationship Id="rId83" Type="http://schemas.openxmlformats.org/officeDocument/2006/relationships/hyperlink" Target="https://www.epa.gov/egrid/data-explorer" TargetMode="External"/><Relationship Id="rId86" Type="http://schemas.openxmlformats.org/officeDocument/2006/relationships/hyperlink" Target="https://www.epa.gov/egrid/data-explorer" TargetMode="External"/><Relationship Id="rId85"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10/" TargetMode="External"/><Relationship Id="rId271" Type="http://schemas.openxmlformats.org/officeDocument/2006/relationships/hyperlink" Target="https://www.epa.gov/egrid/data-explorer" TargetMode="External"/><Relationship Id="rId87" Type="http://schemas.openxmlformats.org/officeDocument/2006/relationships/hyperlink" Target="https://www.epa.gov/egrid/data-explorer" TargetMode="External"/><Relationship Id="rId270" Type="http://schemas.openxmlformats.org/officeDocument/2006/relationships/hyperlink" Target="https://www.epa.gov/egrid/data-explorer" TargetMode="External"/><Relationship Id="rId89" Type="http://schemas.openxmlformats.org/officeDocument/2006/relationships/hyperlink" Target="https://www.epa.gov/egrid/data-explorer" TargetMode="External"/><Relationship Id="rId80" Type="http://schemas.openxmlformats.org/officeDocument/2006/relationships/hyperlink" Target="https://www.epa.gov/egrid/data-explorer" TargetMode="External"/><Relationship Id="rId82" Type="http://schemas.openxmlformats.org/officeDocument/2006/relationships/hyperlink" Target="https://www.epa.gov/egrid/data-explorer" TargetMode="External"/><Relationship Id="rId81"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 Type="http://schemas.openxmlformats.org/officeDocument/2006/relationships/hyperlink" Target="https://www.eea.europa.eu/data-and-maps/daviz/co2-emission-intensity-10/" TargetMode="External"/><Relationship Id="rId3" Type="http://schemas.openxmlformats.org/officeDocument/2006/relationships/hyperlink" Target="https://www.hetzner.com/unternehmen/umweltschutz/" TargetMode="External"/><Relationship Id="rId149" Type="http://schemas.openxmlformats.org/officeDocument/2006/relationships/hyperlink" Target="https://www.eea.europa.eu/data-and-maps/daviz/co2-emission-intensity-10/" TargetMode="External"/><Relationship Id="rId4" Type="http://schemas.openxmlformats.org/officeDocument/2006/relationships/hyperlink" Target="https://www.eea.europa.eu/data-and-maps/daviz/co2-emission-intensity-10/" TargetMode="External"/><Relationship Id="rId148" Type="http://schemas.openxmlformats.org/officeDocument/2006/relationships/hyperlink" Target="https://www.eea.europa.eu/data-and-maps/daviz/co2-emission-intensity-10/" TargetMode="External"/><Relationship Id="rId269" Type="http://schemas.openxmlformats.org/officeDocument/2006/relationships/hyperlink" Target="https://www.epa.gov/egrid/data-explorer" TargetMode="External"/><Relationship Id="rId9" Type="http://schemas.openxmlformats.org/officeDocument/2006/relationships/hyperlink" Target="https://www.epa.gov/egrid/data-explorer" TargetMode="External"/><Relationship Id="rId143" Type="http://schemas.openxmlformats.org/officeDocument/2006/relationships/hyperlink" Target="https://www.eea.europa.eu/data-and-maps/daviz/co2-emission-intensity-10/" TargetMode="External"/><Relationship Id="rId264" Type="http://schemas.openxmlformats.org/officeDocument/2006/relationships/hyperlink" Target="https://www.epa.gov/egrid/data-explorer" TargetMode="External"/><Relationship Id="rId142" Type="http://schemas.openxmlformats.org/officeDocument/2006/relationships/hyperlink" Target="https://www.eea.europa.eu/data-and-maps/daviz/co2-emission-intensity-10/" TargetMode="External"/><Relationship Id="rId263" Type="http://schemas.openxmlformats.org/officeDocument/2006/relationships/hyperlink" Target="https://www.epa.gov/egrid/data-explorer" TargetMode="External"/><Relationship Id="rId141" Type="http://schemas.openxmlformats.org/officeDocument/2006/relationships/hyperlink" Target="https://www.eea.europa.eu/data-and-maps/daviz/co2-emission-intensity-10/" TargetMode="External"/><Relationship Id="rId262" Type="http://schemas.openxmlformats.org/officeDocument/2006/relationships/hyperlink" Target="https://www.epa.gov/egrid/data-explorer" TargetMode="External"/><Relationship Id="rId140" Type="http://schemas.openxmlformats.org/officeDocument/2006/relationships/hyperlink" Target="https://www.eea.europa.eu/data-and-maps/daviz/co2-emission-intensity-10/" TargetMode="External"/><Relationship Id="rId261" Type="http://schemas.openxmlformats.org/officeDocument/2006/relationships/hyperlink" Target="https://www.epa.gov/egrid/data-explorer" TargetMode="External"/><Relationship Id="rId5" Type="http://schemas.openxmlformats.org/officeDocument/2006/relationships/hyperlink" Target="https://www.hetzner.com/unternehmen/umweltschutz/" TargetMode="External"/><Relationship Id="rId147" Type="http://schemas.openxmlformats.org/officeDocument/2006/relationships/hyperlink" Target="https://www.eea.europa.eu/data-and-maps/daviz/co2-emission-intensity-10/" TargetMode="External"/><Relationship Id="rId268" Type="http://schemas.openxmlformats.org/officeDocument/2006/relationships/hyperlink" Target="https://www.epa.gov/egrid/data-explorer" TargetMode="External"/><Relationship Id="rId6" Type="http://schemas.openxmlformats.org/officeDocument/2006/relationships/hyperlink" Target="https://www.eea.europa.eu/data-and-maps/daviz/co2-emission-intensity-10/" TargetMode="External"/><Relationship Id="rId146" Type="http://schemas.openxmlformats.org/officeDocument/2006/relationships/hyperlink" Target="https://www.eea.europa.eu/data-and-maps/daviz/co2-emission-intensity-10/" TargetMode="External"/><Relationship Id="rId267" Type="http://schemas.openxmlformats.org/officeDocument/2006/relationships/hyperlink" Target="https://www.epa.gov/egrid/data-explorer" TargetMode="External"/><Relationship Id="rId7" Type="http://schemas.openxmlformats.org/officeDocument/2006/relationships/hyperlink" Target="https://www.eea.europa.eu/data-and-maps/daviz/co2-emission-intensity-10/" TargetMode="External"/><Relationship Id="rId145" Type="http://schemas.openxmlformats.org/officeDocument/2006/relationships/hyperlink" Target="https://www.eea.europa.eu/data-and-maps/daviz/co2-emission-intensity-10/" TargetMode="External"/><Relationship Id="rId266" Type="http://schemas.openxmlformats.org/officeDocument/2006/relationships/hyperlink" Target="https://www.epa.gov/egrid/data-explorer" TargetMode="External"/><Relationship Id="rId8" Type="http://schemas.openxmlformats.org/officeDocument/2006/relationships/hyperlink" Target="https://unfccc.int/documents/461919" TargetMode="External"/><Relationship Id="rId144" Type="http://schemas.openxmlformats.org/officeDocument/2006/relationships/hyperlink" Target="https://www.eea.europa.eu/data-and-maps/daviz/co2-emission-intensity-10/" TargetMode="External"/><Relationship Id="rId265" Type="http://schemas.openxmlformats.org/officeDocument/2006/relationships/hyperlink" Target="https://www.epa.gov/egrid/data-explorer" TargetMode="External"/><Relationship Id="rId73" Type="http://schemas.openxmlformats.org/officeDocument/2006/relationships/hyperlink" Target="https://unfccc.int/sites/default/files/resource/Japan_MA2019_presentation.pdf" TargetMode="External"/><Relationship Id="rId72" Type="http://schemas.openxmlformats.org/officeDocument/2006/relationships/hyperlink" Target="https://unfccc.int/sites/default/files/resource/Japan_MA2019_presentation.pdf" TargetMode="External"/><Relationship Id="rId75" Type="http://schemas.openxmlformats.org/officeDocument/2006/relationships/hyperlink" Target="https://www.eea.europa.eu/data-and-maps/daviz/co2-emission-intensity-10/" TargetMode="External"/><Relationship Id="rId74" Type="http://schemas.openxmlformats.org/officeDocument/2006/relationships/hyperlink" Target="https://unfccc.int/sites/default/files/resource/Japan_MA2019_presentation.pdf" TargetMode="External"/><Relationship Id="rId77" Type="http://schemas.openxmlformats.org/officeDocument/2006/relationships/hyperlink" Target="https://www.statista.com/statistics/1083967/cee-carbon-dioxide-co2-emissions-of-the-energy-sector/" TargetMode="External"/><Relationship Id="rId260" Type="http://schemas.openxmlformats.org/officeDocument/2006/relationships/hyperlink" Target="https://www.epa.gov/egrid/data-explorer" TargetMode="External"/><Relationship Id="rId76" Type="http://schemas.openxmlformats.org/officeDocument/2006/relationships/hyperlink" Target="https://www.statista.com/statistics/1083967/cee-carbon-dioxide-co2-emissions-of-the-energy-sector/" TargetMode="External"/><Relationship Id="rId79" Type="http://schemas.openxmlformats.org/officeDocument/2006/relationships/hyperlink" Target="https://www.epa.gov/egrid/data-explorer" TargetMode="External"/><Relationship Id="rId78" Type="http://schemas.openxmlformats.org/officeDocument/2006/relationships/hyperlink" Target="https://www.statista.com/statistics/1083967/cee-carbon-dioxide-co2-emissions-of-the-energy-sector/" TargetMode="External"/><Relationship Id="rId71" Type="http://schemas.openxmlformats.org/officeDocument/2006/relationships/hyperlink" Target="https://www.eea.europa.eu/data-and-maps/daviz/co2-emission-intensity-10/" TargetMode="External"/><Relationship Id="rId70" Type="http://schemas.openxmlformats.org/officeDocument/2006/relationships/hyperlink" Target="https://www.eea.europa.eu/data-and-maps/daviz/co2-emission-intensity-10/" TargetMode="External"/><Relationship Id="rId139" Type="http://schemas.openxmlformats.org/officeDocument/2006/relationships/hyperlink" Target="https://www.eea.europa.eu/data-and-maps/daviz/co2-emission-intensity-10/" TargetMode="External"/><Relationship Id="rId138" Type="http://schemas.openxmlformats.org/officeDocument/2006/relationships/hyperlink" Target="https://www.eea.europa.eu/data-and-maps/daviz/co2-emission-intensity-10/" TargetMode="External"/><Relationship Id="rId259" Type="http://schemas.openxmlformats.org/officeDocument/2006/relationships/hyperlink" Target="https://www.epa.gov/egrid/data-explorer" TargetMode="External"/><Relationship Id="rId137" Type="http://schemas.openxmlformats.org/officeDocument/2006/relationships/hyperlink" Target="https://www.climate-transparency.org/wp-content/uploads/2019/11/B2G_2019_China.pdf" TargetMode="External"/><Relationship Id="rId258" Type="http://schemas.openxmlformats.org/officeDocument/2006/relationships/hyperlink" Target="https://www.epa.gov/egrid/data-explorer" TargetMode="External"/><Relationship Id="rId132" Type="http://schemas.openxmlformats.org/officeDocument/2006/relationships/hyperlink" Target="https://unfccc.int/sites/default/files/resource/Japan_MA2019_presentation.pdf" TargetMode="External"/><Relationship Id="rId253" Type="http://schemas.openxmlformats.org/officeDocument/2006/relationships/hyperlink" Target="https://www.epa.gov/egrid/data-explorer" TargetMode="External"/><Relationship Id="rId131" Type="http://schemas.openxmlformats.org/officeDocument/2006/relationships/hyperlink" Target="https://www.statista.com/statistics/1190081/carbon-intensity-outlook-of-australia/" TargetMode="External"/><Relationship Id="rId252" Type="http://schemas.openxmlformats.org/officeDocument/2006/relationships/hyperlink" Target="https://www.epa.gov/egrid/data-explorer" TargetMode="External"/><Relationship Id="rId130" Type="http://schemas.openxmlformats.org/officeDocument/2006/relationships/hyperlink" Target="https://www.carbonfootprint.com/docs/2019_06_emissions_factors_sources_for_2019_electricity.pdf" TargetMode="External"/><Relationship Id="rId251" Type="http://schemas.openxmlformats.org/officeDocument/2006/relationships/hyperlink" Target="https://www.epa.gov/egrid/data-explorer" TargetMode="External"/><Relationship Id="rId250" Type="http://schemas.openxmlformats.org/officeDocument/2006/relationships/hyperlink" Target="https://www.epa.gov/egrid/data-explorer" TargetMode="External"/><Relationship Id="rId136" Type="http://schemas.openxmlformats.org/officeDocument/2006/relationships/hyperlink" Target="https://www.climate-transparency.org/wp-content/uploads/2019/11/B2G_2019_China.pdf" TargetMode="External"/><Relationship Id="rId257" Type="http://schemas.openxmlformats.org/officeDocument/2006/relationships/hyperlink" Target="https://www.epa.gov/egrid/data-explorer" TargetMode="External"/><Relationship Id="rId135" Type="http://schemas.openxmlformats.org/officeDocument/2006/relationships/hyperlink" Target="https://www.climate-transparency.org/wp-content/uploads/2019/11/B2G_2019_China.pdf" TargetMode="External"/><Relationship Id="rId256" Type="http://schemas.openxmlformats.org/officeDocument/2006/relationships/hyperlink" Target="https://www.epa.gov/egrid/data-explorer" TargetMode="External"/><Relationship Id="rId134" Type="http://schemas.openxmlformats.org/officeDocument/2006/relationships/hyperlink" Target="https://www.climate-transparency.org/wp-content/uploads/2019/11/B2G_2019_China.pdf" TargetMode="External"/><Relationship Id="rId255" Type="http://schemas.openxmlformats.org/officeDocument/2006/relationships/hyperlink" Target="https://www.epa.gov/egrid/data-explorer" TargetMode="External"/><Relationship Id="rId133" Type="http://schemas.openxmlformats.org/officeDocument/2006/relationships/hyperlink" Target="https://www.carbonfootprint.com/docs/2019_06_emissions_factors_sources_for_2019_electricity.pdf" TargetMode="External"/><Relationship Id="rId254" Type="http://schemas.openxmlformats.org/officeDocument/2006/relationships/hyperlink" Target="https://www.epa.gov/egrid/data-explorer" TargetMode="External"/><Relationship Id="rId62" Type="http://schemas.openxmlformats.org/officeDocument/2006/relationships/hyperlink" Target="https://www.statista.com/statistics/1083967/cee-carbon-dioxide-co2-emissions-of-the-energy-sector/" TargetMode="External"/><Relationship Id="rId61" Type="http://schemas.openxmlformats.org/officeDocument/2006/relationships/hyperlink" Target="https://www.ema.gov.sg/singapore-energy-statistics/Ch02/index2" TargetMode="External"/><Relationship Id="rId64" Type="http://schemas.openxmlformats.org/officeDocument/2006/relationships/hyperlink" Target="https://www.epa.gov/egrid/data-explorer" TargetMode="External"/><Relationship Id="rId63" Type="http://schemas.openxmlformats.org/officeDocument/2006/relationships/hyperlink" Target="https://www.epa.gov/egrid/data-explorer" TargetMode="External"/><Relationship Id="rId66" Type="http://schemas.openxmlformats.org/officeDocument/2006/relationships/hyperlink" Target="https://unfccc.int/documents/461919" TargetMode="External"/><Relationship Id="rId172" Type="http://schemas.openxmlformats.org/officeDocument/2006/relationships/hyperlink" Target="https://www.hkelectric.com/en/customer-services/carbon-calculator" TargetMode="External"/><Relationship Id="rId293" Type="http://schemas.openxmlformats.org/officeDocument/2006/relationships/hyperlink" Target="https://www.epa.gov/egrid/data-explorer" TargetMode="External"/><Relationship Id="rId65" Type="http://schemas.openxmlformats.org/officeDocument/2006/relationships/hyperlink" Target="https://www.epa.gov/egrid/data-explorer" TargetMode="External"/><Relationship Id="rId171" Type="http://schemas.openxmlformats.org/officeDocument/2006/relationships/hyperlink" Target="https://www.eea.europa.eu/data-and-maps/daviz/co2-emission-intensity-10/" TargetMode="External"/><Relationship Id="rId292" Type="http://schemas.openxmlformats.org/officeDocument/2006/relationships/hyperlink" Target="https://www.epa.gov/egrid/data-explorer" TargetMode="External"/><Relationship Id="rId68" Type="http://schemas.openxmlformats.org/officeDocument/2006/relationships/hyperlink" Target="https://www.eea.europa.eu/data-and-maps/daviz/co2-emission-intensity-10/" TargetMode="External"/><Relationship Id="rId170" Type="http://schemas.openxmlformats.org/officeDocument/2006/relationships/hyperlink" Target="https://www.eea.europa.eu/data-and-maps/daviz/co2-emission-intensity-10/" TargetMode="External"/><Relationship Id="rId291" Type="http://schemas.openxmlformats.org/officeDocument/2006/relationships/hyperlink" Target="https://www.epa.gov/egrid/data-explorer" TargetMode="External"/><Relationship Id="rId67" Type="http://schemas.openxmlformats.org/officeDocument/2006/relationships/hyperlink" Target="https://www.eea.europa.eu/data-and-maps/daviz/co2-emission-intensity-10/" TargetMode="External"/><Relationship Id="rId290" Type="http://schemas.openxmlformats.org/officeDocument/2006/relationships/hyperlink" Target="https://www.epa.gov/egrid/data-explorer" TargetMode="External"/><Relationship Id="rId60" Type="http://schemas.openxmlformats.org/officeDocument/2006/relationships/hyperlink" Target="https://www.statista.com/statistics/1083967/cee-carbon-dioxide-co2-emissions-of-the-energy-sector/" TargetMode="External"/><Relationship Id="rId165" Type="http://schemas.openxmlformats.org/officeDocument/2006/relationships/hyperlink" Target="https://www.eea.europa.eu/data-and-maps/daviz/co2-emission-intensity-10/" TargetMode="External"/><Relationship Id="rId286" Type="http://schemas.openxmlformats.org/officeDocument/2006/relationships/hyperlink" Target="https://www.epa.gov/egrid/data-explorer" TargetMode="External"/><Relationship Id="rId69" Type="http://schemas.openxmlformats.org/officeDocument/2006/relationships/hyperlink" Target="https://www.eea.europa.eu/data-and-maps/daviz/co2-emission-intensity-10/" TargetMode="External"/><Relationship Id="rId164" Type="http://schemas.openxmlformats.org/officeDocument/2006/relationships/hyperlink" Target="https://www.eea.europa.eu/data-and-maps/daviz/co2-emission-intensity-10/" TargetMode="External"/><Relationship Id="rId285" Type="http://schemas.openxmlformats.org/officeDocument/2006/relationships/hyperlink" Target="https://www.epa.gov/egrid/data-explorer" TargetMode="External"/><Relationship Id="rId163" Type="http://schemas.openxmlformats.org/officeDocument/2006/relationships/hyperlink" Target="https://www.eea.europa.eu/data-and-maps/daviz/co2-emission-intensity-10/" TargetMode="External"/><Relationship Id="rId284" Type="http://schemas.openxmlformats.org/officeDocument/2006/relationships/hyperlink" Target="https://www.epa.gov/egrid/data-explorer" TargetMode="External"/><Relationship Id="rId162" Type="http://schemas.openxmlformats.org/officeDocument/2006/relationships/hyperlink" Target="https://www.eea.europa.eu/data-and-maps/daviz/co2-emission-intensity-10/" TargetMode="External"/><Relationship Id="rId283" Type="http://schemas.openxmlformats.org/officeDocument/2006/relationships/hyperlink" Target="https://www.epa.gov/egrid/data-explorer" TargetMode="External"/><Relationship Id="rId169" Type="http://schemas.openxmlformats.org/officeDocument/2006/relationships/hyperlink" Target="https://www.eea.europa.eu/data-and-maps/daviz/co2-emission-intensity-10/" TargetMode="External"/><Relationship Id="rId168" Type="http://schemas.openxmlformats.org/officeDocument/2006/relationships/hyperlink" Target="https://www.eea.europa.eu/data-and-maps/daviz/co2-emission-intensity-10/" TargetMode="External"/><Relationship Id="rId289" Type="http://schemas.openxmlformats.org/officeDocument/2006/relationships/hyperlink" Target="https://www.epa.gov/egrid/data-explorer" TargetMode="External"/><Relationship Id="rId167" Type="http://schemas.openxmlformats.org/officeDocument/2006/relationships/hyperlink" Target="https://www.eea.europa.eu/data-and-maps/daviz/co2-emission-intensity-10/" TargetMode="External"/><Relationship Id="rId288" Type="http://schemas.openxmlformats.org/officeDocument/2006/relationships/hyperlink" Target="https://www.epa.gov/egrid/data-explorer" TargetMode="External"/><Relationship Id="rId166" Type="http://schemas.openxmlformats.org/officeDocument/2006/relationships/hyperlink" Target="https://www.eea.europa.eu/data-and-maps/daviz/co2-emission-intensity-10/" TargetMode="External"/><Relationship Id="rId287" Type="http://schemas.openxmlformats.org/officeDocument/2006/relationships/hyperlink" Target="https://www.epa.gov/egrid/data-explorer" TargetMode="External"/><Relationship Id="rId51" Type="http://schemas.openxmlformats.org/officeDocument/2006/relationships/hyperlink" Target="https://www.epa.gov/egrid/data-explorer" TargetMode="External"/><Relationship Id="rId50" Type="http://schemas.openxmlformats.org/officeDocument/2006/relationships/hyperlink" Target="https://www.epa.gov/egrid/data-explorer" TargetMode="External"/><Relationship Id="rId53" Type="http://schemas.openxmlformats.org/officeDocument/2006/relationships/hyperlink" Target="https://www.epa.gov/egrid/data-explorer" TargetMode="External"/><Relationship Id="rId52" Type="http://schemas.openxmlformats.org/officeDocument/2006/relationships/hyperlink" Target="https://www.epa.gov/egrid/data-explorer" TargetMode="External"/><Relationship Id="rId55" Type="http://schemas.openxmlformats.org/officeDocument/2006/relationships/hyperlink" Target="https://unfccc.int/documents/461919" TargetMode="External"/><Relationship Id="rId161" Type="http://schemas.openxmlformats.org/officeDocument/2006/relationships/hyperlink" Target="https://www.eea.europa.eu/data-and-maps/daviz/co2-emission-intensity-10/" TargetMode="External"/><Relationship Id="rId282" Type="http://schemas.openxmlformats.org/officeDocument/2006/relationships/hyperlink" Target="https://www.epa.gov/egrid/data-explorer" TargetMode="External"/><Relationship Id="rId54" Type="http://schemas.openxmlformats.org/officeDocument/2006/relationships/hyperlink" Target="https://www.epa.gov/egrid/data-explorer" TargetMode="External"/><Relationship Id="rId160" Type="http://schemas.openxmlformats.org/officeDocument/2006/relationships/hyperlink" Target="https://www.eea.europa.eu/data-and-maps/daviz/co2-emission-intensity-10/" TargetMode="External"/><Relationship Id="rId281" Type="http://schemas.openxmlformats.org/officeDocument/2006/relationships/hyperlink" Target="https://www.epa.gov/egrid/data-explorer" TargetMode="External"/><Relationship Id="rId57" Type="http://schemas.openxmlformats.org/officeDocument/2006/relationships/hyperlink" Target="https://www.hkelectric.com/en/customer-services/carbon-calculator" TargetMode="External"/><Relationship Id="rId280"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10/" TargetMode="External"/><Relationship Id="rId159" Type="http://schemas.openxmlformats.org/officeDocument/2006/relationships/hyperlink" Target="https://www.eea.europa.eu/data-and-maps/daviz/co2-emission-intensity-10/" TargetMode="External"/><Relationship Id="rId59" Type="http://schemas.openxmlformats.org/officeDocument/2006/relationships/hyperlink" Target="https://www.eea.europa.eu/data-and-maps/daviz/co2-emission-intensity-10/" TargetMode="External"/><Relationship Id="rId154" Type="http://schemas.openxmlformats.org/officeDocument/2006/relationships/hyperlink" Target="https://www.eea.europa.eu/data-and-maps/daviz/co2-emission-intensity-10/" TargetMode="External"/><Relationship Id="rId275" Type="http://schemas.openxmlformats.org/officeDocument/2006/relationships/hyperlink" Target="https://www.epa.gov/egrid/data-explorer" TargetMode="External"/><Relationship Id="rId58" Type="http://schemas.openxmlformats.org/officeDocument/2006/relationships/hyperlink" Target="https://www.eea.europa.eu/data-and-maps/daviz/co2-emission-intensity-10/" TargetMode="External"/><Relationship Id="rId153" Type="http://schemas.openxmlformats.org/officeDocument/2006/relationships/hyperlink" Target="https://www.eea.europa.eu/data-and-maps/daviz/co2-emission-intensity-10/" TargetMode="External"/><Relationship Id="rId274" Type="http://schemas.openxmlformats.org/officeDocument/2006/relationships/hyperlink" Target="https://www.epa.gov/egrid/data-explorer" TargetMode="External"/><Relationship Id="rId152" Type="http://schemas.openxmlformats.org/officeDocument/2006/relationships/hyperlink" Target="https://www.eea.europa.eu/data-and-maps/daviz/co2-emission-intensity-10/" TargetMode="External"/><Relationship Id="rId273" Type="http://schemas.openxmlformats.org/officeDocument/2006/relationships/hyperlink" Target="https://www.epa.gov/egrid/data-explorer" TargetMode="External"/><Relationship Id="rId151" Type="http://schemas.openxmlformats.org/officeDocument/2006/relationships/hyperlink" Target="https://www.eea.europa.eu/data-and-maps/daviz/co2-emission-intensity-10/" TargetMode="External"/><Relationship Id="rId272" Type="http://schemas.openxmlformats.org/officeDocument/2006/relationships/hyperlink" Target="https://www.epa.gov/egrid/data-explorer" TargetMode="External"/><Relationship Id="rId158" Type="http://schemas.openxmlformats.org/officeDocument/2006/relationships/hyperlink" Target="https://www.eea.europa.eu/data-and-maps/daviz/co2-emission-intensity-10/" TargetMode="External"/><Relationship Id="rId279" Type="http://schemas.openxmlformats.org/officeDocument/2006/relationships/hyperlink" Target="https://www.epa.gov/egrid/data-explorer" TargetMode="External"/><Relationship Id="rId157" Type="http://schemas.openxmlformats.org/officeDocument/2006/relationships/hyperlink" Target="https://www.eea.europa.eu/data-and-maps/daviz/co2-emission-intensity-10/" TargetMode="External"/><Relationship Id="rId278" Type="http://schemas.openxmlformats.org/officeDocument/2006/relationships/hyperlink" Target="https://www.epa.gov/egrid/data-explorer" TargetMode="External"/><Relationship Id="rId156" Type="http://schemas.openxmlformats.org/officeDocument/2006/relationships/hyperlink" Target="https://www.eea.europa.eu/data-and-maps/daviz/co2-emission-intensity-10/" TargetMode="External"/><Relationship Id="rId277" Type="http://schemas.openxmlformats.org/officeDocument/2006/relationships/hyperlink" Target="https://www.epa.gov/egrid/data-explorer" TargetMode="External"/><Relationship Id="rId155" Type="http://schemas.openxmlformats.org/officeDocument/2006/relationships/hyperlink" Target="https://www.eea.europa.eu/data-and-maps/daviz/co2-emission-intensity-10/" TargetMode="External"/><Relationship Id="rId276" Type="http://schemas.openxmlformats.org/officeDocument/2006/relationships/hyperlink" Target="https://www.epa.gov/egrid/data-explorer" TargetMode="External"/><Relationship Id="rId107" Type="http://schemas.openxmlformats.org/officeDocument/2006/relationships/hyperlink" Target="https://www.carbonfootprint.com/docs/2019_06_emissions_factors_sources_for_2019_electricity.pdf" TargetMode="External"/><Relationship Id="rId228" Type="http://schemas.openxmlformats.org/officeDocument/2006/relationships/hyperlink" Target="https://www.statista.com/statistics/1083967/cee-carbon-dioxide-co2-emissions-of-the-energy-sector/" TargetMode="External"/><Relationship Id="rId106" Type="http://schemas.openxmlformats.org/officeDocument/2006/relationships/hyperlink" Target="https://www.eea.europa.eu/data-and-maps/daviz/co2-emission-intensity-10/" TargetMode="External"/><Relationship Id="rId227" Type="http://schemas.openxmlformats.org/officeDocument/2006/relationships/hyperlink" Target="https://www.statista.com/statistics/1083967/cee-carbon-dioxide-co2-emissions-of-the-energy-sector/" TargetMode="External"/><Relationship Id="rId105" Type="http://schemas.openxmlformats.org/officeDocument/2006/relationships/hyperlink" Target="https://www.eea.europa.eu/data-and-maps/daviz/co2-emission-intensity-10/" TargetMode="External"/><Relationship Id="rId226" Type="http://schemas.openxmlformats.org/officeDocument/2006/relationships/hyperlink" Target="https://www.statista.com/statistics/1083967/cee-carbon-dioxide-co2-emissions-of-the-energy-sector/" TargetMode="External"/><Relationship Id="rId104" Type="http://schemas.openxmlformats.org/officeDocument/2006/relationships/hyperlink" Target="https://www.eea.europa.eu/data-and-maps/daviz/co2-emission-intensity-10/" TargetMode="External"/><Relationship Id="rId225" Type="http://schemas.openxmlformats.org/officeDocument/2006/relationships/hyperlink" Target="https://www.statista.com/statistics/1083967/cee-carbon-dioxide-co2-emissions-of-the-energy-sector/" TargetMode="External"/><Relationship Id="rId109" Type="http://schemas.openxmlformats.org/officeDocument/2006/relationships/hyperlink" Target="https://www.statista.com/statistics/1083967/cee-carbon-dioxide-co2-emissions-of-the-energy-sector/" TargetMode="External"/><Relationship Id="rId108" Type="http://schemas.openxmlformats.org/officeDocument/2006/relationships/hyperlink" Target="https://www.carbonfootprint.com/docs/2019_06_emissions_factors_sources_for_2019_electricity.pdf" TargetMode="External"/><Relationship Id="rId229" Type="http://schemas.openxmlformats.org/officeDocument/2006/relationships/hyperlink" Target="https://www.statista.com/statistics/1083967/cee-carbon-dioxide-co2-emissions-of-the-energy-sector/" TargetMode="External"/><Relationship Id="rId220" Type="http://schemas.openxmlformats.org/officeDocument/2006/relationships/hyperlink" Target="https://www.ema.gov.sg/singapore-energy-statistics/Ch02/index2" TargetMode="External"/><Relationship Id="rId103" Type="http://schemas.openxmlformats.org/officeDocument/2006/relationships/hyperlink" Target="https://unfccc.int/sites/default/files/resource/Japan_MA2019_presentation.pdf" TargetMode="External"/><Relationship Id="rId224" Type="http://schemas.openxmlformats.org/officeDocument/2006/relationships/hyperlink" Target="https://www.moeaboe.gov.tw/ECW/english/news/News.aspx?kind=6&amp;menu_id=958&amp;news_id=17681" TargetMode="External"/><Relationship Id="rId102" Type="http://schemas.openxmlformats.org/officeDocument/2006/relationships/hyperlink" Target="https://unfccc.int/sites/default/files/resource/Japan_MA2019_presentation.pdf" TargetMode="External"/><Relationship Id="rId223" Type="http://schemas.openxmlformats.org/officeDocument/2006/relationships/hyperlink" Target="https://www.ema.gov.sg/singapore-energy-statistics/Ch02/index2" TargetMode="External"/><Relationship Id="rId101" Type="http://schemas.openxmlformats.org/officeDocument/2006/relationships/hyperlink" Target="https://www.carbonfootprint.com/docs/2019_06_emissions_factors_sources_for_2019_electricity.pdf" TargetMode="External"/><Relationship Id="rId222" Type="http://schemas.openxmlformats.org/officeDocument/2006/relationships/hyperlink" Target="https://www.ema.gov.sg/singapore-energy-statistics/Ch02/index2" TargetMode="External"/><Relationship Id="rId100" Type="http://schemas.openxmlformats.org/officeDocument/2006/relationships/hyperlink" Target="https://www.hkelectric.com/en/customer-services/carbon-calculator" TargetMode="External"/><Relationship Id="rId221" Type="http://schemas.openxmlformats.org/officeDocument/2006/relationships/hyperlink" Target="https://www.ema.gov.sg/singapore-energy-statistics/Ch02/index2" TargetMode="External"/><Relationship Id="rId217" Type="http://schemas.openxmlformats.org/officeDocument/2006/relationships/hyperlink" Target="https://www.statista.com/statistics/1083967/cee-carbon-dioxide-co2-emissions-of-the-energy-sector/" TargetMode="External"/><Relationship Id="rId216" Type="http://schemas.openxmlformats.org/officeDocument/2006/relationships/hyperlink" Target="https://www.statista.com/statistics/1083967/cee-carbon-dioxide-co2-emissions-of-the-energy-sector/" TargetMode="External"/><Relationship Id="rId215" Type="http://schemas.openxmlformats.org/officeDocument/2006/relationships/hyperlink" Target="https://www.statista.com/statistics/1083967/cee-carbon-dioxide-co2-emissions-of-the-energy-sector/" TargetMode="External"/><Relationship Id="rId214" Type="http://schemas.openxmlformats.org/officeDocument/2006/relationships/hyperlink" Target="https://www.statista.com/statistics/1083967/cee-carbon-dioxide-co2-emissions-of-the-energy-sector/" TargetMode="External"/><Relationship Id="rId219" Type="http://schemas.openxmlformats.org/officeDocument/2006/relationships/hyperlink" Target="https://www.ema.gov.sg/singapore-energy-statistics/Ch02/index2" TargetMode="External"/><Relationship Id="rId218" Type="http://schemas.openxmlformats.org/officeDocument/2006/relationships/hyperlink" Target="https://www.ema.gov.sg/singapore-energy-statistics/Ch02/index2" TargetMode="External"/><Relationship Id="rId213" Type="http://schemas.openxmlformats.org/officeDocument/2006/relationships/hyperlink" Target="https://www.statista.com/statistics/1083967/cee-carbon-dioxide-co2-emissions-of-the-energy-sector/" TargetMode="External"/><Relationship Id="rId212" Type="http://schemas.openxmlformats.org/officeDocument/2006/relationships/hyperlink" Target="https://www.statista.com/statistics/1083967/cee-carbon-dioxide-co2-emissions-of-the-energy-sector/" TargetMode="External"/><Relationship Id="rId211" Type="http://schemas.openxmlformats.org/officeDocument/2006/relationships/hyperlink" Target="https://www.statista.com/statistics/1083967/cee-carbon-dioxide-co2-emissions-of-the-energy-sector/" TargetMode="External"/><Relationship Id="rId210" Type="http://schemas.openxmlformats.org/officeDocument/2006/relationships/hyperlink" Target="https://www.statista.com/statistics/1083967/cee-carbon-dioxide-co2-emissions-of-the-energy-sector/" TargetMode="External"/><Relationship Id="rId129" Type="http://schemas.openxmlformats.org/officeDocument/2006/relationships/hyperlink" Target="https://www.epa.gov/egrid/data-explorer" TargetMode="External"/><Relationship Id="rId128" Type="http://schemas.openxmlformats.org/officeDocument/2006/relationships/hyperlink" Target="https://www.epa.gov/egrid/data-explorer" TargetMode="External"/><Relationship Id="rId249" Type="http://schemas.openxmlformats.org/officeDocument/2006/relationships/hyperlink" Target="https://www.epa.gov/egrid/data-explorer" TargetMode="External"/><Relationship Id="rId127" Type="http://schemas.openxmlformats.org/officeDocument/2006/relationships/hyperlink" Target="https://www.epa.gov/egrid/data-explorer" TargetMode="External"/><Relationship Id="rId248" Type="http://schemas.openxmlformats.org/officeDocument/2006/relationships/hyperlink" Target="https://www.epa.gov/egrid/data-explorer" TargetMode="External"/><Relationship Id="rId126" Type="http://schemas.openxmlformats.org/officeDocument/2006/relationships/hyperlink" Target="https://www.epa.gov/egrid/data-explorer" TargetMode="External"/><Relationship Id="rId247" Type="http://schemas.openxmlformats.org/officeDocument/2006/relationships/hyperlink" Target="https://www.epa.gov/egrid/data-explorer" TargetMode="External"/><Relationship Id="rId121" Type="http://schemas.openxmlformats.org/officeDocument/2006/relationships/hyperlink" Target="https://www.epa.gov/egrid/data-explorer" TargetMode="External"/><Relationship Id="rId242" Type="http://schemas.openxmlformats.org/officeDocument/2006/relationships/hyperlink" Target="https://www.epa.gov/egrid/data-explorer" TargetMode="External"/><Relationship Id="rId120" Type="http://schemas.openxmlformats.org/officeDocument/2006/relationships/hyperlink" Target="https://www.epa.gov/egrid/data-explorer" TargetMode="External"/><Relationship Id="rId241" Type="http://schemas.openxmlformats.org/officeDocument/2006/relationships/hyperlink" Target="https://www.epa.gov/egrid/data-explorer" TargetMode="External"/><Relationship Id="rId240" Type="http://schemas.openxmlformats.org/officeDocument/2006/relationships/hyperlink" Target="https://www.epa.gov/egrid/data-explorer" TargetMode="External"/><Relationship Id="rId125" Type="http://schemas.openxmlformats.org/officeDocument/2006/relationships/hyperlink" Target="https://www.epa.gov/egrid/data-explorer" TargetMode="External"/><Relationship Id="rId246" Type="http://schemas.openxmlformats.org/officeDocument/2006/relationships/hyperlink" Target="https://www.epa.gov/egrid/data-explorer" TargetMode="External"/><Relationship Id="rId124" Type="http://schemas.openxmlformats.org/officeDocument/2006/relationships/hyperlink" Target="https://www.epa.gov/egrid/data-explorer" TargetMode="External"/><Relationship Id="rId245" Type="http://schemas.openxmlformats.org/officeDocument/2006/relationships/hyperlink" Target="https://www.epa.gov/egrid/data-explorer" TargetMode="External"/><Relationship Id="rId123" Type="http://schemas.openxmlformats.org/officeDocument/2006/relationships/hyperlink" Target="https://www.epa.gov/egrid/data-explorer" TargetMode="External"/><Relationship Id="rId244" Type="http://schemas.openxmlformats.org/officeDocument/2006/relationships/hyperlink" Target="https://www.epa.gov/egrid/data-explorer" TargetMode="External"/><Relationship Id="rId122" Type="http://schemas.openxmlformats.org/officeDocument/2006/relationships/hyperlink" Target="https://www.epa.gov/egrid/data-explorer" TargetMode="External"/><Relationship Id="rId243" Type="http://schemas.openxmlformats.org/officeDocument/2006/relationships/hyperlink" Target="https://www.epa.gov/egrid/data-explorer" TargetMode="External"/><Relationship Id="rId95" Type="http://schemas.openxmlformats.org/officeDocument/2006/relationships/hyperlink" Target="https://www.eea.europa.eu/data-and-maps/daviz/co2-emission-intensity-10/" TargetMode="External"/><Relationship Id="rId94" Type="http://schemas.openxmlformats.org/officeDocument/2006/relationships/hyperlink" Target="https://www.eea.europa.eu/data-and-maps/daviz/co2-emission-intensity-10/" TargetMode="External"/><Relationship Id="rId97" Type="http://schemas.openxmlformats.org/officeDocument/2006/relationships/hyperlink" Target="https://www.eea.europa.eu/data-and-maps/daviz/co2-emission-intensity-10/" TargetMode="External"/><Relationship Id="rId96" Type="http://schemas.openxmlformats.org/officeDocument/2006/relationships/hyperlink" Target="https://www.eea.europa.eu/data-and-maps/daviz/co2-emission-intensity-10/" TargetMode="External"/><Relationship Id="rId99" Type="http://schemas.openxmlformats.org/officeDocument/2006/relationships/hyperlink" Target="https://www.eea.europa.eu/data-and-maps/daviz/co2-emission-intensity-10/" TargetMode="External"/><Relationship Id="rId98" Type="http://schemas.openxmlformats.org/officeDocument/2006/relationships/hyperlink" Target="https://www.eea.europa.eu/data-and-maps/daviz/co2-emission-intensity-10/" TargetMode="External"/><Relationship Id="rId91" Type="http://schemas.openxmlformats.org/officeDocument/2006/relationships/hyperlink" Target="https://unfccc.int/sites/default/files/resource/Japan_MA2019_presentation.pdf" TargetMode="External"/><Relationship Id="rId90" Type="http://schemas.openxmlformats.org/officeDocument/2006/relationships/hyperlink" Target="https://www.epa.gov/egrid/data-explorer" TargetMode="External"/><Relationship Id="rId93" Type="http://schemas.openxmlformats.org/officeDocument/2006/relationships/hyperlink" Target="https://www.eea.europa.eu/data-and-maps/daviz/co2-emission-intensity-10/" TargetMode="External"/><Relationship Id="rId92" Type="http://schemas.openxmlformats.org/officeDocument/2006/relationships/hyperlink" Target="https://www.carbonfootprint.com/docs/2019_06_emissions_factors_sources_for_2019_electricity.pdf" TargetMode="External"/><Relationship Id="rId118" Type="http://schemas.openxmlformats.org/officeDocument/2006/relationships/hyperlink" Target="https://www.statista.com/statistics/1083967/cee-carbon-dioxide-co2-emissions-of-the-energy-sector/" TargetMode="External"/><Relationship Id="rId239" Type="http://schemas.openxmlformats.org/officeDocument/2006/relationships/hyperlink" Target="https://www.epa.gov/egrid/data-explorer" TargetMode="External"/><Relationship Id="rId117" Type="http://schemas.openxmlformats.org/officeDocument/2006/relationships/hyperlink" Target="https://www.moeaboe.gov.tw/ECW/english/news/News.aspx?kind=6&amp;menu_id=958&amp;news_id=17681" TargetMode="External"/><Relationship Id="rId238" Type="http://schemas.openxmlformats.org/officeDocument/2006/relationships/hyperlink" Target="https://www.epa.gov/egrid/data-explorer" TargetMode="External"/><Relationship Id="rId116" Type="http://schemas.openxmlformats.org/officeDocument/2006/relationships/hyperlink" Target="https://www.ema.gov.sg/singapore-energy-statistics/Ch02/index2" TargetMode="External"/><Relationship Id="rId237" Type="http://schemas.openxmlformats.org/officeDocument/2006/relationships/hyperlink" Target="https://www.epa.gov/egrid/data-explorer" TargetMode="External"/><Relationship Id="rId115" Type="http://schemas.openxmlformats.org/officeDocument/2006/relationships/hyperlink" Target="https://www.ema.gov.sg/singapore-energy-statistics/Ch02/index2" TargetMode="External"/><Relationship Id="rId236" Type="http://schemas.openxmlformats.org/officeDocument/2006/relationships/hyperlink" Target="https://www.epa.gov/egrid/data-explorer" TargetMode="External"/><Relationship Id="rId119" Type="http://schemas.openxmlformats.org/officeDocument/2006/relationships/hyperlink" Target="https://www.statista.com/statistics/1083967/cee-carbon-dioxide-co2-emissions-of-the-energy-sector/" TargetMode="External"/><Relationship Id="rId110" Type="http://schemas.openxmlformats.org/officeDocument/2006/relationships/hyperlink" Target="https://www.statista.com/statistics/1083967/cee-carbon-dioxide-co2-emissions-of-the-energy-sector/" TargetMode="External"/><Relationship Id="rId231" Type="http://schemas.openxmlformats.org/officeDocument/2006/relationships/hyperlink" Target="https://www.statista.com/statistics/1083967/cee-carbon-dioxide-co2-emissions-of-the-energy-sector/" TargetMode="External"/><Relationship Id="rId230" Type="http://schemas.openxmlformats.org/officeDocument/2006/relationships/hyperlink" Target="https://www.statista.com/statistics/1083967/cee-carbon-dioxide-co2-emissions-of-the-energy-sector/" TargetMode="External"/><Relationship Id="rId114" Type="http://schemas.openxmlformats.org/officeDocument/2006/relationships/hyperlink" Target="https://www.statista.com/statistics/1083967/cee-carbon-dioxide-co2-emissions-of-the-energy-sector/" TargetMode="External"/><Relationship Id="rId235" Type="http://schemas.openxmlformats.org/officeDocument/2006/relationships/hyperlink" Target="https://www.epa.gov/egrid/data-explorer" TargetMode="External"/><Relationship Id="rId113" Type="http://schemas.openxmlformats.org/officeDocument/2006/relationships/hyperlink" Target="https://www.statista.com/statistics/1083967/cee-carbon-dioxide-co2-emissions-of-the-energy-sector/" TargetMode="External"/><Relationship Id="rId234" Type="http://schemas.openxmlformats.org/officeDocument/2006/relationships/hyperlink" Target="https://www.epa.gov/egrid/data-explorer" TargetMode="External"/><Relationship Id="rId112" Type="http://schemas.openxmlformats.org/officeDocument/2006/relationships/hyperlink" Target="https://www.statista.com/statistics/1083967/cee-carbon-dioxide-co2-emissions-of-the-energy-sector/" TargetMode="External"/><Relationship Id="rId233" Type="http://schemas.openxmlformats.org/officeDocument/2006/relationships/hyperlink" Target="https://www.statista.com/statistics/1083967/cee-carbon-dioxide-co2-emissions-of-the-energy-sector/" TargetMode="External"/><Relationship Id="rId111" Type="http://schemas.openxmlformats.org/officeDocument/2006/relationships/hyperlink" Target="https://www.statista.com/statistics/1083967/cee-carbon-dioxide-co2-emissions-of-the-energy-sector/" TargetMode="External"/><Relationship Id="rId232" Type="http://schemas.openxmlformats.org/officeDocument/2006/relationships/hyperlink" Target="https://www.statista.com/statistics/1083967/cee-carbon-dioxide-co2-emissions-of-the-energy-sector/" TargetMode="External"/><Relationship Id="rId305" Type="http://schemas.openxmlformats.org/officeDocument/2006/relationships/hyperlink" Target="https://www.epa.gov/egrid/data-explorer" TargetMode="External"/><Relationship Id="rId304" Type="http://schemas.openxmlformats.org/officeDocument/2006/relationships/hyperlink" Target="https://www.epa.gov/egrid/data-explorer" TargetMode="External"/><Relationship Id="rId303" Type="http://schemas.openxmlformats.org/officeDocument/2006/relationships/hyperlink" Target="https://www.epa.gov/egrid/data-explorer" TargetMode="External"/><Relationship Id="rId302" Type="http://schemas.openxmlformats.org/officeDocument/2006/relationships/hyperlink" Target="https://www.epa.gov/egrid/data-explorer" TargetMode="External"/><Relationship Id="rId309" Type="http://schemas.openxmlformats.org/officeDocument/2006/relationships/hyperlink" Target="https://unfccc.int/sites/default/files/resource/97620135_Viet%20Nam-BUR2-1-Viet%20Nam%20-%20BUR2.pdf" TargetMode="External"/><Relationship Id="rId308" Type="http://schemas.openxmlformats.org/officeDocument/2006/relationships/hyperlink" Target="https://www.epa.gov/egrid/data-explorer" TargetMode="External"/><Relationship Id="rId307" Type="http://schemas.openxmlformats.org/officeDocument/2006/relationships/hyperlink" Target="https://www.epa.gov/egrid/data-explorer" TargetMode="External"/><Relationship Id="rId306" Type="http://schemas.openxmlformats.org/officeDocument/2006/relationships/hyperlink" Target="https://www.epa.gov/egrid/data-explorer" TargetMode="External"/><Relationship Id="rId301" Type="http://schemas.openxmlformats.org/officeDocument/2006/relationships/hyperlink" Target="https://www.epa.gov/egrid/data-explorer" TargetMode="External"/><Relationship Id="rId300" Type="http://schemas.openxmlformats.org/officeDocument/2006/relationships/hyperlink" Target="https://www.epa.gov/egrid/data-explorer" TargetMode="External"/><Relationship Id="rId206" Type="http://schemas.openxmlformats.org/officeDocument/2006/relationships/hyperlink" Target="https://www.statista.com/statistics/1083967/cee-carbon-dioxide-co2-emissions-of-the-energy-sector/" TargetMode="External"/><Relationship Id="rId205" Type="http://schemas.openxmlformats.org/officeDocument/2006/relationships/hyperlink" Target="https://www.statista.com/statistics/1083967/cee-carbon-dioxide-co2-emissions-of-the-energy-sector/" TargetMode="External"/><Relationship Id="rId204" Type="http://schemas.openxmlformats.org/officeDocument/2006/relationships/hyperlink" Target="https://www.statista.com/statistics/1083967/cee-carbon-dioxide-co2-emissions-of-the-energy-sector/" TargetMode="External"/><Relationship Id="rId203" Type="http://schemas.openxmlformats.org/officeDocument/2006/relationships/hyperlink" Target="https://www.statista.com/statistics/1083967/cee-carbon-dioxide-co2-emissions-of-the-energy-sector/" TargetMode="External"/><Relationship Id="rId209" Type="http://schemas.openxmlformats.org/officeDocument/2006/relationships/hyperlink" Target="https://www.statista.com/statistics/1083967/cee-carbon-dioxide-co2-emissions-of-the-energy-sector/" TargetMode="External"/><Relationship Id="rId208" Type="http://schemas.openxmlformats.org/officeDocument/2006/relationships/hyperlink" Target="https://www.statista.com/statistics/1083967/cee-carbon-dioxide-co2-emissions-of-the-energy-sector/" TargetMode="External"/><Relationship Id="rId207" Type="http://schemas.openxmlformats.org/officeDocument/2006/relationships/hyperlink" Target="https://www.statista.com/statistics/1083967/cee-carbon-dioxide-co2-emissions-of-the-energy-sector/" TargetMode="External"/><Relationship Id="rId202" Type="http://schemas.openxmlformats.org/officeDocument/2006/relationships/hyperlink" Target="https://www.statista.com/statistics/1083967/cee-carbon-dioxide-co2-emissions-of-the-energy-sector/" TargetMode="External"/><Relationship Id="rId201" Type="http://schemas.openxmlformats.org/officeDocument/2006/relationships/hyperlink" Target="https://www.eea.europa.eu/data-and-maps/daviz/co2-emission-intensity-10/" TargetMode="External"/><Relationship Id="rId200" Type="http://schemas.openxmlformats.org/officeDocument/2006/relationships/hyperlink" Target="https://www.eea.europa.eu/data-and-maps/daviz/co2-emission-intensity-10/" TargetMode="External"/><Relationship Id="rId31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utervision.com/b/Mx9Rzu" TargetMode="External"/><Relationship Id="rId3" Type="http://schemas.openxmlformats.org/officeDocument/2006/relationships/hyperlink" Target="https://i.dell.com/sites/csdocuments/CorpComm_Docs/en/carbon-footprint-poweredge-r940.pdf"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21" Type="http://schemas.openxmlformats.org/officeDocument/2006/relationships/vmlDrawing" Target="../drawings/vmlDrawing2.vml"/><Relationship Id="rId11" Type="http://schemas.openxmlformats.org/officeDocument/2006/relationships/hyperlink" Target="http://playstation.com/en-gb/legal/ecodesign/" TargetMode="External"/><Relationship Id="rId10"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3"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2" Type="http://schemas.openxmlformats.org/officeDocument/2006/relationships/hyperlink" Target="https://energyusecalculator.com/electricity_refrigerator.htm" TargetMode="External"/><Relationship Id="rId15" Type="http://schemas.openxmlformats.org/officeDocument/2006/relationships/hyperlink" Target="https://energyusecalculator.com/electricity_centralac.htm" TargetMode="External"/><Relationship Id="rId14" Type="http://schemas.openxmlformats.org/officeDocument/2006/relationships/hyperlink" Target="https://energyusecalculator.com/electricity_oven.htm" TargetMode="External"/><Relationship Id="rId17" Type="http://schemas.openxmlformats.org/officeDocument/2006/relationships/hyperlink" Target="https://digiconomist.net/ethereum-energy-consumption" TargetMode="External"/><Relationship Id="rId16" Type="http://schemas.openxmlformats.org/officeDocument/2006/relationships/hyperlink" Target="https://www.jdpower.com/cars/shopping-guides/what-is-kwh-per-100-miles" TargetMode="External"/><Relationship Id="rId19" Type="http://schemas.openxmlformats.org/officeDocument/2006/relationships/hyperlink" Target="https://digiconomist.net/bitcoin-energy-consumption" TargetMode="External"/><Relationship Id="rId18" Type="http://schemas.openxmlformats.org/officeDocument/2006/relationships/hyperlink" Target="https://digiconomist.net/ethereum-energy-consumption" TargetMode="External"/><Relationship Id="rId1" Type="http://schemas.openxmlformats.org/officeDocument/2006/relationships/comments" Target="../comments2.xml"/><Relationship Id="rId2" Type="http://schemas.openxmlformats.org/officeDocument/2006/relationships/hyperlink" Target="https://www.eia.gov/tools/faqs/faq.php?id=97&amp;t=3" TargetMode="External"/><Relationship Id="rId3" Type="http://schemas.openxmlformats.org/officeDocument/2006/relationships/hyperlink" Target="https://store.chipkin.com/articles/did-you-know-it-takes-00003-kwh-per-google-search-and-more" TargetMode="External"/><Relationship Id="rId4" Type="http://schemas.openxmlformats.org/officeDocument/2006/relationships/hyperlink" Target="https://www.cnet.com/home/energy-and-utilities/watts-vs-lumens-how-to-choose-the-right-led-light-bulb/" TargetMode="External"/><Relationship Id="rId9" Type="http://schemas.openxmlformats.org/officeDocument/2006/relationships/hyperlink" Target="http://hes-documentation.lbl.gov/calculation-methodology/calculation-of-energy-consumption/major-appliances/miscellaneous-equipment-energy-consumption/default-energy-consumption-of-mels" TargetMode="External"/><Relationship Id="rId5" Type="http://schemas.openxmlformats.org/officeDocument/2006/relationships/hyperlink" Target="https://bgr.com/tech/iphone-13-battery-size-data-revealed-for-all-four-models/" TargetMode="External"/><Relationship Id="rId6" Type="http://schemas.openxmlformats.org/officeDocument/2006/relationships/hyperlink" Target="https://www.npr.org/2014/01/28/267185097/in-the-dark-about-picking-a-light-bulb-this-faq-can-help" TargetMode="External"/><Relationship Id="rId7" Type="http://schemas.openxmlformats.org/officeDocument/2006/relationships/hyperlink" Target="http://hes-documentation.lbl.gov/calculation-methodology/calculation-of-energy-consumption/major-appliances/miscellaneous-equipment-energy-consumption/default-energy-consumption-of-mels" TargetMode="External"/><Relationship Id="rId8" Type="http://schemas.openxmlformats.org/officeDocument/2006/relationships/hyperlink" Target="https://www.cnet.com/home/energy-and-utilities/watts-vs-lumens-how-to-choose-the-right-led-light-bul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ea.europa.eu/data-and-maps/daviz/co2-emission-intensity-9/" TargetMode="External"/><Relationship Id="rId190" Type="http://schemas.openxmlformats.org/officeDocument/2006/relationships/hyperlink" Target="https://www.epa.gov/egrid/data-explorer" TargetMode="External"/><Relationship Id="rId42" Type="http://schemas.openxmlformats.org/officeDocument/2006/relationships/hyperlink" Target="https://www.cer-rec.gc.ca/en/data-analysis/energy-commodities/electricity/report/2017-canadian-renewable-power/canadas-renewable-power-landscape-2017-energy-market-analysis-ghg-emission.html" TargetMode="External"/><Relationship Id="rId41" Type="http://schemas.openxmlformats.org/officeDocument/2006/relationships/hyperlink" Target="https://www.epa.gov/egrid/data-explorer" TargetMode="External"/><Relationship Id="rId44" Type="http://schemas.openxmlformats.org/officeDocument/2006/relationships/hyperlink" Target="https://www.ema.gov.sg/singapore-energy-statistics/Ch02/index2" TargetMode="External"/><Relationship Id="rId194" Type="http://schemas.openxmlformats.org/officeDocument/2006/relationships/hyperlink" Target="https://www.statista.com/statistics/1083967/cee-carbon-dioxide-co2-emissions-of-the-energy-sector/" TargetMode="External"/><Relationship Id="rId43" Type="http://schemas.openxmlformats.org/officeDocument/2006/relationships/hyperlink" Target="https://www.statista.com/statistics/1083967/cee-carbon-dioxide-co2-emissions-of-the-energy-sector/" TargetMode="External"/><Relationship Id="rId193" Type="http://schemas.openxmlformats.org/officeDocument/2006/relationships/hyperlink" Target="https://www.eea.europa.eu/data-and-maps/indicators/overview-of-the-electricity-production-3/assessment" TargetMode="External"/><Relationship Id="rId46" Type="http://schemas.openxmlformats.org/officeDocument/2006/relationships/hyperlink" Target="https://www.epa.gov/egrid/data-explorer" TargetMode="External"/><Relationship Id="rId192" Type="http://schemas.openxmlformats.org/officeDocument/2006/relationships/hyperlink" Target="https://www.climate-transparency.org/wp-content/uploads/2019/11/B2G_2019_China.pdf" TargetMode="External"/><Relationship Id="rId45" Type="http://schemas.openxmlformats.org/officeDocument/2006/relationships/hyperlink" Target="https://www.eea.europa.eu/data-and-maps/daviz/co2-emission-intensity-9/" TargetMode="External"/><Relationship Id="rId191" Type="http://schemas.openxmlformats.org/officeDocument/2006/relationships/hyperlink" Target="https://www.statista.com/statistics/1083967/cee-carbon-dioxide-co2-emissions-of-the-energy-sector/" TargetMode="External"/><Relationship Id="rId48" Type="http://schemas.openxmlformats.org/officeDocument/2006/relationships/hyperlink" Target="https://www.statista.com/statistics/1083967/cee-carbon-dioxide-co2-emissions-of-the-energy-sector/" TargetMode="External"/><Relationship Id="rId187" Type="http://schemas.openxmlformats.org/officeDocument/2006/relationships/hyperlink" Target="https://www.epa.gov/egrid/data-explorer" TargetMode="External"/><Relationship Id="rId47" Type="http://schemas.openxmlformats.org/officeDocument/2006/relationships/hyperlink" Target="https://www.carbonfootprint.com/docs/2019_06_emissions_factors_sources_for_2019_electricity.pdf" TargetMode="External"/><Relationship Id="rId186" Type="http://schemas.openxmlformats.org/officeDocument/2006/relationships/hyperlink" Target="https://www.epa.gov/egrid/data-explorer" TargetMode="External"/><Relationship Id="rId185" Type="http://schemas.openxmlformats.org/officeDocument/2006/relationships/hyperlink" Target="https://www.epa.gov/egrid/data-explorer" TargetMode="External"/><Relationship Id="rId49" Type="http://schemas.openxmlformats.org/officeDocument/2006/relationships/hyperlink" Target="https://www.epa.gov/egrid/data-explorer" TargetMode="External"/><Relationship Id="rId184" Type="http://schemas.openxmlformats.org/officeDocument/2006/relationships/hyperlink" Target="https://www.epa.gov/egrid/data-explorer" TargetMode="External"/><Relationship Id="rId189" Type="http://schemas.openxmlformats.org/officeDocument/2006/relationships/hyperlink" Target="https://www.epa.gov/egrid/data-explorer" TargetMode="External"/><Relationship Id="rId188" Type="http://schemas.openxmlformats.org/officeDocument/2006/relationships/hyperlink" Target="https://www.epa.gov/egrid/data-explorer" TargetMode="External"/><Relationship Id="rId31" Type="http://schemas.openxmlformats.org/officeDocument/2006/relationships/hyperlink" Target="https://www.epa.gov/egrid/data-explorer" TargetMode="External"/><Relationship Id="rId30" Type="http://schemas.openxmlformats.org/officeDocument/2006/relationships/hyperlink" Target="https://www.epa.gov/egrid/data-explorer" TargetMode="External"/><Relationship Id="rId33" Type="http://schemas.openxmlformats.org/officeDocument/2006/relationships/hyperlink" Target="https://www.epa.gov/egrid/data-explorer" TargetMode="External"/><Relationship Id="rId183"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182" Type="http://schemas.openxmlformats.org/officeDocument/2006/relationships/hyperlink" Target="https://www.cer-rec.gc.ca/en/data-analysis/energy-commodities/electricity/report/2017-canadian-renewable-power/canadas-renewable-power-landscape-2017-energy-market-analysis-ghg-emission.html" TargetMode="External"/><Relationship Id="rId35" Type="http://schemas.openxmlformats.org/officeDocument/2006/relationships/hyperlink" Target="https://www.eea.europa.eu/data-and-maps/daviz/co2-emission-intensity-9/" TargetMode="External"/><Relationship Id="rId181" Type="http://schemas.openxmlformats.org/officeDocument/2006/relationships/hyperlink" Target="https://www.carbonfootprint.com/docs/2019_06_emissions_factors_sources_for_2019_electricity.pdf" TargetMode="External"/><Relationship Id="rId34" Type="http://schemas.openxmlformats.org/officeDocument/2006/relationships/hyperlink" Target="https://www.eea.europa.eu/data-and-maps/indicators/overview-of-the-electricity-production-3/assessment" TargetMode="External"/><Relationship Id="rId180" Type="http://schemas.openxmlformats.org/officeDocument/2006/relationships/hyperlink" Target="https://www.eea.europa.eu/data-and-maps/daviz/co2-emission-intensity-9/" TargetMode="External"/><Relationship Id="rId37" Type="http://schemas.openxmlformats.org/officeDocument/2006/relationships/hyperlink" Target="https://www.statista.com/statistics/1083967/cee-carbon-dioxide-co2-emissions-of-the-energy-sector/" TargetMode="External"/><Relationship Id="rId176" Type="http://schemas.openxmlformats.org/officeDocument/2006/relationships/hyperlink" Target="https://www.climate-transparency.org/wp-content/uploads/2019/11/B2G_2019_China.pdf" TargetMode="External"/><Relationship Id="rId36" Type="http://schemas.openxmlformats.org/officeDocument/2006/relationships/hyperlink" Target="https://www.eea.europa.eu/data-and-maps/daviz/co2-emission-intensity-9/" TargetMode="External"/><Relationship Id="rId175" Type="http://schemas.openxmlformats.org/officeDocument/2006/relationships/hyperlink" Target="https://www.climate-transparency.org/wp-content/uploads/2019/11/B2G_2019_China.pdf" TargetMode="External"/><Relationship Id="rId39" Type="http://schemas.openxmlformats.org/officeDocument/2006/relationships/hyperlink" Target="https://www.eea.europa.eu/data-and-maps/daviz/co2-emission-intensity-9/" TargetMode="External"/><Relationship Id="rId174" Type="http://schemas.openxmlformats.org/officeDocument/2006/relationships/hyperlink" Target="https://www.climate-transparency.org/wp-content/uploads/2019/11/B2G_2019_China.pdf" TargetMode="External"/><Relationship Id="rId38" Type="http://schemas.openxmlformats.org/officeDocument/2006/relationships/hyperlink" Target="https://www.epa.gov/egrid/data-explorer" TargetMode="External"/><Relationship Id="rId173" Type="http://schemas.openxmlformats.org/officeDocument/2006/relationships/hyperlink" Target="https://www.statista.com/statistics/1083967/cee-carbon-dioxide-co2-emissions-of-the-energy-sector/" TargetMode="External"/><Relationship Id="rId179" Type="http://schemas.openxmlformats.org/officeDocument/2006/relationships/hyperlink" Target="https://www.epa.gov/egrid/data-explorer" TargetMode="External"/><Relationship Id="rId178" Type="http://schemas.openxmlformats.org/officeDocument/2006/relationships/hyperlink" Target="https://www.epa.gov/egrid/data-explorer" TargetMode="External"/><Relationship Id="rId177" Type="http://schemas.openxmlformats.org/officeDocument/2006/relationships/hyperlink" Target="https://www.ema.gov.sg/singapore-energy-statistics/Ch02/index2" TargetMode="External"/><Relationship Id="rId20" Type="http://schemas.openxmlformats.org/officeDocument/2006/relationships/hyperlink" Target="https://unfccc.int/sites/default/files/resource/Japan_MA2019_presentation.pdf" TargetMode="External"/><Relationship Id="rId22" Type="http://schemas.openxmlformats.org/officeDocument/2006/relationships/hyperlink" Target="https://www.eea.europa.eu/data-and-maps/daviz/co2-emission-intensity-9/" TargetMode="External"/><Relationship Id="rId21" Type="http://schemas.openxmlformats.org/officeDocument/2006/relationships/hyperlink" Target="https://www.eea.europa.eu/data-and-maps/daviz/co2-emission-intensity-9/" TargetMode="External"/><Relationship Id="rId24" Type="http://schemas.openxmlformats.org/officeDocument/2006/relationships/hyperlink" Target="https://www.epa.gov/egrid/data-explorer" TargetMode="External"/><Relationship Id="rId23"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25" Type="http://schemas.openxmlformats.org/officeDocument/2006/relationships/hyperlink" Target="https://www.statista.com/statistics/1083967/cee-carbon-dioxide-co2-emissions-of-the-energy-sector/" TargetMode="External"/><Relationship Id="rId28"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29" Type="http://schemas.openxmlformats.org/officeDocument/2006/relationships/hyperlink" Target="https://www.epa.gov/egrid/data-explorer" TargetMode="External"/><Relationship Id="rId11" Type="http://schemas.openxmlformats.org/officeDocument/2006/relationships/hyperlink" Target="https://www.eea.europa.eu/data-and-maps/indicators/overview-of-the-electricity-production-3/assessment" TargetMode="External"/><Relationship Id="rId10" Type="http://schemas.openxmlformats.org/officeDocument/2006/relationships/hyperlink" Target="https://www.eea.europa.eu/data-and-maps/daviz/co2-emission-intensity-9/" TargetMode="External"/><Relationship Id="rId13" Type="http://schemas.openxmlformats.org/officeDocument/2006/relationships/hyperlink" Target="https://www.eea.europa.eu/data-and-maps/daviz/co2-emission-intensity-9/" TargetMode="External"/><Relationship Id="rId12" Type="http://schemas.openxmlformats.org/officeDocument/2006/relationships/hyperlink" Target="https://www.eea.europa.eu/data-and-maps/daviz/co2-emission-intensity-9/" TargetMode="External"/><Relationship Id="rId15" Type="http://schemas.openxmlformats.org/officeDocument/2006/relationships/hyperlink" Target="https://www.eea.europa.eu/data-and-maps/daviz/co2-emission-intensity-9/" TargetMode="External"/><Relationship Id="rId198" Type="http://schemas.openxmlformats.org/officeDocument/2006/relationships/hyperlink" Target="https://unfccc.int/sites/default/files/resource/97620135_Viet%20Nam-BUR2-1-Viet%20Nam%20-%20BUR2.pdf" TargetMode="External"/><Relationship Id="rId14" Type="http://schemas.openxmlformats.org/officeDocument/2006/relationships/hyperlink" Target="https://www.epa.gov/egrid/data-explorer" TargetMode="External"/><Relationship Id="rId197" Type="http://schemas.openxmlformats.org/officeDocument/2006/relationships/hyperlink" Target="https://www.eea.europa.eu/data-and-maps/daviz/co2-emission-intensity-9/" TargetMode="External"/><Relationship Id="rId17" Type="http://schemas.openxmlformats.org/officeDocument/2006/relationships/hyperlink" Target="https://www.epa.gov/egrid/data-explorer" TargetMode="External"/><Relationship Id="rId196" Type="http://schemas.openxmlformats.org/officeDocument/2006/relationships/hyperlink" Target="https://www.statista.com/statistics/1083967/cee-carbon-dioxide-co2-emissions-of-the-energy-sector/" TargetMode="External"/><Relationship Id="rId16" Type="http://schemas.openxmlformats.org/officeDocument/2006/relationships/hyperlink" Target="https://www.epa.gov/egrid/data-explorer" TargetMode="External"/><Relationship Id="rId195" Type="http://schemas.openxmlformats.org/officeDocument/2006/relationships/hyperlink" Target="https://www.eea.europa.eu/data-and-maps/daviz/co2-emission-intensity-9/" TargetMode="External"/><Relationship Id="rId19"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199" Type="http://schemas.openxmlformats.org/officeDocument/2006/relationships/hyperlink" Target="https://www.ema.gov.sg/singapore-energy-statistics/Ch02/index2" TargetMode="External"/><Relationship Id="rId84" Type="http://schemas.openxmlformats.org/officeDocument/2006/relationships/hyperlink" Target="https://www.epa.gov/egrid/data-explorer" TargetMode="External"/><Relationship Id="rId83" Type="http://schemas.openxmlformats.org/officeDocument/2006/relationships/hyperlink" Target="https://www.epa.gov/egrid/data-explorer" TargetMode="External"/><Relationship Id="rId86" Type="http://schemas.openxmlformats.org/officeDocument/2006/relationships/hyperlink" Target="https://www.eea.europa.eu/data-and-maps/daviz/co2-emission-intensity-9/" TargetMode="External"/><Relationship Id="rId85" Type="http://schemas.openxmlformats.org/officeDocument/2006/relationships/hyperlink" Target="https://www.carbonfootprint.com/docs/2019_06_emissions_factors_sources_for_2019_electricity.pdf" TargetMode="External"/><Relationship Id="rId88" Type="http://schemas.openxmlformats.org/officeDocument/2006/relationships/hyperlink" Target="https://www.statista.com/statistics/1083967/cee-carbon-dioxide-co2-emissions-of-the-energy-sector/" TargetMode="External"/><Relationship Id="rId150" Type="http://schemas.openxmlformats.org/officeDocument/2006/relationships/hyperlink" Target="https://www.epa.gov/egrid/data-explorer" TargetMode="External"/><Relationship Id="rId87" Type="http://schemas.openxmlformats.org/officeDocument/2006/relationships/hyperlink" Target="https://www.epa.gov/egrid/data-explorer" TargetMode="External"/><Relationship Id="rId89" Type="http://schemas.openxmlformats.org/officeDocument/2006/relationships/hyperlink" Target="https://www.epa.gov/egrid/data-explorer" TargetMode="External"/><Relationship Id="rId80" Type="http://schemas.openxmlformats.org/officeDocument/2006/relationships/hyperlink" Target="https://www.eea.europa.eu/data-and-maps/daviz/co2-emission-intensity-9/" TargetMode="External"/><Relationship Id="rId82" Type="http://schemas.openxmlformats.org/officeDocument/2006/relationships/hyperlink" Target="https://www.epa.gov/egrid/data-explorer" TargetMode="External"/><Relationship Id="rId81"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 Type="http://schemas.openxmlformats.org/officeDocument/2006/relationships/hyperlink" Target="https://www.eea.europa.eu/data-and-maps/daviz/co2-emission-intensity-9/" TargetMode="External"/><Relationship Id="rId3" Type="http://schemas.openxmlformats.org/officeDocument/2006/relationships/hyperlink" Target="https://www.hetzner.com/unternehmen/umweltschutz/" TargetMode="External"/><Relationship Id="rId149" Type="http://schemas.openxmlformats.org/officeDocument/2006/relationships/hyperlink" Target="https://www.statista.com/statistics/1083967/cee-carbon-dioxide-co2-emissions-of-the-energy-sector/" TargetMode="External"/><Relationship Id="rId4" Type="http://schemas.openxmlformats.org/officeDocument/2006/relationships/hyperlink" Target="https://www.eea.europa.eu/data-and-maps/daviz/co2-emission-intensity-9/" TargetMode="External"/><Relationship Id="rId148" Type="http://schemas.openxmlformats.org/officeDocument/2006/relationships/hyperlink" Target="https://www.eea.europa.eu/data-and-maps/indicators/overview-of-the-electricity-production-3/assessment" TargetMode="External"/><Relationship Id="rId9" Type="http://schemas.openxmlformats.org/officeDocument/2006/relationships/hyperlink" Target="https://www.epa.gov/egrid/data-explorer" TargetMode="External"/><Relationship Id="rId143" Type="http://schemas.openxmlformats.org/officeDocument/2006/relationships/hyperlink" Target="https://www.epa.gov/egrid/data-explorer" TargetMode="External"/><Relationship Id="rId142" Type="http://schemas.openxmlformats.org/officeDocument/2006/relationships/hyperlink" Target="https://www.eea.europa.eu/data-and-maps/daviz/co2-emission-intensity-9/" TargetMode="External"/><Relationship Id="rId141" Type="http://schemas.openxmlformats.org/officeDocument/2006/relationships/hyperlink" Target="https://www.eea.europa.eu/data-and-maps/daviz/co2-emission-intensity-9/" TargetMode="External"/><Relationship Id="rId140" Type="http://schemas.openxmlformats.org/officeDocument/2006/relationships/hyperlink" Target="https://www.epa.gov/egrid/data-explorer" TargetMode="External"/><Relationship Id="rId5" Type="http://schemas.openxmlformats.org/officeDocument/2006/relationships/hyperlink" Target="https://www.eea.europa.eu/data-and-maps/daviz/co2-emission-intensity-9/" TargetMode="External"/><Relationship Id="rId147" Type="http://schemas.openxmlformats.org/officeDocument/2006/relationships/hyperlink" Target="https://www.epa.gov/egrid/data-explorer" TargetMode="External"/><Relationship Id="rId6" Type="http://schemas.openxmlformats.org/officeDocument/2006/relationships/hyperlink" Target="https://www.eea.europa.eu/data-and-maps/daviz/co2-emission-intensity-9/" TargetMode="External"/><Relationship Id="rId146" Type="http://schemas.openxmlformats.org/officeDocument/2006/relationships/hyperlink" Target="https://www.epa.gov/egrid/data-explorer" TargetMode="External"/><Relationship Id="rId7" Type="http://schemas.openxmlformats.org/officeDocument/2006/relationships/hyperlink" Target="https://www.eea.europa.eu/data-and-maps/daviz/co2-emission-intensity-9/" TargetMode="External"/><Relationship Id="rId145" Type="http://schemas.openxmlformats.org/officeDocument/2006/relationships/hyperlink" Target="https://www.epa.gov/egrid/data-explorer" TargetMode="External"/><Relationship Id="rId8" Type="http://schemas.openxmlformats.org/officeDocument/2006/relationships/hyperlink" Target="https://www.cer-rec.gc.ca/en/data-analysis/energy-commodities/electricity/report/2017-canadian-renewable-power/canadas-renewable-power-landscape-2017-energy-market-analysis-ghg-emission.html" TargetMode="External"/><Relationship Id="rId144" Type="http://schemas.openxmlformats.org/officeDocument/2006/relationships/hyperlink" Target="https://www.epa.gov/egrid/data-explorer" TargetMode="External"/><Relationship Id="rId73" Type="http://schemas.openxmlformats.org/officeDocument/2006/relationships/hyperlink" Target="https://www.epa.gov/egrid/data-explorer" TargetMode="External"/><Relationship Id="rId72" Type="http://schemas.openxmlformats.org/officeDocument/2006/relationships/hyperlink" Target="https://www.eea.europa.eu/data-and-maps/indicators/overview-of-the-electricity-production-3/assessment" TargetMode="External"/><Relationship Id="rId75" Type="http://schemas.openxmlformats.org/officeDocument/2006/relationships/hyperlink" Target="https://www.epa.gov/egrid/data-explorer" TargetMode="External"/><Relationship Id="rId74" Type="http://schemas.openxmlformats.org/officeDocument/2006/relationships/hyperlink" Target="https://www.epa.gov/egrid/data-explorer" TargetMode="External"/><Relationship Id="rId77" Type="http://schemas.openxmlformats.org/officeDocument/2006/relationships/hyperlink" Target="https://www.eea.europa.eu/data-and-maps/daviz/co2-emission-intensity-9/" TargetMode="External"/><Relationship Id="rId76" Type="http://schemas.openxmlformats.org/officeDocument/2006/relationships/hyperlink" Target="https://www.eea.europa.eu/data-and-maps/daviz/co2-emission-intensity-9/" TargetMode="External"/><Relationship Id="rId79" Type="http://schemas.openxmlformats.org/officeDocument/2006/relationships/hyperlink" Target="https://www.epa.gov/egrid/data-explorer" TargetMode="External"/><Relationship Id="rId78" Type="http://schemas.openxmlformats.org/officeDocument/2006/relationships/hyperlink" Target="https://www.eea.europa.eu/data-and-maps/daviz/co2-emission-intensity-9/" TargetMode="External"/><Relationship Id="rId71" Type="http://schemas.openxmlformats.org/officeDocument/2006/relationships/hyperlink" Target="https://www.epa.gov/egrid/data-explorer" TargetMode="External"/><Relationship Id="rId70" Type="http://schemas.openxmlformats.org/officeDocument/2006/relationships/hyperlink" Target="https://www.moeaboe.gov.tw/ECW/english/news/News.aspx?kind=6&amp;menu_id=958&amp;news_id=17681" TargetMode="External"/><Relationship Id="rId139" Type="http://schemas.openxmlformats.org/officeDocument/2006/relationships/hyperlink" Target="https://www.carbonfootprint.com/docs/2019_06_emissions_factors_sources_for_2019_electricity.pdf" TargetMode="External"/><Relationship Id="rId138" Type="http://schemas.openxmlformats.org/officeDocument/2006/relationships/hyperlink" Target="https://www.epa.gov/egrid/data-explorer" TargetMode="External"/><Relationship Id="rId137" Type="http://schemas.openxmlformats.org/officeDocument/2006/relationships/hyperlink" Target="https://www.statista.com/statistics/1083967/cee-carbon-dioxide-co2-emissions-of-the-energy-sector/" TargetMode="External"/><Relationship Id="rId132" Type="http://schemas.openxmlformats.org/officeDocument/2006/relationships/hyperlink" Target="https://www.epa.gov/egrid/data-explorer" TargetMode="External"/><Relationship Id="rId131" Type="http://schemas.openxmlformats.org/officeDocument/2006/relationships/hyperlink" Target="https://www.epa.gov/egrid/data-explorer" TargetMode="External"/><Relationship Id="rId130" Type="http://schemas.openxmlformats.org/officeDocument/2006/relationships/hyperlink" Target="https://www.epa.gov/egrid/data-explorer" TargetMode="External"/><Relationship Id="rId136" Type="http://schemas.openxmlformats.org/officeDocument/2006/relationships/hyperlink" Target="https://www.epa.gov/egrid/data-explorer" TargetMode="External"/><Relationship Id="rId135" Type="http://schemas.openxmlformats.org/officeDocument/2006/relationships/hyperlink" Target="https://www.epa.gov/egrid/data-explorer" TargetMode="External"/><Relationship Id="rId134" Type="http://schemas.openxmlformats.org/officeDocument/2006/relationships/hyperlink" Target="https://www.epa.gov/egrid/data-explorer" TargetMode="External"/><Relationship Id="rId133" Type="http://schemas.openxmlformats.org/officeDocument/2006/relationships/hyperlink" Target="https://www.epa.gov/egrid/data-explorer" TargetMode="External"/><Relationship Id="rId62" Type="http://schemas.openxmlformats.org/officeDocument/2006/relationships/hyperlink" Target="https://www.epa.gov/egrid/data-explorer" TargetMode="External"/><Relationship Id="rId61"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63" Type="http://schemas.openxmlformats.org/officeDocument/2006/relationships/hyperlink" Target="https://www.statista.com/statistics/1083967/cee-carbon-dioxide-co2-emissions-of-the-energy-sector/" TargetMode="External"/><Relationship Id="rId66" Type="http://schemas.openxmlformats.org/officeDocument/2006/relationships/hyperlink" Target="https://www.eea.europa.eu/data-and-maps/daviz/co2-emission-intensity-9/" TargetMode="External"/><Relationship Id="rId172" Type="http://schemas.openxmlformats.org/officeDocument/2006/relationships/hyperlink" Target="https://www.eea.europa.eu/data-and-maps/daviz/co2-emission-intensity-9/" TargetMode="External"/><Relationship Id="rId65" Type="http://schemas.openxmlformats.org/officeDocument/2006/relationships/hyperlink" Target="https://www.eea.europa.eu/data-and-maps/daviz/co2-emission-intensity-9/" TargetMode="External"/><Relationship Id="rId171" Type="http://schemas.openxmlformats.org/officeDocument/2006/relationships/hyperlink" Target="https://www.statista.com/statistics/1083967/cee-carbon-dioxide-co2-emissions-of-the-energy-sector/" TargetMode="External"/><Relationship Id="rId68" Type="http://schemas.openxmlformats.org/officeDocument/2006/relationships/hyperlink" Target="https://www.carbonfootprint.com/docs/2019_06_emissions_factors_sources_for_2019_electricity.pdf" TargetMode="External"/><Relationship Id="rId170" Type="http://schemas.openxmlformats.org/officeDocument/2006/relationships/hyperlink" Target="https://www.moeaboe.gov.tw/ECW/english/news/News.aspx?kind=6&amp;menu_id=958&amp;news_id=17681" TargetMode="External"/><Relationship Id="rId67" Type="http://schemas.openxmlformats.org/officeDocument/2006/relationships/hyperlink" Target="https://www.epa.gov/egrid/data-explorer" TargetMode="External"/><Relationship Id="rId60" Type="http://schemas.openxmlformats.org/officeDocument/2006/relationships/hyperlink" Target="https://www.statista.com/statistics/1083967/cee-carbon-dioxide-co2-emissions-of-the-energy-sector/" TargetMode="External"/><Relationship Id="rId165" Type="http://schemas.openxmlformats.org/officeDocument/2006/relationships/hyperlink" Target="https://www.eea.europa.eu/data-and-maps/indicators/overview-of-the-electricity-production-3/assessment" TargetMode="External"/><Relationship Id="rId69" Type="http://schemas.openxmlformats.org/officeDocument/2006/relationships/hyperlink" Target="https://www.climate-transparency.org/wp-content/uploads/2019/11/B2G_2019_China.pdf" TargetMode="External"/><Relationship Id="rId164" Type="http://schemas.openxmlformats.org/officeDocument/2006/relationships/hyperlink" Target="https://www.eea.europa.eu/data-and-maps/daviz/co2-emission-intensity-9/" TargetMode="External"/><Relationship Id="rId163" Type="http://schemas.openxmlformats.org/officeDocument/2006/relationships/hyperlink" Target="https://www.eea.europa.eu/data-and-maps/daviz/co2-emission-intensity-9/" TargetMode="External"/><Relationship Id="rId162" Type="http://schemas.openxmlformats.org/officeDocument/2006/relationships/hyperlink" Target="https://www.eea.europa.eu/data-and-maps/daviz/co2-emission-intensity-9/" TargetMode="External"/><Relationship Id="rId169" Type="http://schemas.openxmlformats.org/officeDocument/2006/relationships/hyperlink" Target="https://www.eea.europa.eu/data-and-maps/daviz/co2-emission-intensity-9/" TargetMode="External"/><Relationship Id="rId168" Type="http://schemas.openxmlformats.org/officeDocument/2006/relationships/hyperlink" Target="https://www.statista.com/statistics/1083967/cee-carbon-dioxide-co2-emissions-of-the-energy-sector/" TargetMode="External"/><Relationship Id="rId167" Type="http://schemas.openxmlformats.org/officeDocument/2006/relationships/hyperlink" Target="https://www.statista.com/statistics/1083967/cee-carbon-dioxide-co2-emissions-of-the-energy-sector/" TargetMode="External"/><Relationship Id="rId166" Type="http://schemas.openxmlformats.org/officeDocument/2006/relationships/hyperlink" Target="https://www.epa.gov/egrid/data-explorer" TargetMode="External"/><Relationship Id="rId51" Type="http://schemas.openxmlformats.org/officeDocument/2006/relationships/hyperlink" Target="https://www.eea.europa.eu/data-and-maps/daviz/co2-emission-intensity-9/" TargetMode="External"/><Relationship Id="rId50" Type="http://schemas.openxmlformats.org/officeDocument/2006/relationships/hyperlink" Target="https://www.statista.com/statistics/1083967/cee-carbon-dioxide-co2-emissions-of-the-energy-sector/" TargetMode="External"/><Relationship Id="rId53" Type="http://schemas.openxmlformats.org/officeDocument/2006/relationships/hyperlink" Target="https://www.epa.gov/egrid/data-explorer" TargetMode="External"/><Relationship Id="rId52" Type="http://schemas.openxmlformats.org/officeDocument/2006/relationships/hyperlink" Target="https://www.statista.com/statistics/1083967/cee-carbon-dioxide-co2-emissions-of-the-energy-sector/" TargetMode="External"/><Relationship Id="rId55" Type="http://schemas.openxmlformats.org/officeDocument/2006/relationships/hyperlink" Target="https://www.eea.europa.eu/data-and-maps/daviz/co2-emission-intensity-9/" TargetMode="External"/><Relationship Id="rId161" Type="http://schemas.openxmlformats.org/officeDocument/2006/relationships/hyperlink" Target="https://www.statista.com/statistics/1083967/cee-carbon-dioxide-co2-emissions-of-the-energy-sector/" TargetMode="External"/><Relationship Id="rId54" Type="http://schemas.openxmlformats.org/officeDocument/2006/relationships/hyperlink" Target="https://www.epa.gov/egrid/data-explorer" TargetMode="External"/><Relationship Id="rId160" Type="http://schemas.openxmlformats.org/officeDocument/2006/relationships/hyperlink" Target="https://www.epa.gov/egrid/data-explorer" TargetMode="External"/><Relationship Id="rId57"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9/" TargetMode="External"/><Relationship Id="rId159" Type="http://schemas.openxmlformats.org/officeDocument/2006/relationships/hyperlink" Target="https://www.carbonfootprint.com/docs/2019_06_emissions_factors_sources_for_2019_electricity.pdf" TargetMode="External"/><Relationship Id="rId59" Type="http://schemas.openxmlformats.org/officeDocument/2006/relationships/hyperlink" Target="https://www.eea.europa.eu/data-and-maps/daviz/co2-emission-intensity-9/" TargetMode="External"/><Relationship Id="rId154" Type="http://schemas.openxmlformats.org/officeDocument/2006/relationships/hyperlink" Target="https://www.epa.gov/egrid/data-explorer" TargetMode="External"/><Relationship Id="rId58" Type="http://schemas.openxmlformats.org/officeDocument/2006/relationships/hyperlink" Target="https://www.eea.europa.eu/data-and-maps/daviz/co2-emission-intensity-9/" TargetMode="External"/><Relationship Id="rId153" Type="http://schemas.openxmlformats.org/officeDocument/2006/relationships/hyperlink" Target="https://www.epa.gov/egrid/data-explorer" TargetMode="External"/><Relationship Id="rId152" Type="http://schemas.openxmlformats.org/officeDocument/2006/relationships/hyperlink" Target="https://www.epa.gov/egrid/data-explorer" TargetMode="External"/><Relationship Id="rId151" Type="http://schemas.openxmlformats.org/officeDocument/2006/relationships/hyperlink" Target="https://www.epa.gov/egrid/data-explorer" TargetMode="External"/><Relationship Id="rId158" Type="http://schemas.openxmlformats.org/officeDocument/2006/relationships/hyperlink" Target="https://www.eea.europa.eu/data-and-maps/daviz/co2-emission-intensity-9/" TargetMode="External"/><Relationship Id="rId157" Type="http://schemas.openxmlformats.org/officeDocument/2006/relationships/hyperlink" Target="https://www.eea.europa.eu/data-and-maps/daviz/co2-emission-intensity-9/" TargetMode="External"/><Relationship Id="rId156" Type="http://schemas.openxmlformats.org/officeDocument/2006/relationships/hyperlink" Target="https://www.eea.europa.eu/data-and-maps/daviz/co2-emission-intensity-9/" TargetMode="External"/><Relationship Id="rId155" Type="http://schemas.openxmlformats.org/officeDocument/2006/relationships/hyperlink" Target="https://www.hkelectric.com/en/customer-services/carbon-calculator" TargetMode="External"/><Relationship Id="rId107" Type="http://schemas.openxmlformats.org/officeDocument/2006/relationships/hyperlink" Target="https://www.epa.gov/egrid/data-explorer" TargetMode="External"/><Relationship Id="rId228" Type="http://schemas.openxmlformats.org/officeDocument/2006/relationships/hyperlink" Target="https://www.epa.gov/egrid/data-explorer" TargetMode="External"/><Relationship Id="rId106" Type="http://schemas.openxmlformats.org/officeDocument/2006/relationships/hyperlink" Target="https://www.eea.europa.eu/data-and-maps/indicators/overview-of-the-electricity-production-3/assessment" TargetMode="External"/><Relationship Id="rId227" Type="http://schemas.openxmlformats.org/officeDocument/2006/relationships/hyperlink" Target="https://www.epa.gov/egrid/data-explorer" TargetMode="External"/><Relationship Id="rId105" Type="http://schemas.openxmlformats.org/officeDocument/2006/relationships/hyperlink" Target="https://www.eea.europa.eu/data-and-maps/indicators/overview-of-the-electricity-production-3/assessment" TargetMode="External"/><Relationship Id="rId226"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4" Type="http://schemas.openxmlformats.org/officeDocument/2006/relationships/hyperlink" Target="https://www.eea.europa.eu/data-and-maps/daviz/co2-emission-intensity-9/" TargetMode="External"/><Relationship Id="rId225" Type="http://schemas.openxmlformats.org/officeDocument/2006/relationships/hyperlink" Target="https://www.eea.europa.eu/data-and-maps/daviz/co2-emission-intensity-9/" TargetMode="External"/><Relationship Id="rId109" Type="http://schemas.openxmlformats.org/officeDocument/2006/relationships/hyperlink" Target="https://www.eea.europa.eu/data-and-maps/daviz/co2-emission-intensity-9/" TargetMode="External"/><Relationship Id="rId108" Type="http://schemas.openxmlformats.org/officeDocument/2006/relationships/hyperlink" Target="https://www.eea.europa.eu/data-and-maps/daviz/co2-emission-intensity-9/" TargetMode="External"/><Relationship Id="rId229" Type="http://schemas.openxmlformats.org/officeDocument/2006/relationships/hyperlink" Target="https://www.epa.gov/egrid/data-explorer" TargetMode="External"/><Relationship Id="rId220" Type="http://schemas.openxmlformats.org/officeDocument/2006/relationships/hyperlink" Target="https://www.climate-transparency.org/wp-content/uploads/2019/11/B2G_2019_China.pdf" TargetMode="External"/><Relationship Id="rId103" Type="http://schemas.openxmlformats.org/officeDocument/2006/relationships/hyperlink" Target="https://www.statista.com/statistics/1083967/cee-carbon-dioxide-co2-emissions-of-the-energy-sector/" TargetMode="External"/><Relationship Id="rId224" Type="http://schemas.openxmlformats.org/officeDocument/2006/relationships/hyperlink" Target="https://www.eea.europa.eu/data-and-maps/daviz/co2-emission-intensity-9/" TargetMode="External"/><Relationship Id="rId102" Type="http://schemas.openxmlformats.org/officeDocument/2006/relationships/hyperlink" Target="https://www.statista.com/statistics/1083967/cee-carbon-dioxide-co2-emissions-of-the-energy-sector/" TargetMode="External"/><Relationship Id="rId223" Type="http://schemas.openxmlformats.org/officeDocument/2006/relationships/hyperlink" Target="https://www.statista.com/statistics/1083967/cee-carbon-dioxide-co2-emissions-of-the-energy-sector/" TargetMode="External"/><Relationship Id="rId101" Type="http://schemas.openxmlformats.org/officeDocument/2006/relationships/hyperlink" Target="https://www.eea.europa.eu/data-and-maps/daviz/co2-emission-intensity-9/" TargetMode="External"/><Relationship Id="rId222" Type="http://schemas.openxmlformats.org/officeDocument/2006/relationships/hyperlink" Target="https://www.epa.gov/egrid/data-explorer" TargetMode="External"/><Relationship Id="rId100" Type="http://schemas.openxmlformats.org/officeDocument/2006/relationships/hyperlink" Target="https://www.statista.com/statistics/1083967/cee-carbon-dioxide-co2-emissions-of-the-energy-sector/" TargetMode="External"/><Relationship Id="rId221" Type="http://schemas.openxmlformats.org/officeDocument/2006/relationships/hyperlink" Target="https://www.statista.com/statistics/1083967/cee-carbon-dioxide-co2-emissions-of-the-energy-sector/" TargetMode="External"/><Relationship Id="rId217" Type="http://schemas.openxmlformats.org/officeDocument/2006/relationships/hyperlink" Target="https://www.epa.gov/egrid/data-explorer" TargetMode="External"/><Relationship Id="rId216" Type="http://schemas.openxmlformats.org/officeDocument/2006/relationships/hyperlink" Target="https://www.ema.gov.sg/singapore-energy-statistics/Ch02/index2" TargetMode="External"/><Relationship Id="rId215" Type="http://schemas.openxmlformats.org/officeDocument/2006/relationships/hyperlink" Target="https://www.ema.gov.sg/singapore-energy-statistics/Ch02/index2" TargetMode="External"/><Relationship Id="rId214" Type="http://schemas.openxmlformats.org/officeDocument/2006/relationships/hyperlink" Target="https://www.ema.gov.sg/singapore-energy-statistics/Ch02/index2" TargetMode="External"/><Relationship Id="rId219" Type="http://schemas.openxmlformats.org/officeDocument/2006/relationships/hyperlink" Target="https://www.ema.gov.sg/singapore-energy-statistics/Ch02/index2" TargetMode="External"/><Relationship Id="rId218" Type="http://schemas.openxmlformats.org/officeDocument/2006/relationships/hyperlink" Target="https://www.epa.gov/egrid/data-explorer" TargetMode="External"/><Relationship Id="rId213" Type="http://schemas.openxmlformats.org/officeDocument/2006/relationships/hyperlink" Target="https://unfccc.int/sites/default/files/resource/Japan_MA2019_presentation.pdf" TargetMode="External"/><Relationship Id="rId212" Type="http://schemas.openxmlformats.org/officeDocument/2006/relationships/hyperlink" Target="https://www.hkelectric.com/en/customer-services/carbon-calculator" TargetMode="External"/><Relationship Id="rId211" Type="http://schemas.openxmlformats.org/officeDocument/2006/relationships/hyperlink" Target="https://www.hkelectric.com/en/customer-services/carbon-calculator" TargetMode="External"/><Relationship Id="rId210" Type="http://schemas.openxmlformats.org/officeDocument/2006/relationships/hyperlink" Target="https://www.eea.europa.eu/data-and-maps/daviz/co2-emission-intensity-9/" TargetMode="External"/><Relationship Id="rId129" Type="http://schemas.openxmlformats.org/officeDocument/2006/relationships/hyperlink" Target="https://www.epa.gov/egrid/data-explorer" TargetMode="External"/><Relationship Id="rId128" Type="http://schemas.openxmlformats.org/officeDocument/2006/relationships/hyperlink" Target="https://www.epa.gov/egrid/data-explorer" TargetMode="External"/><Relationship Id="rId127" Type="http://schemas.openxmlformats.org/officeDocument/2006/relationships/hyperlink" Target="https://www.ceicdata.com/en/thailand/carbon-dioxide-emissions-statistics/carbon-dioxide-emission-per-electricity-generation" TargetMode="External"/><Relationship Id="rId126" Type="http://schemas.openxmlformats.org/officeDocument/2006/relationships/hyperlink" Target="https://www.epa.gov/egrid/data-explorer" TargetMode="External"/><Relationship Id="rId121" Type="http://schemas.openxmlformats.org/officeDocument/2006/relationships/hyperlink" Target="https://www.eea.europa.eu/data-and-maps/daviz/co2-emission-intensity-9/" TargetMode="External"/><Relationship Id="rId242" Type="http://schemas.openxmlformats.org/officeDocument/2006/relationships/hyperlink" Target="https://www.hkelectric.com/en/customer-services/carbon-calculator" TargetMode="External"/><Relationship Id="rId120" Type="http://schemas.openxmlformats.org/officeDocument/2006/relationships/hyperlink" Target="https://www.eea.europa.eu/data-and-maps/indicators/overview-of-the-electricity-production-3/assessment" TargetMode="External"/><Relationship Id="rId241" Type="http://schemas.openxmlformats.org/officeDocument/2006/relationships/hyperlink" Target="https://www.eea.europa.eu/data-and-maps/daviz/co2-emission-intensity-9/" TargetMode="External"/><Relationship Id="rId240" Type="http://schemas.openxmlformats.org/officeDocument/2006/relationships/hyperlink" Target="https://www.eea.europa.eu/data-and-maps/daviz/co2-emission-intensity-9/" TargetMode="External"/><Relationship Id="rId125" Type="http://schemas.openxmlformats.org/officeDocument/2006/relationships/hyperlink" Target="https://www.carbonfootprint.com/docs/2019_06_emissions_factors_sources_for_2019_electricity.pdf" TargetMode="External"/><Relationship Id="rId124" Type="http://schemas.openxmlformats.org/officeDocument/2006/relationships/hyperlink" Target="https://www.carbonfootprint.com/docs/2019_06_emissions_factors_sources_for_2019_electricity.pdf" TargetMode="External"/><Relationship Id="rId123" Type="http://schemas.openxmlformats.org/officeDocument/2006/relationships/hyperlink" Target="https://www.eea.europa.eu/data-and-maps/daviz/co2-emission-intensity-9/" TargetMode="External"/><Relationship Id="rId122" Type="http://schemas.openxmlformats.org/officeDocument/2006/relationships/hyperlink" Target="https://www.eea.europa.eu/data-and-maps/daviz/co2-emission-intensity-9/" TargetMode="External"/><Relationship Id="rId243" Type="http://schemas.openxmlformats.org/officeDocument/2006/relationships/drawing" Target="../drawings/drawing6.xml"/><Relationship Id="rId95" Type="http://schemas.openxmlformats.org/officeDocument/2006/relationships/hyperlink" Target="https://www.epa.gov/egrid/data-explorer" TargetMode="External"/><Relationship Id="rId94" Type="http://schemas.openxmlformats.org/officeDocument/2006/relationships/hyperlink" Target="https://www.eea.europa.eu/data-and-maps/daviz/co2-emission-intensity-9/" TargetMode="External"/><Relationship Id="rId97" Type="http://schemas.openxmlformats.org/officeDocument/2006/relationships/hyperlink" Target="https://www.epa.gov/egrid/data-explorer" TargetMode="External"/><Relationship Id="rId96" Type="http://schemas.openxmlformats.org/officeDocument/2006/relationships/hyperlink" Target="https://www.epa.gov/egrid/data-explorer" TargetMode="External"/><Relationship Id="rId99" Type="http://schemas.openxmlformats.org/officeDocument/2006/relationships/hyperlink" Target="https://www.cer-rec.gc.ca/en/data-analysis/energy-commodities/electricity/report/2017-canadian-renewable-power/canadas-renewable-power-landscape-2017-energy-market-analysis-ghg-emission.html" TargetMode="External"/><Relationship Id="rId98" Type="http://schemas.openxmlformats.org/officeDocument/2006/relationships/hyperlink" Target="https://www.eea.europa.eu/data-and-maps/indicators/overview-of-the-electricity-production-3/assessment" TargetMode="External"/><Relationship Id="rId91" Type="http://schemas.openxmlformats.org/officeDocument/2006/relationships/hyperlink" Target="https://unfccc.int/sites/default/files/resource/Japan_MA2019_presentation.pdf" TargetMode="External"/><Relationship Id="rId90" Type="http://schemas.openxmlformats.org/officeDocument/2006/relationships/hyperlink" Target="https://www.statista.com/statistics/1083967/cee-carbon-dioxide-co2-emissions-of-the-energy-sector/" TargetMode="External"/><Relationship Id="rId93" Type="http://schemas.openxmlformats.org/officeDocument/2006/relationships/hyperlink" Target="https://www.cer-rec.gc.ca/en/data-analysis/energy-commodities/electricity/report/2017-canadian-renewable-power/canadas-renewable-power-landscape-2017-energy-market-analysis-ghg-emission.html" TargetMode="External"/><Relationship Id="rId92" Type="http://schemas.openxmlformats.org/officeDocument/2006/relationships/hyperlink" Target="https://www.statista.com/statistics/1083967/cee-carbon-dioxide-co2-emissions-of-the-energy-sector/" TargetMode="External"/><Relationship Id="rId118" Type="http://schemas.openxmlformats.org/officeDocument/2006/relationships/hyperlink" Target="https://www.eea.europa.eu/data-and-maps/daviz/co2-emission-intensity-9/" TargetMode="External"/><Relationship Id="rId239" Type="http://schemas.openxmlformats.org/officeDocument/2006/relationships/hyperlink" Target="https://www.eea.europa.eu/data-and-maps/daviz/co2-emission-intensity-9/" TargetMode="External"/><Relationship Id="rId117" Type="http://schemas.openxmlformats.org/officeDocument/2006/relationships/hyperlink" Target="https://www.statista.com/statistics/1083967/cee-carbon-dioxide-co2-emissions-of-the-energy-sector/" TargetMode="External"/><Relationship Id="rId238" Type="http://schemas.openxmlformats.org/officeDocument/2006/relationships/hyperlink" Target="https://www.carbonfootprint.com/docs/2019_06_emissions_factors_sources_for_2019_electricity.pdf" TargetMode="External"/><Relationship Id="rId116" Type="http://schemas.openxmlformats.org/officeDocument/2006/relationships/hyperlink" Target="https://www.statista.com/statistics/1083967/cee-carbon-dioxide-co2-emissions-of-the-energy-sector/" TargetMode="External"/><Relationship Id="rId237" Type="http://schemas.openxmlformats.org/officeDocument/2006/relationships/hyperlink" Target="https://www.epa.gov/egrid/data-explorer" TargetMode="External"/><Relationship Id="rId115" Type="http://schemas.openxmlformats.org/officeDocument/2006/relationships/hyperlink" Target="https://www.epa.gov/egrid/data-explorer" TargetMode="External"/><Relationship Id="rId236"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110" Type="http://schemas.openxmlformats.org/officeDocument/2006/relationships/hyperlink" Target="https://www.epa.gov/egrid/data-explorer" TargetMode="External"/><Relationship Id="rId231" Type="http://schemas.openxmlformats.org/officeDocument/2006/relationships/hyperlink" Target="https://www.epa.gov/egrid/data-explorer" TargetMode="External"/><Relationship Id="rId230" Type="http://schemas.openxmlformats.org/officeDocument/2006/relationships/hyperlink" Target="https://www.epa.gov/egrid/data-explorer" TargetMode="External"/><Relationship Id="rId114" Type="http://schemas.openxmlformats.org/officeDocument/2006/relationships/hyperlink" Target="https://www.eea.europa.eu/data-and-maps/daviz/co2-emission-intensity-9/" TargetMode="External"/><Relationship Id="rId235" Type="http://schemas.openxmlformats.org/officeDocument/2006/relationships/hyperlink" Target="https://www.epa.gov/egrid/data-explorer" TargetMode="External"/><Relationship Id="rId113" Type="http://schemas.openxmlformats.org/officeDocument/2006/relationships/hyperlink" Target="https://www.epa.gov/egrid/data-explorer" TargetMode="External"/><Relationship Id="rId234" Type="http://schemas.openxmlformats.org/officeDocument/2006/relationships/hyperlink" Target="https://www.epa.gov/egrid/data-explorer" TargetMode="External"/><Relationship Id="rId112" Type="http://schemas.openxmlformats.org/officeDocument/2006/relationships/hyperlink" Target="https://www.ema.gov.sg/singapore-energy-statistics/Ch02/index2" TargetMode="External"/><Relationship Id="rId233" Type="http://schemas.openxmlformats.org/officeDocument/2006/relationships/hyperlink" Target="https://www.epa.gov/egrid/data-explorer" TargetMode="External"/><Relationship Id="rId111" Type="http://schemas.openxmlformats.org/officeDocument/2006/relationships/hyperlink" Target="https://www.epa.gov/egrid/data-explorer" TargetMode="External"/><Relationship Id="rId232" Type="http://schemas.openxmlformats.org/officeDocument/2006/relationships/hyperlink" Target="https://www.epa.gov/egrid/data-explorer" TargetMode="External"/><Relationship Id="rId206" Type="http://schemas.openxmlformats.org/officeDocument/2006/relationships/hyperlink" Target="https://www.eea.europa.eu/data-and-maps/daviz/co2-emission-intensity-9/" TargetMode="External"/><Relationship Id="rId205" Type="http://schemas.openxmlformats.org/officeDocument/2006/relationships/hyperlink" Target="https://www.statista.com/statistics/1083967/cee-carbon-dioxide-co2-emissions-of-the-energy-sector/" TargetMode="External"/><Relationship Id="rId204" Type="http://schemas.openxmlformats.org/officeDocument/2006/relationships/hyperlink" Target="https://www.eea.europa.eu/data-and-maps/indicators/overview-of-the-electricity-production-3/assessment" TargetMode="External"/><Relationship Id="rId203" Type="http://schemas.openxmlformats.org/officeDocument/2006/relationships/hyperlink" Target="https://www.statista.com/statistics/1083967/cee-carbon-dioxide-co2-emissions-of-the-energy-sector/" TargetMode="External"/><Relationship Id="rId209" Type="http://schemas.openxmlformats.org/officeDocument/2006/relationships/hyperlink" Target="https://www.eea.europa.eu/data-and-maps/daviz/co2-emission-intensity-9/" TargetMode="External"/><Relationship Id="rId208" Type="http://schemas.openxmlformats.org/officeDocument/2006/relationships/hyperlink" Target="https://www.epa.gov/egrid/data-explorer" TargetMode="External"/><Relationship Id="rId207" Type="http://schemas.openxmlformats.org/officeDocument/2006/relationships/hyperlink" Target="https://www.epa.gov/egrid/data-explorer" TargetMode="External"/><Relationship Id="rId202" Type="http://schemas.openxmlformats.org/officeDocument/2006/relationships/hyperlink" Target="https://www.statista.com/statistics/1190081/carbon-intensity-outlook-of-australia/" TargetMode="External"/><Relationship Id="rId201" Type="http://schemas.openxmlformats.org/officeDocument/2006/relationships/hyperlink" Target="https://www.carbonfootprint.com/docs/2019_06_emissions_factors_sources_for_2019_electricity.pdf" TargetMode="External"/><Relationship Id="rId200" Type="http://schemas.openxmlformats.org/officeDocument/2006/relationships/hyperlink" Target="https://www.epa.gov/egrid/data-explorer"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statista.com/statistics/1083967/cee-carbon-dioxide-co2-emissions-of-the-energy-sector/" TargetMode="External"/><Relationship Id="rId190" Type="http://schemas.openxmlformats.org/officeDocument/2006/relationships/hyperlink" Target="https://www.epa.gov/egrid/data-explorer" TargetMode="External"/><Relationship Id="rId42" Type="http://schemas.openxmlformats.org/officeDocument/2006/relationships/hyperlink" Target="https://www.epa.gov/egrid/data-explorer" TargetMode="External"/><Relationship Id="rId41" Type="http://schemas.openxmlformats.org/officeDocument/2006/relationships/hyperlink" Target="https://www.statista.com/statistics/1083967/cee-carbon-dioxide-co2-emissions-of-the-energy-sector/" TargetMode="External"/><Relationship Id="rId44" Type="http://schemas.openxmlformats.org/officeDocument/2006/relationships/hyperlink" Target="https://www.eea.europa.eu/data-and-maps/daviz/co2-emission-intensity-9/" TargetMode="External"/><Relationship Id="rId194" Type="http://schemas.openxmlformats.org/officeDocument/2006/relationships/hyperlink" Target="https://www.epa.gov/egrid/data-explorer" TargetMode="External"/><Relationship Id="rId43" Type="http://schemas.openxmlformats.org/officeDocument/2006/relationships/hyperlink" Target="https://www.epa.gov/egrid/data-explorer" TargetMode="External"/><Relationship Id="rId193" Type="http://schemas.openxmlformats.org/officeDocument/2006/relationships/hyperlink" Target="https://www.epa.gov/egrid/data-explorer" TargetMode="External"/><Relationship Id="rId46" Type="http://schemas.openxmlformats.org/officeDocument/2006/relationships/hyperlink" Target="https://www.eea.europa.eu/data-and-maps/daviz/co2-emission-intensity-9/" TargetMode="External"/><Relationship Id="rId192" Type="http://schemas.openxmlformats.org/officeDocument/2006/relationships/hyperlink" Target="https://www.epa.gov/egrid/data-explorer" TargetMode="External"/><Relationship Id="rId45" Type="http://schemas.openxmlformats.org/officeDocument/2006/relationships/hyperlink" Target="https://www.eea.europa.eu/data-and-maps/daviz/co2-emission-intensity-9/" TargetMode="External"/><Relationship Id="rId191"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9/" TargetMode="External"/><Relationship Id="rId187" Type="http://schemas.openxmlformats.org/officeDocument/2006/relationships/hyperlink" Target="https://www.epa.gov/egrid/data-explorer" TargetMode="External"/><Relationship Id="rId47" Type="http://schemas.openxmlformats.org/officeDocument/2006/relationships/hyperlink" Target="https://www.eea.europa.eu/data-and-maps/daviz/co2-emission-intensity-9/" TargetMode="External"/><Relationship Id="rId186" Type="http://schemas.openxmlformats.org/officeDocument/2006/relationships/hyperlink" Target="https://www.epa.gov/egrid/data-explorer" TargetMode="External"/><Relationship Id="rId185" Type="http://schemas.openxmlformats.org/officeDocument/2006/relationships/hyperlink" Target="https://www.epa.gov/egrid/data-explorer" TargetMode="External"/><Relationship Id="rId49" Type="http://schemas.openxmlformats.org/officeDocument/2006/relationships/hyperlink" Target="https://unfccc.int/sites/default/files/resource/Japan_MA2019_presentation.pdf" TargetMode="External"/><Relationship Id="rId184" Type="http://schemas.openxmlformats.org/officeDocument/2006/relationships/hyperlink" Target="https://www.epa.gov/egrid/data-explorer" TargetMode="External"/><Relationship Id="rId189" Type="http://schemas.openxmlformats.org/officeDocument/2006/relationships/hyperlink" Target="https://www.epa.gov/egrid/data-explorer" TargetMode="External"/><Relationship Id="rId188" Type="http://schemas.openxmlformats.org/officeDocument/2006/relationships/hyperlink" Target="https://www.epa.gov/egrid/data-explorer" TargetMode="External"/><Relationship Id="rId31" Type="http://schemas.openxmlformats.org/officeDocument/2006/relationships/hyperlink" Target="https://www.epa.gov/egrid/data-explorer" TargetMode="External"/><Relationship Id="rId30" Type="http://schemas.openxmlformats.org/officeDocument/2006/relationships/hyperlink" Target="https://www.epa.gov/egrid/data-explorer" TargetMode="External"/><Relationship Id="rId33" Type="http://schemas.openxmlformats.org/officeDocument/2006/relationships/hyperlink" Target="https://www.epa.gov/egrid/data-explorer" TargetMode="External"/><Relationship Id="rId183"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182" Type="http://schemas.openxmlformats.org/officeDocument/2006/relationships/hyperlink" Target="https://www.epa.gov/egrid/data-explorer" TargetMode="External"/><Relationship Id="rId35" Type="http://schemas.openxmlformats.org/officeDocument/2006/relationships/hyperlink" Target="https://www.epa.gov/egrid/data-explorer" TargetMode="External"/><Relationship Id="rId181" Type="http://schemas.openxmlformats.org/officeDocument/2006/relationships/hyperlink" Target="https://www.epa.gov/egrid/data-explorer" TargetMode="External"/><Relationship Id="rId34" Type="http://schemas.openxmlformats.org/officeDocument/2006/relationships/hyperlink" Target="https://www.epa.gov/egrid/data-explorer" TargetMode="External"/><Relationship Id="rId180" Type="http://schemas.openxmlformats.org/officeDocument/2006/relationships/hyperlink" Target="https://www.epa.gov/egrid/data-explorer" TargetMode="External"/><Relationship Id="rId37" Type="http://schemas.openxmlformats.org/officeDocument/2006/relationships/hyperlink" Target="https://www.eea.europa.eu/data-and-maps/daviz/co2-emission-intensity-9/" TargetMode="External"/><Relationship Id="rId176" Type="http://schemas.openxmlformats.org/officeDocument/2006/relationships/hyperlink" Target="https://www.statista.com/statistics/1083967/cee-carbon-dioxide-co2-emissions-of-the-energy-sector/" TargetMode="External"/><Relationship Id="rId36" Type="http://schemas.openxmlformats.org/officeDocument/2006/relationships/hyperlink" Target="https://www.cer-rec.gc.ca/en/data-analysis/energy-commodities/electricity/report/2017-canadian-renewable-power/canadas-renewable-power-landscape-2017-energy-market-analysis-ghg-emission.html" TargetMode="External"/><Relationship Id="rId175" Type="http://schemas.openxmlformats.org/officeDocument/2006/relationships/hyperlink" Target="https://www.statista.com/statistics/1083967/cee-carbon-dioxide-co2-emissions-of-the-energy-sector/" TargetMode="External"/><Relationship Id="rId39" Type="http://schemas.openxmlformats.org/officeDocument/2006/relationships/hyperlink" Target="https://www.statista.com/statistics/1083967/cee-carbon-dioxide-co2-emissions-of-the-energy-sector/" TargetMode="External"/><Relationship Id="rId174" Type="http://schemas.openxmlformats.org/officeDocument/2006/relationships/hyperlink" Target="https://www.statista.com/statistics/1083967/cee-carbon-dioxide-co2-emissions-of-the-energy-sector/" TargetMode="External"/><Relationship Id="rId38" Type="http://schemas.openxmlformats.org/officeDocument/2006/relationships/hyperlink" Target="https://www.eea.europa.eu/data-and-maps/daviz/co2-emission-intensity-9/" TargetMode="External"/><Relationship Id="rId173" Type="http://schemas.openxmlformats.org/officeDocument/2006/relationships/hyperlink" Target="https://www.statista.com/statistics/1083967/cee-carbon-dioxide-co2-emissions-of-the-energy-sector/" TargetMode="External"/><Relationship Id="rId179" Type="http://schemas.openxmlformats.org/officeDocument/2006/relationships/hyperlink" Target="https://www.epa.gov/egrid/data-explorer" TargetMode="External"/><Relationship Id="rId178" Type="http://schemas.openxmlformats.org/officeDocument/2006/relationships/hyperlink" Target="https://www.statista.com/statistics/1083967/cee-carbon-dioxide-co2-emissions-of-the-energy-sector/" TargetMode="External"/><Relationship Id="rId177" Type="http://schemas.openxmlformats.org/officeDocument/2006/relationships/hyperlink" Target="https://www.statista.com/statistics/1083967/cee-carbon-dioxide-co2-emissions-of-the-energy-sector/" TargetMode="External"/><Relationship Id="rId20" Type="http://schemas.openxmlformats.org/officeDocument/2006/relationships/hyperlink" Target="https://www.eea.europa.eu/data-and-maps/daviz/co2-emission-intensity-9/" TargetMode="External"/><Relationship Id="rId22" Type="http://schemas.openxmlformats.org/officeDocument/2006/relationships/hyperlink" Target="https://www.eea.europa.eu/data-and-maps/daviz/co2-emission-intensity-9/" TargetMode="External"/><Relationship Id="rId21" Type="http://schemas.openxmlformats.org/officeDocument/2006/relationships/hyperlink" Target="https://www.epa.gov/egrid/data-explorer" TargetMode="External"/><Relationship Id="rId24" Type="http://schemas.openxmlformats.org/officeDocument/2006/relationships/hyperlink" Target="https://www.statista.com/statistics/1083967/cee-carbon-dioxide-co2-emissions-of-the-energy-sector/" TargetMode="External"/><Relationship Id="rId23"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25" Type="http://schemas.openxmlformats.org/officeDocument/2006/relationships/hyperlink" Target="https://www.statista.com/statistics/1083967/cee-carbon-dioxide-co2-emissions-of-the-energy-sector/" TargetMode="External"/><Relationship Id="rId28" Type="http://schemas.openxmlformats.org/officeDocument/2006/relationships/hyperlink" Target="https://www.eea.europa.eu/data-and-maps/indicators/overview-of-the-electricity-production-3/assessment" TargetMode="External"/><Relationship Id="rId27" Type="http://schemas.openxmlformats.org/officeDocument/2006/relationships/hyperlink" Target="https://www.epa.gov/egrid/data-explorer" TargetMode="External"/><Relationship Id="rId29" Type="http://schemas.openxmlformats.org/officeDocument/2006/relationships/hyperlink" Target="https://www.statista.com/statistics/1083967/cee-carbon-dioxide-co2-emissions-of-the-energy-sector/" TargetMode="External"/><Relationship Id="rId11" Type="http://schemas.openxmlformats.org/officeDocument/2006/relationships/hyperlink" Target="https://www.epa.gov/egrid/data-explorer" TargetMode="External"/><Relationship Id="rId10" Type="http://schemas.openxmlformats.org/officeDocument/2006/relationships/hyperlink" Target="https://www.epa.gov/egrid/data-explorer" TargetMode="External"/><Relationship Id="rId13" Type="http://schemas.openxmlformats.org/officeDocument/2006/relationships/hyperlink" Target="https://www.eea.europa.eu/data-and-maps/indicators/overview-of-the-electricity-production-3/assessment" TargetMode="External"/><Relationship Id="rId12" Type="http://schemas.openxmlformats.org/officeDocument/2006/relationships/hyperlink" Target="https://www.eea.europa.eu/data-and-maps/daviz/co2-emission-intensity-9/" TargetMode="External"/><Relationship Id="rId15" Type="http://schemas.openxmlformats.org/officeDocument/2006/relationships/hyperlink" Target="https://www.eea.europa.eu/data-and-maps/daviz/co2-emission-intensity-9/" TargetMode="External"/><Relationship Id="rId198"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9/" TargetMode="External"/><Relationship Id="rId197" Type="http://schemas.openxmlformats.org/officeDocument/2006/relationships/hyperlink" Target="https://www.epa.gov/egrid/data-explorer" TargetMode="External"/><Relationship Id="rId17" Type="http://schemas.openxmlformats.org/officeDocument/2006/relationships/hyperlink" Target="https://unfccc.int/sites/default/files/resource/Japan_MA2019_presentation.pdf" TargetMode="External"/><Relationship Id="rId196"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195" Type="http://schemas.openxmlformats.org/officeDocument/2006/relationships/hyperlink" Target="https://www.epa.gov/egrid/data-explorer" TargetMode="External"/><Relationship Id="rId19"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199" Type="http://schemas.openxmlformats.org/officeDocument/2006/relationships/hyperlink" Target="https://www.epa.gov/egrid/data-explorer" TargetMode="External"/><Relationship Id="rId84" Type="http://schemas.openxmlformats.org/officeDocument/2006/relationships/hyperlink" Target="https://www.epa.gov/egrid/data-explorer" TargetMode="External"/><Relationship Id="rId83" Type="http://schemas.openxmlformats.org/officeDocument/2006/relationships/hyperlink" Target="https://www.epa.gov/egrid/data-explorer" TargetMode="External"/><Relationship Id="rId86" Type="http://schemas.openxmlformats.org/officeDocument/2006/relationships/hyperlink" Target="https://www.epa.gov/egrid/data-explorer" TargetMode="External"/><Relationship Id="rId85"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89" Type="http://schemas.openxmlformats.org/officeDocument/2006/relationships/hyperlink" Target="https://www.epa.gov/egrid/data-explorer" TargetMode="External"/><Relationship Id="rId80" Type="http://schemas.openxmlformats.org/officeDocument/2006/relationships/hyperlink" Target="https://www.epa.gov/egrid/data-explorer" TargetMode="External"/><Relationship Id="rId82" Type="http://schemas.openxmlformats.org/officeDocument/2006/relationships/hyperlink" Target="https://www.epa.gov/egrid/data-explorer" TargetMode="External"/><Relationship Id="rId81"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 Type="http://schemas.openxmlformats.org/officeDocument/2006/relationships/hyperlink" Target="https://www.eea.europa.eu/data-and-maps/daviz/co2-emission-intensity-9/" TargetMode="External"/><Relationship Id="rId3" Type="http://schemas.openxmlformats.org/officeDocument/2006/relationships/hyperlink" Target="https://www.hetzner.com/unternehmen/umweltschutz/" TargetMode="External"/><Relationship Id="rId149" Type="http://schemas.openxmlformats.org/officeDocument/2006/relationships/hyperlink" Target="https://www.eea.europa.eu/data-and-maps/daviz/co2-emission-intensity-9/" TargetMode="External"/><Relationship Id="rId4" Type="http://schemas.openxmlformats.org/officeDocument/2006/relationships/hyperlink" Target="https://www.eea.europa.eu/data-and-maps/daviz/co2-emission-intensity-9/" TargetMode="External"/><Relationship Id="rId148" Type="http://schemas.openxmlformats.org/officeDocument/2006/relationships/hyperlink" Target="https://www.carbonfootprint.com/docs/2019_06_emissions_factors_sources_for_2019_electricity.pdf" TargetMode="External"/><Relationship Id="rId9" Type="http://schemas.openxmlformats.org/officeDocument/2006/relationships/hyperlink" Target="https://www.eea.europa.eu/data-and-maps/daviz/co2-emission-intensity-9/" TargetMode="External"/><Relationship Id="rId143" Type="http://schemas.openxmlformats.org/officeDocument/2006/relationships/hyperlink" Target="https://www.carbonfootprint.com/docs/2019_06_emissions_factors_sources_for_2019_electricity.pdf" TargetMode="External"/><Relationship Id="rId142" Type="http://schemas.openxmlformats.org/officeDocument/2006/relationships/hyperlink" Target="https://www.carbonfootprint.com/docs/2019_06_emissions_factors_sources_for_2019_electricity.pdf" TargetMode="External"/><Relationship Id="rId141" Type="http://schemas.openxmlformats.org/officeDocument/2006/relationships/hyperlink" Target="https://www.eea.europa.eu/data-and-maps/daviz/co2-emission-intensity-9/" TargetMode="External"/><Relationship Id="rId140" Type="http://schemas.openxmlformats.org/officeDocument/2006/relationships/hyperlink" Target="https://www.hkelectric.com/en/customer-services/carbon-calculator" TargetMode="External"/><Relationship Id="rId5" Type="http://schemas.openxmlformats.org/officeDocument/2006/relationships/hyperlink" Target="https://www.eea.europa.eu/data-and-maps/daviz/co2-emission-intensity-9/" TargetMode="External"/><Relationship Id="rId147" Type="http://schemas.openxmlformats.org/officeDocument/2006/relationships/hyperlink" Target="https://www.eea.europa.eu/data-and-maps/daviz/co2-emission-intensity-9/" TargetMode="External"/><Relationship Id="rId6" Type="http://schemas.openxmlformats.org/officeDocument/2006/relationships/hyperlink" Target="https://www.epa.gov/egrid/data-explorer" TargetMode="External"/><Relationship Id="rId146" Type="http://schemas.openxmlformats.org/officeDocument/2006/relationships/hyperlink" Target="https://www.eea.europa.eu/data-and-maps/daviz/co2-emission-intensity-9/" TargetMode="External"/><Relationship Id="rId7" Type="http://schemas.openxmlformats.org/officeDocument/2006/relationships/hyperlink" Target="https://www.cer-rec.gc.ca/en/data-analysis/energy-commodities/electricity/report/2017-canadian-renewable-power/canadas-renewable-power-landscape-2017-energy-market-analysis-ghg-emission.html" TargetMode="External"/><Relationship Id="rId145" Type="http://schemas.openxmlformats.org/officeDocument/2006/relationships/hyperlink" Target="https://www.carbonfootprint.com/docs/2019_06_emissions_factors_sources_for_2019_electricity.pdf" TargetMode="External"/><Relationship Id="rId8" Type="http://schemas.openxmlformats.org/officeDocument/2006/relationships/hyperlink" Target="https://www.eea.europa.eu/data-and-maps/daviz/co2-emission-intensity-9/" TargetMode="External"/><Relationship Id="rId144" Type="http://schemas.openxmlformats.org/officeDocument/2006/relationships/hyperlink" Target="https://www.carbonfootprint.com/docs/2019_06_emissions_factors_sources_for_2019_electricity.pdf" TargetMode="External"/><Relationship Id="rId73" Type="http://schemas.openxmlformats.org/officeDocument/2006/relationships/hyperlink" Target="https://www.statista.com/statistics/1083967/cee-carbon-dioxide-co2-emissions-of-the-energy-sector/" TargetMode="External"/><Relationship Id="rId72" Type="http://schemas.openxmlformats.org/officeDocument/2006/relationships/hyperlink" Target="https://www.statista.com/statistics/1083967/cee-carbon-dioxide-co2-emissions-of-the-energy-sector/" TargetMode="External"/><Relationship Id="rId75" Type="http://schemas.openxmlformats.org/officeDocument/2006/relationships/hyperlink" Target="https://www.statista.com/statistics/1083967/cee-carbon-dioxide-co2-emissions-of-the-energy-sector/" TargetMode="External"/><Relationship Id="rId74" Type="http://schemas.openxmlformats.org/officeDocument/2006/relationships/hyperlink" Target="https://www.statista.com/statistics/1083967/cee-carbon-dioxide-co2-emissions-of-the-energy-sector/" TargetMode="External"/><Relationship Id="rId77" Type="http://schemas.openxmlformats.org/officeDocument/2006/relationships/hyperlink" Target="https://www.moeaboe.gov.tw/ECW/english/news/News.aspx?kind=6&amp;menu_id=958&amp;news_id=17681" TargetMode="External"/><Relationship Id="rId76" Type="http://schemas.openxmlformats.org/officeDocument/2006/relationships/hyperlink" Target="https://www.ema.gov.sg/singapore-energy-statistics/Ch02/index2" TargetMode="External"/><Relationship Id="rId79" Type="http://schemas.openxmlformats.org/officeDocument/2006/relationships/hyperlink" Target="https://www.statista.com/statistics/1083967/cee-carbon-dioxide-co2-emissions-of-the-energy-sector/" TargetMode="External"/><Relationship Id="rId78" Type="http://schemas.openxmlformats.org/officeDocument/2006/relationships/hyperlink" Target="https://www.statista.com/statistics/1083967/cee-carbon-dioxide-co2-emissions-of-the-energy-sector/" TargetMode="External"/><Relationship Id="rId71" Type="http://schemas.openxmlformats.org/officeDocument/2006/relationships/hyperlink" Target="https://www.statista.com/statistics/1083967/cee-carbon-dioxide-co2-emissions-of-the-energy-sector/" TargetMode="External"/><Relationship Id="rId70" Type="http://schemas.openxmlformats.org/officeDocument/2006/relationships/hyperlink" Target="https://www.statista.com/statistics/1083967/cee-carbon-dioxide-co2-emissions-of-the-energy-sector/" TargetMode="External"/><Relationship Id="rId139" Type="http://schemas.openxmlformats.org/officeDocument/2006/relationships/hyperlink" Target="https://www.hkelectric.com/en/customer-services/carbon-calculator" TargetMode="External"/><Relationship Id="rId138" Type="http://schemas.openxmlformats.org/officeDocument/2006/relationships/hyperlink" Target="https://www.hkelectric.com/en/customer-services/carbon-calculator" TargetMode="External"/><Relationship Id="rId137" Type="http://schemas.openxmlformats.org/officeDocument/2006/relationships/hyperlink" Target="https://www.hkelectric.com/en/customer-services/carbon-calculator" TargetMode="External"/><Relationship Id="rId132" Type="http://schemas.openxmlformats.org/officeDocument/2006/relationships/hyperlink" Target="https://www.eea.europa.eu/data-and-maps/indicators/overview-of-the-electricity-production-3/assessment" TargetMode="External"/><Relationship Id="rId131" Type="http://schemas.openxmlformats.org/officeDocument/2006/relationships/hyperlink" Target="https://www.eea.europa.eu/data-and-maps/daviz/co2-emission-intensity-9/" TargetMode="External"/><Relationship Id="rId130" Type="http://schemas.openxmlformats.org/officeDocument/2006/relationships/hyperlink" Target="https://www.eea.europa.eu/data-and-maps/daviz/co2-emission-intensity-9/" TargetMode="External"/><Relationship Id="rId136" Type="http://schemas.openxmlformats.org/officeDocument/2006/relationships/hyperlink" Target="https://www.eea.europa.eu/data-and-maps/indicators/overview-of-the-electricity-production-3/assessment" TargetMode="External"/><Relationship Id="rId135" Type="http://schemas.openxmlformats.org/officeDocument/2006/relationships/hyperlink" Target="https://www.eea.europa.eu/data-and-maps/indicators/overview-of-the-electricity-production-3/assessment" TargetMode="External"/><Relationship Id="rId134" Type="http://schemas.openxmlformats.org/officeDocument/2006/relationships/hyperlink" Target="https://www.eea.europa.eu/data-and-maps/indicators/overview-of-the-electricity-production-3/assessment" TargetMode="External"/><Relationship Id="rId133" Type="http://schemas.openxmlformats.org/officeDocument/2006/relationships/hyperlink" Target="https://www.eea.europa.eu/data-and-maps/indicators/overview-of-the-electricity-production-3/assessment" TargetMode="External"/><Relationship Id="rId62" Type="http://schemas.openxmlformats.org/officeDocument/2006/relationships/hyperlink" Target="https://www.eea.europa.eu/data-and-maps/indicators/overview-of-the-electricity-production-3/assessment" TargetMode="External"/><Relationship Id="rId61" Type="http://schemas.openxmlformats.org/officeDocument/2006/relationships/hyperlink" Target="https://www.eea.europa.eu/data-and-maps/indicators/overview-of-the-electricity-production-3/assessment" TargetMode="External"/><Relationship Id="rId64" Type="http://schemas.openxmlformats.org/officeDocument/2006/relationships/hyperlink" Target="https://www.hkelectric.com/en/customer-services/carbon-calculator" TargetMode="External"/><Relationship Id="rId63" Type="http://schemas.openxmlformats.org/officeDocument/2006/relationships/hyperlink" Target="https://www.eea.europa.eu/data-and-maps/indicators/overview-of-the-electricity-production-3/assessment" TargetMode="External"/><Relationship Id="rId66" Type="http://schemas.openxmlformats.org/officeDocument/2006/relationships/hyperlink" Target="https://www.eea.europa.eu/data-and-maps/daviz/co2-emission-intensity-9/" TargetMode="External"/><Relationship Id="rId172" Type="http://schemas.openxmlformats.org/officeDocument/2006/relationships/hyperlink" Target="https://www.statista.com/statistics/1083967/cee-carbon-dioxide-co2-emissions-of-the-energy-sector/" TargetMode="External"/><Relationship Id="rId65" Type="http://schemas.openxmlformats.org/officeDocument/2006/relationships/hyperlink" Target="https://unfccc.int/sites/default/files/resource/Japan_MA2019_presentation.pdf" TargetMode="External"/><Relationship Id="rId171" Type="http://schemas.openxmlformats.org/officeDocument/2006/relationships/hyperlink" Target="https://www.moeaboe.gov.tw/ECW/english/news/News.aspx?kind=6&amp;menu_id=958&amp;news_id=17681" TargetMode="External"/><Relationship Id="rId68" Type="http://schemas.openxmlformats.org/officeDocument/2006/relationships/hyperlink" Target="https://www.eea.europa.eu/data-and-maps/daviz/co2-emission-intensity-9/" TargetMode="External"/><Relationship Id="rId170" Type="http://schemas.openxmlformats.org/officeDocument/2006/relationships/hyperlink" Target="https://www.ema.gov.sg/singapore-energy-statistics/Ch02/index2" TargetMode="External"/><Relationship Id="rId67" Type="http://schemas.openxmlformats.org/officeDocument/2006/relationships/hyperlink" Target="https://www.eea.europa.eu/data-and-maps/daviz/co2-emission-intensity-9/" TargetMode="External"/><Relationship Id="rId60" Type="http://schemas.openxmlformats.org/officeDocument/2006/relationships/hyperlink" Target="https://www.eea.europa.eu/data-and-maps/daviz/co2-emission-intensity-9/" TargetMode="External"/><Relationship Id="rId165" Type="http://schemas.openxmlformats.org/officeDocument/2006/relationships/hyperlink" Target="https://www.ema.gov.sg/singapore-energy-statistics/Ch02/index2" TargetMode="External"/><Relationship Id="rId69" Type="http://schemas.openxmlformats.org/officeDocument/2006/relationships/hyperlink" Target="https://www.eea.europa.eu/data-and-maps/daviz/co2-emission-intensity-9/" TargetMode="External"/><Relationship Id="rId164" Type="http://schemas.openxmlformats.org/officeDocument/2006/relationships/hyperlink" Target="https://www.eea.europa.eu/data-and-maps/daviz/co2-emission-intensity-9/" TargetMode="External"/><Relationship Id="rId163" Type="http://schemas.openxmlformats.org/officeDocument/2006/relationships/hyperlink" Target="https://www.statista.com/statistics/1083967/cee-carbon-dioxide-co2-emissions-of-the-energy-sector/" TargetMode="External"/><Relationship Id="rId162" Type="http://schemas.openxmlformats.org/officeDocument/2006/relationships/hyperlink" Target="https://www.statista.com/statistics/1083967/cee-carbon-dioxide-co2-emissions-of-the-energy-sector/" TargetMode="External"/><Relationship Id="rId169" Type="http://schemas.openxmlformats.org/officeDocument/2006/relationships/hyperlink" Target="https://www.ema.gov.sg/singapore-energy-statistics/Ch02/index2" TargetMode="External"/><Relationship Id="rId168" Type="http://schemas.openxmlformats.org/officeDocument/2006/relationships/hyperlink" Target="https://www.ema.gov.sg/singapore-energy-statistics/Ch02/index2" TargetMode="External"/><Relationship Id="rId167" Type="http://schemas.openxmlformats.org/officeDocument/2006/relationships/hyperlink" Target="https://www.ema.gov.sg/singapore-energy-statistics/Ch02/index2" TargetMode="External"/><Relationship Id="rId166" Type="http://schemas.openxmlformats.org/officeDocument/2006/relationships/hyperlink" Target="https://www.ema.gov.sg/singapore-energy-statistics/Ch02/index2" TargetMode="External"/><Relationship Id="rId51" Type="http://schemas.openxmlformats.org/officeDocument/2006/relationships/hyperlink" Target="https://www.statista.com/statistics/1083967/cee-carbon-dioxide-co2-emissions-of-the-energy-sector/" TargetMode="External"/><Relationship Id="rId50" Type="http://schemas.openxmlformats.org/officeDocument/2006/relationships/hyperlink" Target="https://www.eea.europa.eu/data-and-maps/daviz/co2-emission-intensity-9/" TargetMode="External"/><Relationship Id="rId53" Type="http://schemas.openxmlformats.org/officeDocument/2006/relationships/hyperlink" Target="https://www.carbonfootprint.com/docs/2019_06_emissions_factors_sources_for_2019_electricity.pdf" TargetMode="External"/><Relationship Id="rId52" Type="http://schemas.openxmlformats.org/officeDocument/2006/relationships/hyperlink" Target="https://www.epa.gov/egrid/data-explorer" TargetMode="External"/><Relationship Id="rId55" Type="http://schemas.openxmlformats.org/officeDocument/2006/relationships/hyperlink" Target="https://www.eea.europa.eu/data-and-maps/daviz/co2-emission-intensity-9/" TargetMode="External"/><Relationship Id="rId161" Type="http://schemas.openxmlformats.org/officeDocument/2006/relationships/hyperlink" Target="https://www.statista.com/statistics/1083967/cee-carbon-dioxide-co2-emissions-of-the-energy-sector/" TargetMode="External"/><Relationship Id="rId54" Type="http://schemas.openxmlformats.org/officeDocument/2006/relationships/hyperlink" Target="https://www.climate-transparency.org/wp-content/uploads/2019/11/B2G_2019_China.pdf" TargetMode="External"/><Relationship Id="rId160" Type="http://schemas.openxmlformats.org/officeDocument/2006/relationships/hyperlink" Target="https://www.statista.com/statistics/1083967/cee-carbon-dioxide-co2-emissions-of-the-energy-sector/" TargetMode="External"/><Relationship Id="rId57" Type="http://schemas.openxmlformats.org/officeDocument/2006/relationships/hyperlink" Target="https://www.eea.europa.eu/data-and-maps/daviz/co2-emission-intensity-9/" TargetMode="External"/><Relationship Id="rId56" Type="http://schemas.openxmlformats.org/officeDocument/2006/relationships/hyperlink" Target="https://www.eea.europa.eu/data-and-maps/daviz/co2-emission-intensity-9/" TargetMode="External"/><Relationship Id="rId159" Type="http://schemas.openxmlformats.org/officeDocument/2006/relationships/hyperlink" Target="https://www.statista.com/statistics/1083967/cee-carbon-dioxide-co2-emissions-of-the-energy-sector/" TargetMode="External"/><Relationship Id="rId59" Type="http://schemas.openxmlformats.org/officeDocument/2006/relationships/hyperlink" Target="https://www.eea.europa.eu/data-and-maps/daviz/co2-emission-intensity-9/" TargetMode="External"/><Relationship Id="rId154"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9/" TargetMode="External"/><Relationship Id="rId153" Type="http://schemas.openxmlformats.org/officeDocument/2006/relationships/hyperlink" Target="https://www.eea.europa.eu/data-and-maps/daviz/co2-emission-intensity-9/" TargetMode="External"/><Relationship Id="rId152" Type="http://schemas.openxmlformats.org/officeDocument/2006/relationships/hyperlink" Target="https://www.eea.europa.eu/data-and-maps/daviz/co2-emission-intensity-9/" TargetMode="External"/><Relationship Id="rId151" Type="http://schemas.openxmlformats.org/officeDocument/2006/relationships/hyperlink" Target="https://www.eea.europa.eu/data-and-maps/daviz/co2-emission-intensity-9/" TargetMode="External"/><Relationship Id="rId158" Type="http://schemas.openxmlformats.org/officeDocument/2006/relationships/hyperlink" Target="https://www.statista.com/statistics/1083967/cee-carbon-dioxide-co2-emissions-of-the-energy-sector/" TargetMode="External"/><Relationship Id="rId157" Type="http://schemas.openxmlformats.org/officeDocument/2006/relationships/hyperlink" Target="https://www.statista.com/statistics/1083967/cee-carbon-dioxide-co2-emissions-of-the-energy-sector/" TargetMode="External"/><Relationship Id="rId156" Type="http://schemas.openxmlformats.org/officeDocument/2006/relationships/hyperlink" Target="https://www.statista.com/statistics/1083967/cee-carbon-dioxide-co2-emissions-of-the-energy-sector/" TargetMode="External"/><Relationship Id="rId155" Type="http://schemas.openxmlformats.org/officeDocument/2006/relationships/hyperlink" Target="https://www.statista.com/statistics/1083967/cee-carbon-dioxide-co2-emissions-of-the-energy-sector/" TargetMode="External"/><Relationship Id="rId107" Type="http://schemas.openxmlformats.org/officeDocument/2006/relationships/hyperlink" Target="https://www.climate-transparency.org/wp-content/uploads/2019/11/B2G_2019_China.pdf" TargetMode="External"/><Relationship Id="rId106" Type="http://schemas.openxmlformats.org/officeDocument/2006/relationships/hyperlink" Target="https://www.climate-transparency.org/wp-content/uploads/2019/11/B2G_2019_China.pdf" TargetMode="External"/><Relationship Id="rId105" Type="http://schemas.openxmlformats.org/officeDocument/2006/relationships/hyperlink" Target="https://www.climate-transparency.org/wp-content/uploads/2019/11/B2G_2019_China.pdf" TargetMode="External"/><Relationship Id="rId104" Type="http://schemas.openxmlformats.org/officeDocument/2006/relationships/hyperlink" Target="https://www.carbonfootprint.com/docs/2019_06_emissions_factors_sources_for_2019_electricity.pdf" TargetMode="External"/><Relationship Id="rId109" Type="http://schemas.openxmlformats.org/officeDocument/2006/relationships/hyperlink" Target="https://www.eea.europa.eu/data-and-maps/daviz/co2-emission-intensity-9/" TargetMode="External"/><Relationship Id="rId108" Type="http://schemas.openxmlformats.org/officeDocument/2006/relationships/hyperlink" Target="https://www.climate-transparency.org/wp-content/uploads/2019/11/B2G_2019_China.pdf" TargetMode="External"/><Relationship Id="rId220" Type="http://schemas.openxmlformats.org/officeDocument/2006/relationships/hyperlink" Target="https://unfccc.int/sites/default/files/resource/97620135_Viet%20Nam-BUR2-1-Viet%20Nam%20-%20BUR2.pdf" TargetMode="External"/><Relationship Id="rId10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2"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1"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0" Type="http://schemas.openxmlformats.org/officeDocument/2006/relationships/hyperlink" Target="https://www.cer-rec.gc.ca/en/data-analysis/energy-commodities/electricity/report/2017-canadian-renewable-power/canadas-renewable-power-landscape-2017-energy-market-analysis-ghg-emission.html" TargetMode="External"/><Relationship Id="rId221" Type="http://schemas.openxmlformats.org/officeDocument/2006/relationships/drawing" Target="../drawings/drawing7.xml"/><Relationship Id="rId217" Type="http://schemas.openxmlformats.org/officeDocument/2006/relationships/hyperlink" Target="https://www.epa.gov/egrid/data-explorer" TargetMode="External"/><Relationship Id="rId216" Type="http://schemas.openxmlformats.org/officeDocument/2006/relationships/hyperlink" Target="https://www.epa.gov/egrid/data-explorer" TargetMode="External"/><Relationship Id="rId215" Type="http://schemas.openxmlformats.org/officeDocument/2006/relationships/hyperlink" Target="https://www.epa.gov/egrid/data-explorer" TargetMode="External"/><Relationship Id="rId214" Type="http://schemas.openxmlformats.org/officeDocument/2006/relationships/hyperlink" Target="https://www.epa.gov/egrid/data-explorer" TargetMode="External"/><Relationship Id="rId219"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13" Type="http://schemas.openxmlformats.org/officeDocument/2006/relationships/hyperlink" Target="https://www.epa.gov/egrid/data-explorer" TargetMode="External"/><Relationship Id="rId212" Type="http://schemas.openxmlformats.org/officeDocument/2006/relationships/hyperlink" Target="https://www.epa.gov/egrid/data-explorer" TargetMode="External"/><Relationship Id="rId211" Type="http://schemas.openxmlformats.org/officeDocument/2006/relationships/hyperlink" Target="https://www.epa.gov/egrid/data-explorer" TargetMode="External"/><Relationship Id="rId210" Type="http://schemas.openxmlformats.org/officeDocument/2006/relationships/hyperlink" Target="https://www.epa.gov/egrid/data-explorer" TargetMode="External"/><Relationship Id="rId129" Type="http://schemas.openxmlformats.org/officeDocument/2006/relationships/hyperlink" Target="https://www.eea.europa.eu/data-and-maps/daviz/co2-emission-intensity-9/" TargetMode="External"/><Relationship Id="rId128" Type="http://schemas.openxmlformats.org/officeDocument/2006/relationships/hyperlink" Target="https://www.eea.europa.eu/data-and-maps/daviz/co2-emission-intensity-9/" TargetMode="External"/><Relationship Id="rId127" Type="http://schemas.openxmlformats.org/officeDocument/2006/relationships/hyperlink" Target="https://www.eea.europa.eu/data-and-maps/daviz/co2-emission-intensity-9/" TargetMode="External"/><Relationship Id="rId126" Type="http://schemas.openxmlformats.org/officeDocument/2006/relationships/hyperlink" Target="https://www.eea.europa.eu/data-and-maps/daviz/co2-emission-intensity-9/" TargetMode="External"/><Relationship Id="rId121" Type="http://schemas.openxmlformats.org/officeDocument/2006/relationships/hyperlink" Target="https://www.eea.europa.eu/data-and-maps/daviz/co2-emission-intensity-9/" TargetMode="External"/><Relationship Id="rId120" Type="http://schemas.openxmlformats.org/officeDocument/2006/relationships/hyperlink" Target="https://www.eea.europa.eu/data-and-maps/daviz/co2-emission-intensity-9/" TargetMode="External"/><Relationship Id="rId125" Type="http://schemas.openxmlformats.org/officeDocument/2006/relationships/hyperlink" Target="https://www.eea.europa.eu/data-and-maps/daviz/co2-emission-intensity-9/" TargetMode="External"/><Relationship Id="rId124" Type="http://schemas.openxmlformats.org/officeDocument/2006/relationships/hyperlink" Target="https://www.eea.europa.eu/data-and-maps/daviz/co2-emission-intensity-9/" TargetMode="External"/><Relationship Id="rId123" Type="http://schemas.openxmlformats.org/officeDocument/2006/relationships/hyperlink" Target="https://www.eea.europa.eu/data-and-maps/daviz/co2-emission-intensity-9/" TargetMode="External"/><Relationship Id="rId122"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94" Type="http://schemas.openxmlformats.org/officeDocument/2006/relationships/hyperlink" Target="https://www.epa.gov/egrid/data-explorer" TargetMode="External"/><Relationship Id="rId97" Type="http://schemas.openxmlformats.org/officeDocument/2006/relationships/hyperlink" Target="https://www.carbonfootprint.com/docs/2019_06_emissions_factors_sources_for_2019_electricity.pdf" TargetMode="External"/><Relationship Id="rId96" Type="http://schemas.openxmlformats.org/officeDocument/2006/relationships/hyperlink" Target="https://www.epa.gov/egrid/data-explorer" TargetMode="External"/><Relationship Id="rId99" Type="http://schemas.openxmlformats.org/officeDocument/2006/relationships/hyperlink" Target="https://www.eea.europa.eu/data-and-maps/daviz/co2-emission-intensity-9/" TargetMode="External"/><Relationship Id="rId98" Type="http://schemas.openxmlformats.org/officeDocument/2006/relationships/hyperlink" Target="https://www.statista.com/statistics/1190081/carbon-intensity-outlook-of-australia/" TargetMode="External"/><Relationship Id="rId91" Type="http://schemas.openxmlformats.org/officeDocument/2006/relationships/hyperlink" Target="https://www.epa.gov/egrid/data-explorer" TargetMode="External"/><Relationship Id="rId90" Type="http://schemas.openxmlformats.org/officeDocument/2006/relationships/hyperlink" Target="https://www.epa.gov/egrid/data-explorer" TargetMode="External"/><Relationship Id="rId93" Type="http://schemas.openxmlformats.org/officeDocument/2006/relationships/hyperlink" Target="https://www.epa.gov/egrid/data-explorer" TargetMode="External"/><Relationship Id="rId92" Type="http://schemas.openxmlformats.org/officeDocument/2006/relationships/hyperlink" Target="https://www.epa.gov/egrid/data-explorer" TargetMode="External"/><Relationship Id="rId118" Type="http://schemas.openxmlformats.org/officeDocument/2006/relationships/hyperlink" Target="https://www.eea.europa.eu/data-and-maps/daviz/co2-emission-intensity-9/" TargetMode="External"/><Relationship Id="rId117" Type="http://schemas.openxmlformats.org/officeDocument/2006/relationships/hyperlink" Target="https://www.eea.europa.eu/data-and-maps/daviz/co2-emission-intensity-9/" TargetMode="External"/><Relationship Id="rId116" Type="http://schemas.openxmlformats.org/officeDocument/2006/relationships/hyperlink" Target="https://www.eea.europa.eu/data-and-maps/daviz/co2-emission-intensity-9/" TargetMode="External"/><Relationship Id="rId115" Type="http://schemas.openxmlformats.org/officeDocument/2006/relationships/hyperlink" Target="https://www.eea.europa.eu/data-and-maps/daviz/co2-emission-intensity-9/" TargetMode="External"/><Relationship Id="rId119" Type="http://schemas.openxmlformats.org/officeDocument/2006/relationships/hyperlink" Target="https://www.eea.europa.eu/data-and-maps/daviz/co2-emission-intensity-9/" TargetMode="External"/><Relationship Id="rId110" Type="http://schemas.openxmlformats.org/officeDocument/2006/relationships/hyperlink" Target="https://www.eea.europa.eu/data-and-maps/daviz/co2-emission-intensity-9/" TargetMode="External"/><Relationship Id="rId114" Type="http://schemas.openxmlformats.org/officeDocument/2006/relationships/hyperlink" Target="https://www.eea.europa.eu/data-and-maps/daviz/co2-emission-intensity-9/" TargetMode="External"/><Relationship Id="rId113" Type="http://schemas.openxmlformats.org/officeDocument/2006/relationships/hyperlink" Target="https://www.eea.europa.eu/data-and-maps/daviz/co2-emission-intensity-9/" TargetMode="External"/><Relationship Id="rId112" Type="http://schemas.openxmlformats.org/officeDocument/2006/relationships/hyperlink" Target="https://www.eea.europa.eu/data-and-maps/daviz/co2-emission-intensity-9/" TargetMode="External"/><Relationship Id="rId111" Type="http://schemas.openxmlformats.org/officeDocument/2006/relationships/hyperlink" Target="https://www.eea.europa.eu/data-and-maps/daviz/co2-emission-intensity-9/" TargetMode="External"/><Relationship Id="rId206" Type="http://schemas.openxmlformats.org/officeDocument/2006/relationships/hyperlink" Target="https://www.epa.gov/egrid/data-explorer" TargetMode="External"/><Relationship Id="rId205" Type="http://schemas.openxmlformats.org/officeDocument/2006/relationships/hyperlink" Target="https://www.epa.gov/egrid/data-explorer" TargetMode="External"/><Relationship Id="rId204" Type="http://schemas.openxmlformats.org/officeDocument/2006/relationships/hyperlink" Target="https://www.epa.gov/egrid/data-explorer" TargetMode="External"/><Relationship Id="rId203" Type="http://schemas.openxmlformats.org/officeDocument/2006/relationships/hyperlink" Target="https://www.epa.gov/egrid/data-explorer" TargetMode="External"/><Relationship Id="rId209" Type="http://schemas.openxmlformats.org/officeDocument/2006/relationships/hyperlink" Target="https://www.epa.gov/egrid/data-explorer" TargetMode="External"/><Relationship Id="rId208" Type="http://schemas.openxmlformats.org/officeDocument/2006/relationships/hyperlink" Target="https://www.epa.gov/egrid/data-explorer" TargetMode="External"/><Relationship Id="rId207" Type="http://schemas.openxmlformats.org/officeDocument/2006/relationships/hyperlink" Target="https://www.epa.gov/egrid/data-explorer" TargetMode="External"/><Relationship Id="rId202" Type="http://schemas.openxmlformats.org/officeDocument/2006/relationships/hyperlink" Target="https://www.epa.gov/egrid/data-explorer" TargetMode="External"/><Relationship Id="rId201" Type="http://schemas.openxmlformats.org/officeDocument/2006/relationships/hyperlink" Target="https://www.epa.gov/egrid/data-explorer" TargetMode="External"/><Relationship Id="rId200" Type="http://schemas.openxmlformats.org/officeDocument/2006/relationships/hyperlink" Target="https://www.epa.gov/egrid/data-explor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1.5"/>
    <col customWidth="1" min="2" max="2" width="14.25"/>
    <col customWidth="1" min="5" max="5" width="21.0"/>
  </cols>
  <sheetData>
    <row r="1">
      <c r="A1" s="1" t="s">
        <v>0</v>
      </c>
      <c r="B1" s="2"/>
      <c r="C1" s="2"/>
      <c r="D1" s="2"/>
      <c r="E1" s="3"/>
      <c r="F1" s="4"/>
      <c r="G1" s="4"/>
      <c r="H1" s="4"/>
      <c r="I1" s="4"/>
      <c r="J1" s="4"/>
      <c r="K1" s="4"/>
      <c r="L1" s="4"/>
      <c r="M1" s="4"/>
      <c r="N1" s="4"/>
      <c r="O1" s="4"/>
      <c r="P1" s="4"/>
      <c r="Q1" s="4"/>
      <c r="R1" s="4"/>
      <c r="S1" s="4"/>
      <c r="T1" s="4"/>
      <c r="U1" s="4"/>
      <c r="V1" s="4"/>
      <c r="W1" s="4"/>
      <c r="X1" s="4"/>
      <c r="Y1" s="4"/>
      <c r="Z1" s="4"/>
    </row>
    <row r="2">
      <c r="A2" s="5"/>
      <c r="B2" s="6"/>
      <c r="C2" s="6"/>
      <c r="D2" s="6"/>
      <c r="E2" s="7"/>
      <c r="F2" s="4"/>
      <c r="G2" s="4"/>
      <c r="H2" s="4"/>
      <c r="I2" s="4"/>
      <c r="J2" s="4"/>
      <c r="K2" s="4"/>
      <c r="L2" s="4"/>
      <c r="M2" s="4"/>
      <c r="N2" s="4"/>
      <c r="O2" s="4"/>
      <c r="P2" s="4"/>
      <c r="Q2" s="4"/>
      <c r="R2" s="4"/>
      <c r="S2" s="4"/>
      <c r="T2" s="4"/>
      <c r="U2" s="4"/>
      <c r="V2" s="4"/>
      <c r="W2" s="4"/>
      <c r="X2" s="4"/>
      <c r="Y2" s="4"/>
      <c r="Z2" s="4"/>
    </row>
    <row r="3">
      <c r="A3" s="8"/>
      <c r="E3" s="9"/>
      <c r="F3" s="4"/>
      <c r="G3" s="4"/>
      <c r="H3" s="4"/>
      <c r="I3" s="4"/>
      <c r="J3" s="4"/>
      <c r="K3" s="4"/>
      <c r="L3" s="4"/>
      <c r="M3" s="4"/>
      <c r="N3" s="4"/>
      <c r="O3" s="4"/>
      <c r="P3" s="4"/>
      <c r="Q3" s="4"/>
      <c r="R3" s="4"/>
      <c r="S3" s="4"/>
      <c r="T3" s="4"/>
      <c r="U3" s="4"/>
      <c r="V3" s="4"/>
      <c r="W3" s="4"/>
      <c r="X3" s="4"/>
      <c r="Y3" s="4"/>
      <c r="Z3" s="4"/>
    </row>
    <row r="4">
      <c r="A4" s="8"/>
      <c r="E4" s="9"/>
      <c r="F4" s="4"/>
      <c r="G4" s="4"/>
      <c r="H4" s="4"/>
      <c r="I4" s="4"/>
      <c r="J4" s="4"/>
      <c r="K4" s="4"/>
      <c r="L4" s="4"/>
      <c r="M4" s="4"/>
      <c r="N4" s="4"/>
      <c r="O4" s="4"/>
      <c r="P4" s="4"/>
      <c r="Q4" s="4"/>
      <c r="R4" s="4"/>
      <c r="S4" s="4"/>
      <c r="T4" s="4"/>
      <c r="U4" s="4"/>
      <c r="V4" s="4"/>
      <c r="W4" s="4"/>
      <c r="X4" s="4"/>
      <c r="Y4" s="4"/>
      <c r="Z4" s="4"/>
    </row>
    <row r="5">
      <c r="A5" s="8"/>
      <c r="E5" s="9"/>
      <c r="F5" s="4"/>
      <c r="G5" s="4"/>
      <c r="H5" s="4"/>
      <c r="I5" s="4"/>
      <c r="J5" s="4"/>
      <c r="K5" s="4"/>
      <c r="L5" s="4"/>
      <c r="M5" s="4"/>
      <c r="N5" s="4"/>
      <c r="O5" s="4"/>
      <c r="P5" s="4"/>
      <c r="Q5" s="4"/>
      <c r="R5" s="4"/>
      <c r="S5" s="4"/>
      <c r="T5" s="4"/>
      <c r="U5" s="4"/>
      <c r="V5" s="4"/>
      <c r="W5" s="4"/>
      <c r="X5" s="4"/>
      <c r="Y5" s="4"/>
      <c r="Z5" s="4"/>
    </row>
    <row r="6">
      <c r="A6" s="8"/>
      <c r="E6" s="9"/>
      <c r="F6" s="4"/>
      <c r="G6" s="4"/>
      <c r="H6" s="4"/>
      <c r="I6" s="4"/>
      <c r="J6" s="4"/>
      <c r="K6" s="4"/>
      <c r="L6" s="4"/>
      <c r="M6" s="4"/>
      <c r="N6" s="4"/>
      <c r="O6" s="4"/>
      <c r="P6" s="4"/>
      <c r="Q6" s="4"/>
      <c r="R6" s="4"/>
      <c r="S6" s="4"/>
      <c r="T6" s="4"/>
      <c r="U6" s="4"/>
      <c r="V6" s="4"/>
      <c r="W6" s="4"/>
      <c r="X6" s="4"/>
      <c r="Y6" s="4"/>
      <c r="Z6" s="4"/>
    </row>
    <row r="7">
      <c r="A7" s="8"/>
      <c r="E7" s="9"/>
      <c r="F7" s="4"/>
      <c r="G7" s="4"/>
      <c r="H7" s="4"/>
      <c r="I7" s="4"/>
      <c r="J7" s="4"/>
      <c r="K7" s="4"/>
      <c r="L7" s="4"/>
      <c r="M7" s="4"/>
      <c r="N7" s="4"/>
      <c r="O7" s="4"/>
      <c r="P7" s="4"/>
      <c r="Q7" s="4"/>
      <c r="R7" s="4"/>
      <c r="S7" s="4"/>
      <c r="T7" s="4"/>
      <c r="U7" s="4"/>
      <c r="V7" s="4"/>
      <c r="W7" s="4"/>
      <c r="X7" s="4"/>
      <c r="Y7" s="4"/>
      <c r="Z7" s="4"/>
    </row>
    <row r="8">
      <c r="A8" s="8"/>
      <c r="E8" s="9"/>
      <c r="F8" s="4"/>
      <c r="G8" s="4"/>
      <c r="H8" s="4"/>
      <c r="I8" s="4"/>
      <c r="J8" s="4"/>
      <c r="K8" s="4"/>
      <c r="L8" s="4"/>
      <c r="M8" s="4"/>
      <c r="N8" s="4"/>
      <c r="O8" s="4"/>
      <c r="P8" s="4"/>
      <c r="Q8" s="4"/>
      <c r="R8" s="4"/>
      <c r="S8" s="4"/>
      <c r="T8" s="4"/>
      <c r="U8" s="4"/>
      <c r="V8" s="4"/>
      <c r="W8" s="4"/>
      <c r="X8" s="4"/>
      <c r="Y8" s="4"/>
      <c r="Z8" s="4"/>
    </row>
    <row r="9">
      <c r="A9" s="8"/>
      <c r="E9" s="9"/>
      <c r="F9" s="4"/>
      <c r="G9" s="4"/>
      <c r="H9" s="4"/>
      <c r="I9" s="4"/>
      <c r="J9" s="4"/>
      <c r="K9" s="4"/>
      <c r="L9" s="4"/>
      <c r="M9" s="4"/>
      <c r="N9" s="4"/>
      <c r="O9" s="4"/>
      <c r="P9" s="4"/>
      <c r="Q9" s="4"/>
      <c r="R9" s="4"/>
      <c r="S9" s="4"/>
      <c r="T9" s="4"/>
      <c r="U9" s="4"/>
      <c r="V9" s="4"/>
      <c r="W9" s="4"/>
      <c r="X9" s="4"/>
      <c r="Y9" s="4"/>
      <c r="Z9" s="4"/>
    </row>
    <row r="10">
      <c r="A10" s="10"/>
      <c r="B10" s="11"/>
      <c r="C10" s="11"/>
      <c r="D10" s="11"/>
      <c r="E10" s="12"/>
      <c r="F10" s="4"/>
      <c r="G10" s="4"/>
      <c r="H10" s="4"/>
      <c r="I10" s="4"/>
      <c r="J10" s="4"/>
      <c r="K10" s="4"/>
      <c r="L10" s="4"/>
      <c r="M10" s="4"/>
      <c r="N10" s="4"/>
      <c r="O10" s="4"/>
      <c r="P10" s="4"/>
      <c r="Q10" s="4"/>
      <c r="R10" s="4"/>
      <c r="S10" s="4"/>
      <c r="T10" s="4"/>
      <c r="U10" s="4"/>
      <c r="V10" s="4"/>
      <c r="W10" s="4"/>
      <c r="X10" s="4"/>
      <c r="Y10" s="4"/>
      <c r="Z10" s="4"/>
    </row>
    <row r="11">
      <c r="A11" s="13" t="s">
        <v>1</v>
      </c>
      <c r="B11" s="14"/>
      <c r="C11" s="14"/>
      <c r="D11" s="14"/>
      <c r="E11" s="15"/>
      <c r="F11" s="16"/>
      <c r="G11" s="4"/>
      <c r="H11" s="4"/>
      <c r="I11" s="4"/>
      <c r="J11" s="4"/>
      <c r="K11" s="4"/>
      <c r="L11" s="4"/>
      <c r="M11" s="4"/>
      <c r="N11" s="4"/>
      <c r="O11" s="4"/>
      <c r="P11" s="4"/>
      <c r="Q11" s="4"/>
      <c r="R11" s="4"/>
      <c r="S11" s="4"/>
      <c r="T11" s="4"/>
      <c r="U11" s="4"/>
      <c r="V11" s="4"/>
      <c r="W11" s="4"/>
      <c r="X11" s="4"/>
      <c r="Y11" s="4"/>
      <c r="Z11" s="4"/>
    </row>
    <row r="12">
      <c r="A12" s="17" t="s">
        <v>2</v>
      </c>
      <c r="B12" s="2"/>
      <c r="C12" s="2"/>
      <c r="D12" s="2"/>
      <c r="E12" s="18"/>
      <c r="F12" s="16"/>
      <c r="G12" s="4"/>
      <c r="H12" s="4"/>
      <c r="I12" s="4"/>
      <c r="J12" s="4"/>
      <c r="K12" s="4"/>
      <c r="L12" s="4"/>
      <c r="M12" s="4"/>
      <c r="N12" s="4"/>
      <c r="O12" s="4"/>
      <c r="P12" s="4"/>
      <c r="Q12" s="4"/>
      <c r="R12" s="4"/>
      <c r="S12" s="4"/>
      <c r="T12" s="4"/>
      <c r="U12" s="4"/>
      <c r="V12" s="4"/>
      <c r="W12" s="4"/>
      <c r="X12" s="4"/>
      <c r="Y12" s="4"/>
      <c r="Z12" s="4"/>
    </row>
    <row r="13">
      <c r="A13" s="19" t="s">
        <v>3</v>
      </c>
      <c r="B13" s="20"/>
      <c r="C13" s="20"/>
      <c r="D13" s="20"/>
      <c r="E13" s="21"/>
      <c r="F13" s="16"/>
      <c r="G13" s="4"/>
      <c r="H13" s="4"/>
      <c r="I13" s="4"/>
      <c r="J13" s="4"/>
      <c r="K13" s="4"/>
      <c r="L13" s="4"/>
      <c r="M13" s="4"/>
      <c r="N13" s="4"/>
      <c r="O13" s="4"/>
      <c r="P13" s="4"/>
      <c r="Q13" s="4"/>
      <c r="R13" s="4"/>
      <c r="S13" s="4"/>
      <c r="T13" s="4"/>
      <c r="U13" s="4"/>
      <c r="V13" s="4"/>
      <c r="W13" s="4"/>
      <c r="X13" s="4"/>
      <c r="Y13" s="4"/>
      <c r="Z13" s="4"/>
    </row>
    <row r="14">
      <c r="A14" s="22"/>
      <c r="B14" s="22"/>
      <c r="C14" s="22"/>
      <c r="D14" s="22"/>
      <c r="E14" s="22"/>
      <c r="F14" s="4"/>
      <c r="G14" s="4"/>
      <c r="H14" s="4"/>
      <c r="I14" s="4"/>
      <c r="J14" s="4"/>
      <c r="K14" s="4"/>
      <c r="L14" s="4"/>
      <c r="M14" s="4"/>
      <c r="N14" s="4"/>
      <c r="O14" s="4"/>
      <c r="P14" s="4"/>
      <c r="Q14" s="4"/>
      <c r="R14" s="4"/>
      <c r="S14" s="4"/>
      <c r="T14" s="4"/>
      <c r="U14" s="4"/>
      <c r="V14" s="4"/>
      <c r="W14" s="4"/>
      <c r="X14" s="4"/>
      <c r="Y14" s="4"/>
      <c r="Z14" s="4"/>
    </row>
    <row r="15">
      <c r="A15" s="13" t="s">
        <v>4</v>
      </c>
      <c r="B15" s="14"/>
      <c r="C15" s="14"/>
      <c r="D15" s="14"/>
      <c r="E15" s="15"/>
      <c r="F15" s="16"/>
      <c r="G15" s="4"/>
      <c r="H15" s="4"/>
      <c r="I15" s="4"/>
      <c r="J15" s="4"/>
      <c r="K15" s="4"/>
      <c r="L15" s="4"/>
      <c r="M15" s="4"/>
      <c r="N15" s="4"/>
      <c r="O15" s="4"/>
      <c r="P15" s="4"/>
      <c r="Q15" s="4"/>
      <c r="R15" s="4"/>
      <c r="S15" s="4"/>
      <c r="T15" s="4"/>
      <c r="U15" s="4"/>
      <c r="V15" s="4"/>
      <c r="W15" s="4"/>
      <c r="X15" s="4"/>
      <c r="Y15" s="4"/>
      <c r="Z15" s="4"/>
    </row>
    <row r="16">
      <c r="A16" s="17" t="s">
        <v>5</v>
      </c>
      <c r="B16" s="2"/>
      <c r="C16" s="2"/>
      <c r="D16" s="2"/>
      <c r="E16" s="18"/>
      <c r="F16" s="16"/>
      <c r="G16" s="4"/>
      <c r="H16" s="4"/>
      <c r="I16" s="4"/>
      <c r="J16" s="4"/>
      <c r="K16" s="4"/>
      <c r="L16" s="4"/>
      <c r="M16" s="4"/>
      <c r="N16" s="4"/>
      <c r="O16" s="4"/>
      <c r="P16" s="4"/>
      <c r="Q16" s="4"/>
      <c r="R16" s="4"/>
      <c r="S16" s="4"/>
      <c r="T16" s="4"/>
      <c r="U16" s="4"/>
      <c r="V16" s="4"/>
      <c r="W16" s="4"/>
      <c r="X16" s="4"/>
      <c r="Y16" s="4"/>
      <c r="Z16" s="4"/>
    </row>
    <row r="17">
      <c r="A17" s="17" t="s">
        <v>6</v>
      </c>
      <c r="B17" s="2"/>
      <c r="C17" s="2"/>
      <c r="D17" s="2"/>
      <c r="E17" s="18"/>
      <c r="F17" s="16"/>
      <c r="G17" s="4"/>
      <c r="H17" s="4"/>
      <c r="I17" s="4"/>
      <c r="J17" s="4"/>
      <c r="K17" s="4"/>
      <c r="L17" s="4"/>
      <c r="M17" s="4"/>
      <c r="N17" s="4"/>
      <c r="O17" s="4"/>
      <c r="P17" s="4"/>
      <c r="Q17" s="4"/>
      <c r="R17" s="4"/>
      <c r="S17" s="4"/>
      <c r="T17" s="4"/>
      <c r="U17" s="4"/>
      <c r="V17" s="4"/>
      <c r="W17" s="4"/>
      <c r="X17" s="4"/>
      <c r="Y17" s="4"/>
      <c r="Z17" s="4"/>
    </row>
    <row r="18">
      <c r="A18" s="17" t="s">
        <v>7</v>
      </c>
      <c r="B18" s="2"/>
      <c r="C18" s="2"/>
      <c r="D18" s="2"/>
      <c r="E18" s="18"/>
      <c r="F18" s="16"/>
      <c r="G18" s="4"/>
      <c r="H18" s="4"/>
      <c r="I18" s="4"/>
      <c r="J18" s="4"/>
      <c r="K18" s="4"/>
      <c r="L18" s="4"/>
      <c r="M18" s="4"/>
      <c r="N18" s="4"/>
      <c r="O18" s="4"/>
      <c r="P18" s="4"/>
      <c r="Q18" s="4"/>
      <c r="R18" s="4"/>
      <c r="S18" s="4"/>
      <c r="T18" s="4"/>
      <c r="U18" s="4"/>
      <c r="V18" s="4"/>
      <c r="W18" s="4"/>
      <c r="X18" s="4"/>
      <c r="Y18" s="4"/>
      <c r="Z18" s="4"/>
    </row>
    <row r="19">
      <c r="A19" s="17" t="s">
        <v>8</v>
      </c>
      <c r="B19" s="2"/>
      <c r="C19" s="2"/>
      <c r="D19" s="2"/>
      <c r="E19" s="18"/>
      <c r="F19" s="16"/>
      <c r="G19" s="4"/>
      <c r="H19" s="4"/>
      <c r="I19" s="4"/>
      <c r="J19" s="4"/>
      <c r="K19" s="4"/>
      <c r="L19" s="4"/>
      <c r="M19" s="4"/>
      <c r="N19" s="4"/>
      <c r="O19" s="4"/>
      <c r="P19" s="4"/>
      <c r="Q19" s="4"/>
      <c r="R19" s="4"/>
      <c r="S19" s="4"/>
      <c r="T19" s="4"/>
      <c r="U19" s="4"/>
      <c r="V19" s="4"/>
      <c r="W19" s="4"/>
      <c r="X19" s="4"/>
      <c r="Y19" s="4"/>
      <c r="Z19" s="4"/>
    </row>
    <row r="20">
      <c r="A20" s="17" t="s">
        <v>9</v>
      </c>
      <c r="B20" s="2"/>
      <c r="C20" s="2"/>
      <c r="D20" s="2"/>
      <c r="E20" s="18"/>
      <c r="F20" s="16"/>
      <c r="G20" s="4"/>
      <c r="H20" s="4"/>
      <c r="I20" s="4"/>
      <c r="J20" s="4"/>
      <c r="K20" s="4"/>
      <c r="L20" s="4"/>
      <c r="M20" s="4"/>
      <c r="N20" s="4"/>
      <c r="O20" s="4"/>
      <c r="P20" s="4"/>
      <c r="Q20" s="4"/>
      <c r="R20" s="4"/>
      <c r="S20" s="4"/>
      <c r="T20" s="4"/>
      <c r="U20" s="4"/>
      <c r="V20" s="4"/>
      <c r="W20" s="4"/>
      <c r="X20" s="4"/>
      <c r="Y20" s="4"/>
      <c r="Z20" s="4"/>
    </row>
    <row r="21">
      <c r="A21" s="23"/>
      <c r="B21" s="4"/>
      <c r="C21" s="4"/>
      <c r="D21" s="4"/>
      <c r="E21" s="24"/>
      <c r="F21" s="16"/>
      <c r="G21" s="4"/>
      <c r="H21" s="4"/>
      <c r="I21" s="4"/>
      <c r="J21" s="4"/>
      <c r="K21" s="4"/>
      <c r="L21" s="4"/>
      <c r="M21" s="4"/>
      <c r="N21" s="4"/>
      <c r="O21" s="4"/>
      <c r="P21" s="4"/>
      <c r="Q21" s="4"/>
      <c r="R21" s="4"/>
      <c r="S21" s="4"/>
      <c r="T21" s="4"/>
      <c r="U21" s="4"/>
      <c r="V21" s="4"/>
      <c r="W21" s="4"/>
      <c r="X21" s="4"/>
      <c r="Y21" s="4"/>
      <c r="Z21" s="4"/>
    </row>
    <row r="22">
      <c r="A22" s="23"/>
      <c r="B22" s="25" t="s">
        <v>10</v>
      </c>
      <c r="C22" s="25" t="s">
        <v>11</v>
      </c>
      <c r="D22" s="25" t="s">
        <v>12</v>
      </c>
      <c r="E22" s="24"/>
      <c r="F22" s="16"/>
      <c r="G22" s="4"/>
      <c r="H22" s="4"/>
      <c r="I22" s="4"/>
      <c r="J22" s="4"/>
      <c r="K22" s="4"/>
      <c r="L22" s="4"/>
      <c r="M22" s="4"/>
      <c r="N22" s="4"/>
      <c r="O22" s="4"/>
      <c r="P22" s="4"/>
      <c r="Q22" s="4"/>
      <c r="R22" s="4"/>
      <c r="S22" s="4"/>
      <c r="T22" s="4"/>
      <c r="U22" s="4"/>
      <c r="V22" s="4"/>
      <c r="W22" s="4"/>
      <c r="X22" s="4"/>
      <c r="Y22" s="4"/>
      <c r="Z22" s="4"/>
    </row>
    <row r="23">
      <c r="A23" s="26" t="s">
        <v>13</v>
      </c>
      <c r="B23" s="27">
        <f>'Report 1 - Dec 21 Validator ana'!I220</f>
        <v>1470</v>
      </c>
      <c r="C23" s="27">
        <f>'Report 2 - Mar 22 Validator ana'!I243</f>
        <v>1762</v>
      </c>
      <c r="D23" s="27">
        <f>'Report 3 - Sept 22 Validator an'!I308</f>
        <v>2236</v>
      </c>
      <c r="E23" s="24"/>
      <c r="F23" s="16"/>
      <c r="G23" s="4"/>
      <c r="H23" s="4"/>
      <c r="I23" s="4"/>
      <c r="J23" s="4"/>
      <c r="K23" s="4"/>
      <c r="L23" s="4"/>
      <c r="M23" s="4"/>
      <c r="N23" s="4"/>
      <c r="O23" s="4"/>
      <c r="P23" s="4"/>
      <c r="Q23" s="4"/>
      <c r="R23" s="4"/>
      <c r="S23" s="4"/>
      <c r="T23" s="4"/>
      <c r="U23" s="4"/>
      <c r="V23" s="4"/>
      <c r="W23" s="4"/>
      <c r="X23" s="4"/>
      <c r="Y23" s="4"/>
      <c r="Z23" s="4"/>
    </row>
    <row r="24">
      <c r="A24" s="26" t="s">
        <v>14</v>
      </c>
      <c r="B24" s="28">
        <f>'Report 1 - Dec 21 Validator ana'!K220</f>
        <v>201.0230612</v>
      </c>
      <c r="C24" s="28">
        <f>'Report 2 - Mar 22 Validator ana'!K243</f>
        <v>197.9303065</v>
      </c>
      <c r="D24" s="28">
        <f>'Report 3 - Sept 22 Validator an'!K308</f>
        <v>179.5747591</v>
      </c>
      <c r="E24" s="24"/>
      <c r="F24" s="16"/>
      <c r="G24" s="4"/>
      <c r="H24" s="4"/>
      <c r="I24" s="4"/>
      <c r="J24" s="4"/>
      <c r="K24" s="4"/>
      <c r="L24" s="4"/>
      <c r="M24" s="4"/>
      <c r="N24" s="4"/>
      <c r="O24" s="4"/>
      <c r="P24" s="4"/>
      <c r="Q24" s="4"/>
      <c r="R24" s="4"/>
      <c r="S24" s="4"/>
      <c r="T24" s="4"/>
      <c r="U24" s="4"/>
      <c r="V24" s="4"/>
      <c r="W24" s="4"/>
      <c r="X24" s="4"/>
      <c r="Y24" s="4"/>
      <c r="Z24" s="4"/>
    </row>
    <row r="25">
      <c r="A25" s="26" t="s">
        <v>15</v>
      </c>
      <c r="B25" s="29">
        <v>2524.0</v>
      </c>
      <c r="C25" s="29">
        <v>2976.0</v>
      </c>
      <c r="D25" s="27">
        <f>'Network summary'!B20</f>
        <v>3411.885943</v>
      </c>
      <c r="E25" s="24"/>
      <c r="F25" s="16"/>
      <c r="G25" s="30"/>
      <c r="H25" s="4"/>
      <c r="I25" s="4"/>
      <c r="J25" s="4"/>
      <c r="K25" s="4"/>
      <c r="L25" s="4"/>
      <c r="M25" s="4"/>
      <c r="N25" s="4"/>
      <c r="O25" s="4"/>
      <c r="P25" s="4"/>
      <c r="Q25" s="4"/>
      <c r="R25" s="4"/>
      <c r="S25" s="4"/>
      <c r="T25" s="4"/>
      <c r="U25" s="4"/>
      <c r="V25" s="4"/>
      <c r="W25" s="4"/>
      <c r="X25" s="4"/>
      <c r="Y25" s="4"/>
      <c r="Z25" s="4"/>
    </row>
    <row r="26">
      <c r="A26" s="23"/>
      <c r="B26" s="4"/>
      <c r="C26" s="4"/>
      <c r="D26" s="4"/>
      <c r="E26" s="24"/>
      <c r="F26" s="31"/>
      <c r="G26" s="4"/>
      <c r="H26" s="16"/>
      <c r="I26" s="4"/>
      <c r="J26" s="4"/>
      <c r="K26" s="4"/>
      <c r="L26" s="4"/>
      <c r="M26" s="4"/>
      <c r="N26" s="4"/>
      <c r="O26" s="4"/>
      <c r="P26" s="4"/>
      <c r="Q26" s="4"/>
      <c r="R26" s="4"/>
      <c r="S26" s="4"/>
      <c r="T26" s="4"/>
      <c r="U26" s="4"/>
      <c r="V26" s="4"/>
      <c r="W26" s="4"/>
      <c r="X26" s="4"/>
      <c r="Y26" s="4"/>
      <c r="Z26" s="4"/>
    </row>
    <row r="27">
      <c r="A27" s="23"/>
      <c r="B27" s="4"/>
      <c r="C27" s="4"/>
      <c r="D27" s="4"/>
      <c r="E27" s="24"/>
      <c r="F27" s="16"/>
      <c r="G27" s="32"/>
      <c r="H27" s="4"/>
      <c r="I27" s="4"/>
      <c r="J27" s="4"/>
      <c r="K27" s="4"/>
      <c r="L27" s="4"/>
      <c r="M27" s="4"/>
      <c r="N27" s="4"/>
      <c r="O27" s="4"/>
      <c r="P27" s="4"/>
      <c r="Q27" s="4"/>
      <c r="R27" s="4"/>
      <c r="S27" s="4"/>
      <c r="T27" s="4"/>
      <c r="U27" s="4"/>
      <c r="V27" s="4"/>
      <c r="W27" s="4"/>
      <c r="X27" s="4"/>
      <c r="Y27" s="4"/>
      <c r="Z27" s="4"/>
    </row>
    <row r="28">
      <c r="A28" s="23"/>
      <c r="B28" s="4"/>
      <c r="C28" s="4"/>
      <c r="D28" s="4"/>
      <c r="E28" s="24"/>
      <c r="F28" s="16"/>
      <c r="G28" s="4"/>
      <c r="H28" s="4"/>
      <c r="I28" s="4"/>
      <c r="J28" s="4"/>
      <c r="K28" s="4"/>
      <c r="L28" s="4"/>
      <c r="M28" s="4"/>
      <c r="N28" s="4"/>
      <c r="O28" s="4"/>
      <c r="P28" s="4"/>
      <c r="Q28" s="4"/>
      <c r="R28" s="4"/>
      <c r="S28" s="4"/>
      <c r="T28" s="4"/>
      <c r="U28" s="4"/>
      <c r="V28" s="4"/>
      <c r="W28" s="4"/>
      <c r="X28" s="4"/>
      <c r="Y28" s="4"/>
      <c r="Z28" s="4"/>
    </row>
    <row r="29">
      <c r="A29" s="23"/>
      <c r="B29" s="4"/>
      <c r="C29" s="4"/>
      <c r="D29" s="4"/>
      <c r="E29" s="24"/>
      <c r="F29" s="16"/>
      <c r="G29" s="4"/>
      <c r="H29" s="4"/>
      <c r="I29" s="4"/>
      <c r="J29" s="4"/>
      <c r="K29" s="4"/>
      <c r="L29" s="4"/>
      <c r="M29" s="4"/>
      <c r="N29" s="4"/>
      <c r="O29" s="4"/>
      <c r="P29" s="4"/>
      <c r="Q29" s="4"/>
      <c r="R29" s="4"/>
      <c r="S29" s="4"/>
      <c r="T29" s="4"/>
      <c r="U29" s="4"/>
      <c r="V29" s="4"/>
      <c r="W29" s="4"/>
      <c r="X29" s="4"/>
      <c r="Y29" s="4"/>
      <c r="Z29" s="4"/>
    </row>
    <row r="30">
      <c r="A30" s="23"/>
      <c r="B30" s="4"/>
      <c r="C30" s="4"/>
      <c r="D30" s="4"/>
      <c r="E30" s="24"/>
      <c r="F30" s="16"/>
      <c r="G30" s="4"/>
      <c r="H30" s="4"/>
      <c r="I30" s="4"/>
      <c r="J30" s="4"/>
      <c r="K30" s="4"/>
      <c r="L30" s="4"/>
      <c r="M30" s="4"/>
      <c r="N30" s="4"/>
      <c r="O30" s="4"/>
      <c r="P30" s="4"/>
      <c r="Q30" s="4"/>
      <c r="R30" s="4"/>
      <c r="S30" s="4"/>
      <c r="T30" s="4"/>
      <c r="U30" s="4"/>
      <c r="V30" s="4"/>
      <c r="W30" s="4"/>
      <c r="X30" s="4"/>
      <c r="Y30" s="4"/>
      <c r="Z30" s="4"/>
    </row>
    <row r="31">
      <c r="A31" s="23"/>
      <c r="B31" s="4"/>
      <c r="C31" s="4"/>
      <c r="D31" s="4"/>
      <c r="E31" s="24"/>
      <c r="F31" s="16"/>
      <c r="G31" s="4"/>
      <c r="H31" s="4"/>
      <c r="I31" s="4"/>
      <c r="J31" s="4"/>
      <c r="K31" s="4"/>
      <c r="L31" s="4"/>
      <c r="M31" s="4"/>
      <c r="N31" s="4"/>
      <c r="O31" s="4"/>
      <c r="P31" s="4"/>
      <c r="Q31" s="4"/>
      <c r="R31" s="4"/>
      <c r="S31" s="4"/>
      <c r="T31" s="4"/>
      <c r="U31" s="4"/>
      <c r="V31" s="4"/>
      <c r="W31" s="4"/>
      <c r="X31" s="4"/>
      <c r="Y31" s="4"/>
      <c r="Z31" s="4"/>
    </row>
    <row r="32">
      <c r="A32" s="23"/>
      <c r="B32" s="4"/>
      <c r="C32" s="4"/>
      <c r="D32" s="4"/>
      <c r="E32" s="24"/>
      <c r="F32" s="16"/>
      <c r="G32" s="4"/>
      <c r="H32" s="4"/>
      <c r="I32" s="4"/>
      <c r="J32" s="4"/>
      <c r="K32" s="4"/>
      <c r="L32" s="4"/>
      <c r="M32" s="4"/>
      <c r="N32" s="4"/>
      <c r="O32" s="4"/>
      <c r="P32" s="4"/>
      <c r="Q32" s="4"/>
      <c r="R32" s="4"/>
      <c r="S32" s="4"/>
      <c r="T32" s="4"/>
      <c r="U32" s="4"/>
      <c r="V32" s="4"/>
      <c r="W32" s="4"/>
      <c r="X32" s="4"/>
      <c r="Y32" s="4"/>
      <c r="Z32" s="4"/>
    </row>
    <row r="33">
      <c r="A33" s="23"/>
      <c r="B33" s="4"/>
      <c r="C33" s="4"/>
      <c r="D33" s="4"/>
      <c r="E33" s="24"/>
      <c r="F33" s="16"/>
      <c r="G33" s="4"/>
      <c r="H33" s="4"/>
      <c r="I33" s="4"/>
      <c r="J33" s="4"/>
      <c r="K33" s="4"/>
      <c r="L33" s="4"/>
      <c r="M33" s="4"/>
      <c r="N33" s="4"/>
      <c r="O33" s="4"/>
      <c r="P33" s="4"/>
      <c r="Q33" s="4"/>
      <c r="R33" s="4"/>
      <c r="S33" s="4"/>
      <c r="T33" s="4"/>
      <c r="U33" s="4"/>
      <c r="V33" s="4"/>
      <c r="W33" s="4"/>
      <c r="X33" s="4"/>
      <c r="Y33" s="4"/>
      <c r="Z33" s="4"/>
    </row>
    <row r="34">
      <c r="A34" s="23"/>
      <c r="B34" s="4"/>
      <c r="C34" s="4"/>
      <c r="D34" s="4"/>
      <c r="E34" s="24"/>
      <c r="F34" s="16"/>
      <c r="G34" s="4"/>
      <c r="H34" s="4"/>
      <c r="I34" s="4"/>
      <c r="J34" s="4"/>
      <c r="K34" s="4"/>
      <c r="L34" s="4"/>
      <c r="M34" s="4"/>
      <c r="N34" s="4"/>
      <c r="O34" s="4"/>
      <c r="P34" s="4"/>
      <c r="Q34" s="4"/>
      <c r="R34" s="4"/>
      <c r="S34" s="4"/>
      <c r="T34" s="4"/>
      <c r="U34" s="4"/>
      <c r="V34" s="4"/>
      <c r="W34" s="4"/>
      <c r="X34" s="4"/>
      <c r="Y34" s="4"/>
      <c r="Z34" s="4"/>
    </row>
    <row r="35">
      <c r="A35" s="23"/>
      <c r="B35" s="4"/>
      <c r="C35" s="4"/>
      <c r="D35" s="4"/>
      <c r="E35" s="24"/>
      <c r="F35" s="16"/>
      <c r="G35" s="4"/>
      <c r="H35" s="4"/>
      <c r="I35" s="4"/>
      <c r="J35" s="4"/>
      <c r="K35" s="4"/>
      <c r="L35" s="4"/>
      <c r="M35" s="4"/>
      <c r="N35" s="4"/>
      <c r="O35" s="4"/>
      <c r="P35" s="4"/>
      <c r="Q35" s="4"/>
      <c r="R35" s="4"/>
      <c r="S35" s="4"/>
      <c r="T35" s="4"/>
      <c r="U35" s="4"/>
      <c r="V35" s="4"/>
      <c r="W35" s="4"/>
      <c r="X35" s="4"/>
      <c r="Y35" s="4"/>
      <c r="Z35" s="4"/>
    </row>
    <row r="36">
      <c r="A36" s="23"/>
      <c r="B36" s="4"/>
      <c r="C36" s="4"/>
      <c r="D36" s="4"/>
      <c r="E36" s="24"/>
      <c r="F36" s="16"/>
      <c r="G36" s="4"/>
      <c r="H36" s="4"/>
      <c r="I36" s="4"/>
      <c r="J36" s="4"/>
      <c r="K36" s="4"/>
      <c r="L36" s="4"/>
      <c r="M36" s="4"/>
      <c r="N36" s="4"/>
      <c r="O36" s="4"/>
      <c r="P36" s="4"/>
      <c r="Q36" s="4"/>
      <c r="R36" s="4"/>
      <c r="S36" s="4"/>
      <c r="T36" s="4"/>
      <c r="U36" s="4"/>
      <c r="V36" s="4"/>
      <c r="W36" s="4"/>
      <c r="X36" s="4"/>
      <c r="Y36" s="4"/>
      <c r="Z36" s="4"/>
    </row>
    <row r="37">
      <c r="A37" s="23"/>
      <c r="B37" s="4"/>
      <c r="C37" s="4"/>
      <c r="D37" s="4"/>
      <c r="E37" s="24"/>
      <c r="F37" s="16"/>
      <c r="G37" s="4"/>
      <c r="H37" s="4"/>
      <c r="I37" s="4"/>
      <c r="J37" s="4"/>
      <c r="K37" s="4"/>
      <c r="L37" s="4"/>
      <c r="M37" s="4"/>
      <c r="N37" s="4"/>
      <c r="O37" s="4"/>
      <c r="P37" s="4"/>
      <c r="Q37" s="4"/>
      <c r="R37" s="4"/>
      <c r="S37" s="4"/>
      <c r="T37" s="4"/>
      <c r="U37" s="4"/>
      <c r="V37" s="4"/>
      <c r="W37" s="4"/>
      <c r="X37" s="4"/>
      <c r="Y37" s="4"/>
      <c r="Z37" s="4"/>
    </row>
    <row r="38">
      <c r="A38" s="33"/>
      <c r="B38" s="34"/>
      <c r="C38" s="34"/>
      <c r="D38" s="34"/>
      <c r="E38" s="35"/>
      <c r="F38" s="16"/>
      <c r="G38" s="4"/>
      <c r="H38" s="4"/>
      <c r="I38" s="4"/>
      <c r="J38" s="4"/>
      <c r="K38" s="4"/>
      <c r="L38" s="4"/>
      <c r="M38" s="4"/>
      <c r="N38" s="4"/>
      <c r="O38" s="4"/>
      <c r="P38" s="4"/>
      <c r="Q38" s="4"/>
      <c r="R38" s="4"/>
      <c r="S38" s="4"/>
      <c r="T38" s="4"/>
      <c r="U38" s="4"/>
      <c r="V38" s="4"/>
      <c r="W38" s="4"/>
      <c r="X38" s="4"/>
      <c r="Y38" s="4"/>
      <c r="Z38" s="4"/>
    </row>
    <row r="39">
      <c r="A39" s="22"/>
      <c r="B39" s="22"/>
      <c r="C39" s="22"/>
      <c r="D39" s="22"/>
      <c r="E39" s="22"/>
      <c r="F39" s="4"/>
      <c r="G39" s="4"/>
      <c r="H39" s="4"/>
      <c r="I39" s="4"/>
      <c r="J39" s="4"/>
      <c r="K39" s="4"/>
      <c r="L39" s="4"/>
      <c r="M39" s="4"/>
      <c r="N39" s="4"/>
      <c r="O39" s="4"/>
      <c r="P39" s="4"/>
      <c r="Q39" s="4"/>
      <c r="R39" s="4"/>
      <c r="S39" s="4"/>
      <c r="T39" s="4"/>
      <c r="U39" s="4"/>
      <c r="V39" s="4"/>
      <c r="W39" s="4"/>
      <c r="X39" s="4"/>
      <c r="Y39" s="4"/>
      <c r="Z39" s="4"/>
    </row>
    <row r="40">
      <c r="A40" s="13" t="s">
        <v>16</v>
      </c>
      <c r="B40" s="14"/>
      <c r="C40" s="14"/>
      <c r="D40" s="14"/>
      <c r="E40" s="15"/>
      <c r="F40" s="16"/>
      <c r="G40" s="4"/>
      <c r="H40" s="4"/>
      <c r="I40" s="4"/>
      <c r="J40" s="4"/>
      <c r="K40" s="4"/>
      <c r="L40" s="4"/>
      <c r="M40" s="4"/>
      <c r="N40" s="4"/>
      <c r="O40" s="4"/>
      <c r="P40" s="4"/>
      <c r="Q40" s="4"/>
      <c r="R40" s="4"/>
      <c r="S40" s="4"/>
      <c r="T40" s="4"/>
      <c r="U40" s="4"/>
      <c r="V40" s="4"/>
      <c r="W40" s="4"/>
      <c r="X40" s="4"/>
      <c r="Y40" s="4"/>
      <c r="Z40" s="4"/>
    </row>
    <row r="41">
      <c r="A41" s="36" t="s">
        <v>17</v>
      </c>
      <c r="B41" s="37" t="s">
        <v>18</v>
      </c>
      <c r="C41" s="4"/>
      <c r="D41" s="4"/>
      <c r="E41" s="24"/>
      <c r="F41" s="16"/>
      <c r="G41" s="4"/>
      <c r="H41" s="4"/>
      <c r="I41" s="4"/>
      <c r="J41" s="4"/>
      <c r="K41" s="4"/>
      <c r="L41" s="4"/>
      <c r="M41" s="4"/>
      <c r="N41" s="4"/>
      <c r="O41" s="4"/>
      <c r="P41" s="4"/>
      <c r="Q41" s="4"/>
      <c r="R41" s="4"/>
      <c r="S41" s="4"/>
      <c r="T41" s="4"/>
      <c r="U41" s="4"/>
      <c r="V41" s="4"/>
      <c r="W41" s="4"/>
      <c r="X41" s="4"/>
      <c r="Y41" s="4"/>
      <c r="Z41" s="4"/>
    </row>
    <row r="42">
      <c r="A42" s="36" t="s">
        <v>19</v>
      </c>
      <c r="B42" s="37" t="s">
        <v>20</v>
      </c>
      <c r="C42" s="4"/>
      <c r="D42" s="4"/>
      <c r="E42" s="24"/>
      <c r="F42" s="16"/>
      <c r="G42" s="4"/>
      <c r="H42" s="4"/>
      <c r="I42" s="4"/>
      <c r="J42" s="4"/>
      <c r="K42" s="4"/>
      <c r="L42" s="4"/>
      <c r="M42" s="4"/>
      <c r="N42" s="4"/>
      <c r="O42" s="4"/>
      <c r="P42" s="4"/>
      <c r="Q42" s="4"/>
      <c r="R42" s="4"/>
      <c r="S42" s="4"/>
      <c r="T42" s="4"/>
      <c r="U42" s="4"/>
      <c r="V42" s="4"/>
      <c r="W42" s="4"/>
      <c r="X42" s="4"/>
      <c r="Y42" s="4"/>
      <c r="Z42" s="4"/>
    </row>
    <row r="43">
      <c r="A43" s="38" t="s">
        <v>21</v>
      </c>
      <c r="B43" s="39" t="s">
        <v>22</v>
      </c>
      <c r="C43" s="34"/>
      <c r="D43" s="34"/>
      <c r="E43" s="35"/>
      <c r="F43" s="16"/>
      <c r="G43" s="4"/>
      <c r="H43" s="4"/>
      <c r="I43" s="4"/>
      <c r="J43" s="4"/>
      <c r="K43" s="4"/>
      <c r="L43" s="4"/>
      <c r="M43" s="4"/>
      <c r="N43" s="4"/>
      <c r="O43" s="4"/>
      <c r="P43" s="4"/>
      <c r="Q43" s="4"/>
      <c r="R43" s="4"/>
      <c r="S43" s="4"/>
      <c r="T43" s="4"/>
      <c r="U43" s="4"/>
      <c r="V43" s="4"/>
      <c r="W43" s="4"/>
      <c r="X43" s="4"/>
      <c r="Y43" s="4"/>
      <c r="Z43" s="4"/>
    </row>
    <row r="44">
      <c r="A44" s="40"/>
      <c r="B44" s="40"/>
      <c r="C44" s="22"/>
      <c r="D44" s="22"/>
      <c r="E44" s="22"/>
      <c r="F44" s="4"/>
      <c r="G44" s="4"/>
      <c r="H44" s="4"/>
      <c r="I44" s="4"/>
      <c r="J44" s="4"/>
      <c r="K44" s="4"/>
      <c r="L44" s="4"/>
      <c r="M44" s="4"/>
      <c r="N44" s="4"/>
      <c r="O44" s="4"/>
      <c r="P44" s="4"/>
      <c r="Q44" s="4"/>
      <c r="R44" s="4"/>
      <c r="S44" s="4"/>
      <c r="T44" s="4"/>
      <c r="U44" s="4"/>
      <c r="V44" s="4"/>
      <c r="W44" s="4"/>
      <c r="X44" s="4"/>
      <c r="Y44" s="4"/>
      <c r="Z44" s="4"/>
    </row>
    <row r="45">
      <c r="A45" s="13" t="s">
        <v>23</v>
      </c>
      <c r="B45" s="14"/>
      <c r="C45" s="14"/>
      <c r="D45" s="14"/>
      <c r="E45" s="15"/>
      <c r="F45" s="16"/>
      <c r="G45" s="4"/>
      <c r="H45" s="4"/>
      <c r="I45" s="4"/>
      <c r="J45" s="4"/>
      <c r="K45" s="4"/>
      <c r="L45" s="4"/>
      <c r="M45" s="4"/>
      <c r="N45" s="4"/>
      <c r="O45" s="4"/>
      <c r="P45" s="4"/>
      <c r="Q45" s="4"/>
      <c r="R45" s="4"/>
      <c r="S45" s="4"/>
      <c r="T45" s="4"/>
      <c r="U45" s="4"/>
      <c r="V45" s="4"/>
      <c r="W45" s="4"/>
      <c r="X45" s="4"/>
      <c r="Y45" s="4"/>
      <c r="Z45" s="4"/>
    </row>
    <row r="46">
      <c r="A46" s="26" t="s">
        <v>24</v>
      </c>
      <c r="B46" s="25" t="s">
        <v>25</v>
      </c>
      <c r="C46" s="4"/>
      <c r="D46" s="4"/>
      <c r="E46" s="24"/>
      <c r="F46" s="16"/>
      <c r="G46" s="4"/>
      <c r="H46" s="4"/>
      <c r="I46" s="4"/>
      <c r="J46" s="4"/>
      <c r="K46" s="4"/>
      <c r="L46" s="4"/>
      <c r="M46" s="4"/>
      <c r="N46" s="4"/>
      <c r="O46" s="4"/>
      <c r="P46" s="4"/>
      <c r="Q46" s="4"/>
      <c r="R46" s="4"/>
      <c r="S46" s="4"/>
      <c r="T46" s="4"/>
      <c r="U46" s="4"/>
      <c r="V46" s="4"/>
      <c r="W46" s="4"/>
      <c r="X46" s="4"/>
      <c r="Y46" s="4"/>
      <c r="Z46" s="4"/>
    </row>
    <row r="47">
      <c r="A47" s="26" t="s">
        <v>26</v>
      </c>
      <c r="B47" s="25" t="s">
        <v>27</v>
      </c>
      <c r="C47" s="4"/>
      <c r="D47" s="4"/>
      <c r="E47" s="24"/>
      <c r="F47" s="16"/>
      <c r="G47" s="4"/>
      <c r="H47" s="4"/>
      <c r="I47" s="4"/>
      <c r="J47" s="4"/>
      <c r="K47" s="4"/>
      <c r="L47" s="4"/>
      <c r="M47" s="4"/>
      <c r="N47" s="4"/>
      <c r="O47" s="4"/>
      <c r="P47" s="4"/>
      <c r="Q47" s="4"/>
      <c r="R47" s="4"/>
      <c r="S47" s="4"/>
      <c r="T47" s="4"/>
      <c r="U47" s="4"/>
      <c r="V47" s="4"/>
      <c r="W47" s="4"/>
      <c r="X47" s="4"/>
      <c r="Y47" s="4"/>
      <c r="Z47" s="4"/>
    </row>
    <row r="48">
      <c r="A48" s="26" t="s">
        <v>28</v>
      </c>
      <c r="B48" s="25" t="s">
        <v>29</v>
      </c>
      <c r="C48" s="4"/>
      <c r="D48" s="4"/>
      <c r="E48" s="24"/>
      <c r="F48" s="16"/>
      <c r="G48" s="4"/>
      <c r="H48" s="4"/>
      <c r="I48" s="4"/>
      <c r="J48" s="4"/>
      <c r="K48" s="4"/>
      <c r="L48" s="4"/>
      <c r="M48" s="4"/>
      <c r="N48" s="4"/>
      <c r="O48" s="4"/>
      <c r="P48" s="4"/>
      <c r="Q48" s="4"/>
      <c r="R48" s="4"/>
      <c r="S48" s="4"/>
      <c r="T48" s="4"/>
      <c r="U48" s="4"/>
      <c r="V48" s="4"/>
      <c r="W48" s="4"/>
      <c r="X48" s="4"/>
      <c r="Y48" s="4"/>
      <c r="Z48" s="4"/>
    </row>
    <row r="49">
      <c r="A49" s="26" t="s">
        <v>30</v>
      </c>
      <c r="B49" s="25" t="s">
        <v>31</v>
      </c>
      <c r="C49" s="4"/>
      <c r="D49" s="4"/>
      <c r="E49" s="24"/>
      <c r="F49" s="16"/>
      <c r="G49" s="4"/>
      <c r="H49" s="4"/>
      <c r="I49" s="4"/>
      <c r="J49" s="4"/>
      <c r="K49" s="4"/>
      <c r="L49" s="4"/>
      <c r="M49" s="4"/>
      <c r="N49" s="4"/>
      <c r="O49" s="4"/>
      <c r="P49" s="4"/>
      <c r="Q49" s="4"/>
      <c r="R49" s="4"/>
      <c r="S49" s="4"/>
      <c r="T49" s="4"/>
      <c r="U49" s="4"/>
      <c r="V49" s="4"/>
      <c r="W49" s="4"/>
      <c r="X49" s="4"/>
      <c r="Y49" s="4"/>
      <c r="Z49" s="4"/>
    </row>
    <row r="50">
      <c r="A50" s="41" t="s">
        <v>32</v>
      </c>
      <c r="B50" s="42" t="s">
        <v>33</v>
      </c>
      <c r="C50" s="34"/>
      <c r="D50" s="34"/>
      <c r="E50" s="35"/>
      <c r="F50" s="43" t="s">
        <v>34</v>
      </c>
      <c r="G50" s="4"/>
      <c r="H50" s="4"/>
      <c r="I50" s="4"/>
      <c r="J50" s="4"/>
      <c r="K50" s="4"/>
      <c r="L50" s="4"/>
      <c r="M50" s="4"/>
      <c r="N50" s="4"/>
      <c r="O50" s="4"/>
      <c r="P50" s="4"/>
      <c r="Q50" s="4"/>
      <c r="R50" s="4"/>
      <c r="S50" s="4"/>
      <c r="T50" s="4"/>
      <c r="U50" s="4"/>
      <c r="V50" s="4"/>
      <c r="W50" s="4"/>
      <c r="X50" s="4"/>
      <c r="Y50" s="4"/>
      <c r="Z50" s="4"/>
    </row>
    <row r="51">
      <c r="A51" s="22"/>
      <c r="B51" s="22"/>
      <c r="C51" s="22"/>
      <c r="D51" s="22"/>
      <c r="E51" s="22"/>
      <c r="F51" s="4"/>
      <c r="G51" s="4"/>
      <c r="H51" s="4"/>
      <c r="I51" s="4"/>
      <c r="J51" s="4"/>
      <c r="K51" s="4"/>
      <c r="L51" s="4"/>
      <c r="M51" s="4"/>
      <c r="N51" s="4"/>
      <c r="O51" s="4"/>
      <c r="P51" s="4"/>
      <c r="Q51" s="4"/>
      <c r="R51" s="4"/>
      <c r="S51" s="4"/>
      <c r="T51" s="4"/>
      <c r="U51" s="4"/>
      <c r="V51" s="4"/>
      <c r="W51" s="4"/>
      <c r="X51" s="4"/>
      <c r="Y51" s="4"/>
      <c r="Z51" s="4"/>
    </row>
    <row r="52">
      <c r="A52" s="13" t="s">
        <v>35</v>
      </c>
      <c r="B52" s="14"/>
      <c r="C52" s="14"/>
      <c r="D52" s="14"/>
      <c r="E52" s="15"/>
      <c r="F52" s="16"/>
      <c r="G52" s="4"/>
      <c r="H52" s="4"/>
      <c r="I52" s="4"/>
      <c r="J52" s="4"/>
      <c r="K52" s="4"/>
      <c r="L52" s="4"/>
      <c r="M52" s="4"/>
      <c r="N52" s="4"/>
      <c r="O52" s="4"/>
      <c r="P52" s="4"/>
      <c r="Q52" s="4"/>
      <c r="R52" s="4"/>
      <c r="S52" s="4"/>
      <c r="T52" s="4"/>
      <c r="U52" s="4"/>
      <c r="V52" s="4"/>
      <c r="W52" s="4"/>
      <c r="X52" s="4"/>
      <c r="Y52" s="4"/>
      <c r="Z52" s="4"/>
    </row>
    <row r="53">
      <c r="A53" s="44" t="s">
        <v>36</v>
      </c>
      <c r="B53" s="20"/>
      <c r="C53" s="20"/>
      <c r="D53" s="20"/>
      <c r="E53" s="21"/>
      <c r="F53" s="16"/>
      <c r="G53" s="4"/>
      <c r="H53" s="4"/>
      <c r="I53" s="4"/>
      <c r="J53" s="4"/>
      <c r="K53" s="4"/>
      <c r="L53" s="4"/>
      <c r="M53" s="4"/>
      <c r="N53" s="4"/>
      <c r="O53" s="4"/>
      <c r="P53" s="4"/>
      <c r="Q53" s="4"/>
      <c r="R53" s="4"/>
      <c r="S53" s="4"/>
      <c r="T53" s="4"/>
      <c r="U53" s="4"/>
      <c r="V53" s="4"/>
      <c r="W53" s="4"/>
      <c r="X53" s="4"/>
      <c r="Y53" s="4"/>
      <c r="Z53" s="4"/>
    </row>
    <row r="54">
      <c r="A54" s="32"/>
      <c r="B54" s="32"/>
      <c r="C54" s="32"/>
      <c r="D54" s="32"/>
      <c r="E54" s="32"/>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sheetData>
  <mergeCells count="15">
    <mergeCell ref="A17:E17"/>
    <mergeCell ref="A18:E18"/>
    <mergeCell ref="A19:E19"/>
    <mergeCell ref="A20:E20"/>
    <mergeCell ref="A40:E40"/>
    <mergeCell ref="A45:E45"/>
    <mergeCell ref="A52:E52"/>
    <mergeCell ref="A53:E53"/>
    <mergeCell ref="A1:E1"/>
    <mergeCell ref="A2:E10"/>
    <mergeCell ref="A11:E11"/>
    <mergeCell ref="A12:E12"/>
    <mergeCell ref="A13:E13"/>
    <mergeCell ref="A15:E15"/>
    <mergeCell ref="A16:E16"/>
  </mergeCells>
  <hyperlinks>
    <hyperlink display="Validator analysis" location="Report 3 - Sept 22 Validator an!A1" ref="A41"/>
    <hyperlink display="Network summary" location="Network summary!A1" ref="A42"/>
    <hyperlink display="Footprint comparisons" location="Footprint comparisons!A1" ref="A4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0"/>
  </cols>
  <sheetData>
    <row r="1">
      <c r="A1" s="45" t="s">
        <v>37</v>
      </c>
      <c r="B1" s="46" t="s">
        <v>38</v>
      </c>
      <c r="C1" s="47" t="s">
        <v>39</v>
      </c>
      <c r="D1" s="48" t="s">
        <v>40</v>
      </c>
      <c r="E1" s="49" t="s">
        <v>41</v>
      </c>
      <c r="F1" s="49" t="s">
        <v>42</v>
      </c>
      <c r="G1" s="50" t="s">
        <v>43</v>
      </c>
      <c r="H1" s="47" t="s">
        <v>44</v>
      </c>
      <c r="I1" s="48" t="s">
        <v>45</v>
      </c>
      <c r="J1" s="49" t="s">
        <v>46</v>
      </c>
      <c r="K1" s="47" t="s">
        <v>47</v>
      </c>
      <c r="L1" s="51"/>
      <c r="M1" s="52"/>
      <c r="N1" s="52"/>
      <c r="O1" s="52"/>
      <c r="P1" s="52"/>
      <c r="Q1" s="52"/>
    </row>
    <row r="2">
      <c r="A2" s="53" t="s">
        <v>48</v>
      </c>
      <c r="B2" s="54" t="s">
        <v>49</v>
      </c>
      <c r="C2" s="55" t="s">
        <v>50</v>
      </c>
      <c r="D2" s="56">
        <v>314.0</v>
      </c>
      <c r="E2" s="57">
        <v>1.0</v>
      </c>
      <c r="F2" s="58">
        <f t="shared" ref="F2:F307" si="1">D2*(1-E2)</f>
        <v>0</v>
      </c>
      <c r="G2" s="59">
        <f t="shared" ref="G2:G307" si="2">IF(F2&gt;$F$312,3,IF((AND(F2&lt;=$F$312, F2&gt;=$F$314)),2,IF(F2&lt;$F$314,1)))</f>
        <v>1</v>
      </c>
      <c r="H2" s="60" t="s">
        <v>51</v>
      </c>
      <c r="I2" s="26">
        <v>379.0</v>
      </c>
      <c r="J2" s="61">
        <f t="shared" ref="J2:J308" si="3">I2/$I$308</f>
        <v>0.1694991055</v>
      </c>
      <c r="K2" s="62">
        <f t="shared" ref="K2:K307" si="4">F2*J2</f>
        <v>0</v>
      </c>
      <c r="L2" s="16"/>
      <c r="M2" s="4"/>
      <c r="N2" s="4"/>
      <c r="O2" s="4"/>
      <c r="P2" s="4"/>
      <c r="Q2" s="4"/>
    </row>
    <row r="3">
      <c r="A3" s="63" t="s">
        <v>52</v>
      </c>
      <c r="B3" s="64" t="s">
        <v>53</v>
      </c>
      <c r="C3" s="65" t="s">
        <v>54</v>
      </c>
      <c r="D3" s="66">
        <v>64.0</v>
      </c>
      <c r="E3" s="67">
        <v>1.0</v>
      </c>
      <c r="F3" s="58">
        <f t="shared" si="1"/>
        <v>0</v>
      </c>
      <c r="G3" s="68">
        <f t="shared" si="2"/>
        <v>1</v>
      </c>
      <c r="H3" s="60" t="s">
        <v>51</v>
      </c>
      <c r="I3" s="26">
        <v>310.0</v>
      </c>
      <c r="J3" s="61">
        <f t="shared" si="3"/>
        <v>0.1386404293</v>
      </c>
      <c r="K3" s="62">
        <f t="shared" si="4"/>
        <v>0</v>
      </c>
      <c r="L3" s="16"/>
      <c r="M3" s="4"/>
      <c r="N3" s="4"/>
      <c r="O3" s="4"/>
      <c r="P3" s="4"/>
      <c r="Q3" s="4"/>
    </row>
    <row r="4">
      <c r="A4" s="69" t="s">
        <v>55</v>
      </c>
      <c r="B4" s="64" t="s">
        <v>56</v>
      </c>
      <c r="C4" s="65" t="s">
        <v>50</v>
      </c>
      <c r="D4" s="56">
        <v>314.0</v>
      </c>
      <c r="E4" s="67">
        <v>1.0</v>
      </c>
      <c r="F4" s="58">
        <f t="shared" si="1"/>
        <v>0</v>
      </c>
      <c r="G4" s="68">
        <f t="shared" si="2"/>
        <v>1</v>
      </c>
      <c r="H4" s="60" t="s">
        <v>51</v>
      </c>
      <c r="I4" s="26">
        <v>138.0</v>
      </c>
      <c r="J4" s="61">
        <f t="shared" si="3"/>
        <v>0.06171735242</v>
      </c>
      <c r="K4" s="62">
        <f t="shared" si="4"/>
        <v>0</v>
      </c>
      <c r="L4" s="16"/>
      <c r="M4" s="4"/>
      <c r="N4" s="4"/>
      <c r="O4" s="4"/>
      <c r="P4" s="4"/>
      <c r="Q4" s="4"/>
    </row>
    <row r="5">
      <c r="A5" s="63" t="s">
        <v>57</v>
      </c>
      <c r="B5" s="64" t="s">
        <v>58</v>
      </c>
      <c r="C5" s="65" t="s">
        <v>59</v>
      </c>
      <c r="D5" s="66">
        <v>60.0</v>
      </c>
      <c r="E5" s="70">
        <v>0.0</v>
      </c>
      <c r="F5" s="58">
        <f t="shared" si="1"/>
        <v>60</v>
      </c>
      <c r="G5" s="68">
        <f t="shared" si="2"/>
        <v>1</v>
      </c>
      <c r="H5" s="60" t="s">
        <v>51</v>
      </c>
      <c r="I5" s="26">
        <v>95.0</v>
      </c>
      <c r="J5" s="61">
        <f t="shared" si="3"/>
        <v>0.04248658318</v>
      </c>
      <c r="K5" s="62">
        <f t="shared" si="4"/>
        <v>2.549194991</v>
      </c>
      <c r="L5" s="16"/>
      <c r="M5" s="4"/>
      <c r="N5" s="4"/>
      <c r="O5" s="4"/>
      <c r="P5" s="4"/>
      <c r="Q5" s="4"/>
    </row>
    <row r="6">
      <c r="A6" s="63" t="s">
        <v>60</v>
      </c>
      <c r="B6" s="64" t="s">
        <v>61</v>
      </c>
      <c r="C6" s="65" t="s">
        <v>62</v>
      </c>
      <c r="D6" s="66">
        <v>1.5</v>
      </c>
      <c r="E6" s="70">
        <v>0.0</v>
      </c>
      <c r="F6" s="58">
        <f t="shared" si="1"/>
        <v>1.5</v>
      </c>
      <c r="G6" s="68">
        <f t="shared" si="2"/>
        <v>1</v>
      </c>
      <c r="H6" s="71" t="s">
        <v>63</v>
      </c>
      <c r="I6" s="26">
        <v>83.0</v>
      </c>
      <c r="J6" s="61">
        <f t="shared" si="3"/>
        <v>0.03711985689</v>
      </c>
      <c r="K6" s="62">
        <f t="shared" si="4"/>
        <v>0.05567978533</v>
      </c>
      <c r="L6" s="16"/>
      <c r="M6" s="4"/>
      <c r="N6" s="4"/>
      <c r="O6" s="4"/>
      <c r="P6" s="4"/>
      <c r="Q6" s="4"/>
    </row>
    <row r="7">
      <c r="A7" s="72" t="s">
        <v>64</v>
      </c>
      <c r="B7" s="64" t="s">
        <v>65</v>
      </c>
      <c r="C7" s="65" t="s">
        <v>66</v>
      </c>
      <c r="D7" s="66">
        <v>171.2</v>
      </c>
      <c r="E7" s="70">
        <v>0.0</v>
      </c>
      <c r="F7" s="58">
        <f t="shared" si="1"/>
        <v>171.2</v>
      </c>
      <c r="G7" s="68">
        <f t="shared" si="2"/>
        <v>1</v>
      </c>
      <c r="H7" s="73" t="s">
        <v>67</v>
      </c>
      <c r="I7" s="26">
        <v>77.0</v>
      </c>
      <c r="J7" s="61">
        <f t="shared" si="3"/>
        <v>0.03443649374</v>
      </c>
      <c r="K7" s="62">
        <f t="shared" si="4"/>
        <v>5.895527728</v>
      </c>
      <c r="L7" s="16"/>
      <c r="M7" s="4"/>
      <c r="N7" s="4"/>
      <c r="O7" s="4"/>
      <c r="P7" s="4"/>
      <c r="Q7" s="4"/>
    </row>
    <row r="8">
      <c r="A8" s="63" t="s">
        <v>68</v>
      </c>
      <c r="B8" s="64" t="s">
        <v>69</v>
      </c>
      <c r="C8" s="65" t="s">
        <v>59</v>
      </c>
      <c r="D8" s="66">
        <v>60.0</v>
      </c>
      <c r="E8" s="70">
        <v>0.0</v>
      </c>
      <c r="F8" s="58">
        <f t="shared" si="1"/>
        <v>60</v>
      </c>
      <c r="G8" s="68">
        <f t="shared" si="2"/>
        <v>1</v>
      </c>
      <c r="H8" s="60" t="s">
        <v>51</v>
      </c>
      <c r="I8" s="26">
        <v>70.0</v>
      </c>
      <c r="J8" s="61">
        <f t="shared" si="3"/>
        <v>0.0313059034</v>
      </c>
      <c r="K8" s="62">
        <f t="shared" si="4"/>
        <v>1.878354204</v>
      </c>
      <c r="L8" s="16"/>
      <c r="M8" s="4"/>
      <c r="N8" s="4"/>
      <c r="O8" s="4"/>
      <c r="P8" s="4"/>
      <c r="Q8" s="4"/>
    </row>
    <row r="9">
      <c r="A9" s="63" t="s">
        <v>70</v>
      </c>
      <c r="B9" s="64" t="s">
        <v>71</v>
      </c>
      <c r="C9" s="65" t="s">
        <v>72</v>
      </c>
      <c r="D9" s="66">
        <v>228.0</v>
      </c>
      <c r="E9" s="70">
        <v>0.0</v>
      </c>
      <c r="F9" s="58">
        <f t="shared" si="1"/>
        <v>228</v>
      </c>
      <c r="G9" s="68">
        <f t="shared" si="2"/>
        <v>1</v>
      </c>
      <c r="H9" s="60" t="s">
        <v>51</v>
      </c>
      <c r="I9" s="26">
        <v>60.0</v>
      </c>
      <c r="J9" s="61">
        <f t="shared" si="3"/>
        <v>0.02683363148</v>
      </c>
      <c r="K9" s="62">
        <f t="shared" si="4"/>
        <v>6.118067979</v>
      </c>
      <c r="L9" s="16"/>
      <c r="M9" s="4"/>
      <c r="N9" s="4"/>
      <c r="O9" s="4"/>
      <c r="P9" s="4"/>
      <c r="Q9" s="4"/>
    </row>
    <row r="10">
      <c r="A10" s="69" t="s">
        <v>73</v>
      </c>
      <c r="B10" s="64" t="s">
        <v>74</v>
      </c>
      <c r="C10" s="65" t="s">
        <v>59</v>
      </c>
      <c r="D10" s="66">
        <v>60.0</v>
      </c>
      <c r="E10" s="70">
        <v>0.0</v>
      </c>
      <c r="F10" s="58">
        <f t="shared" si="1"/>
        <v>60</v>
      </c>
      <c r="G10" s="68">
        <f t="shared" si="2"/>
        <v>1</v>
      </c>
      <c r="H10" s="60" t="s">
        <v>51</v>
      </c>
      <c r="I10" s="26">
        <v>57.0</v>
      </c>
      <c r="J10" s="61">
        <f t="shared" si="3"/>
        <v>0.02549194991</v>
      </c>
      <c r="K10" s="62">
        <f t="shared" si="4"/>
        <v>1.529516995</v>
      </c>
      <c r="L10" s="16"/>
      <c r="M10" s="4"/>
      <c r="N10" s="4"/>
      <c r="O10" s="4"/>
      <c r="P10" s="4"/>
      <c r="Q10" s="4"/>
    </row>
    <row r="11">
      <c r="A11" s="63" t="s">
        <v>75</v>
      </c>
      <c r="B11" s="64" t="s">
        <v>76</v>
      </c>
      <c r="C11" s="65" t="s">
        <v>77</v>
      </c>
      <c r="D11" s="66">
        <v>723.0</v>
      </c>
      <c r="E11" s="70">
        <v>0.0</v>
      </c>
      <c r="F11" s="58">
        <f t="shared" si="1"/>
        <v>723</v>
      </c>
      <c r="G11" s="68">
        <f t="shared" si="2"/>
        <v>3</v>
      </c>
      <c r="H11" s="73" t="s">
        <v>67</v>
      </c>
      <c r="I11" s="26">
        <v>57.0</v>
      </c>
      <c r="J11" s="61">
        <f t="shared" si="3"/>
        <v>0.02549194991</v>
      </c>
      <c r="K11" s="62">
        <f t="shared" si="4"/>
        <v>18.43067979</v>
      </c>
      <c r="L11" s="16"/>
      <c r="M11" s="4"/>
      <c r="N11" s="4"/>
      <c r="O11" s="4"/>
      <c r="P11" s="4"/>
      <c r="Q11" s="4"/>
    </row>
    <row r="12">
      <c r="A12" s="63" t="s">
        <v>78</v>
      </c>
      <c r="B12" s="64" t="s">
        <v>79</v>
      </c>
      <c r="C12" s="65" t="s">
        <v>50</v>
      </c>
      <c r="D12" s="56">
        <v>314.0</v>
      </c>
      <c r="E12" s="70">
        <v>0.0</v>
      </c>
      <c r="F12" s="58">
        <f t="shared" si="1"/>
        <v>314</v>
      </c>
      <c r="G12" s="68">
        <f t="shared" si="2"/>
        <v>2</v>
      </c>
      <c r="H12" s="60" t="s">
        <v>51</v>
      </c>
      <c r="I12" s="26">
        <v>55.0</v>
      </c>
      <c r="J12" s="61">
        <f t="shared" si="3"/>
        <v>0.02459749553</v>
      </c>
      <c r="K12" s="62">
        <f t="shared" si="4"/>
        <v>7.723613596</v>
      </c>
      <c r="L12" s="16"/>
      <c r="M12" s="4"/>
      <c r="N12" s="4"/>
      <c r="O12" s="4"/>
      <c r="P12" s="4"/>
      <c r="Q12" s="4"/>
    </row>
    <row r="13">
      <c r="A13" s="63" t="s">
        <v>80</v>
      </c>
      <c r="B13" s="64" t="s">
        <v>81</v>
      </c>
      <c r="C13" s="65" t="s">
        <v>82</v>
      </c>
      <c r="D13" s="66">
        <v>709.8</v>
      </c>
      <c r="E13" s="70">
        <v>0.0</v>
      </c>
      <c r="F13" s="58">
        <f t="shared" si="1"/>
        <v>709.8</v>
      </c>
      <c r="G13" s="68">
        <f t="shared" si="2"/>
        <v>3</v>
      </c>
      <c r="H13" s="60" t="s">
        <v>51</v>
      </c>
      <c r="I13" s="26">
        <v>55.0</v>
      </c>
      <c r="J13" s="61">
        <f t="shared" si="3"/>
        <v>0.02459749553</v>
      </c>
      <c r="K13" s="62">
        <f t="shared" si="4"/>
        <v>17.45930233</v>
      </c>
      <c r="L13" s="16"/>
      <c r="M13" s="4"/>
      <c r="N13" s="4"/>
      <c r="O13" s="4"/>
      <c r="P13" s="4"/>
      <c r="Q13" s="4"/>
    </row>
    <row r="14">
      <c r="A14" s="63" t="s">
        <v>83</v>
      </c>
      <c r="B14" s="64" t="s">
        <v>84</v>
      </c>
      <c r="C14" s="65" t="s">
        <v>85</v>
      </c>
      <c r="D14" s="66">
        <v>397.1</v>
      </c>
      <c r="E14" s="70">
        <v>0.0</v>
      </c>
      <c r="F14" s="58">
        <f t="shared" si="1"/>
        <v>397.1</v>
      </c>
      <c r="G14" s="68">
        <f t="shared" si="2"/>
        <v>2</v>
      </c>
      <c r="H14" s="73" t="s">
        <v>67</v>
      </c>
      <c r="I14" s="26">
        <v>42.0</v>
      </c>
      <c r="J14" s="61">
        <f t="shared" si="3"/>
        <v>0.01878354204</v>
      </c>
      <c r="K14" s="62">
        <f t="shared" si="4"/>
        <v>7.458944544</v>
      </c>
      <c r="L14" s="16"/>
      <c r="M14" s="4"/>
      <c r="N14" s="4"/>
      <c r="O14" s="4"/>
      <c r="P14" s="4"/>
      <c r="Q14" s="4"/>
    </row>
    <row r="15">
      <c r="A15" s="69" t="s">
        <v>86</v>
      </c>
      <c r="B15" s="64" t="s">
        <v>87</v>
      </c>
      <c r="C15" s="65" t="s">
        <v>88</v>
      </c>
      <c r="D15" s="66">
        <v>327.7</v>
      </c>
      <c r="E15" s="70">
        <v>0.0</v>
      </c>
      <c r="F15" s="58">
        <f t="shared" si="1"/>
        <v>327.7</v>
      </c>
      <c r="G15" s="68">
        <f t="shared" si="2"/>
        <v>2</v>
      </c>
      <c r="H15" s="73" t="s">
        <v>67</v>
      </c>
      <c r="I15" s="26">
        <v>36.0</v>
      </c>
      <c r="J15" s="61">
        <f t="shared" si="3"/>
        <v>0.01610017889</v>
      </c>
      <c r="K15" s="62">
        <f t="shared" si="4"/>
        <v>5.276028623</v>
      </c>
      <c r="L15" s="16"/>
      <c r="M15" s="4"/>
      <c r="N15" s="4"/>
      <c r="O15" s="4"/>
      <c r="P15" s="4"/>
      <c r="Q15" s="4"/>
    </row>
    <row r="16">
      <c r="A16" s="31" t="s">
        <v>89</v>
      </c>
      <c r="B16" s="64" t="s">
        <v>87</v>
      </c>
      <c r="C16" s="65" t="s">
        <v>88</v>
      </c>
      <c r="D16" s="66">
        <v>327.7</v>
      </c>
      <c r="E16" s="70">
        <v>0.0</v>
      </c>
      <c r="F16" s="58">
        <f t="shared" si="1"/>
        <v>327.7</v>
      </c>
      <c r="G16" s="68">
        <f t="shared" si="2"/>
        <v>2</v>
      </c>
      <c r="H16" s="73" t="s">
        <v>67</v>
      </c>
      <c r="I16" s="26">
        <v>28.0</v>
      </c>
      <c r="J16" s="61">
        <f t="shared" si="3"/>
        <v>0.01252236136</v>
      </c>
      <c r="K16" s="62">
        <f t="shared" si="4"/>
        <v>4.103577818</v>
      </c>
      <c r="L16" s="16"/>
      <c r="M16" s="4"/>
      <c r="N16" s="4"/>
      <c r="O16" s="4"/>
      <c r="P16" s="4"/>
      <c r="Q16" s="4"/>
    </row>
    <row r="17">
      <c r="A17" s="31" t="s">
        <v>90</v>
      </c>
      <c r="B17" s="64" t="s">
        <v>81</v>
      </c>
      <c r="C17" s="65" t="s">
        <v>82</v>
      </c>
      <c r="D17" s="66">
        <v>709.8</v>
      </c>
      <c r="E17" s="70">
        <v>0.0</v>
      </c>
      <c r="F17" s="58">
        <f t="shared" si="1"/>
        <v>709.8</v>
      </c>
      <c r="G17" s="68">
        <f t="shared" si="2"/>
        <v>3</v>
      </c>
      <c r="H17" s="60" t="s">
        <v>51</v>
      </c>
      <c r="I17" s="26">
        <v>26.0</v>
      </c>
      <c r="J17" s="61">
        <f t="shared" si="3"/>
        <v>0.01162790698</v>
      </c>
      <c r="K17" s="62">
        <f t="shared" si="4"/>
        <v>8.253488372</v>
      </c>
      <c r="L17" s="16"/>
      <c r="M17" s="4"/>
      <c r="N17" s="4"/>
      <c r="O17" s="4"/>
      <c r="P17" s="4"/>
      <c r="Q17" s="4"/>
    </row>
    <row r="18">
      <c r="A18" s="69" t="s">
        <v>91</v>
      </c>
      <c r="B18" s="64" t="s">
        <v>92</v>
      </c>
      <c r="C18" s="65" t="s">
        <v>93</v>
      </c>
      <c r="D18" s="66">
        <v>281.0</v>
      </c>
      <c r="E18" s="70">
        <v>0.0</v>
      </c>
      <c r="F18" s="58">
        <f t="shared" si="1"/>
        <v>281</v>
      </c>
      <c r="G18" s="68">
        <f t="shared" si="2"/>
        <v>2</v>
      </c>
      <c r="H18" s="60" t="s">
        <v>51</v>
      </c>
      <c r="I18" s="26">
        <v>25.0</v>
      </c>
      <c r="J18" s="61">
        <f t="shared" si="3"/>
        <v>0.01118067979</v>
      </c>
      <c r="K18" s="62">
        <f t="shared" si="4"/>
        <v>3.14177102</v>
      </c>
      <c r="L18" s="16"/>
      <c r="M18" s="4"/>
      <c r="N18" s="4"/>
      <c r="O18" s="4"/>
      <c r="P18" s="4"/>
      <c r="Q18" s="4"/>
    </row>
    <row r="19">
      <c r="A19" s="69" t="s">
        <v>94</v>
      </c>
      <c r="B19" s="64" t="s">
        <v>95</v>
      </c>
      <c r="C19" s="65" t="s">
        <v>96</v>
      </c>
      <c r="D19" s="66">
        <v>175.3</v>
      </c>
      <c r="E19" s="70">
        <v>0.0</v>
      </c>
      <c r="F19" s="58">
        <f t="shared" si="1"/>
        <v>175.3</v>
      </c>
      <c r="G19" s="68">
        <f t="shared" si="2"/>
        <v>1</v>
      </c>
      <c r="H19" s="73" t="s">
        <v>67</v>
      </c>
      <c r="I19" s="26">
        <v>14.0</v>
      </c>
      <c r="J19" s="61">
        <f t="shared" si="3"/>
        <v>0.00626118068</v>
      </c>
      <c r="K19" s="62">
        <f t="shared" si="4"/>
        <v>1.097584973</v>
      </c>
      <c r="L19" s="16"/>
      <c r="M19" s="4"/>
      <c r="N19" s="4"/>
      <c r="O19" s="4"/>
      <c r="P19" s="4"/>
      <c r="Q19" s="4"/>
    </row>
    <row r="20">
      <c r="A20" s="74" t="s">
        <v>97</v>
      </c>
      <c r="B20" s="64" t="s">
        <v>98</v>
      </c>
      <c r="C20" s="65" t="s">
        <v>99</v>
      </c>
      <c r="D20" s="66">
        <v>362.0</v>
      </c>
      <c r="E20" s="70">
        <v>0.0</v>
      </c>
      <c r="F20" s="58">
        <f t="shared" si="1"/>
        <v>362</v>
      </c>
      <c r="G20" s="68">
        <f t="shared" si="2"/>
        <v>2</v>
      </c>
      <c r="H20" s="73" t="s">
        <v>100</v>
      </c>
      <c r="I20" s="26">
        <v>13.0</v>
      </c>
      <c r="J20" s="61">
        <f t="shared" si="3"/>
        <v>0.005813953488</v>
      </c>
      <c r="K20" s="62">
        <f t="shared" si="4"/>
        <v>2.104651163</v>
      </c>
      <c r="L20" s="16"/>
      <c r="M20" s="4"/>
      <c r="N20" s="4"/>
      <c r="O20" s="4"/>
      <c r="P20" s="4"/>
      <c r="Q20" s="4"/>
    </row>
    <row r="21">
      <c r="A21" s="74" t="s">
        <v>101</v>
      </c>
      <c r="B21" s="75" t="s">
        <v>102</v>
      </c>
      <c r="C21" s="65" t="s">
        <v>50</v>
      </c>
      <c r="D21" s="56">
        <v>314.0</v>
      </c>
      <c r="E21" s="70">
        <v>0.0</v>
      </c>
      <c r="F21" s="58">
        <f t="shared" si="1"/>
        <v>314</v>
      </c>
      <c r="G21" s="68">
        <f t="shared" si="2"/>
        <v>2</v>
      </c>
      <c r="H21" s="60" t="s">
        <v>51</v>
      </c>
      <c r="I21" s="26">
        <v>12.0</v>
      </c>
      <c r="J21" s="61">
        <f t="shared" si="3"/>
        <v>0.005366726297</v>
      </c>
      <c r="K21" s="62">
        <f t="shared" si="4"/>
        <v>1.685152057</v>
      </c>
      <c r="L21" s="16"/>
      <c r="M21" s="4"/>
      <c r="N21" s="4"/>
      <c r="O21" s="4"/>
      <c r="P21" s="4"/>
      <c r="Q21" s="4"/>
    </row>
    <row r="22">
      <c r="A22" s="31" t="s">
        <v>103</v>
      </c>
      <c r="B22" s="64" t="s">
        <v>104</v>
      </c>
      <c r="C22" s="65" t="s">
        <v>105</v>
      </c>
      <c r="D22" s="76">
        <v>333.0</v>
      </c>
      <c r="E22" s="70">
        <v>0.0</v>
      </c>
      <c r="F22" s="58">
        <f t="shared" si="1"/>
        <v>333</v>
      </c>
      <c r="G22" s="68">
        <f t="shared" si="2"/>
        <v>2</v>
      </c>
      <c r="H22" s="60" t="s">
        <v>51</v>
      </c>
      <c r="I22" s="26">
        <v>12.0</v>
      </c>
      <c r="J22" s="61">
        <f t="shared" si="3"/>
        <v>0.005366726297</v>
      </c>
      <c r="K22" s="62">
        <f t="shared" si="4"/>
        <v>1.787119857</v>
      </c>
      <c r="L22" s="16"/>
      <c r="M22" s="4"/>
      <c r="N22" s="4"/>
      <c r="O22" s="4"/>
      <c r="P22" s="4"/>
      <c r="Q22" s="4"/>
    </row>
    <row r="23">
      <c r="A23" s="77" t="s">
        <v>106</v>
      </c>
      <c r="B23" s="64" t="s">
        <v>71</v>
      </c>
      <c r="C23" s="65" t="s">
        <v>72</v>
      </c>
      <c r="D23" s="66">
        <v>228.0</v>
      </c>
      <c r="E23" s="70">
        <v>0.0</v>
      </c>
      <c r="F23" s="58">
        <f t="shared" si="1"/>
        <v>228</v>
      </c>
      <c r="G23" s="68">
        <f t="shared" si="2"/>
        <v>1</v>
      </c>
      <c r="H23" s="60" t="s">
        <v>51</v>
      </c>
      <c r="I23" s="26">
        <v>11.0</v>
      </c>
      <c r="J23" s="61">
        <f t="shared" si="3"/>
        <v>0.004919499106</v>
      </c>
      <c r="K23" s="62">
        <f t="shared" si="4"/>
        <v>1.121645796</v>
      </c>
      <c r="L23" s="16"/>
      <c r="M23" s="4"/>
      <c r="N23" s="4"/>
      <c r="O23" s="4"/>
      <c r="P23" s="4"/>
      <c r="Q23" s="4"/>
    </row>
    <row r="24">
      <c r="A24" s="31" t="s">
        <v>107</v>
      </c>
      <c r="B24" s="64" t="s">
        <v>104</v>
      </c>
      <c r="C24" s="65" t="s">
        <v>105</v>
      </c>
      <c r="D24" s="76">
        <v>333.0</v>
      </c>
      <c r="E24" s="70">
        <v>0.0</v>
      </c>
      <c r="F24" s="58">
        <f t="shared" si="1"/>
        <v>333</v>
      </c>
      <c r="G24" s="68">
        <f t="shared" si="2"/>
        <v>2</v>
      </c>
      <c r="H24" s="78" t="s">
        <v>51</v>
      </c>
      <c r="I24" s="26">
        <v>11.0</v>
      </c>
      <c r="J24" s="61">
        <f t="shared" si="3"/>
        <v>0.004919499106</v>
      </c>
      <c r="K24" s="62">
        <f t="shared" si="4"/>
        <v>1.638193202</v>
      </c>
      <c r="L24" s="16"/>
      <c r="M24" s="4"/>
      <c r="N24" s="4"/>
      <c r="O24" s="4"/>
      <c r="P24" s="4"/>
      <c r="Q24" s="4"/>
    </row>
    <row r="25">
      <c r="A25" s="79" t="s">
        <v>108</v>
      </c>
      <c r="B25" s="75" t="s">
        <v>109</v>
      </c>
      <c r="C25" s="65" t="s">
        <v>110</v>
      </c>
      <c r="D25" s="66">
        <v>246.9</v>
      </c>
      <c r="E25" s="70">
        <v>0.0</v>
      </c>
      <c r="F25" s="58">
        <f t="shared" si="1"/>
        <v>246.9</v>
      </c>
      <c r="G25" s="68">
        <f t="shared" si="2"/>
        <v>1</v>
      </c>
      <c r="H25" s="80" t="s">
        <v>67</v>
      </c>
      <c r="I25" s="26">
        <v>11.0</v>
      </c>
      <c r="J25" s="61">
        <f t="shared" si="3"/>
        <v>0.004919499106</v>
      </c>
      <c r="K25" s="62">
        <f t="shared" si="4"/>
        <v>1.214624329</v>
      </c>
      <c r="L25" s="16"/>
      <c r="M25" s="4"/>
      <c r="N25" s="4"/>
      <c r="O25" s="4"/>
      <c r="P25" s="4"/>
      <c r="Q25" s="4"/>
    </row>
    <row r="26">
      <c r="A26" s="69" t="s">
        <v>111</v>
      </c>
      <c r="B26" s="64" t="s">
        <v>112</v>
      </c>
      <c r="C26" s="65" t="s">
        <v>59</v>
      </c>
      <c r="D26" s="66">
        <v>60.0</v>
      </c>
      <c r="E26" s="70">
        <v>0.0</v>
      </c>
      <c r="F26" s="58">
        <f t="shared" si="1"/>
        <v>60</v>
      </c>
      <c r="G26" s="68">
        <f t="shared" si="2"/>
        <v>1</v>
      </c>
      <c r="H26" s="60" t="s">
        <v>51</v>
      </c>
      <c r="I26" s="26">
        <v>10.0</v>
      </c>
      <c r="J26" s="61">
        <f t="shared" si="3"/>
        <v>0.004472271914</v>
      </c>
      <c r="K26" s="62">
        <f t="shared" si="4"/>
        <v>0.2683363148</v>
      </c>
      <c r="L26" s="16"/>
      <c r="M26" s="4"/>
      <c r="N26" s="4"/>
      <c r="O26" s="4"/>
      <c r="P26" s="4"/>
      <c r="Q26" s="4"/>
    </row>
    <row r="27">
      <c r="A27" s="31" t="s">
        <v>113</v>
      </c>
      <c r="B27" s="64" t="s">
        <v>102</v>
      </c>
      <c r="C27" s="65" t="s">
        <v>50</v>
      </c>
      <c r="D27" s="66">
        <v>314.0</v>
      </c>
      <c r="E27" s="70">
        <v>0.0</v>
      </c>
      <c r="F27" s="58">
        <f t="shared" si="1"/>
        <v>314</v>
      </c>
      <c r="G27" s="68">
        <f t="shared" si="2"/>
        <v>2</v>
      </c>
      <c r="H27" s="78" t="s">
        <v>51</v>
      </c>
      <c r="I27" s="26">
        <v>9.0</v>
      </c>
      <c r="J27" s="61">
        <f t="shared" si="3"/>
        <v>0.004025044723</v>
      </c>
      <c r="K27" s="62">
        <f t="shared" si="4"/>
        <v>1.263864043</v>
      </c>
      <c r="L27" s="16"/>
      <c r="M27" s="4"/>
      <c r="N27" s="4"/>
      <c r="O27" s="4"/>
      <c r="P27" s="4"/>
      <c r="Q27" s="4"/>
    </row>
    <row r="28">
      <c r="A28" s="31" t="s">
        <v>114</v>
      </c>
      <c r="B28" s="64" t="s">
        <v>98</v>
      </c>
      <c r="C28" s="65" t="s">
        <v>99</v>
      </c>
      <c r="D28" s="66">
        <v>362.0</v>
      </c>
      <c r="E28" s="70">
        <v>0.0</v>
      </c>
      <c r="F28" s="58">
        <f t="shared" si="1"/>
        <v>362</v>
      </c>
      <c r="G28" s="68">
        <f t="shared" si="2"/>
        <v>2</v>
      </c>
      <c r="H28" s="73" t="s">
        <v>100</v>
      </c>
      <c r="I28" s="26">
        <v>9.0</v>
      </c>
      <c r="J28" s="61">
        <f t="shared" si="3"/>
        <v>0.004025044723</v>
      </c>
      <c r="K28" s="62">
        <f t="shared" si="4"/>
        <v>1.45706619</v>
      </c>
      <c r="L28" s="16"/>
      <c r="M28" s="4"/>
      <c r="N28" s="4"/>
      <c r="O28" s="4"/>
      <c r="P28" s="4"/>
      <c r="Q28" s="4"/>
    </row>
    <row r="29">
      <c r="A29" s="81" t="s">
        <v>115</v>
      </c>
      <c r="B29" s="75" t="s">
        <v>116</v>
      </c>
      <c r="C29" s="65" t="s">
        <v>99</v>
      </c>
      <c r="D29" s="66">
        <v>362.0</v>
      </c>
      <c r="E29" s="70">
        <v>0.0</v>
      </c>
      <c r="F29" s="58">
        <f t="shared" si="1"/>
        <v>362</v>
      </c>
      <c r="G29" s="68">
        <f t="shared" si="2"/>
        <v>2</v>
      </c>
      <c r="H29" s="73" t="s">
        <v>100</v>
      </c>
      <c r="I29" s="26">
        <v>9.0</v>
      </c>
      <c r="J29" s="61">
        <f t="shared" si="3"/>
        <v>0.004025044723</v>
      </c>
      <c r="K29" s="62">
        <f t="shared" si="4"/>
        <v>1.45706619</v>
      </c>
      <c r="L29" s="16"/>
      <c r="M29" s="4"/>
      <c r="N29" s="4"/>
      <c r="O29" s="4"/>
      <c r="P29" s="4"/>
      <c r="Q29" s="4"/>
    </row>
    <row r="30">
      <c r="A30" s="69" t="s">
        <v>117</v>
      </c>
      <c r="B30" s="64" t="s">
        <v>118</v>
      </c>
      <c r="C30" s="65" t="s">
        <v>119</v>
      </c>
      <c r="D30" s="66">
        <v>561.6</v>
      </c>
      <c r="E30" s="70">
        <v>0.0</v>
      </c>
      <c r="F30" s="58">
        <f t="shared" si="1"/>
        <v>561.6</v>
      </c>
      <c r="G30" s="68">
        <f t="shared" si="2"/>
        <v>3</v>
      </c>
      <c r="H30" s="80" t="s">
        <v>67</v>
      </c>
      <c r="I30" s="26">
        <v>9.0</v>
      </c>
      <c r="J30" s="61">
        <f t="shared" si="3"/>
        <v>0.004025044723</v>
      </c>
      <c r="K30" s="62">
        <f t="shared" si="4"/>
        <v>2.260465116</v>
      </c>
      <c r="L30" s="16"/>
      <c r="M30" s="4"/>
      <c r="N30" s="4"/>
      <c r="O30" s="4"/>
      <c r="P30" s="4"/>
      <c r="Q30" s="4"/>
    </row>
    <row r="31">
      <c r="A31" s="69" t="s">
        <v>120</v>
      </c>
      <c r="B31" s="75" t="s">
        <v>112</v>
      </c>
      <c r="C31" s="65" t="s">
        <v>59</v>
      </c>
      <c r="D31" s="66">
        <v>60.0</v>
      </c>
      <c r="E31" s="70">
        <v>0.0</v>
      </c>
      <c r="F31" s="58">
        <f t="shared" si="1"/>
        <v>60</v>
      </c>
      <c r="G31" s="68">
        <f t="shared" si="2"/>
        <v>1</v>
      </c>
      <c r="H31" s="78" t="s">
        <v>51</v>
      </c>
      <c r="I31" s="26">
        <v>8.0</v>
      </c>
      <c r="J31" s="61">
        <f t="shared" si="3"/>
        <v>0.003577817531</v>
      </c>
      <c r="K31" s="62">
        <f t="shared" si="4"/>
        <v>0.2146690519</v>
      </c>
      <c r="L31" s="16"/>
      <c r="M31" s="4"/>
      <c r="N31" s="4"/>
      <c r="O31" s="4"/>
      <c r="P31" s="4"/>
      <c r="Q31" s="4"/>
    </row>
    <row r="32">
      <c r="A32" s="69" t="s">
        <v>121</v>
      </c>
      <c r="B32" s="64" t="s">
        <v>122</v>
      </c>
      <c r="C32" s="65" t="s">
        <v>123</v>
      </c>
      <c r="D32" s="66">
        <v>255.0</v>
      </c>
      <c r="E32" s="70">
        <v>0.0</v>
      </c>
      <c r="F32" s="58">
        <f t="shared" si="1"/>
        <v>255</v>
      </c>
      <c r="G32" s="68">
        <f t="shared" si="2"/>
        <v>2</v>
      </c>
      <c r="H32" s="60" t="s">
        <v>51</v>
      </c>
      <c r="I32" s="26">
        <v>8.0</v>
      </c>
      <c r="J32" s="61">
        <f t="shared" si="3"/>
        <v>0.003577817531</v>
      </c>
      <c r="K32" s="62">
        <f t="shared" si="4"/>
        <v>0.9123434705</v>
      </c>
      <c r="L32" s="16"/>
      <c r="M32" s="4"/>
      <c r="N32" s="4"/>
      <c r="O32" s="4"/>
      <c r="P32" s="4"/>
      <c r="Q32" s="4"/>
    </row>
    <row r="33">
      <c r="A33" s="31" t="s">
        <v>124</v>
      </c>
      <c r="B33" s="75" t="s">
        <v>125</v>
      </c>
      <c r="C33" s="65" t="s">
        <v>126</v>
      </c>
      <c r="D33" s="66">
        <v>413.4</v>
      </c>
      <c r="E33" s="70">
        <v>0.0</v>
      </c>
      <c r="F33" s="58">
        <f t="shared" si="1"/>
        <v>413.4</v>
      </c>
      <c r="G33" s="68">
        <f t="shared" si="2"/>
        <v>2</v>
      </c>
      <c r="H33" s="80" t="s">
        <v>67</v>
      </c>
      <c r="I33" s="26">
        <v>8.0</v>
      </c>
      <c r="J33" s="61">
        <f t="shared" si="3"/>
        <v>0.003577817531</v>
      </c>
      <c r="K33" s="62">
        <f t="shared" si="4"/>
        <v>1.479069767</v>
      </c>
      <c r="L33" s="16"/>
      <c r="M33" s="4"/>
      <c r="N33" s="4"/>
      <c r="O33" s="4"/>
      <c r="P33" s="4"/>
      <c r="Q33" s="4"/>
    </row>
    <row r="34">
      <c r="A34" s="31" t="s">
        <v>127</v>
      </c>
      <c r="B34" s="64" t="s">
        <v>104</v>
      </c>
      <c r="C34" s="65" t="s">
        <v>105</v>
      </c>
      <c r="D34" s="76">
        <v>333.0</v>
      </c>
      <c r="E34" s="70">
        <v>0.0</v>
      </c>
      <c r="F34" s="58">
        <f t="shared" si="1"/>
        <v>333</v>
      </c>
      <c r="G34" s="68">
        <f t="shared" si="2"/>
        <v>2</v>
      </c>
      <c r="H34" s="78" t="s">
        <v>51</v>
      </c>
      <c r="I34" s="26">
        <v>7.0</v>
      </c>
      <c r="J34" s="61">
        <f t="shared" si="3"/>
        <v>0.00313059034</v>
      </c>
      <c r="K34" s="62">
        <f t="shared" si="4"/>
        <v>1.042486583</v>
      </c>
      <c r="L34" s="16"/>
      <c r="M34" s="4"/>
      <c r="N34" s="4"/>
      <c r="O34" s="4"/>
      <c r="P34" s="4"/>
      <c r="Q34" s="4"/>
    </row>
    <row r="35">
      <c r="A35" s="69" t="s">
        <v>128</v>
      </c>
      <c r="B35" s="64" t="s">
        <v>129</v>
      </c>
      <c r="C35" s="65" t="s">
        <v>130</v>
      </c>
      <c r="D35" s="66">
        <v>393.0</v>
      </c>
      <c r="E35" s="70">
        <v>0.0</v>
      </c>
      <c r="F35" s="58">
        <f t="shared" si="1"/>
        <v>393</v>
      </c>
      <c r="G35" s="68">
        <f t="shared" si="2"/>
        <v>2</v>
      </c>
      <c r="H35" s="73" t="s">
        <v>100</v>
      </c>
      <c r="I35" s="26">
        <v>7.0</v>
      </c>
      <c r="J35" s="61">
        <f t="shared" si="3"/>
        <v>0.00313059034</v>
      </c>
      <c r="K35" s="62">
        <f t="shared" si="4"/>
        <v>1.230322004</v>
      </c>
      <c r="L35" s="16"/>
      <c r="M35" s="4"/>
      <c r="N35" s="4"/>
      <c r="O35" s="4"/>
      <c r="P35" s="4"/>
      <c r="Q35" s="4"/>
    </row>
    <row r="36">
      <c r="A36" s="74" t="s">
        <v>131</v>
      </c>
      <c r="B36" s="64" t="s">
        <v>87</v>
      </c>
      <c r="C36" s="65" t="s">
        <v>88</v>
      </c>
      <c r="D36" s="66">
        <v>327.7</v>
      </c>
      <c r="E36" s="70">
        <v>0.0</v>
      </c>
      <c r="F36" s="58">
        <f t="shared" si="1"/>
        <v>327.7</v>
      </c>
      <c r="G36" s="68">
        <f t="shared" si="2"/>
        <v>2</v>
      </c>
      <c r="H36" s="80" t="s">
        <v>67</v>
      </c>
      <c r="I36" s="26">
        <v>7.0</v>
      </c>
      <c r="J36" s="61">
        <f t="shared" si="3"/>
        <v>0.00313059034</v>
      </c>
      <c r="K36" s="62">
        <f t="shared" si="4"/>
        <v>1.025894454</v>
      </c>
      <c r="L36" s="16"/>
      <c r="M36" s="4"/>
      <c r="N36" s="4"/>
      <c r="O36" s="4"/>
      <c r="P36" s="4"/>
      <c r="Q36" s="4"/>
    </row>
    <row r="37">
      <c r="A37" s="31" t="s">
        <v>132</v>
      </c>
      <c r="B37" s="64" t="s">
        <v>65</v>
      </c>
      <c r="C37" s="65" t="s">
        <v>66</v>
      </c>
      <c r="D37" s="66">
        <v>171.2</v>
      </c>
      <c r="E37" s="70">
        <v>0.0</v>
      </c>
      <c r="F37" s="58">
        <f t="shared" si="1"/>
        <v>171.2</v>
      </c>
      <c r="G37" s="68">
        <f t="shared" si="2"/>
        <v>1</v>
      </c>
      <c r="H37" s="73" t="s">
        <v>67</v>
      </c>
      <c r="I37" s="26">
        <v>7.0</v>
      </c>
      <c r="J37" s="61">
        <f t="shared" si="3"/>
        <v>0.00313059034</v>
      </c>
      <c r="K37" s="62">
        <f t="shared" si="4"/>
        <v>0.5359570662</v>
      </c>
      <c r="L37" s="16"/>
      <c r="M37" s="4"/>
      <c r="N37" s="4"/>
      <c r="O37" s="4"/>
      <c r="P37" s="4"/>
      <c r="Q37" s="4"/>
    </row>
    <row r="38">
      <c r="A38" s="31" t="s">
        <v>133</v>
      </c>
      <c r="B38" s="75" t="s">
        <v>134</v>
      </c>
      <c r="C38" s="65" t="s">
        <v>135</v>
      </c>
      <c r="D38" s="66">
        <v>343.1</v>
      </c>
      <c r="E38" s="70">
        <v>0.0</v>
      </c>
      <c r="F38" s="58">
        <f t="shared" si="1"/>
        <v>343.1</v>
      </c>
      <c r="G38" s="68">
        <f t="shared" si="2"/>
        <v>2</v>
      </c>
      <c r="H38" s="73" t="s">
        <v>67</v>
      </c>
      <c r="I38" s="26">
        <v>7.0</v>
      </c>
      <c r="J38" s="61">
        <f t="shared" si="3"/>
        <v>0.00313059034</v>
      </c>
      <c r="K38" s="62">
        <f t="shared" si="4"/>
        <v>1.074105546</v>
      </c>
      <c r="L38" s="16"/>
      <c r="M38" s="4"/>
      <c r="N38" s="4"/>
      <c r="O38" s="4"/>
      <c r="P38" s="4"/>
      <c r="Q38" s="4"/>
    </row>
    <row r="39">
      <c r="A39" s="77" t="s">
        <v>136</v>
      </c>
      <c r="B39" s="64" t="s">
        <v>137</v>
      </c>
      <c r="C39" s="65" t="s">
        <v>138</v>
      </c>
      <c r="D39" s="66">
        <v>287.8</v>
      </c>
      <c r="E39" s="70">
        <v>0.0</v>
      </c>
      <c r="F39" s="58">
        <f t="shared" si="1"/>
        <v>287.8</v>
      </c>
      <c r="G39" s="68">
        <f t="shared" si="2"/>
        <v>2</v>
      </c>
      <c r="H39" s="73" t="s">
        <v>67</v>
      </c>
      <c r="I39" s="26">
        <v>7.0</v>
      </c>
      <c r="J39" s="61">
        <f t="shared" si="3"/>
        <v>0.00313059034</v>
      </c>
      <c r="K39" s="62">
        <f t="shared" si="4"/>
        <v>0.9009838998</v>
      </c>
      <c r="L39" s="16"/>
      <c r="M39" s="4"/>
      <c r="N39" s="4"/>
      <c r="O39" s="4"/>
      <c r="P39" s="4"/>
      <c r="Q39" s="4"/>
    </row>
    <row r="40">
      <c r="A40" s="69" t="s">
        <v>139</v>
      </c>
      <c r="B40" s="64" t="s">
        <v>102</v>
      </c>
      <c r="C40" s="65" t="s">
        <v>50</v>
      </c>
      <c r="D40" s="66">
        <v>314.0</v>
      </c>
      <c r="E40" s="70">
        <v>0.0</v>
      </c>
      <c r="F40" s="58">
        <f t="shared" si="1"/>
        <v>314</v>
      </c>
      <c r="G40" s="68">
        <f t="shared" si="2"/>
        <v>2</v>
      </c>
      <c r="H40" s="60" t="s">
        <v>51</v>
      </c>
      <c r="I40" s="26">
        <v>6.0</v>
      </c>
      <c r="J40" s="61">
        <f t="shared" si="3"/>
        <v>0.002683363148</v>
      </c>
      <c r="K40" s="62">
        <f t="shared" si="4"/>
        <v>0.8425760286</v>
      </c>
      <c r="L40" s="16"/>
      <c r="M40" s="4"/>
      <c r="N40" s="4"/>
      <c r="O40" s="4"/>
      <c r="P40" s="4"/>
      <c r="Q40" s="4"/>
    </row>
    <row r="41">
      <c r="A41" s="69" t="s">
        <v>140</v>
      </c>
      <c r="B41" s="64" t="s">
        <v>141</v>
      </c>
      <c r="C41" s="65" t="s">
        <v>50</v>
      </c>
      <c r="D41" s="66">
        <v>314.0</v>
      </c>
      <c r="E41" s="70">
        <v>0.0</v>
      </c>
      <c r="F41" s="58">
        <f t="shared" si="1"/>
        <v>314</v>
      </c>
      <c r="G41" s="68">
        <f t="shared" si="2"/>
        <v>2</v>
      </c>
      <c r="H41" s="60" t="s">
        <v>51</v>
      </c>
      <c r="I41" s="26">
        <v>6.0</v>
      </c>
      <c r="J41" s="61">
        <f t="shared" si="3"/>
        <v>0.002683363148</v>
      </c>
      <c r="K41" s="62">
        <f t="shared" si="4"/>
        <v>0.8425760286</v>
      </c>
      <c r="L41" s="16"/>
      <c r="M41" s="4"/>
      <c r="N41" s="4"/>
      <c r="O41" s="4"/>
      <c r="P41" s="4"/>
      <c r="Q41" s="4"/>
    </row>
    <row r="42">
      <c r="A42" s="69" t="s">
        <v>142</v>
      </c>
      <c r="B42" s="64" t="s">
        <v>71</v>
      </c>
      <c r="C42" s="65" t="s">
        <v>72</v>
      </c>
      <c r="D42" s="66">
        <v>228.0</v>
      </c>
      <c r="E42" s="70">
        <v>0.0</v>
      </c>
      <c r="F42" s="58">
        <f t="shared" si="1"/>
        <v>228</v>
      </c>
      <c r="G42" s="68">
        <f t="shared" si="2"/>
        <v>1</v>
      </c>
      <c r="H42" s="78" t="s">
        <v>51</v>
      </c>
      <c r="I42" s="26">
        <v>6.0</v>
      </c>
      <c r="J42" s="61">
        <f t="shared" si="3"/>
        <v>0.002683363148</v>
      </c>
      <c r="K42" s="62">
        <f t="shared" si="4"/>
        <v>0.6118067979</v>
      </c>
      <c r="L42" s="16"/>
      <c r="M42" s="4"/>
      <c r="N42" s="4"/>
      <c r="O42" s="4"/>
      <c r="P42" s="4"/>
      <c r="Q42" s="4"/>
    </row>
    <row r="43">
      <c r="A43" s="63" t="s">
        <v>143</v>
      </c>
      <c r="B43" s="64" t="s">
        <v>144</v>
      </c>
      <c r="C43" s="65" t="s">
        <v>145</v>
      </c>
      <c r="D43" s="66">
        <v>324.0</v>
      </c>
      <c r="E43" s="70">
        <v>0.0</v>
      </c>
      <c r="F43" s="58">
        <f t="shared" si="1"/>
        <v>324</v>
      </c>
      <c r="G43" s="68">
        <f t="shared" si="2"/>
        <v>2</v>
      </c>
      <c r="H43" s="73" t="s">
        <v>67</v>
      </c>
      <c r="I43" s="26">
        <v>6.0</v>
      </c>
      <c r="J43" s="61">
        <f t="shared" si="3"/>
        <v>0.002683363148</v>
      </c>
      <c r="K43" s="62">
        <f t="shared" si="4"/>
        <v>0.8694096601</v>
      </c>
      <c r="L43" s="16"/>
      <c r="M43" s="4"/>
      <c r="N43" s="4"/>
      <c r="O43" s="4"/>
      <c r="P43" s="4"/>
      <c r="Q43" s="4"/>
    </row>
    <row r="44">
      <c r="A44" s="63" t="s">
        <v>146</v>
      </c>
      <c r="B44" s="64" t="s">
        <v>137</v>
      </c>
      <c r="C44" s="65" t="s">
        <v>138</v>
      </c>
      <c r="D44" s="66">
        <v>287.8</v>
      </c>
      <c r="E44" s="70">
        <v>0.0</v>
      </c>
      <c r="F44" s="58">
        <f t="shared" si="1"/>
        <v>287.8</v>
      </c>
      <c r="G44" s="68">
        <f t="shared" si="2"/>
        <v>2</v>
      </c>
      <c r="H44" s="80" t="s">
        <v>67</v>
      </c>
      <c r="I44" s="26">
        <v>6.0</v>
      </c>
      <c r="J44" s="61">
        <f t="shared" si="3"/>
        <v>0.002683363148</v>
      </c>
      <c r="K44" s="62">
        <f t="shared" si="4"/>
        <v>0.7722719141</v>
      </c>
      <c r="L44" s="16"/>
      <c r="M44" s="4"/>
      <c r="N44" s="4"/>
      <c r="O44" s="4"/>
      <c r="P44" s="4"/>
      <c r="Q44" s="4"/>
    </row>
    <row r="45">
      <c r="A45" s="72" t="s">
        <v>147</v>
      </c>
      <c r="B45" s="64" t="s">
        <v>148</v>
      </c>
      <c r="C45" s="65" t="s">
        <v>149</v>
      </c>
      <c r="D45" s="66">
        <v>25.0</v>
      </c>
      <c r="E45" s="70">
        <v>0.0</v>
      </c>
      <c r="F45" s="58">
        <f t="shared" si="1"/>
        <v>25</v>
      </c>
      <c r="G45" s="68">
        <f t="shared" si="2"/>
        <v>1</v>
      </c>
      <c r="H45" s="71" t="s">
        <v>63</v>
      </c>
      <c r="I45" s="26">
        <v>5.0</v>
      </c>
      <c r="J45" s="61">
        <f t="shared" si="3"/>
        <v>0.002236135957</v>
      </c>
      <c r="K45" s="62">
        <f t="shared" si="4"/>
        <v>0.05590339893</v>
      </c>
      <c r="L45" s="16"/>
      <c r="M45" s="4"/>
      <c r="N45" s="4"/>
      <c r="O45" s="4"/>
      <c r="P45" s="4"/>
      <c r="Q45" s="4"/>
    </row>
    <row r="46">
      <c r="A46" s="72" t="s">
        <v>150</v>
      </c>
      <c r="B46" s="75" t="s">
        <v>151</v>
      </c>
      <c r="C46" s="65" t="s">
        <v>59</v>
      </c>
      <c r="D46" s="66">
        <v>60.0</v>
      </c>
      <c r="E46" s="70">
        <v>0.0</v>
      </c>
      <c r="F46" s="58">
        <f t="shared" si="1"/>
        <v>60</v>
      </c>
      <c r="G46" s="68">
        <f t="shared" si="2"/>
        <v>1</v>
      </c>
      <c r="H46" s="78" t="s">
        <v>51</v>
      </c>
      <c r="I46" s="26">
        <v>5.0</v>
      </c>
      <c r="J46" s="61">
        <f t="shared" si="3"/>
        <v>0.002236135957</v>
      </c>
      <c r="K46" s="62">
        <f t="shared" si="4"/>
        <v>0.1341681574</v>
      </c>
      <c r="L46" s="16"/>
      <c r="M46" s="4"/>
      <c r="N46" s="4"/>
      <c r="O46" s="4"/>
      <c r="P46" s="4"/>
      <c r="Q46" s="4"/>
    </row>
    <row r="47">
      <c r="A47" s="81" t="s">
        <v>152</v>
      </c>
      <c r="B47" s="75" t="s">
        <v>153</v>
      </c>
      <c r="C47" s="65" t="s">
        <v>154</v>
      </c>
      <c r="D47" s="76">
        <v>165.0</v>
      </c>
      <c r="E47" s="70">
        <v>0.0</v>
      </c>
      <c r="F47" s="58">
        <f t="shared" si="1"/>
        <v>165</v>
      </c>
      <c r="G47" s="68">
        <f t="shared" si="2"/>
        <v>1</v>
      </c>
      <c r="H47" s="78" t="s">
        <v>51</v>
      </c>
      <c r="I47" s="26">
        <v>5.0</v>
      </c>
      <c r="J47" s="61">
        <f t="shared" si="3"/>
        <v>0.002236135957</v>
      </c>
      <c r="K47" s="62">
        <f t="shared" si="4"/>
        <v>0.3689624329</v>
      </c>
      <c r="L47" s="16"/>
      <c r="M47" s="4"/>
      <c r="N47" s="4"/>
      <c r="O47" s="4"/>
      <c r="P47" s="4"/>
      <c r="Q47" s="4"/>
    </row>
    <row r="48">
      <c r="A48" s="63" t="s">
        <v>155</v>
      </c>
      <c r="B48" s="64" t="s">
        <v>95</v>
      </c>
      <c r="C48" s="65" t="s">
        <v>96</v>
      </c>
      <c r="D48" s="66">
        <v>175.3</v>
      </c>
      <c r="E48" s="70">
        <v>0.0</v>
      </c>
      <c r="F48" s="58">
        <f t="shared" si="1"/>
        <v>175.3</v>
      </c>
      <c r="G48" s="68">
        <f t="shared" si="2"/>
        <v>1</v>
      </c>
      <c r="H48" s="73" t="s">
        <v>67</v>
      </c>
      <c r="I48" s="26">
        <v>5.0</v>
      </c>
      <c r="J48" s="61">
        <f t="shared" si="3"/>
        <v>0.002236135957</v>
      </c>
      <c r="K48" s="62">
        <f t="shared" si="4"/>
        <v>0.3919946333</v>
      </c>
      <c r="L48" s="16"/>
      <c r="M48" s="4"/>
      <c r="N48" s="4"/>
      <c r="O48" s="4"/>
      <c r="P48" s="4"/>
      <c r="Q48" s="4"/>
    </row>
    <row r="49">
      <c r="A49" s="72" t="s">
        <v>156</v>
      </c>
      <c r="B49" s="64" t="s">
        <v>87</v>
      </c>
      <c r="C49" s="65" t="s">
        <v>88</v>
      </c>
      <c r="D49" s="66">
        <v>327.7</v>
      </c>
      <c r="E49" s="70">
        <v>0.0</v>
      </c>
      <c r="F49" s="58">
        <f t="shared" si="1"/>
        <v>327.7</v>
      </c>
      <c r="G49" s="68">
        <f t="shared" si="2"/>
        <v>2</v>
      </c>
      <c r="H49" s="73" t="s">
        <v>67</v>
      </c>
      <c r="I49" s="26">
        <v>5.0</v>
      </c>
      <c r="J49" s="61">
        <f t="shared" si="3"/>
        <v>0.002236135957</v>
      </c>
      <c r="K49" s="62">
        <f t="shared" si="4"/>
        <v>0.7327817531</v>
      </c>
      <c r="L49" s="16"/>
      <c r="M49" s="4"/>
      <c r="N49" s="4"/>
      <c r="O49" s="4"/>
      <c r="P49" s="4"/>
      <c r="Q49" s="4"/>
    </row>
    <row r="50">
      <c r="A50" s="82" t="s">
        <v>157</v>
      </c>
      <c r="B50" s="64" t="s">
        <v>65</v>
      </c>
      <c r="C50" s="65" t="s">
        <v>66</v>
      </c>
      <c r="D50" s="66">
        <v>171.2</v>
      </c>
      <c r="E50" s="70">
        <v>0.0</v>
      </c>
      <c r="F50" s="58">
        <f t="shared" si="1"/>
        <v>171.2</v>
      </c>
      <c r="G50" s="68">
        <f t="shared" si="2"/>
        <v>1</v>
      </c>
      <c r="H50" s="73" t="s">
        <v>67</v>
      </c>
      <c r="I50" s="26">
        <v>5.0</v>
      </c>
      <c r="J50" s="61">
        <f t="shared" si="3"/>
        <v>0.002236135957</v>
      </c>
      <c r="K50" s="62">
        <f t="shared" si="4"/>
        <v>0.3828264758</v>
      </c>
      <c r="L50" s="16"/>
      <c r="M50" s="4"/>
      <c r="N50" s="4"/>
      <c r="O50" s="4"/>
      <c r="P50" s="4"/>
      <c r="Q50" s="4"/>
    </row>
    <row r="51">
      <c r="A51" s="72" t="s">
        <v>158</v>
      </c>
      <c r="B51" s="75" t="s">
        <v>159</v>
      </c>
      <c r="C51" s="65" t="s">
        <v>77</v>
      </c>
      <c r="D51" s="66">
        <v>723.0</v>
      </c>
      <c r="E51" s="70">
        <v>0.0</v>
      </c>
      <c r="F51" s="58">
        <f t="shared" si="1"/>
        <v>723</v>
      </c>
      <c r="G51" s="68">
        <f t="shared" si="2"/>
        <v>3</v>
      </c>
      <c r="H51" s="80" t="s">
        <v>67</v>
      </c>
      <c r="I51" s="26">
        <v>5.0</v>
      </c>
      <c r="J51" s="61">
        <f t="shared" si="3"/>
        <v>0.002236135957</v>
      </c>
      <c r="K51" s="62">
        <f t="shared" si="4"/>
        <v>1.616726297</v>
      </c>
      <c r="L51" s="16"/>
      <c r="M51" s="4"/>
      <c r="N51" s="4"/>
      <c r="O51" s="4"/>
      <c r="P51" s="4"/>
      <c r="Q51" s="4"/>
    </row>
    <row r="52">
      <c r="A52" s="72" t="s">
        <v>160</v>
      </c>
      <c r="B52" s="64" t="s">
        <v>137</v>
      </c>
      <c r="C52" s="65" t="s">
        <v>138</v>
      </c>
      <c r="D52" s="66">
        <v>287.8</v>
      </c>
      <c r="E52" s="70">
        <v>0.0</v>
      </c>
      <c r="F52" s="58">
        <f t="shared" si="1"/>
        <v>287.8</v>
      </c>
      <c r="G52" s="68">
        <f t="shared" si="2"/>
        <v>2</v>
      </c>
      <c r="H52" s="80" t="s">
        <v>67</v>
      </c>
      <c r="I52" s="26">
        <v>5.0</v>
      </c>
      <c r="J52" s="61">
        <f t="shared" si="3"/>
        <v>0.002236135957</v>
      </c>
      <c r="K52" s="62">
        <f t="shared" si="4"/>
        <v>0.6435599284</v>
      </c>
      <c r="L52" s="16"/>
      <c r="M52" s="4"/>
      <c r="N52" s="4"/>
      <c r="O52" s="4"/>
      <c r="P52" s="4"/>
      <c r="Q52" s="4"/>
    </row>
    <row r="53">
      <c r="A53" s="63" t="s">
        <v>161</v>
      </c>
      <c r="B53" s="64" t="s">
        <v>148</v>
      </c>
      <c r="C53" s="65" t="s">
        <v>149</v>
      </c>
      <c r="D53" s="66">
        <v>25.0</v>
      </c>
      <c r="E53" s="70">
        <v>0.0</v>
      </c>
      <c r="F53" s="58">
        <f t="shared" si="1"/>
        <v>25</v>
      </c>
      <c r="G53" s="68">
        <f t="shared" si="2"/>
        <v>1</v>
      </c>
      <c r="H53" s="83" t="s">
        <v>63</v>
      </c>
      <c r="I53" s="26">
        <v>4.0</v>
      </c>
      <c r="J53" s="61">
        <f t="shared" si="3"/>
        <v>0.001788908766</v>
      </c>
      <c r="K53" s="62">
        <f t="shared" si="4"/>
        <v>0.04472271914</v>
      </c>
      <c r="L53" s="16"/>
      <c r="M53" s="4"/>
      <c r="N53" s="4"/>
      <c r="O53" s="4"/>
      <c r="P53" s="4"/>
      <c r="Q53" s="4"/>
    </row>
    <row r="54">
      <c r="A54" s="31" t="s">
        <v>162</v>
      </c>
      <c r="B54" s="64" t="s">
        <v>79</v>
      </c>
      <c r="C54" s="65" t="s">
        <v>50</v>
      </c>
      <c r="D54" s="66">
        <v>314.0</v>
      </c>
      <c r="E54" s="70">
        <v>0.0</v>
      </c>
      <c r="F54" s="58">
        <f t="shared" si="1"/>
        <v>314</v>
      </c>
      <c r="G54" s="68">
        <f t="shared" si="2"/>
        <v>2</v>
      </c>
      <c r="H54" s="78" t="s">
        <v>51</v>
      </c>
      <c r="I54" s="26">
        <v>4.0</v>
      </c>
      <c r="J54" s="61">
        <f t="shared" si="3"/>
        <v>0.001788908766</v>
      </c>
      <c r="K54" s="62">
        <f t="shared" si="4"/>
        <v>0.5617173524</v>
      </c>
      <c r="L54" s="16"/>
      <c r="M54" s="4"/>
      <c r="N54" s="4"/>
      <c r="O54" s="4"/>
      <c r="P54" s="4"/>
      <c r="Q54" s="4"/>
    </row>
    <row r="55">
      <c r="A55" s="77" t="s">
        <v>163</v>
      </c>
      <c r="B55" s="75" t="s">
        <v>164</v>
      </c>
      <c r="C55" s="65" t="s">
        <v>165</v>
      </c>
      <c r="D55" s="66">
        <v>710.0</v>
      </c>
      <c r="E55" s="70">
        <v>0.0</v>
      </c>
      <c r="F55" s="58">
        <f t="shared" si="1"/>
        <v>710</v>
      </c>
      <c r="G55" s="68">
        <f t="shared" si="2"/>
        <v>3</v>
      </c>
      <c r="H55" s="73" t="s">
        <v>166</v>
      </c>
      <c r="I55" s="26">
        <v>4.0</v>
      </c>
      <c r="J55" s="61">
        <f t="shared" si="3"/>
        <v>0.001788908766</v>
      </c>
      <c r="K55" s="62">
        <f t="shared" si="4"/>
        <v>1.270125224</v>
      </c>
      <c r="L55" s="16"/>
      <c r="M55" s="4"/>
      <c r="N55" s="4"/>
      <c r="O55" s="4"/>
      <c r="P55" s="4"/>
      <c r="Q55" s="4"/>
    </row>
    <row r="56">
      <c r="A56" s="74" t="s">
        <v>167</v>
      </c>
      <c r="B56" s="64" t="s">
        <v>92</v>
      </c>
      <c r="C56" s="65" t="s">
        <v>93</v>
      </c>
      <c r="D56" s="66">
        <v>281.0</v>
      </c>
      <c r="E56" s="70">
        <v>0.0</v>
      </c>
      <c r="F56" s="58">
        <f t="shared" si="1"/>
        <v>281</v>
      </c>
      <c r="G56" s="68">
        <f t="shared" si="2"/>
        <v>2</v>
      </c>
      <c r="H56" s="78" t="s">
        <v>51</v>
      </c>
      <c r="I56" s="26">
        <v>4.0</v>
      </c>
      <c r="J56" s="61">
        <f t="shared" si="3"/>
        <v>0.001788908766</v>
      </c>
      <c r="K56" s="62">
        <f t="shared" si="4"/>
        <v>0.5026833631</v>
      </c>
      <c r="L56" s="16"/>
      <c r="M56" s="4"/>
      <c r="N56" s="4"/>
      <c r="O56" s="4"/>
      <c r="P56" s="4"/>
      <c r="Q56" s="4"/>
    </row>
    <row r="57">
      <c r="A57" s="72" t="s">
        <v>168</v>
      </c>
      <c r="B57" s="75" t="s">
        <v>169</v>
      </c>
      <c r="C57" s="65" t="s">
        <v>105</v>
      </c>
      <c r="D57" s="76">
        <v>333.0</v>
      </c>
      <c r="E57" s="70">
        <v>0.0</v>
      </c>
      <c r="F57" s="58">
        <f t="shared" si="1"/>
        <v>333</v>
      </c>
      <c r="G57" s="68">
        <f t="shared" si="2"/>
        <v>2</v>
      </c>
      <c r="H57" s="78" t="s">
        <v>51</v>
      </c>
      <c r="I57" s="26">
        <v>4.0</v>
      </c>
      <c r="J57" s="61">
        <f t="shared" si="3"/>
        <v>0.001788908766</v>
      </c>
      <c r="K57" s="62">
        <f t="shared" si="4"/>
        <v>0.595706619</v>
      </c>
      <c r="L57" s="16"/>
      <c r="M57" s="4"/>
      <c r="N57" s="4"/>
      <c r="O57" s="4"/>
      <c r="P57" s="4"/>
      <c r="Q57" s="4"/>
    </row>
    <row r="58">
      <c r="A58" s="82" t="s">
        <v>170</v>
      </c>
      <c r="B58" s="75" t="s">
        <v>171</v>
      </c>
      <c r="C58" s="65" t="s">
        <v>99</v>
      </c>
      <c r="D58" s="66">
        <v>362.0</v>
      </c>
      <c r="E58" s="70">
        <v>0.0</v>
      </c>
      <c r="F58" s="58">
        <f t="shared" si="1"/>
        <v>362</v>
      </c>
      <c r="G58" s="68">
        <f t="shared" si="2"/>
        <v>2</v>
      </c>
      <c r="H58" s="73" t="s">
        <v>100</v>
      </c>
      <c r="I58" s="26">
        <v>4.0</v>
      </c>
      <c r="J58" s="61">
        <f t="shared" si="3"/>
        <v>0.001788908766</v>
      </c>
      <c r="K58" s="62">
        <f t="shared" si="4"/>
        <v>0.6475849732</v>
      </c>
      <c r="L58" s="16"/>
      <c r="M58" s="4"/>
      <c r="N58" s="4"/>
      <c r="O58" s="4"/>
      <c r="P58" s="4"/>
      <c r="Q58" s="4"/>
    </row>
    <row r="59">
      <c r="A59" s="69" t="s">
        <v>172</v>
      </c>
      <c r="B59" s="64" t="s">
        <v>173</v>
      </c>
      <c r="C59" s="65" t="s">
        <v>174</v>
      </c>
      <c r="D59" s="66">
        <v>408.0</v>
      </c>
      <c r="E59" s="70">
        <v>0.0</v>
      </c>
      <c r="F59" s="58">
        <f t="shared" si="1"/>
        <v>408</v>
      </c>
      <c r="G59" s="68">
        <f t="shared" si="2"/>
        <v>2</v>
      </c>
      <c r="H59" s="80" t="s">
        <v>175</v>
      </c>
      <c r="I59" s="26">
        <v>4.0</v>
      </c>
      <c r="J59" s="61">
        <f t="shared" si="3"/>
        <v>0.001788908766</v>
      </c>
      <c r="K59" s="62">
        <f t="shared" si="4"/>
        <v>0.7298747764</v>
      </c>
      <c r="L59" s="16"/>
      <c r="M59" s="4"/>
      <c r="N59" s="4"/>
      <c r="O59" s="4"/>
      <c r="P59" s="4"/>
      <c r="Q59" s="4"/>
    </row>
    <row r="60">
      <c r="A60" s="69" t="s">
        <v>176</v>
      </c>
      <c r="B60" s="64" t="s">
        <v>177</v>
      </c>
      <c r="C60" s="65" t="s">
        <v>130</v>
      </c>
      <c r="D60" s="66">
        <v>393.0</v>
      </c>
      <c r="E60" s="70">
        <v>0.0</v>
      </c>
      <c r="F60" s="58">
        <f t="shared" si="1"/>
        <v>393</v>
      </c>
      <c r="G60" s="68">
        <f t="shared" si="2"/>
        <v>2</v>
      </c>
      <c r="H60" s="73" t="s">
        <v>100</v>
      </c>
      <c r="I60" s="26">
        <v>4.0</v>
      </c>
      <c r="J60" s="61">
        <f t="shared" si="3"/>
        <v>0.001788908766</v>
      </c>
      <c r="K60" s="62">
        <f t="shared" si="4"/>
        <v>0.7030411449</v>
      </c>
      <c r="L60" s="16"/>
      <c r="M60" s="4"/>
      <c r="N60" s="4"/>
      <c r="O60" s="4"/>
      <c r="P60" s="4"/>
      <c r="Q60" s="4"/>
    </row>
    <row r="61">
      <c r="A61" s="77" t="s">
        <v>178</v>
      </c>
      <c r="B61" s="75" t="s">
        <v>87</v>
      </c>
      <c r="C61" s="65" t="s">
        <v>88</v>
      </c>
      <c r="D61" s="66">
        <v>327.7</v>
      </c>
      <c r="E61" s="70">
        <v>0.0</v>
      </c>
      <c r="F61" s="58">
        <f t="shared" si="1"/>
        <v>327.7</v>
      </c>
      <c r="G61" s="68">
        <f t="shared" si="2"/>
        <v>2</v>
      </c>
      <c r="H61" s="73" t="s">
        <v>67</v>
      </c>
      <c r="I61" s="26">
        <v>4.0</v>
      </c>
      <c r="J61" s="61">
        <f t="shared" si="3"/>
        <v>0.001788908766</v>
      </c>
      <c r="K61" s="62">
        <f t="shared" si="4"/>
        <v>0.5862254025</v>
      </c>
      <c r="L61" s="16"/>
      <c r="M61" s="4"/>
      <c r="N61" s="4"/>
      <c r="O61" s="4"/>
      <c r="P61" s="4"/>
      <c r="Q61" s="4"/>
    </row>
    <row r="62">
      <c r="A62" s="82" t="s">
        <v>179</v>
      </c>
      <c r="B62" s="64" t="s">
        <v>87</v>
      </c>
      <c r="C62" s="65" t="s">
        <v>88</v>
      </c>
      <c r="D62" s="66">
        <v>327.7</v>
      </c>
      <c r="E62" s="70">
        <v>0.0</v>
      </c>
      <c r="F62" s="58">
        <f t="shared" si="1"/>
        <v>327.7</v>
      </c>
      <c r="G62" s="68">
        <f t="shared" si="2"/>
        <v>2</v>
      </c>
      <c r="H62" s="80" t="s">
        <v>67</v>
      </c>
      <c r="I62" s="26">
        <v>4.0</v>
      </c>
      <c r="J62" s="61">
        <f t="shared" si="3"/>
        <v>0.001788908766</v>
      </c>
      <c r="K62" s="62">
        <f t="shared" si="4"/>
        <v>0.5862254025</v>
      </c>
      <c r="L62" s="16"/>
      <c r="M62" s="4"/>
      <c r="N62" s="4"/>
      <c r="O62" s="4"/>
      <c r="P62" s="4"/>
      <c r="Q62" s="4"/>
    </row>
    <row r="63">
      <c r="A63" s="31" t="s">
        <v>180</v>
      </c>
      <c r="B63" s="75" t="s">
        <v>181</v>
      </c>
      <c r="C63" s="65" t="s">
        <v>110</v>
      </c>
      <c r="D63" s="66">
        <v>246.9</v>
      </c>
      <c r="E63" s="70">
        <v>0.0</v>
      </c>
      <c r="F63" s="58">
        <f t="shared" si="1"/>
        <v>246.9</v>
      </c>
      <c r="G63" s="68">
        <f t="shared" si="2"/>
        <v>1</v>
      </c>
      <c r="H63" s="73" t="s">
        <v>67</v>
      </c>
      <c r="I63" s="26">
        <v>4.0</v>
      </c>
      <c r="J63" s="61">
        <f t="shared" si="3"/>
        <v>0.001788908766</v>
      </c>
      <c r="K63" s="62">
        <f t="shared" si="4"/>
        <v>0.4416815742</v>
      </c>
      <c r="L63" s="16"/>
      <c r="M63" s="4"/>
      <c r="N63" s="4"/>
      <c r="O63" s="4"/>
      <c r="P63" s="4"/>
      <c r="Q63" s="4"/>
    </row>
    <row r="64">
      <c r="A64" s="82" t="s">
        <v>182</v>
      </c>
      <c r="B64" s="64" t="s">
        <v>148</v>
      </c>
      <c r="C64" s="65" t="s">
        <v>149</v>
      </c>
      <c r="D64" s="66">
        <v>25.0</v>
      </c>
      <c r="E64" s="70">
        <v>0.0</v>
      </c>
      <c r="F64" s="58">
        <f t="shared" si="1"/>
        <v>25</v>
      </c>
      <c r="G64" s="68">
        <f t="shared" si="2"/>
        <v>1</v>
      </c>
      <c r="H64" s="83" t="s">
        <v>63</v>
      </c>
      <c r="I64" s="26">
        <v>3.0</v>
      </c>
      <c r="J64" s="61">
        <f t="shared" si="3"/>
        <v>0.001341681574</v>
      </c>
      <c r="K64" s="62">
        <f t="shared" si="4"/>
        <v>0.03354203936</v>
      </c>
      <c r="L64" s="16"/>
      <c r="M64" s="4"/>
      <c r="N64" s="4"/>
      <c r="O64" s="4"/>
      <c r="P64" s="4"/>
      <c r="Q64" s="4"/>
    </row>
    <row r="65">
      <c r="A65" s="77" t="s">
        <v>183</v>
      </c>
      <c r="B65" s="64" t="s">
        <v>79</v>
      </c>
      <c r="C65" s="65" t="s">
        <v>50</v>
      </c>
      <c r="D65" s="66">
        <v>314.0</v>
      </c>
      <c r="E65" s="70">
        <v>0.0</v>
      </c>
      <c r="F65" s="58">
        <f t="shared" si="1"/>
        <v>314</v>
      </c>
      <c r="G65" s="68">
        <f t="shared" si="2"/>
        <v>2</v>
      </c>
      <c r="H65" s="60" t="s">
        <v>51</v>
      </c>
      <c r="I65" s="26">
        <v>3.0</v>
      </c>
      <c r="J65" s="61">
        <f t="shared" si="3"/>
        <v>0.001341681574</v>
      </c>
      <c r="K65" s="62">
        <f t="shared" si="4"/>
        <v>0.4212880143</v>
      </c>
      <c r="L65" s="16"/>
      <c r="M65" s="4"/>
      <c r="N65" s="4"/>
      <c r="O65" s="4"/>
      <c r="P65" s="4"/>
      <c r="Q65" s="4"/>
    </row>
    <row r="66">
      <c r="A66" s="77" t="s">
        <v>184</v>
      </c>
      <c r="B66" s="75" t="s">
        <v>185</v>
      </c>
      <c r="C66" s="65" t="s">
        <v>50</v>
      </c>
      <c r="D66" s="66">
        <v>314.0</v>
      </c>
      <c r="E66" s="70">
        <v>0.0</v>
      </c>
      <c r="F66" s="58">
        <f t="shared" si="1"/>
        <v>314</v>
      </c>
      <c r="G66" s="68">
        <f t="shared" si="2"/>
        <v>2</v>
      </c>
      <c r="H66" s="78" t="s">
        <v>51</v>
      </c>
      <c r="I66" s="26">
        <v>3.0</v>
      </c>
      <c r="J66" s="61">
        <f t="shared" si="3"/>
        <v>0.001341681574</v>
      </c>
      <c r="K66" s="62">
        <f t="shared" si="4"/>
        <v>0.4212880143</v>
      </c>
      <c r="L66" s="16"/>
      <c r="M66" s="4"/>
      <c r="N66" s="4"/>
      <c r="O66" s="4"/>
      <c r="P66" s="4"/>
      <c r="Q66" s="4"/>
    </row>
    <row r="67">
      <c r="A67" s="31" t="s">
        <v>186</v>
      </c>
      <c r="B67" s="75" t="s">
        <v>187</v>
      </c>
      <c r="C67" s="65" t="s">
        <v>188</v>
      </c>
      <c r="D67" s="66">
        <v>177.0</v>
      </c>
      <c r="E67" s="70">
        <v>0.0</v>
      </c>
      <c r="F67" s="58">
        <f t="shared" si="1"/>
        <v>177</v>
      </c>
      <c r="G67" s="68">
        <f t="shared" si="2"/>
        <v>1</v>
      </c>
      <c r="H67" s="78" t="s">
        <v>51</v>
      </c>
      <c r="I67" s="26">
        <v>3.0</v>
      </c>
      <c r="J67" s="61">
        <f t="shared" si="3"/>
        <v>0.001341681574</v>
      </c>
      <c r="K67" s="62">
        <f t="shared" si="4"/>
        <v>0.2374776386</v>
      </c>
      <c r="L67" s="16"/>
      <c r="M67" s="4"/>
      <c r="N67" s="4"/>
      <c r="O67" s="4"/>
      <c r="P67" s="4"/>
      <c r="Q67" s="4"/>
    </row>
    <row r="68">
      <c r="A68" s="74" t="s">
        <v>189</v>
      </c>
      <c r="B68" s="64" t="s">
        <v>71</v>
      </c>
      <c r="C68" s="65" t="s">
        <v>72</v>
      </c>
      <c r="D68" s="66">
        <v>228.0</v>
      </c>
      <c r="E68" s="70">
        <v>0.0</v>
      </c>
      <c r="F68" s="58">
        <f t="shared" si="1"/>
        <v>228</v>
      </c>
      <c r="G68" s="68">
        <f t="shared" si="2"/>
        <v>1</v>
      </c>
      <c r="H68" s="60" t="s">
        <v>51</v>
      </c>
      <c r="I68" s="26">
        <v>3.0</v>
      </c>
      <c r="J68" s="61">
        <f t="shared" si="3"/>
        <v>0.001341681574</v>
      </c>
      <c r="K68" s="62">
        <f t="shared" si="4"/>
        <v>0.3059033989</v>
      </c>
      <c r="L68" s="16"/>
      <c r="M68" s="4"/>
      <c r="N68" s="4"/>
      <c r="O68" s="4"/>
      <c r="P68" s="4"/>
      <c r="Q68" s="4"/>
    </row>
    <row r="69">
      <c r="A69" s="74" t="s">
        <v>190</v>
      </c>
      <c r="B69" s="64" t="s">
        <v>71</v>
      </c>
      <c r="C69" s="65" t="s">
        <v>72</v>
      </c>
      <c r="D69" s="66">
        <v>228.0</v>
      </c>
      <c r="E69" s="70">
        <v>0.0</v>
      </c>
      <c r="F69" s="58">
        <f t="shared" si="1"/>
        <v>228</v>
      </c>
      <c r="G69" s="68">
        <f t="shared" si="2"/>
        <v>1</v>
      </c>
      <c r="H69" s="78" t="s">
        <v>51</v>
      </c>
      <c r="I69" s="26">
        <v>3.0</v>
      </c>
      <c r="J69" s="61">
        <f t="shared" si="3"/>
        <v>0.001341681574</v>
      </c>
      <c r="K69" s="62">
        <f t="shared" si="4"/>
        <v>0.3059033989</v>
      </c>
      <c r="L69" s="16"/>
      <c r="M69" s="4"/>
      <c r="N69" s="4"/>
      <c r="O69" s="4"/>
      <c r="P69" s="4"/>
      <c r="Q69" s="4"/>
    </row>
    <row r="70">
      <c r="A70" s="69" t="s">
        <v>191</v>
      </c>
      <c r="B70" s="64" t="s">
        <v>192</v>
      </c>
      <c r="C70" s="65" t="s">
        <v>193</v>
      </c>
      <c r="D70" s="66">
        <v>496.0</v>
      </c>
      <c r="E70" s="70">
        <v>0.0</v>
      </c>
      <c r="F70" s="58">
        <f t="shared" si="1"/>
        <v>496</v>
      </c>
      <c r="G70" s="68">
        <f t="shared" si="2"/>
        <v>2</v>
      </c>
      <c r="H70" s="73" t="s">
        <v>63</v>
      </c>
      <c r="I70" s="26">
        <v>3.0</v>
      </c>
      <c r="J70" s="61">
        <f t="shared" si="3"/>
        <v>0.001341681574</v>
      </c>
      <c r="K70" s="62">
        <f t="shared" si="4"/>
        <v>0.6654740608</v>
      </c>
      <c r="L70" s="16"/>
      <c r="M70" s="4"/>
      <c r="N70" s="4"/>
      <c r="O70" s="4"/>
      <c r="P70" s="4"/>
      <c r="Q70" s="4"/>
    </row>
    <row r="71">
      <c r="A71" s="77" t="s">
        <v>194</v>
      </c>
      <c r="B71" s="64" t="s">
        <v>192</v>
      </c>
      <c r="C71" s="65" t="s">
        <v>193</v>
      </c>
      <c r="D71" s="66">
        <v>496.0</v>
      </c>
      <c r="E71" s="70">
        <v>0.0</v>
      </c>
      <c r="F71" s="58">
        <f t="shared" si="1"/>
        <v>496</v>
      </c>
      <c r="G71" s="68">
        <f t="shared" si="2"/>
        <v>2</v>
      </c>
      <c r="H71" s="73" t="s">
        <v>63</v>
      </c>
      <c r="I71" s="26">
        <v>3.0</v>
      </c>
      <c r="J71" s="61">
        <f t="shared" si="3"/>
        <v>0.001341681574</v>
      </c>
      <c r="K71" s="62">
        <f t="shared" si="4"/>
        <v>0.6654740608</v>
      </c>
      <c r="L71" s="16"/>
      <c r="M71" s="4"/>
      <c r="N71" s="4"/>
      <c r="O71" s="4"/>
      <c r="P71" s="4"/>
      <c r="Q71" s="4"/>
    </row>
    <row r="72">
      <c r="A72" s="72" t="s">
        <v>195</v>
      </c>
      <c r="B72" s="64" t="s">
        <v>192</v>
      </c>
      <c r="C72" s="65" t="s">
        <v>193</v>
      </c>
      <c r="D72" s="66">
        <v>496.0</v>
      </c>
      <c r="E72" s="70">
        <v>0.0</v>
      </c>
      <c r="F72" s="58">
        <f t="shared" si="1"/>
        <v>496</v>
      </c>
      <c r="G72" s="68">
        <f t="shared" si="2"/>
        <v>2</v>
      </c>
      <c r="H72" s="73" t="s">
        <v>63</v>
      </c>
      <c r="I72" s="26">
        <v>3.0</v>
      </c>
      <c r="J72" s="61">
        <f t="shared" si="3"/>
        <v>0.001341681574</v>
      </c>
      <c r="K72" s="62">
        <f t="shared" si="4"/>
        <v>0.6654740608</v>
      </c>
      <c r="L72" s="16"/>
      <c r="M72" s="4"/>
      <c r="N72" s="4"/>
      <c r="O72" s="4"/>
      <c r="P72" s="4"/>
      <c r="Q72" s="4"/>
    </row>
    <row r="73">
      <c r="A73" s="84" t="s">
        <v>196</v>
      </c>
      <c r="B73" s="64" t="s">
        <v>104</v>
      </c>
      <c r="C73" s="65" t="s">
        <v>105</v>
      </c>
      <c r="D73" s="76">
        <v>333.0</v>
      </c>
      <c r="E73" s="70">
        <v>0.0</v>
      </c>
      <c r="F73" s="58">
        <f t="shared" si="1"/>
        <v>333</v>
      </c>
      <c r="G73" s="68">
        <f t="shared" si="2"/>
        <v>2</v>
      </c>
      <c r="H73" s="78" t="s">
        <v>51</v>
      </c>
      <c r="I73" s="26">
        <v>3.0</v>
      </c>
      <c r="J73" s="61">
        <f t="shared" si="3"/>
        <v>0.001341681574</v>
      </c>
      <c r="K73" s="62">
        <f t="shared" si="4"/>
        <v>0.4467799642</v>
      </c>
      <c r="L73" s="16"/>
      <c r="M73" s="4"/>
      <c r="N73" s="4"/>
      <c r="O73" s="4"/>
      <c r="P73" s="4"/>
      <c r="Q73" s="4"/>
    </row>
    <row r="74">
      <c r="A74" s="81" t="s">
        <v>197</v>
      </c>
      <c r="B74" s="64" t="s">
        <v>98</v>
      </c>
      <c r="C74" s="65" t="s">
        <v>99</v>
      </c>
      <c r="D74" s="66">
        <v>362.0</v>
      </c>
      <c r="E74" s="70">
        <v>0.0</v>
      </c>
      <c r="F74" s="58">
        <f t="shared" si="1"/>
        <v>362</v>
      </c>
      <c r="G74" s="68">
        <f t="shared" si="2"/>
        <v>2</v>
      </c>
      <c r="H74" s="73" t="s">
        <v>100</v>
      </c>
      <c r="I74" s="26">
        <v>3.0</v>
      </c>
      <c r="J74" s="61">
        <f t="shared" si="3"/>
        <v>0.001341681574</v>
      </c>
      <c r="K74" s="62">
        <f t="shared" si="4"/>
        <v>0.4856887299</v>
      </c>
      <c r="L74" s="16"/>
      <c r="M74" s="4"/>
      <c r="N74" s="4"/>
      <c r="O74" s="4"/>
      <c r="P74" s="4"/>
      <c r="Q74" s="4"/>
    </row>
    <row r="75">
      <c r="A75" s="72" t="s">
        <v>198</v>
      </c>
      <c r="B75" s="75" t="s">
        <v>199</v>
      </c>
      <c r="C75" s="65" t="s">
        <v>130</v>
      </c>
      <c r="D75" s="66">
        <v>393.0</v>
      </c>
      <c r="E75" s="70">
        <v>0.0</v>
      </c>
      <c r="F75" s="58">
        <f t="shared" si="1"/>
        <v>393</v>
      </c>
      <c r="G75" s="68">
        <f t="shared" si="2"/>
        <v>2</v>
      </c>
      <c r="H75" s="73" t="s">
        <v>100</v>
      </c>
      <c r="I75" s="26">
        <v>3.0</v>
      </c>
      <c r="J75" s="61">
        <f t="shared" si="3"/>
        <v>0.001341681574</v>
      </c>
      <c r="K75" s="62">
        <f t="shared" si="4"/>
        <v>0.5272808587</v>
      </c>
      <c r="L75" s="16"/>
      <c r="M75" s="4"/>
      <c r="N75" s="4"/>
      <c r="O75" s="4"/>
      <c r="P75" s="4"/>
      <c r="Q75" s="4"/>
    </row>
    <row r="76">
      <c r="A76" s="72" t="s">
        <v>200</v>
      </c>
      <c r="B76" s="64" t="s">
        <v>177</v>
      </c>
      <c r="C76" s="65" t="s">
        <v>130</v>
      </c>
      <c r="D76" s="66">
        <v>393.0</v>
      </c>
      <c r="E76" s="70">
        <v>0.0</v>
      </c>
      <c r="F76" s="58">
        <f t="shared" si="1"/>
        <v>393</v>
      </c>
      <c r="G76" s="68">
        <f t="shared" si="2"/>
        <v>2</v>
      </c>
      <c r="H76" s="73" t="s">
        <v>100</v>
      </c>
      <c r="I76" s="26">
        <v>3.0</v>
      </c>
      <c r="J76" s="61">
        <f t="shared" si="3"/>
        <v>0.001341681574</v>
      </c>
      <c r="K76" s="62">
        <f t="shared" si="4"/>
        <v>0.5272808587</v>
      </c>
      <c r="L76" s="16"/>
      <c r="M76" s="4"/>
      <c r="N76" s="4"/>
      <c r="O76" s="4"/>
      <c r="P76" s="4"/>
      <c r="Q76" s="4"/>
    </row>
    <row r="77">
      <c r="A77" s="82" t="s">
        <v>201</v>
      </c>
      <c r="B77" s="64" t="s">
        <v>95</v>
      </c>
      <c r="C77" s="65" t="s">
        <v>96</v>
      </c>
      <c r="D77" s="66">
        <v>175.3</v>
      </c>
      <c r="E77" s="70">
        <v>0.0</v>
      </c>
      <c r="F77" s="58">
        <f t="shared" si="1"/>
        <v>175.3</v>
      </c>
      <c r="G77" s="68">
        <f t="shared" si="2"/>
        <v>1</v>
      </c>
      <c r="H77" s="73" t="s">
        <v>67</v>
      </c>
      <c r="I77" s="26">
        <v>3.0</v>
      </c>
      <c r="J77" s="61">
        <f t="shared" si="3"/>
        <v>0.001341681574</v>
      </c>
      <c r="K77" s="62">
        <f t="shared" si="4"/>
        <v>0.23519678</v>
      </c>
      <c r="L77" s="16"/>
      <c r="M77" s="4"/>
      <c r="N77" s="4"/>
      <c r="O77" s="4"/>
      <c r="P77" s="4"/>
      <c r="Q77" s="4"/>
    </row>
    <row r="78">
      <c r="A78" s="82" t="s">
        <v>202</v>
      </c>
      <c r="B78" s="75" t="s">
        <v>203</v>
      </c>
      <c r="C78" s="65" t="s">
        <v>204</v>
      </c>
      <c r="D78" s="66">
        <v>204.4</v>
      </c>
      <c r="E78" s="70">
        <v>0.0</v>
      </c>
      <c r="F78" s="58">
        <f t="shared" si="1"/>
        <v>204.4</v>
      </c>
      <c r="G78" s="68">
        <f t="shared" si="2"/>
        <v>1</v>
      </c>
      <c r="H78" s="80" t="s">
        <v>67</v>
      </c>
      <c r="I78" s="26">
        <v>3.0</v>
      </c>
      <c r="J78" s="61">
        <f t="shared" si="3"/>
        <v>0.001341681574</v>
      </c>
      <c r="K78" s="62">
        <f t="shared" si="4"/>
        <v>0.2742397138</v>
      </c>
      <c r="L78" s="16"/>
      <c r="M78" s="4"/>
      <c r="N78" s="4"/>
      <c r="O78" s="4"/>
      <c r="P78" s="4"/>
      <c r="Q78" s="4"/>
    </row>
    <row r="79">
      <c r="A79" s="82" t="s">
        <v>205</v>
      </c>
      <c r="B79" s="75" t="s">
        <v>84</v>
      </c>
      <c r="C79" s="65" t="s">
        <v>85</v>
      </c>
      <c r="D79" s="66">
        <v>391.0</v>
      </c>
      <c r="E79" s="70">
        <v>0.0</v>
      </c>
      <c r="F79" s="58">
        <f t="shared" si="1"/>
        <v>391</v>
      </c>
      <c r="G79" s="68">
        <f t="shared" si="2"/>
        <v>2</v>
      </c>
      <c r="H79" s="73" t="s">
        <v>67</v>
      </c>
      <c r="I79" s="26">
        <v>3.0</v>
      </c>
      <c r="J79" s="61">
        <f t="shared" si="3"/>
        <v>0.001341681574</v>
      </c>
      <c r="K79" s="62">
        <f t="shared" si="4"/>
        <v>0.5245974955</v>
      </c>
      <c r="L79" s="16"/>
      <c r="M79" s="4"/>
      <c r="N79" s="4"/>
      <c r="O79" s="4"/>
      <c r="P79" s="4"/>
      <c r="Q79" s="4"/>
    </row>
    <row r="80">
      <c r="A80" s="63" t="s">
        <v>206</v>
      </c>
      <c r="B80" s="64" t="s">
        <v>207</v>
      </c>
      <c r="C80" s="65" t="s">
        <v>208</v>
      </c>
      <c r="D80" s="66">
        <v>388.9</v>
      </c>
      <c r="E80" s="70">
        <v>0.0</v>
      </c>
      <c r="F80" s="58">
        <f t="shared" si="1"/>
        <v>388.9</v>
      </c>
      <c r="G80" s="68">
        <f t="shared" si="2"/>
        <v>2</v>
      </c>
      <c r="H80" s="80" t="s">
        <v>67</v>
      </c>
      <c r="I80" s="26">
        <v>3.0</v>
      </c>
      <c r="J80" s="61">
        <f t="shared" si="3"/>
        <v>0.001341681574</v>
      </c>
      <c r="K80" s="62">
        <f t="shared" si="4"/>
        <v>0.5217799642</v>
      </c>
      <c r="L80" s="16"/>
      <c r="M80" s="4"/>
      <c r="N80" s="4"/>
      <c r="O80" s="4"/>
      <c r="P80" s="4"/>
      <c r="Q80" s="4"/>
    </row>
    <row r="81">
      <c r="A81" s="31" t="s">
        <v>209</v>
      </c>
      <c r="B81" s="64" t="s">
        <v>87</v>
      </c>
      <c r="C81" s="65" t="s">
        <v>88</v>
      </c>
      <c r="D81" s="66">
        <v>327.7</v>
      </c>
      <c r="E81" s="70">
        <v>0.0</v>
      </c>
      <c r="F81" s="58">
        <f t="shared" si="1"/>
        <v>327.7</v>
      </c>
      <c r="G81" s="68">
        <f t="shared" si="2"/>
        <v>2</v>
      </c>
      <c r="H81" s="73" t="s">
        <v>67</v>
      </c>
      <c r="I81" s="26">
        <v>3.0</v>
      </c>
      <c r="J81" s="61">
        <f t="shared" si="3"/>
        <v>0.001341681574</v>
      </c>
      <c r="K81" s="62">
        <f t="shared" si="4"/>
        <v>0.4396690519</v>
      </c>
      <c r="L81" s="16"/>
      <c r="M81" s="4"/>
      <c r="N81" s="4"/>
      <c r="O81" s="4"/>
      <c r="P81" s="4"/>
      <c r="Q81" s="4"/>
    </row>
    <row r="82">
      <c r="A82" s="69" t="s">
        <v>210</v>
      </c>
      <c r="B82" s="64" t="s">
        <v>87</v>
      </c>
      <c r="C82" s="65" t="s">
        <v>88</v>
      </c>
      <c r="D82" s="66">
        <v>327.7</v>
      </c>
      <c r="E82" s="70">
        <v>0.0</v>
      </c>
      <c r="F82" s="58">
        <f t="shared" si="1"/>
        <v>327.7</v>
      </c>
      <c r="G82" s="68">
        <f t="shared" si="2"/>
        <v>2</v>
      </c>
      <c r="H82" s="73" t="s">
        <v>67</v>
      </c>
      <c r="I82" s="26">
        <v>3.0</v>
      </c>
      <c r="J82" s="61">
        <f t="shared" si="3"/>
        <v>0.001341681574</v>
      </c>
      <c r="K82" s="62">
        <f t="shared" si="4"/>
        <v>0.4396690519</v>
      </c>
      <c r="L82" s="16"/>
      <c r="M82" s="4"/>
      <c r="N82" s="4"/>
      <c r="O82" s="4"/>
      <c r="P82" s="4"/>
      <c r="Q82" s="4"/>
    </row>
    <row r="83">
      <c r="A83" s="77" t="s">
        <v>211</v>
      </c>
      <c r="B83" s="75" t="s">
        <v>87</v>
      </c>
      <c r="C83" s="65" t="s">
        <v>88</v>
      </c>
      <c r="D83" s="66">
        <v>327.7</v>
      </c>
      <c r="E83" s="70">
        <v>0.0</v>
      </c>
      <c r="F83" s="58">
        <f t="shared" si="1"/>
        <v>327.7</v>
      </c>
      <c r="G83" s="68">
        <f t="shared" si="2"/>
        <v>2</v>
      </c>
      <c r="H83" s="73" t="s">
        <v>67</v>
      </c>
      <c r="I83" s="26">
        <v>3.0</v>
      </c>
      <c r="J83" s="61">
        <f t="shared" si="3"/>
        <v>0.001341681574</v>
      </c>
      <c r="K83" s="62">
        <f t="shared" si="4"/>
        <v>0.4396690519</v>
      </c>
      <c r="L83" s="16"/>
      <c r="M83" s="4"/>
      <c r="N83" s="4"/>
      <c r="O83" s="4"/>
      <c r="P83" s="4"/>
      <c r="Q83" s="4"/>
    </row>
    <row r="84">
      <c r="A84" s="72" t="s">
        <v>212</v>
      </c>
      <c r="B84" s="75" t="s">
        <v>109</v>
      </c>
      <c r="C84" s="65" t="s">
        <v>110</v>
      </c>
      <c r="D84" s="66">
        <v>246.9</v>
      </c>
      <c r="E84" s="70">
        <v>0.0</v>
      </c>
      <c r="F84" s="58">
        <f t="shared" si="1"/>
        <v>246.9</v>
      </c>
      <c r="G84" s="68">
        <f t="shared" si="2"/>
        <v>1</v>
      </c>
      <c r="H84" s="80" t="s">
        <v>67</v>
      </c>
      <c r="I84" s="26">
        <v>3.0</v>
      </c>
      <c r="J84" s="61">
        <f t="shared" si="3"/>
        <v>0.001341681574</v>
      </c>
      <c r="K84" s="62">
        <f t="shared" si="4"/>
        <v>0.3312611807</v>
      </c>
      <c r="L84" s="16"/>
      <c r="M84" s="4"/>
      <c r="N84" s="4"/>
      <c r="O84" s="4"/>
      <c r="P84" s="4"/>
      <c r="Q84" s="4"/>
    </row>
    <row r="85">
      <c r="A85" s="85" t="s">
        <v>213</v>
      </c>
      <c r="B85" s="75" t="s">
        <v>214</v>
      </c>
      <c r="C85" s="65" t="s">
        <v>110</v>
      </c>
      <c r="D85" s="66">
        <v>246.9</v>
      </c>
      <c r="E85" s="70">
        <v>0.0</v>
      </c>
      <c r="F85" s="58">
        <f t="shared" si="1"/>
        <v>246.9</v>
      </c>
      <c r="G85" s="68">
        <f t="shared" si="2"/>
        <v>1</v>
      </c>
      <c r="H85" s="73" t="s">
        <v>67</v>
      </c>
      <c r="I85" s="26">
        <v>3.0</v>
      </c>
      <c r="J85" s="61">
        <f t="shared" si="3"/>
        <v>0.001341681574</v>
      </c>
      <c r="K85" s="62">
        <f t="shared" si="4"/>
        <v>0.3312611807</v>
      </c>
      <c r="L85" s="16"/>
      <c r="M85" s="4"/>
      <c r="N85" s="4"/>
      <c r="O85" s="4"/>
      <c r="P85" s="4"/>
      <c r="Q85" s="4"/>
    </row>
    <row r="86">
      <c r="A86" s="82" t="s">
        <v>215</v>
      </c>
      <c r="B86" s="64" t="s">
        <v>65</v>
      </c>
      <c r="C86" s="65" t="s">
        <v>66</v>
      </c>
      <c r="D86" s="66">
        <v>171.2</v>
      </c>
      <c r="E86" s="70">
        <v>0.0</v>
      </c>
      <c r="F86" s="58">
        <f t="shared" si="1"/>
        <v>171.2</v>
      </c>
      <c r="G86" s="68">
        <f t="shared" si="2"/>
        <v>1</v>
      </c>
      <c r="H86" s="80" t="s">
        <v>67</v>
      </c>
      <c r="I86" s="26">
        <v>3.0</v>
      </c>
      <c r="J86" s="61">
        <f t="shared" si="3"/>
        <v>0.001341681574</v>
      </c>
      <c r="K86" s="62">
        <f t="shared" si="4"/>
        <v>0.2296958855</v>
      </c>
      <c r="L86" s="16"/>
      <c r="M86" s="4"/>
      <c r="N86" s="4"/>
      <c r="O86" s="4"/>
      <c r="P86" s="4"/>
      <c r="Q86" s="4"/>
    </row>
    <row r="87">
      <c r="A87" s="82" t="s">
        <v>216</v>
      </c>
      <c r="B87" s="75" t="s">
        <v>217</v>
      </c>
      <c r="C87" s="65" t="s">
        <v>135</v>
      </c>
      <c r="D87" s="66">
        <v>343.1</v>
      </c>
      <c r="E87" s="70">
        <v>0.0</v>
      </c>
      <c r="F87" s="58">
        <f t="shared" si="1"/>
        <v>343.1</v>
      </c>
      <c r="G87" s="68">
        <f t="shared" si="2"/>
        <v>2</v>
      </c>
      <c r="H87" s="73" t="s">
        <v>67</v>
      </c>
      <c r="I87" s="26">
        <v>3.0</v>
      </c>
      <c r="J87" s="61">
        <f t="shared" si="3"/>
        <v>0.001341681574</v>
      </c>
      <c r="K87" s="62">
        <f t="shared" si="4"/>
        <v>0.4603309481</v>
      </c>
      <c r="L87" s="16"/>
      <c r="M87" s="4"/>
      <c r="N87" s="4"/>
      <c r="O87" s="4"/>
      <c r="P87" s="4"/>
      <c r="Q87" s="4"/>
    </row>
    <row r="88">
      <c r="A88" s="84" t="s">
        <v>218</v>
      </c>
      <c r="B88" s="75" t="s">
        <v>125</v>
      </c>
      <c r="C88" s="65" t="s">
        <v>126</v>
      </c>
      <c r="D88" s="66">
        <v>413.4</v>
      </c>
      <c r="E88" s="70">
        <v>0.0</v>
      </c>
      <c r="F88" s="58">
        <f t="shared" si="1"/>
        <v>413.4</v>
      </c>
      <c r="G88" s="68">
        <f t="shared" si="2"/>
        <v>2</v>
      </c>
      <c r="H88" s="73" t="s">
        <v>67</v>
      </c>
      <c r="I88" s="26">
        <v>3.0</v>
      </c>
      <c r="J88" s="61">
        <f t="shared" si="3"/>
        <v>0.001341681574</v>
      </c>
      <c r="K88" s="62">
        <f t="shared" si="4"/>
        <v>0.5546511628</v>
      </c>
      <c r="L88" s="16"/>
      <c r="M88" s="4"/>
      <c r="N88" s="4"/>
      <c r="O88" s="4"/>
      <c r="P88" s="4"/>
      <c r="Q88" s="4"/>
    </row>
    <row r="89">
      <c r="A89" s="63" t="s">
        <v>219</v>
      </c>
      <c r="B89" s="64" t="s">
        <v>220</v>
      </c>
      <c r="C89" s="65" t="s">
        <v>221</v>
      </c>
      <c r="D89" s="66">
        <v>7.1</v>
      </c>
      <c r="E89" s="70">
        <v>0.0</v>
      </c>
      <c r="F89" s="58">
        <f t="shared" si="1"/>
        <v>7.1</v>
      </c>
      <c r="G89" s="68">
        <f t="shared" si="2"/>
        <v>1</v>
      </c>
      <c r="H89" s="73" t="s">
        <v>63</v>
      </c>
      <c r="I89" s="26">
        <v>2.0</v>
      </c>
      <c r="J89" s="61">
        <f t="shared" si="3"/>
        <v>0.0008944543828</v>
      </c>
      <c r="K89" s="62">
        <f t="shared" si="4"/>
        <v>0.006350626118</v>
      </c>
      <c r="L89" s="16"/>
      <c r="M89" s="4"/>
      <c r="N89" s="4"/>
      <c r="O89" s="4"/>
      <c r="P89" s="4"/>
      <c r="Q89" s="4"/>
    </row>
    <row r="90">
      <c r="A90" s="69" t="s">
        <v>222</v>
      </c>
      <c r="B90" s="64" t="s">
        <v>223</v>
      </c>
      <c r="C90" s="65" t="s">
        <v>224</v>
      </c>
      <c r="D90" s="66">
        <v>14.0</v>
      </c>
      <c r="E90" s="70">
        <v>0.0</v>
      </c>
      <c r="F90" s="58">
        <f t="shared" si="1"/>
        <v>14</v>
      </c>
      <c r="G90" s="68">
        <f t="shared" si="2"/>
        <v>1</v>
      </c>
      <c r="H90" s="86" t="s">
        <v>225</v>
      </c>
      <c r="I90" s="26">
        <v>2.0</v>
      </c>
      <c r="J90" s="61">
        <f t="shared" si="3"/>
        <v>0.0008944543828</v>
      </c>
      <c r="K90" s="62">
        <f t="shared" si="4"/>
        <v>0.01252236136</v>
      </c>
      <c r="L90" s="16"/>
      <c r="M90" s="4"/>
      <c r="N90" s="4"/>
      <c r="O90" s="4"/>
      <c r="P90" s="4"/>
      <c r="Q90" s="4"/>
    </row>
    <row r="91">
      <c r="A91" s="77" t="s">
        <v>226</v>
      </c>
      <c r="B91" s="75" t="s">
        <v>227</v>
      </c>
      <c r="C91" s="65" t="s">
        <v>228</v>
      </c>
      <c r="D91" s="66">
        <v>436.6</v>
      </c>
      <c r="E91" s="70">
        <v>0.0</v>
      </c>
      <c r="F91" s="58">
        <f t="shared" si="1"/>
        <v>436.6</v>
      </c>
      <c r="G91" s="68">
        <f t="shared" si="2"/>
        <v>2</v>
      </c>
      <c r="H91" s="78" t="s">
        <v>51</v>
      </c>
      <c r="I91" s="26">
        <v>2.0</v>
      </c>
      <c r="J91" s="61">
        <f t="shared" si="3"/>
        <v>0.0008944543828</v>
      </c>
      <c r="K91" s="62">
        <f t="shared" si="4"/>
        <v>0.3905187835</v>
      </c>
      <c r="L91" s="16"/>
      <c r="M91" s="4"/>
      <c r="N91" s="4"/>
      <c r="O91" s="4"/>
      <c r="P91" s="4"/>
      <c r="Q91" s="4"/>
    </row>
    <row r="92">
      <c r="A92" s="69" t="s">
        <v>229</v>
      </c>
      <c r="B92" s="64" t="s">
        <v>79</v>
      </c>
      <c r="C92" s="65" t="s">
        <v>50</v>
      </c>
      <c r="D92" s="66">
        <v>314.0</v>
      </c>
      <c r="E92" s="70">
        <v>0.0</v>
      </c>
      <c r="F92" s="58">
        <f t="shared" si="1"/>
        <v>314</v>
      </c>
      <c r="G92" s="68">
        <f t="shared" si="2"/>
        <v>2</v>
      </c>
      <c r="H92" s="60" t="s">
        <v>51</v>
      </c>
      <c r="I92" s="26">
        <v>2.0</v>
      </c>
      <c r="J92" s="61">
        <f t="shared" si="3"/>
        <v>0.0008944543828</v>
      </c>
      <c r="K92" s="62">
        <f t="shared" si="4"/>
        <v>0.2808586762</v>
      </c>
      <c r="L92" s="16"/>
      <c r="M92" s="4"/>
      <c r="N92" s="4"/>
      <c r="O92" s="4"/>
      <c r="P92" s="4"/>
      <c r="Q92" s="4"/>
    </row>
    <row r="93">
      <c r="A93" s="72" t="s">
        <v>230</v>
      </c>
      <c r="B93" s="75" t="s">
        <v>231</v>
      </c>
      <c r="C93" s="65" t="s">
        <v>50</v>
      </c>
      <c r="D93" s="66">
        <v>314.0</v>
      </c>
      <c r="E93" s="70">
        <v>0.0</v>
      </c>
      <c r="F93" s="58">
        <f t="shared" si="1"/>
        <v>314</v>
      </c>
      <c r="G93" s="68">
        <f t="shared" si="2"/>
        <v>2</v>
      </c>
      <c r="H93" s="60" t="s">
        <v>51</v>
      </c>
      <c r="I93" s="26">
        <v>2.0</v>
      </c>
      <c r="J93" s="61">
        <f t="shared" si="3"/>
        <v>0.0008944543828</v>
      </c>
      <c r="K93" s="62">
        <f t="shared" si="4"/>
        <v>0.2808586762</v>
      </c>
      <c r="L93" s="16"/>
      <c r="M93" s="4"/>
      <c r="N93" s="4"/>
      <c r="O93" s="4"/>
      <c r="P93" s="4"/>
      <c r="Q93" s="4"/>
    </row>
    <row r="94">
      <c r="A94" s="69" t="s">
        <v>232</v>
      </c>
      <c r="B94" s="64" t="s">
        <v>79</v>
      </c>
      <c r="C94" s="65" t="s">
        <v>50</v>
      </c>
      <c r="D94" s="66">
        <v>314.0</v>
      </c>
      <c r="E94" s="70">
        <v>0.0</v>
      </c>
      <c r="F94" s="58">
        <f t="shared" si="1"/>
        <v>314</v>
      </c>
      <c r="G94" s="68">
        <f t="shared" si="2"/>
        <v>2</v>
      </c>
      <c r="H94" s="78" t="s">
        <v>51</v>
      </c>
      <c r="I94" s="26">
        <v>2.0</v>
      </c>
      <c r="J94" s="61">
        <f t="shared" si="3"/>
        <v>0.0008944543828</v>
      </c>
      <c r="K94" s="62">
        <f t="shared" si="4"/>
        <v>0.2808586762</v>
      </c>
      <c r="L94" s="16"/>
      <c r="M94" s="4"/>
      <c r="N94" s="4"/>
      <c r="O94" s="4"/>
      <c r="P94" s="4"/>
      <c r="Q94" s="4"/>
    </row>
    <row r="95">
      <c r="A95" s="31" t="s">
        <v>233</v>
      </c>
      <c r="B95" s="64" t="s">
        <v>79</v>
      </c>
      <c r="C95" s="65" t="s">
        <v>50</v>
      </c>
      <c r="D95" s="66">
        <v>314.0</v>
      </c>
      <c r="E95" s="70">
        <v>0.0</v>
      </c>
      <c r="F95" s="58">
        <f t="shared" si="1"/>
        <v>314</v>
      </c>
      <c r="G95" s="68">
        <f t="shared" si="2"/>
        <v>2</v>
      </c>
      <c r="H95" s="78" t="s">
        <v>51</v>
      </c>
      <c r="I95" s="26">
        <v>2.0</v>
      </c>
      <c r="J95" s="61">
        <f t="shared" si="3"/>
        <v>0.0008944543828</v>
      </c>
      <c r="K95" s="62">
        <f t="shared" si="4"/>
        <v>0.2808586762</v>
      </c>
      <c r="L95" s="16"/>
      <c r="M95" s="4"/>
      <c r="N95" s="4"/>
      <c r="O95" s="4"/>
      <c r="P95" s="4"/>
      <c r="Q95" s="4"/>
    </row>
    <row r="96">
      <c r="A96" s="31" t="s">
        <v>234</v>
      </c>
      <c r="B96" s="75" t="s">
        <v>235</v>
      </c>
      <c r="C96" s="65" t="s">
        <v>59</v>
      </c>
      <c r="D96" s="66">
        <v>60.0</v>
      </c>
      <c r="E96" s="70">
        <v>0.0</v>
      </c>
      <c r="F96" s="58">
        <f t="shared" si="1"/>
        <v>60</v>
      </c>
      <c r="G96" s="68">
        <f t="shared" si="2"/>
        <v>1</v>
      </c>
      <c r="H96" s="78" t="s">
        <v>51</v>
      </c>
      <c r="I96" s="26">
        <v>2.0</v>
      </c>
      <c r="J96" s="61">
        <f t="shared" si="3"/>
        <v>0.0008944543828</v>
      </c>
      <c r="K96" s="62">
        <f t="shared" si="4"/>
        <v>0.05366726297</v>
      </c>
      <c r="L96" s="16"/>
      <c r="M96" s="4"/>
      <c r="N96" s="4"/>
      <c r="O96" s="4"/>
      <c r="P96" s="4"/>
      <c r="Q96" s="4"/>
    </row>
    <row r="97">
      <c r="A97" s="69" t="s">
        <v>236</v>
      </c>
      <c r="B97" s="64" t="s">
        <v>71</v>
      </c>
      <c r="C97" s="65" t="s">
        <v>72</v>
      </c>
      <c r="D97" s="66">
        <v>228.0</v>
      </c>
      <c r="E97" s="70">
        <v>0.0</v>
      </c>
      <c r="F97" s="58">
        <f t="shared" si="1"/>
        <v>228</v>
      </c>
      <c r="G97" s="68">
        <f t="shared" si="2"/>
        <v>1</v>
      </c>
      <c r="H97" s="60" t="s">
        <v>51</v>
      </c>
      <c r="I97" s="26">
        <v>2.0</v>
      </c>
      <c r="J97" s="61">
        <f t="shared" si="3"/>
        <v>0.0008944543828</v>
      </c>
      <c r="K97" s="62">
        <f t="shared" si="4"/>
        <v>0.2039355993</v>
      </c>
      <c r="L97" s="16"/>
      <c r="M97" s="4"/>
      <c r="N97" s="4"/>
      <c r="O97" s="4"/>
      <c r="P97" s="4"/>
      <c r="Q97" s="4"/>
    </row>
    <row r="98">
      <c r="A98" s="77" t="s">
        <v>237</v>
      </c>
      <c r="B98" s="75" t="s">
        <v>164</v>
      </c>
      <c r="C98" s="65" t="s">
        <v>165</v>
      </c>
      <c r="D98" s="66">
        <v>710.0</v>
      </c>
      <c r="E98" s="70">
        <v>0.0</v>
      </c>
      <c r="F98" s="58">
        <f t="shared" si="1"/>
        <v>710</v>
      </c>
      <c r="G98" s="68">
        <f t="shared" si="2"/>
        <v>3</v>
      </c>
      <c r="H98" s="80" t="s">
        <v>166</v>
      </c>
      <c r="I98" s="26">
        <v>2.0</v>
      </c>
      <c r="J98" s="61">
        <f t="shared" si="3"/>
        <v>0.0008944543828</v>
      </c>
      <c r="K98" s="62">
        <f t="shared" si="4"/>
        <v>0.6350626118</v>
      </c>
      <c r="L98" s="16"/>
      <c r="M98" s="4"/>
      <c r="N98" s="4"/>
      <c r="O98" s="4"/>
      <c r="P98" s="4"/>
      <c r="Q98" s="4"/>
    </row>
    <row r="99">
      <c r="A99" s="31" t="s">
        <v>238</v>
      </c>
      <c r="B99" s="75" t="s">
        <v>239</v>
      </c>
      <c r="C99" s="65" t="s">
        <v>240</v>
      </c>
      <c r="D99" s="66">
        <v>743.0</v>
      </c>
      <c r="E99" s="70">
        <v>0.0</v>
      </c>
      <c r="F99" s="58">
        <f t="shared" si="1"/>
        <v>743</v>
      </c>
      <c r="G99" s="68">
        <f t="shared" si="2"/>
        <v>3</v>
      </c>
      <c r="H99" s="80" t="s">
        <v>225</v>
      </c>
      <c r="I99" s="26">
        <v>2.0</v>
      </c>
      <c r="J99" s="61">
        <f t="shared" si="3"/>
        <v>0.0008944543828</v>
      </c>
      <c r="K99" s="62">
        <f t="shared" si="4"/>
        <v>0.6645796064</v>
      </c>
      <c r="L99" s="16"/>
      <c r="M99" s="4"/>
      <c r="N99" s="4"/>
      <c r="O99" s="4"/>
      <c r="P99" s="4"/>
      <c r="Q99" s="4"/>
    </row>
    <row r="100">
      <c r="A100" s="69" t="s">
        <v>241</v>
      </c>
      <c r="B100" s="64" t="s">
        <v>192</v>
      </c>
      <c r="C100" s="65" t="s">
        <v>193</v>
      </c>
      <c r="D100" s="66">
        <v>496.0</v>
      </c>
      <c r="E100" s="70">
        <v>0.0</v>
      </c>
      <c r="F100" s="58">
        <f t="shared" si="1"/>
        <v>496</v>
      </c>
      <c r="G100" s="68">
        <f t="shared" si="2"/>
        <v>2</v>
      </c>
      <c r="H100" s="73" t="s">
        <v>63</v>
      </c>
      <c r="I100" s="26">
        <v>2.0</v>
      </c>
      <c r="J100" s="61">
        <f t="shared" si="3"/>
        <v>0.0008944543828</v>
      </c>
      <c r="K100" s="62">
        <f t="shared" si="4"/>
        <v>0.4436493739</v>
      </c>
      <c r="L100" s="16"/>
      <c r="M100" s="4"/>
      <c r="N100" s="4"/>
      <c r="O100" s="4"/>
      <c r="P100" s="4"/>
      <c r="Q100" s="4"/>
    </row>
    <row r="101">
      <c r="A101" s="87" t="s">
        <v>242</v>
      </c>
      <c r="B101" s="75" t="s">
        <v>243</v>
      </c>
      <c r="C101" s="65" t="s">
        <v>193</v>
      </c>
      <c r="D101" s="66">
        <v>496.0</v>
      </c>
      <c r="E101" s="70">
        <v>0.0</v>
      </c>
      <c r="F101" s="58">
        <f t="shared" si="1"/>
        <v>496</v>
      </c>
      <c r="G101" s="68">
        <f t="shared" si="2"/>
        <v>2</v>
      </c>
      <c r="H101" s="73" t="s">
        <v>63</v>
      </c>
      <c r="I101" s="26">
        <v>2.0</v>
      </c>
      <c r="J101" s="61">
        <f t="shared" si="3"/>
        <v>0.0008944543828</v>
      </c>
      <c r="K101" s="62">
        <f t="shared" si="4"/>
        <v>0.4436493739</v>
      </c>
      <c r="L101" s="16"/>
      <c r="M101" s="4"/>
      <c r="N101" s="4"/>
      <c r="O101" s="4"/>
      <c r="P101" s="4"/>
      <c r="Q101" s="4"/>
    </row>
    <row r="102">
      <c r="A102" s="31" t="s">
        <v>244</v>
      </c>
      <c r="B102" s="64" t="s">
        <v>245</v>
      </c>
      <c r="C102" s="65" t="s">
        <v>246</v>
      </c>
      <c r="D102" s="66">
        <v>113.0</v>
      </c>
      <c r="E102" s="70">
        <v>0.0</v>
      </c>
      <c r="F102" s="58">
        <f t="shared" si="1"/>
        <v>113</v>
      </c>
      <c r="G102" s="68">
        <f t="shared" si="2"/>
        <v>1</v>
      </c>
      <c r="H102" s="78" t="s">
        <v>51</v>
      </c>
      <c r="I102" s="26">
        <v>2.0</v>
      </c>
      <c r="J102" s="61">
        <f t="shared" si="3"/>
        <v>0.0008944543828</v>
      </c>
      <c r="K102" s="62">
        <f t="shared" si="4"/>
        <v>0.1010733453</v>
      </c>
      <c r="L102" s="16"/>
      <c r="M102" s="4"/>
      <c r="N102" s="4"/>
      <c r="O102" s="4"/>
      <c r="P102" s="4"/>
      <c r="Q102" s="4"/>
    </row>
    <row r="103">
      <c r="A103" s="74" t="s">
        <v>247</v>
      </c>
      <c r="B103" s="64" t="s">
        <v>104</v>
      </c>
      <c r="C103" s="65" t="s">
        <v>105</v>
      </c>
      <c r="D103" s="76">
        <v>333.0</v>
      </c>
      <c r="E103" s="70">
        <v>0.0</v>
      </c>
      <c r="F103" s="58">
        <f t="shared" si="1"/>
        <v>333</v>
      </c>
      <c r="G103" s="68">
        <f t="shared" si="2"/>
        <v>2</v>
      </c>
      <c r="H103" s="78" t="s">
        <v>51</v>
      </c>
      <c r="I103" s="26">
        <v>2.0</v>
      </c>
      <c r="J103" s="61">
        <f t="shared" si="3"/>
        <v>0.0008944543828</v>
      </c>
      <c r="K103" s="62">
        <f t="shared" si="4"/>
        <v>0.2978533095</v>
      </c>
      <c r="L103" s="16"/>
      <c r="M103" s="4"/>
      <c r="N103" s="4"/>
      <c r="O103" s="4"/>
      <c r="P103" s="4"/>
      <c r="Q103" s="4"/>
    </row>
    <row r="104">
      <c r="A104" s="74" t="s">
        <v>248</v>
      </c>
      <c r="B104" s="64" t="s">
        <v>104</v>
      </c>
      <c r="C104" s="65" t="s">
        <v>105</v>
      </c>
      <c r="D104" s="76">
        <v>333.0</v>
      </c>
      <c r="E104" s="70">
        <v>0.0</v>
      </c>
      <c r="F104" s="58">
        <f t="shared" si="1"/>
        <v>333</v>
      </c>
      <c r="G104" s="68">
        <f t="shared" si="2"/>
        <v>2</v>
      </c>
      <c r="H104" s="78" t="s">
        <v>51</v>
      </c>
      <c r="I104" s="26">
        <v>2.0</v>
      </c>
      <c r="J104" s="61">
        <f t="shared" si="3"/>
        <v>0.0008944543828</v>
      </c>
      <c r="K104" s="62">
        <f t="shared" si="4"/>
        <v>0.2978533095</v>
      </c>
      <c r="L104" s="16"/>
      <c r="M104" s="4"/>
      <c r="N104" s="4"/>
      <c r="O104" s="4"/>
      <c r="P104" s="4"/>
      <c r="Q104" s="4"/>
    </row>
    <row r="105">
      <c r="A105" s="77" t="s">
        <v>249</v>
      </c>
      <c r="B105" s="75" t="s">
        <v>250</v>
      </c>
      <c r="C105" s="65" t="s">
        <v>251</v>
      </c>
      <c r="D105" s="66">
        <v>11.0</v>
      </c>
      <c r="E105" s="70">
        <v>0.0</v>
      </c>
      <c r="F105" s="58">
        <f t="shared" si="1"/>
        <v>11</v>
      </c>
      <c r="G105" s="68">
        <f t="shared" si="2"/>
        <v>1</v>
      </c>
      <c r="H105" s="73" t="s">
        <v>225</v>
      </c>
      <c r="I105" s="26">
        <v>2.0</v>
      </c>
      <c r="J105" s="61">
        <f t="shared" si="3"/>
        <v>0.0008944543828</v>
      </c>
      <c r="K105" s="62">
        <f t="shared" si="4"/>
        <v>0.009838998211</v>
      </c>
      <c r="L105" s="16"/>
      <c r="M105" s="4"/>
      <c r="N105" s="4"/>
      <c r="O105" s="4"/>
      <c r="P105" s="4"/>
      <c r="Q105" s="4"/>
    </row>
    <row r="106">
      <c r="A106" s="74" t="s">
        <v>252</v>
      </c>
      <c r="B106" s="75" t="s">
        <v>250</v>
      </c>
      <c r="C106" s="65" t="s">
        <v>251</v>
      </c>
      <c r="D106" s="66">
        <v>11.0</v>
      </c>
      <c r="E106" s="70">
        <v>0.0</v>
      </c>
      <c r="F106" s="58">
        <f t="shared" si="1"/>
        <v>11</v>
      </c>
      <c r="G106" s="68">
        <f t="shared" si="2"/>
        <v>1</v>
      </c>
      <c r="H106" s="73" t="s">
        <v>225</v>
      </c>
      <c r="I106" s="26">
        <v>2.0</v>
      </c>
      <c r="J106" s="61">
        <f t="shared" si="3"/>
        <v>0.0008944543828</v>
      </c>
      <c r="K106" s="62">
        <f t="shared" si="4"/>
        <v>0.009838998211</v>
      </c>
      <c r="L106" s="16"/>
      <c r="M106" s="4"/>
      <c r="N106" s="4"/>
      <c r="O106" s="4"/>
      <c r="P106" s="4"/>
      <c r="Q106" s="4"/>
    </row>
    <row r="107">
      <c r="A107" s="69" t="s">
        <v>253</v>
      </c>
      <c r="B107" s="64" t="s">
        <v>98</v>
      </c>
      <c r="C107" s="65" t="s">
        <v>99</v>
      </c>
      <c r="D107" s="66">
        <v>362.0</v>
      </c>
      <c r="E107" s="70">
        <v>0.0</v>
      </c>
      <c r="F107" s="58">
        <f t="shared" si="1"/>
        <v>362</v>
      </c>
      <c r="G107" s="68">
        <f t="shared" si="2"/>
        <v>2</v>
      </c>
      <c r="H107" s="80" t="s">
        <v>100</v>
      </c>
      <c r="I107" s="26">
        <v>2.0</v>
      </c>
      <c r="J107" s="61">
        <f t="shared" si="3"/>
        <v>0.0008944543828</v>
      </c>
      <c r="K107" s="62">
        <f t="shared" si="4"/>
        <v>0.3237924866</v>
      </c>
      <c r="L107" s="16"/>
      <c r="M107" s="4"/>
      <c r="N107" s="4"/>
      <c r="O107" s="4"/>
      <c r="P107" s="4"/>
      <c r="Q107" s="4"/>
    </row>
    <row r="108">
      <c r="A108" s="77" t="s">
        <v>254</v>
      </c>
      <c r="B108" s="75" t="s">
        <v>171</v>
      </c>
      <c r="C108" s="65" t="s">
        <v>99</v>
      </c>
      <c r="D108" s="66">
        <v>362.0</v>
      </c>
      <c r="E108" s="70">
        <v>0.0</v>
      </c>
      <c r="F108" s="58">
        <f t="shared" si="1"/>
        <v>362</v>
      </c>
      <c r="G108" s="68">
        <f t="shared" si="2"/>
        <v>2</v>
      </c>
      <c r="H108" s="80" t="s">
        <v>100</v>
      </c>
      <c r="I108" s="26">
        <v>2.0</v>
      </c>
      <c r="J108" s="61">
        <f t="shared" si="3"/>
        <v>0.0008944543828</v>
      </c>
      <c r="K108" s="62">
        <f t="shared" si="4"/>
        <v>0.3237924866</v>
      </c>
      <c r="L108" s="16"/>
      <c r="M108" s="4"/>
      <c r="N108" s="4"/>
      <c r="O108" s="4"/>
      <c r="P108" s="4"/>
      <c r="Q108" s="4"/>
    </row>
    <row r="109">
      <c r="A109" s="72" t="s">
        <v>255</v>
      </c>
      <c r="B109" s="75" t="s">
        <v>256</v>
      </c>
      <c r="C109" s="65" t="s">
        <v>99</v>
      </c>
      <c r="D109" s="66">
        <v>362.0</v>
      </c>
      <c r="E109" s="70">
        <v>0.0</v>
      </c>
      <c r="F109" s="58">
        <f t="shared" si="1"/>
        <v>362</v>
      </c>
      <c r="G109" s="68">
        <f t="shared" si="2"/>
        <v>2</v>
      </c>
      <c r="H109" s="73" t="s">
        <v>100</v>
      </c>
      <c r="I109" s="26">
        <v>2.0</v>
      </c>
      <c r="J109" s="61">
        <f t="shared" si="3"/>
        <v>0.0008944543828</v>
      </c>
      <c r="K109" s="62">
        <f t="shared" si="4"/>
        <v>0.3237924866</v>
      </c>
      <c r="L109" s="16"/>
      <c r="M109" s="4"/>
      <c r="N109" s="4"/>
      <c r="O109" s="4"/>
      <c r="P109" s="4"/>
      <c r="Q109" s="4"/>
    </row>
    <row r="110">
      <c r="A110" s="74" t="s">
        <v>257</v>
      </c>
      <c r="B110" s="75" t="s">
        <v>258</v>
      </c>
      <c r="C110" s="65" t="s">
        <v>99</v>
      </c>
      <c r="D110" s="66">
        <v>362.0</v>
      </c>
      <c r="E110" s="70">
        <v>0.0</v>
      </c>
      <c r="F110" s="58">
        <f t="shared" si="1"/>
        <v>362</v>
      </c>
      <c r="G110" s="68">
        <f t="shared" si="2"/>
        <v>2</v>
      </c>
      <c r="H110" s="73" t="s">
        <v>100</v>
      </c>
      <c r="I110" s="26">
        <v>2.0</v>
      </c>
      <c r="J110" s="61">
        <f t="shared" si="3"/>
        <v>0.0008944543828</v>
      </c>
      <c r="K110" s="62">
        <f t="shared" si="4"/>
        <v>0.3237924866</v>
      </c>
      <c r="L110" s="16"/>
      <c r="M110" s="4"/>
      <c r="N110" s="4"/>
      <c r="O110" s="4"/>
      <c r="P110" s="4"/>
      <c r="Q110" s="4"/>
    </row>
    <row r="111">
      <c r="A111" s="74" t="s">
        <v>259</v>
      </c>
      <c r="B111" s="75" t="s">
        <v>98</v>
      </c>
      <c r="C111" s="65" t="s">
        <v>99</v>
      </c>
      <c r="D111" s="66">
        <v>362.0</v>
      </c>
      <c r="E111" s="70">
        <v>0.0</v>
      </c>
      <c r="F111" s="58">
        <f t="shared" si="1"/>
        <v>362</v>
      </c>
      <c r="G111" s="68">
        <f t="shared" si="2"/>
        <v>2</v>
      </c>
      <c r="H111" s="73" t="s">
        <v>100</v>
      </c>
      <c r="I111" s="26">
        <v>2.0</v>
      </c>
      <c r="J111" s="61">
        <f t="shared" si="3"/>
        <v>0.0008944543828</v>
      </c>
      <c r="K111" s="62">
        <f t="shared" si="4"/>
        <v>0.3237924866</v>
      </c>
      <c r="L111" s="16"/>
      <c r="M111" s="4"/>
      <c r="N111" s="4"/>
      <c r="O111" s="4"/>
      <c r="P111" s="4"/>
      <c r="Q111" s="4"/>
    </row>
    <row r="112">
      <c r="A112" s="74" t="s">
        <v>260</v>
      </c>
      <c r="B112" s="64" t="s">
        <v>98</v>
      </c>
      <c r="C112" s="65" t="s">
        <v>99</v>
      </c>
      <c r="D112" s="66">
        <v>362.0</v>
      </c>
      <c r="E112" s="70">
        <v>0.0</v>
      </c>
      <c r="F112" s="58">
        <f t="shared" si="1"/>
        <v>362</v>
      </c>
      <c r="G112" s="68">
        <f t="shared" si="2"/>
        <v>2</v>
      </c>
      <c r="H112" s="80" t="s">
        <v>100</v>
      </c>
      <c r="I112" s="26">
        <v>2.0</v>
      </c>
      <c r="J112" s="61">
        <f t="shared" si="3"/>
        <v>0.0008944543828</v>
      </c>
      <c r="K112" s="62">
        <f t="shared" si="4"/>
        <v>0.3237924866</v>
      </c>
      <c r="L112" s="16"/>
      <c r="M112" s="4"/>
      <c r="N112" s="4"/>
      <c r="O112" s="4"/>
      <c r="P112" s="4"/>
      <c r="Q112" s="4"/>
    </row>
    <row r="113">
      <c r="A113" s="88" t="s">
        <v>261</v>
      </c>
      <c r="B113" s="64" t="s">
        <v>173</v>
      </c>
      <c r="C113" s="65" t="s">
        <v>174</v>
      </c>
      <c r="D113" s="66">
        <v>408.0</v>
      </c>
      <c r="E113" s="70">
        <v>0.0</v>
      </c>
      <c r="F113" s="58">
        <f t="shared" si="1"/>
        <v>408</v>
      </c>
      <c r="G113" s="68">
        <f t="shared" si="2"/>
        <v>2</v>
      </c>
      <c r="H113" s="73" t="s">
        <v>175</v>
      </c>
      <c r="I113" s="26">
        <v>2.0</v>
      </c>
      <c r="J113" s="61">
        <f t="shared" si="3"/>
        <v>0.0008944543828</v>
      </c>
      <c r="K113" s="62">
        <f t="shared" si="4"/>
        <v>0.3649373882</v>
      </c>
      <c r="L113" s="16"/>
      <c r="M113" s="4"/>
      <c r="N113" s="4"/>
      <c r="O113" s="4"/>
      <c r="P113" s="4"/>
      <c r="Q113" s="4"/>
    </row>
    <row r="114">
      <c r="A114" s="31" t="s">
        <v>262</v>
      </c>
      <c r="B114" s="64" t="s">
        <v>173</v>
      </c>
      <c r="C114" s="65" t="s">
        <v>174</v>
      </c>
      <c r="D114" s="66">
        <v>408.0</v>
      </c>
      <c r="E114" s="70">
        <v>0.0</v>
      </c>
      <c r="F114" s="58">
        <f t="shared" si="1"/>
        <v>408</v>
      </c>
      <c r="G114" s="68">
        <f t="shared" si="2"/>
        <v>2</v>
      </c>
      <c r="H114" s="73" t="s">
        <v>175</v>
      </c>
      <c r="I114" s="26">
        <v>2.0</v>
      </c>
      <c r="J114" s="61">
        <f t="shared" si="3"/>
        <v>0.0008944543828</v>
      </c>
      <c r="K114" s="62">
        <f t="shared" si="4"/>
        <v>0.3649373882</v>
      </c>
      <c r="L114" s="16"/>
      <c r="M114" s="4"/>
      <c r="N114" s="4"/>
      <c r="O114" s="4"/>
      <c r="P114" s="4"/>
      <c r="Q114" s="4"/>
    </row>
    <row r="115">
      <c r="A115" s="69" t="s">
        <v>263</v>
      </c>
      <c r="B115" s="64" t="s">
        <v>264</v>
      </c>
      <c r="C115" s="65" t="s">
        <v>265</v>
      </c>
      <c r="D115" s="66">
        <v>509.0</v>
      </c>
      <c r="E115" s="70">
        <v>0.0</v>
      </c>
      <c r="F115" s="58">
        <f t="shared" si="1"/>
        <v>509</v>
      </c>
      <c r="G115" s="68">
        <f t="shared" si="2"/>
        <v>2</v>
      </c>
      <c r="H115" s="73" t="s">
        <v>266</v>
      </c>
      <c r="I115" s="26">
        <v>2.0</v>
      </c>
      <c r="J115" s="61">
        <f t="shared" si="3"/>
        <v>0.0008944543828</v>
      </c>
      <c r="K115" s="62">
        <f t="shared" si="4"/>
        <v>0.4552772809</v>
      </c>
      <c r="L115" s="16"/>
      <c r="M115" s="4"/>
      <c r="N115" s="4"/>
      <c r="O115" s="4"/>
      <c r="P115" s="4"/>
      <c r="Q115" s="4"/>
    </row>
    <row r="116">
      <c r="A116" s="31" t="s">
        <v>267</v>
      </c>
      <c r="B116" s="64" t="s">
        <v>177</v>
      </c>
      <c r="C116" s="65" t="s">
        <v>130</v>
      </c>
      <c r="D116" s="66">
        <v>393.0</v>
      </c>
      <c r="E116" s="70">
        <v>0.0</v>
      </c>
      <c r="F116" s="58">
        <f t="shared" si="1"/>
        <v>393</v>
      </c>
      <c r="G116" s="68">
        <f t="shared" si="2"/>
        <v>2</v>
      </c>
      <c r="H116" s="73" t="s">
        <v>100</v>
      </c>
      <c r="I116" s="26">
        <v>2.0</v>
      </c>
      <c r="J116" s="61">
        <f t="shared" si="3"/>
        <v>0.0008944543828</v>
      </c>
      <c r="K116" s="62">
        <f t="shared" si="4"/>
        <v>0.3515205725</v>
      </c>
      <c r="L116" s="16"/>
      <c r="M116" s="4"/>
      <c r="N116" s="4"/>
      <c r="O116" s="4"/>
      <c r="P116" s="4"/>
      <c r="Q116" s="4"/>
    </row>
    <row r="117">
      <c r="A117" s="74" t="s">
        <v>268</v>
      </c>
      <c r="B117" s="75" t="s">
        <v>269</v>
      </c>
      <c r="C117" s="65" t="s">
        <v>130</v>
      </c>
      <c r="D117" s="66">
        <v>393.0</v>
      </c>
      <c r="E117" s="70">
        <v>0.0</v>
      </c>
      <c r="F117" s="58">
        <f t="shared" si="1"/>
        <v>393</v>
      </c>
      <c r="G117" s="68">
        <f t="shared" si="2"/>
        <v>2</v>
      </c>
      <c r="H117" s="73" t="s">
        <v>100</v>
      </c>
      <c r="I117" s="26">
        <v>2.0</v>
      </c>
      <c r="J117" s="61">
        <f t="shared" si="3"/>
        <v>0.0008944543828</v>
      </c>
      <c r="K117" s="62">
        <f t="shared" si="4"/>
        <v>0.3515205725</v>
      </c>
      <c r="L117" s="16"/>
      <c r="M117" s="4"/>
      <c r="N117" s="4"/>
      <c r="O117" s="4"/>
      <c r="P117" s="4"/>
      <c r="Q117" s="4"/>
    </row>
    <row r="118">
      <c r="A118" s="74" t="s">
        <v>270</v>
      </c>
      <c r="B118" s="75" t="s">
        <v>271</v>
      </c>
      <c r="C118" s="65" t="s">
        <v>96</v>
      </c>
      <c r="D118" s="66">
        <v>175.3</v>
      </c>
      <c r="E118" s="70">
        <v>0.0</v>
      </c>
      <c r="F118" s="58">
        <f t="shared" si="1"/>
        <v>175.3</v>
      </c>
      <c r="G118" s="68">
        <f t="shared" si="2"/>
        <v>1</v>
      </c>
      <c r="H118" s="73" t="s">
        <v>67</v>
      </c>
      <c r="I118" s="26">
        <v>2.0</v>
      </c>
      <c r="J118" s="61">
        <f t="shared" si="3"/>
        <v>0.0008944543828</v>
      </c>
      <c r="K118" s="62">
        <f t="shared" si="4"/>
        <v>0.1567978533</v>
      </c>
      <c r="L118" s="16"/>
      <c r="M118" s="4"/>
      <c r="N118" s="4"/>
      <c r="O118" s="4"/>
      <c r="P118" s="4"/>
      <c r="Q118" s="4"/>
    </row>
    <row r="119">
      <c r="A119" s="72" t="s">
        <v>272</v>
      </c>
      <c r="B119" s="64" t="s">
        <v>95</v>
      </c>
      <c r="C119" s="65" t="s">
        <v>96</v>
      </c>
      <c r="D119" s="66">
        <v>175.3</v>
      </c>
      <c r="E119" s="70">
        <v>0.0</v>
      </c>
      <c r="F119" s="58">
        <f t="shared" si="1"/>
        <v>175.3</v>
      </c>
      <c r="G119" s="68">
        <f t="shared" si="2"/>
        <v>1</v>
      </c>
      <c r="H119" s="80" t="s">
        <v>67</v>
      </c>
      <c r="I119" s="26">
        <v>2.0</v>
      </c>
      <c r="J119" s="61">
        <f t="shared" si="3"/>
        <v>0.0008944543828</v>
      </c>
      <c r="K119" s="62">
        <f t="shared" si="4"/>
        <v>0.1567978533</v>
      </c>
      <c r="L119" s="16"/>
      <c r="M119" s="4"/>
      <c r="N119" s="4"/>
      <c r="O119" s="4"/>
      <c r="P119" s="4"/>
      <c r="Q119" s="4"/>
    </row>
    <row r="120">
      <c r="A120" s="77" t="s">
        <v>273</v>
      </c>
      <c r="B120" s="64" t="s">
        <v>95</v>
      </c>
      <c r="C120" s="65" t="s">
        <v>96</v>
      </c>
      <c r="D120" s="66">
        <v>175.3</v>
      </c>
      <c r="E120" s="70">
        <v>0.0</v>
      </c>
      <c r="F120" s="58">
        <f t="shared" si="1"/>
        <v>175.3</v>
      </c>
      <c r="G120" s="68">
        <f t="shared" si="2"/>
        <v>1</v>
      </c>
      <c r="H120" s="73" t="s">
        <v>67</v>
      </c>
      <c r="I120" s="26">
        <v>2.0</v>
      </c>
      <c r="J120" s="61">
        <f t="shared" si="3"/>
        <v>0.0008944543828</v>
      </c>
      <c r="K120" s="62">
        <f t="shared" si="4"/>
        <v>0.1567978533</v>
      </c>
      <c r="L120" s="16"/>
      <c r="M120" s="4"/>
      <c r="N120" s="4"/>
      <c r="O120" s="4"/>
      <c r="P120" s="4"/>
      <c r="Q120" s="4"/>
    </row>
    <row r="121">
      <c r="A121" s="74" t="s">
        <v>274</v>
      </c>
      <c r="B121" s="75" t="s">
        <v>275</v>
      </c>
      <c r="C121" s="65" t="s">
        <v>96</v>
      </c>
      <c r="D121" s="66">
        <v>175.3</v>
      </c>
      <c r="E121" s="70">
        <v>0.0</v>
      </c>
      <c r="F121" s="58">
        <f t="shared" si="1"/>
        <v>175.3</v>
      </c>
      <c r="G121" s="68">
        <f t="shared" si="2"/>
        <v>1</v>
      </c>
      <c r="H121" s="73" t="s">
        <v>67</v>
      </c>
      <c r="I121" s="26">
        <v>2.0</v>
      </c>
      <c r="J121" s="61">
        <f t="shared" si="3"/>
        <v>0.0008944543828</v>
      </c>
      <c r="K121" s="62">
        <f t="shared" si="4"/>
        <v>0.1567978533</v>
      </c>
      <c r="L121" s="16"/>
      <c r="M121" s="4"/>
      <c r="N121" s="4"/>
      <c r="O121" s="4"/>
      <c r="P121" s="4"/>
      <c r="Q121" s="4"/>
    </row>
    <row r="122">
      <c r="A122" s="81" t="s">
        <v>276</v>
      </c>
      <c r="B122" s="75" t="s">
        <v>277</v>
      </c>
      <c r="C122" s="65" t="s">
        <v>278</v>
      </c>
      <c r="D122" s="66">
        <v>351.4</v>
      </c>
      <c r="E122" s="70">
        <v>0.0</v>
      </c>
      <c r="F122" s="58">
        <f t="shared" si="1"/>
        <v>351.4</v>
      </c>
      <c r="G122" s="68">
        <f t="shared" si="2"/>
        <v>2</v>
      </c>
      <c r="H122" s="73" t="s">
        <v>67</v>
      </c>
      <c r="I122" s="26">
        <v>2.0</v>
      </c>
      <c r="J122" s="61">
        <f t="shared" si="3"/>
        <v>0.0008944543828</v>
      </c>
      <c r="K122" s="62">
        <f t="shared" si="4"/>
        <v>0.3143112701</v>
      </c>
      <c r="L122" s="16"/>
      <c r="M122" s="4"/>
      <c r="N122" s="4"/>
      <c r="O122" s="4"/>
      <c r="P122" s="4"/>
      <c r="Q122" s="4"/>
    </row>
    <row r="123">
      <c r="A123" s="31" t="s">
        <v>279</v>
      </c>
      <c r="B123" s="75" t="s">
        <v>280</v>
      </c>
      <c r="C123" s="65" t="s">
        <v>281</v>
      </c>
      <c r="D123" s="66">
        <v>457.7</v>
      </c>
      <c r="E123" s="70">
        <v>0.0</v>
      </c>
      <c r="F123" s="58">
        <f t="shared" si="1"/>
        <v>457.7</v>
      </c>
      <c r="G123" s="68">
        <f t="shared" si="2"/>
        <v>2</v>
      </c>
      <c r="H123" s="73" t="s">
        <v>67</v>
      </c>
      <c r="I123" s="26">
        <v>2.0</v>
      </c>
      <c r="J123" s="61">
        <f t="shared" si="3"/>
        <v>0.0008944543828</v>
      </c>
      <c r="K123" s="62">
        <f t="shared" si="4"/>
        <v>0.409391771</v>
      </c>
      <c r="L123" s="16"/>
      <c r="M123" s="4"/>
      <c r="N123" s="4"/>
      <c r="O123" s="4"/>
      <c r="P123" s="4"/>
      <c r="Q123" s="4"/>
    </row>
    <row r="124">
      <c r="A124" s="31" t="s">
        <v>282</v>
      </c>
      <c r="B124" s="75" t="s">
        <v>283</v>
      </c>
      <c r="C124" s="65" t="s">
        <v>110</v>
      </c>
      <c r="D124" s="66">
        <v>246.9</v>
      </c>
      <c r="E124" s="70">
        <v>0.0</v>
      </c>
      <c r="F124" s="58">
        <f t="shared" si="1"/>
        <v>246.9</v>
      </c>
      <c r="G124" s="68">
        <f t="shared" si="2"/>
        <v>1</v>
      </c>
      <c r="H124" s="73" t="s">
        <v>67</v>
      </c>
      <c r="I124" s="26">
        <v>2.0</v>
      </c>
      <c r="J124" s="61">
        <f t="shared" si="3"/>
        <v>0.0008944543828</v>
      </c>
      <c r="K124" s="62">
        <f t="shared" si="4"/>
        <v>0.2208407871</v>
      </c>
      <c r="L124" s="16"/>
      <c r="M124" s="4"/>
      <c r="N124" s="4"/>
      <c r="O124" s="4"/>
      <c r="P124" s="4"/>
      <c r="Q124" s="4"/>
    </row>
    <row r="125">
      <c r="A125" s="77" t="s">
        <v>284</v>
      </c>
      <c r="B125" s="75" t="s">
        <v>125</v>
      </c>
      <c r="C125" s="65" t="s">
        <v>126</v>
      </c>
      <c r="D125" s="66">
        <v>413.4</v>
      </c>
      <c r="E125" s="70">
        <v>0.0</v>
      </c>
      <c r="F125" s="58">
        <f t="shared" si="1"/>
        <v>413.4</v>
      </c>
      <c r="G125" s="68">
        <f t="shared" si="2"/>
        <v>2</v>
      </c>
      <c r="H125" s="73" t="s">
        <v>67</v>
      </c>
      <c r="I125" s="26">
        <v>2.0</v>
      </c>
      <c r="J125" s="61">
        <f t="shared" si="3"/>
        <v>0.0008944543828</v>
      </c>
      <c r="K125" s="62">
        <f t="shared" si="4"/>
        <v>0.3697674419</v>
      </c>
      <c r="L125" s="16"/>
      <c r="M125" s="4"/>
      <c r="N125" s="4"/>
      <c r="O125" s="4"/>
      <c r="P125" s="4"/>
      <c r="Q125" s="4"/>
    </row>
    <row r="126">
      <c r="A126" s="69" t="s">
        <v>285</v>
      </c>
      <c r="B126" s="64" t="s">
        <v>137</v>
      </c>
      <c r="C126" s="65" t="s">
        <v>138</v>
      </c>
      <c r="D126" s="66">
        <v>287.8</v>
      </c>
      <c r="E126" s="70">
        <v>0.0</v>
      </c>
      <c r="F126" s="58">
        <f t="shared" si="1"/>
        <v>287.8</v>
      </c>
      <c r="G126" s="68">
        <f t="shared" si="2"/>
        <v>2</v>
      </c>
      <c r="H126" s="73" t="s">
        <v>67</v>
      </c>
      <c r="I126" s="26">
        <v>2.0</v>
      </c>
      <c r="J126" s="61">
        <f t="shared" si="3"/>
        <v>0.0008944543828</v>
      </c>
      <c r="K126" s="62">
        <f t="shared" si="4"/>
        <v>0.2574239714</v>
      </c>
      <c r="L126" s="16"/>
      <c r="M126" s="4"/>
      <c r="N126" s="4"/>
      <c r="O126" s="4"/>
      <c r="P126" s="4"/>
      <c r="Q126" s="4"/>
    </row>
    <row r="127">
      <c r="A127" s="77" t="s">
        <v>286</v>
      </c>
      <c r="B127" s="75" t="s">
        <v>287</v>
      </c>
      <c r="C127" s="65" t="s">
        <v>288</v>
      </c>
      <c r="D127" s="66">
        <v>135.1</v>
      </c>
      <c r="E127" s="70">
        <v>0.0</v>
      </c>
      <c r="F127" s="58">
        <f t="shared" si="1"/>
        <v>135.1</v>
      </c>
      <c r="G127" s="68">
        <f t="shared" si="2"/>
        <v>1</v>
      </c>
      <c r="H127" s="73" t="s">
        <v>67</v>
      </c>
      <c r="I127" s="26">
        <v>2.0</v>
      </c>
      <c r="J127" s="61">
        <f t="shared" si="3"/>
        <v>0.0008944543828</v>
      </c>
      <c r="K127" s="62">
        <f t="shared" si="4"/>
        <v>0.1208407871</v>
      </c>
      <c r="L127" s="16"/>
      <c r="M127" s="4"/>
      <c r="N127" s="4"/>
      <c r="O127" s="4"/>
      <c r="P127" s="4"/>
      <c r="Q127" s="4"/>
    </row>
    <row r="128">
      <c r="A128" s="31" t="s">
        <v>289</v>
      </c>
      <c r="B128" s="75" t="s">
        <v>290</v>
      </c>
      <c r="C128" s="65" t="s">
        <v>291</v>
      </c>
      <c r="D128" s="66">
        <v>433.0</v>
      </c>
      <c r="E128" s="70">
        <v>0.0</v>
      </c>
      <c r="F128" s="58">
        <f t="shared" si="1"/>
        <v>433</v>
      </c>
      <c r="G128" s="68">
        <f t="shared" si="2"/>
        <v>2</v>
      </c>
      <c r="H128" s="73" t="s">
        <v>225</v>
      </c>
      <c r="I128" s="26">
        <v>1.0</v>
      </c>
      <c r="J128" s="61">
        <f t="shared" si="3"/>
        <v>0.0004472271914</v>
      </c>
      <c r="K128" s="62">
        <f t="shared" si="4"/>
        <v>0.1936493739</v>
      </c>
      <c r="L128" s="16"/>
      <c r="M128" s="4"/>
      <c r="N128" s="4"/>
      <c r="O128" s="4"/>
      <c r="P128" s="4"/>
      <c r="Q128" s="4"/>
    </row>
    <row r="129">
      <c r="A129" s="69" t="s">
        <v>292</v>
      </c>
      <c r="B129" s="64" t="s">
        <v>293</v>
      </c>
      <c r="C129" s="65" t="s">
        <v>294</v>
      </c>
      <c r="D129" s="66">
        <v>656.0</v>
      </c>
      <c r="E129" s="70">
        <v>0.0</v>
      </c>
      <c r="F129" s="58">
        <f t="shared" si="1"/>
        <v>656</v>
      </c>
      <c r="G129" s="68">
        <f t="shared" si="2"/>
        <v>3</v>
      </c>
      <c r="H129" s="80" t="s">
        <v>100</v>
      </c>
      <c r="I129" s="26">
        <v>1.0</v>
      </c>
      <c r="J129" s="61">
        <f t="shared" si="3"/>
        <v>0.0004472271914</v>
      </c>
      <c r="K129" s="62">
        <f t="shared" si="4"/>
        <v>0.2933810376</v>
      </c>
      <c r="L129" s="16"/>
      <c r="M129" s="4"/>
      <c r="N129" s="4"/>
      <c r="O129" s="4"/>
      <c r="P129" s="4"/>
      <c r="Q129" s="4"/>
    </row>
    <row r="130">
      <c r="A130" s="63" t="s">
        <v>295</v>
      </c>
      <c r="B130" s="64" t="s">
        <v>296</v>
      </c>
      <c r="C130" s="65" t="s">
        <v>149</v>
      </c>
      <c r="D130" s="66">
        <v>25.0</v>
      </c>
      <c r="E130" s="70">
        <v>0.0</v>
      </c>
      <c r="F130" s="58">
        <f t="shared" si="1"/>
        <v>25</v>
      </c>
      <c r="G130" s="68">
        <f t="shared" si="2"/>
        <v>1</v>
      </c>
      <c r="H130" s="73" t="s">
        <v>63</v>
      </c>
      <c r="I130" s="26">
        <v>1.0</v>
      </c>
      <c r="J130" s="61">
        <f t="shared" si="3"/>
        <v>0.0004472271914</v>
      </c>
      <c r="K130" s="62">
        <f t="shared" si="4"/>
        <v>0.01118067979</v>
      </c>
      <c r="L130" s="16"/>
      <c r="M130" s="4"/>
      <c r="N130" s="4"/>
      <c r="O130" s="4"/>
      <c r="P130" s="4"/>
      <c r="Q130" s="4"/>
    </row>
    <row r="131">
      <c r="A131" s="77" t="s">
        <v>297</v>
      </c>
      <c r="B131" s="75" t="s">
        <v>298</v>
      </c>
      <c r="C131" s="65" t="s">
        <v>224</v>
      </c>
      <c r="D131" s="66">
        <v>14.0</v>
      </c>
      <c r="E131" s="70">
        <v>0.0</v>
      </c>
      <c r="F131" s="58">
        <f t="shared" si="1"/>
        <v>14</v>
      </c>
      <c r="G131" s="68">
        <f t="shared" si="2"/>
        <v>1</v>
      </c>
      <c r="H131" s="89" t="s">
        <v>225</v>
      </c>
      <c r="I131" s="26">
        <v>1.0</v>
      </c>
      <c r="J131" s="61">
        <f t="shared" si="3"/>
        <v>0.0004472271914</v>
      </c>
      <c r="K131" s="62">
        <f t="shared" si="4"/>
        <v>0.00626118068</v>
      </c>
      <c r="L131" s="16"/>
      <c r="M131" s="4"/>
      <c r="N131" s="4"/>
      <c r="O131" s="4"/>
      <c r="P131" s="4"/>
      <c r="Q131" s="4"/>
    </row>
    <row r="132">
      <c r="A132" s="31" t="s">
        <v>299</v>
      </c>
      <c r="B132" s="64" t="s">
        <v>300</v>
      </c>
      <c r="C132" s="65" t="s">
        <v>301</v>
      </c>
      <c r="D132" s="66">
        <v>555.0</v>
      </c>
      <c r="E132" s="70">
        <v>0.0</v>
      </c>
      <c r="F132" s="58">
        <f t="shared" si="1"/>
        <v>555</v>
      </c>
      <c r="G132" s="68">
        <f t="shared" si="2"/>
        <v>3</v>
      </c>
      <c r="H132" s="73" t="s">
        <v>302</v>
      </c>
      <c r="I132" s="26">
        <v>1.0</v>
      </c>
      <c r="J132" s="61">
        <f t="shared" si="3"/>
        <v>0.0004472271914</v>
      </c>
      <c r="K132" s="62">
        <f t="shared" si="4"/>
        <v>0.2482110912</v>
      </c>
      <c r="L132" s="16"/>
      <c r="M132" s="4"/>
      <c r="N132" s="4"/>
      <c r="O132" s="4"/>
      <c r="P132" s="4"/>
      <c r="Q132" s="4"/>
    </row>
    <row r="133">
      <c r="A133" s="88" t="s">
        <v>303</v>
      </c>
      <c r="B133" s="64" t="s">
        <v>300</v>
      </c>
      <c r="C133" s="65" t="s">
        <v>301</v>
      </c>
      <c r="D133" s="66">
        <v>555.0</v>
      </c>
      <c r="E133" s="70">
        <v>0.0</v>
      </c>
      <c r="F133" s="58">
        <f t="shared" si="1"/>
        <v>555</v>
      </c>
      <c r="G133" s="68">
        <f t="shared" si="2"/>
        <v>3</v>
      </c>
      <c r="H133" s="73" t="s">
        <v>302</v>
      </c>
      <c r="I133" s="26">
        <v>1.0</v>
      </c>
      <c r="J133" s="61">
        <f t="shared" si="3"/>
        <v>0.0004472271914</v>
      </c>
      <c r="K133" s="62">
        <f t="shared" si="4"/>
        <v>0.2482110912</v>
      </c>
      <c r="L133" s="16"/>
      <c r="M133" s="4"/>
      <c r="N133" s="4"/>
      <c r="O133" s="4"/>
      <c r="P133" s="4"/>
      <c r="Q133" s="4"/>
    </row>
    <row r="134">
      <c r="A134" s="88" t="s">
        <v>304</v>
      </c>
      <c r="B134" s="75" t="s">
        <v>305</v>
      </c>
      <c r="C134" s="65" t="s">
        <v>301</v>
      </c>
      <c r="D134" s="66">
        <v>555.0</v>
      </c>
      <c r="E134" s="70">
        <v>0.0</v>
      </c>
      <c r="F134" s="58">
        <f t="shared" si="1"/>
        <v>555</v>
      </c>
      <c r="G134" s="68">
        <f t="shared" si="2"/>
        <v>3</v>
      </c>
      <c r="H134" s="73" t="s">
        <v>302</v>
      </c>
      <c r="I134" s="26">
        <v>1.0</v>
      </c>
      <c r="J134" s="61">
        <f t="shared" si="3"/>
        <v>0.0004472271914</v>
      </c>
      <c r="K134" s="62">
        <f t="shared" si="4"/>
        <v>0.2482110912</v>
      </c>
      <c r="L134" s="16"/>
      <c r="M134" s="4"/>
      <c r="N134" s="4"/>
      <c r="O134" s="4"/>
      <c r="P134" s="4"/>
      <c r="Q134" s="4"/>
    </row>
    <row r="135">
      <c r="A135" s="31" t="s">
        <v>306</v>
      </c>
      <c r="B135" s="64" t="s">
        <v>300</v>
      </c>
      <c r="C135" s="65" t="s">
        <v>301</v>
      </c>
      <c r="D135" s="66">
        <v>555.0</v>
      </c>
      <c r="E135" s="70">
        <v>0.0</v>
      </c>
      <c r="F135" s="58">
        <f t="shared" si="1"/>
        <v>555</v>
      </c>
      <c r="G135" s="68">
        <f t="shared" si="2"/>
        <v>3</v>
      </c>
      <c r="H135" s="73" t="s">
        <v>302</v>
      </c>
      <c r="I135" s="26">
        <v>1.0</v>
      </c>
      <c r="J135" s="61">
        <f t="shared" si="3"/>
        <v>0.0004472271914</v>
      </c>
      <c r="K135" s="62">
        <f t="shared" si="4"/>
        <v>0.2482110912</v>
      </c>
      <c r="L135" s="16"/>
      <c r="M135" s="4"/>
      <c r="N135" s="4"/>
      <c r="O135" s="4"/>
      <c r="P135" s="4"/>
      <c r="Q135" s="4"/>
    </row>
    <row r="136">
      <c r="A136" s="90" t="s">
        <v>307</v>
      </c>
      <c r="B136" s="75" t="s">
        <v>308</v>
      </c>
      <c r="C136" s="65" t="s">
        <v>228</v>
      </c>
      <c r="D136" s="66">
        <v>436.6</v>
      </c>
      <c r="E136" s="70">
        <v>0.0</v>
      </c>
      <c r="F136" s="58">
        <f t="shared" si="1"/>
        <v>436.6</v>
      </c>
      <c r="G136" s="68">
        <f t="shared" si="2"/>
        <v>2</v>
      </c>
      <c r="H136" s="78" t="s">
        <v>51</v>
      </c>
      <c r="I136" s="26">
        <v>1.0</v>
      </c>
      <c r="J136" s="61">
        <f t="shared" si="3"/>
        <v>0.0004472271914</v>
      </c>
      <c r="K136" s="62">
        <f t="shared" si="4"/>
        <v>0.1952593918</v>
      </c>
      <c r="L136" s="16"/>
      <c r="M136" s="4"/>
      <c r="N136" s="4"/>
      <c r="O136" s="4"/>
      <c r="P136" s="4"/>
      <c r="Q136" s="4"/>
    </row>
    <row r="137">
      <c r="A137" s="72" t="s">
        <v>309</v>
      </c>
      <c r="B137" s="75" t="s">
        <v>310</v>
      </c>
      <c r="C137" s="65" t="s">
        <v>50</v>
      </c>
      <c r="D137" s="66">
        <v>314.0</v>
      </c>
      <c r="E137" s="70">
        <v>0.0</v>
      </c>
      <c r="F137" s="58">
        <f t="shared" si="1"/>
        <v>314</v>
      </c>
      <c r="G137" s="68">
        <f t="shared" si="2"/>
        <v>2</v>
      </c>
      <c r="H137" s="78" t="s">
        <v>51</v>
      </c>
      <c r="I137" s="26">
        <v>1.0</v>
      </c>
      <c r="J137" s="61">
        <f t="shared" si="3"/>
        <v>0.0004472271914</v>
      </c>
      <c r="K137" s="62">
        <f t="shared" si="4"/>
        <v>0.1404293381</v>
      </c>
      <c r="L137" s="16"/>
      <c r="M137" s="4"/>
      <c r="N137" s="4"/>
      <c r="O137" s="4"/>
      <c r="P137" s="4"/>
      <c r="Q137" s="4"/>
    </row>
    <row r="138">
      <c r="A138" s="63" t="s">
        <v>311</v>
      </c>
      <c r="B138" s="64" t="s">
        <v>79</v>
      </c>
      <c r="C138" s="65" t="s">
        <v>50</v>
      </c>
      <c r="D138" s="66">
        <v>314.0</v>
      </c>
      <c r="E138" s="70">
        <v>0.0</v>
      </c>
      <c r="F138" s="58">
        <f t="shared" si="1"/>
        <v>314</v>
      </c>
      <c r="G138" s="68">
        <f t="shared" si="2"/>
        <v>2</v>
      </c>
      <c r="H138" s="60" t="s">
        <v>51</v>
      </c>
      <c r="I138" s="26">
        <v>1.0</v>
      </c>
      <c r="J138" s="61">
        <f t="shared" si="3"/>
        <v>0.0004472271914</v>
      </c>
      <c r="K138" s="62">
        <f t="shared" si="4"/>
        <v>0.1404293381</v>
      </c>
      <c r="L138" s="16"/>
      <c r="M138" s="4"/>
      <c r="N138" s="4"/>
      <c r="O138" s="4"/>
      <c r="P138" s="4"/>
      <c r="Q138" s="4"/>
    </row>
    <row r="139">
      <c r="A139" s="77" t="s">
        <v>312</v>
      </c>
      <c r="B139" s="75" t="s">
        <v>102</v>
      </c>
      <c r="C139" s="65" t="s">
        <v>50</v>
      </c>
      <c r="D139" s="66">
        <v>314.0</v>
      </c>
      <c r="E139" s="70">
        <v>0.0</v>
      </c>
      <c r="F139" s="58">
        <f t="shared" si="1"/>
        <v>314</v>
      </c>
      <c r="G139" s="68">
        <f t="shared" si="2"/>
        <v>2</v>
      </c>
      <c r="H139" s="60" t="s">
        <v>51</v>
      </c>
      <c r="I139" s="26">
        <v>1.0</v>
      </c>
      <c r="J139" s="61">
        <f t="shared" si="3"/>
        <v>0.0004472271914</v>
      </c>
      <c r="K139" s="62">
        <f t="shared" si="4"/>
        <v>0.1404293381</v>
      </c>
      <c r="L139" s="16"/>
      <c r="M139" s="4"/>
      <c r="N139" s="4"/>
      <c r="O139" s="4"/>
      <c r="P139" s="4"/>
      <c r="Q139" s="4"/>
    </row>
    <row r="140">
      <c r="A140" s="74" t="s">
        <v>313</v>
      </c>
      <c r="B140" s="64" t="s">
        <v>314</v>
      </c>
      <c r="C140" s="65" t="s">
        <v>50</v>
      </c>
      <c r="D140" s="66">
        <v>314.0</v>
      </c>
      <c r="E140" s="70">
        <v>0.0</v>
      </c>
      <c r="F140" s="58">
        <f t="shared" si="1"/>
        <v>314</v>
      </c>
      <c r="G140" s="68">
        <f t="shared" si="2"/>
        <v>2</v>
      </c>
      <c r="H140" s="78" t="s">
        <v>51</v>
      </c>
      <c r="I140" s="26">
        <v>1.0</v>
      </c>
      <c r="J140" s="61">
        <f t="shared" si="3"/>
        <v>0.0004472271914</v>
      </c>
      <c r="K140" s="62">
        <f t="shared" si="4"/>
        <v>0.1404293381</v>
      </c>
      <c r="L140" s="16"/>
      <c r="M140" s="4"/>
      <c r="N140" s="4"/>
      <c r="O140" s="4"/>
      <c r="P140" s="4"/>
      <c r="Q140" s="4"/>
    </row>
    <row r="141">
      <c r="A141" s="69" t="s">
        <v>315</v>
      </c>
      <c r="B141" s="64" t="s">
        <v>314</v>
      </c>
      <c r="C141" s="65" t="s">
        <v>50</v>
      </c>
      <c r="D141" s="66">
        <v>314.0</v>
      </c>
      <c r="E141" s="70">
        <v>0.0</v>
      </c>
      <c r="F141" s="58">
        <f t="shared" si="1"/>
        <v>314</v>
      </c>
      <c r="G141" s="68">
        <f t="shared" si="2"/>
        <v>2</v>
      </c>
      <c r="H141" s="60" t="s">
        <v>51</v>
      </c>
      <c r="I141" s="26">
        <v>1.0</v>
      </c>
      <c r="J141" s="61">
        <f t="shared" si="3"/>
        <v>0.0004472271914</v>
      </c>
      <c r="K141" s="62">
        <f t="shared" si="4"/>
        <v>0.1404293381</v>
      </c>
      <c r="L141" s="16"/>
      <c r="M141" s="4"/>
      <c r="N141" s="4"/>
      <c r="O141" s="4"/>
      <c r="P141" s="4"/>
      <c r="Q141" s="4"/>
    </row>
    <row r="142">
      <c r="A142" s="77" t="s">
        <v>316</v>
      </c>
      <c r="B142" s="75" t="s">
        <v>317</v>
      </c>
      <c r="C142" s="65" t="s">
        <v>50</v>
      </c>
      <c r="D142" s="66">
        <v>314.0</v>
      </c>
      <c r="E142" s="70">
        <v>0.0</v>
      </c>
      <c r="F142" s="58">
        <f t="shared" si="1"/>
        <v>314</v>
      </c>
      <c r="G142" s="68">
        <f t="shared" si="2"/>
        <v>2</v>
      </c>
      <c r="H142" s="78" t="s">
        <v>51</v>
      </c>
      <c r="I142" s="26">
        <v>1.0</v>
      </c>
      <c r="J142" s="61">
        <f t="shared" si="3"/>
        <v>0.0004472271914</v>
      </c>
      <c r="K142" s="62">
        <f t="shared" si="4"/>
        <v>0.1404293381</v>
      </c>
      <c r="L142" s="16"/>
      <c r="M142" s="4"/>
      <c r="N142" s="4"/>
      <c r="O142" s="4"/>
      <c r="P142" s="4"/>
      <c r="Q142" s="4"/>
    </row>
    <row r="143">
      <c r="A143" s="77" t="s">
        <v>318</v>
      </c>
      <c r="B143" s="75" t="s">
        <v>314</v>
      </c>
      <c r="C143" s="65" t="s">
        <v>50</v>
      </c>
      <c r="D143" s="66">
        <v>314.0</v>
      </c>
      <c r="E143" s="70">
        <v>0.0</v>
      </c>
      <c r="F143" s="58">
        <f t="shared" si="1"/>
        <v>314</v>
      </c>
      <c r="G143" s="68">
        <f t="shared" si="2"/>
        <v>2</v>
      </c>
      <c r="H143" s="78" t="s">
        <v>51</v>
      </c>
      <c r="I143" s="26">
        <v>1.0</v>
      </c>
      <c r="J143" s="61">
        <f t="shared" si="3"/>
        <v>0.0004472271914</v>
      </c>
      <c r="K143" s="62">
        <f t="shared" si="4"/>
        <v>0.1404293381</v>
      </c>
      <c r="L143" s="16"/>
      <c r="M143" s="4"/>
      <c r="N143" s="4"/>
      <c r="O143" s="4"/>
      <c r="P143" s="4"/>
      <c r="Q143" s="4"/>
    </row>
    <row r="144">
      <c r="A144" s="77" t="s">
        <v>319</v>
      </c>
      <c r="B144" s="75" t="s">
        <v>320</v>
      </c>
      <c r="C144" s="65" t="s">
        <v>50</v>
      </c>
      <c r="D144" s="66">
        <v>314.0</v>
      </c>
      <c r="E144" s="70">
        <v>0.0</v>
      </c>
      <c r="F144" s="58">
        <f t="shared" si="1"/>
        <v>314</v>
      </c>
      <c r="G144" s="68">
        <f t="shared" si="2"/>
        <v>2</v>
      </c>
      <c r="H144" s="78" t="s">
        <v>51</v>
      </c>
      <c r="I144" s="26">
        <v>1.0</v>
      </c>
      <c r="J144" s="61">
        <f t="shared" si="3"/>
        <v>0.0004472271914</v>
      </c>
      <c r="K144" s="62">
        <f t="shared" si="4"/>
        <v>0.1404293381</v>
      </c>
      <c r="L144" s="16"/>
      <c r="M144" s="4"/>
      <c r="N144" s="4"/>
      <c r="O144" s="4"/>
      <c r="P144" s="4"/>
      <c r="Q144" s="4"/>
    </row>
    <row r="145">
      <c r="A145" s="77" t="s">
        <v>321</v>
      </c>
      <c r="B145" s="75" t="s">
        <v>322</v>
      </c>
      <c r="C145" s="65" t="s">
        <v>50</v>
      </c>
      <c r="D145" s="66">
        <v>314.0</v>
      </c>
      <c r="E145" s="70">
        <v>0.0</v>
      </c>
      <c r="F145" s="58">
        <f t="shared" si="1"/>
        <v>314</v>
      </c>
      <c r="G145" s="68">
        <f t="shared" si="2"/>
        <v>2</v>
      </c>
      <c r="H145" s="60" t="s">
        <v>51</v>
      </c>
      <c r="I145" s="26">
        <v>1.0</v>
      </c>
      <c r="J145" s="61">
        <f t="shared" si="3"/>
        <v>0.0004472271914</v>
      </c>
      <c r="K145" s="62">
        <f t="shared" si="4"/>
        <v>0.1404293381</v>
      </c>
      <c r="L145" s="16"/>
      <c r="M145" s="4"/>
      <c r="N145" s="4"/>
      <c r="O145" s="4"/>
      <c r="P145" s="4"/>
      <c r="Q145" s="4"/>
    </row>
    <row r="146">
      <c r="A146" s="77" t="s">
        <v>323</v>
      </c>
      <c r="B146" s="75" t="s">
        <v>324</v>
      </c>
      <c r="C146" s="65" t="s">
        <v>50</v>
      </c>
      <c r="D146" s="66">
        <v>314.0</v>
      </c>
      <c r="E146" s="70">
        <v>0.0</v>
      </c>
      <c r="F146" s="58">
        <f t="shared" si="1"/>
        <v>314</v>
      </c>
      <c r="G146" s="68">
        <f t="shared" si="2"/>
        <v>2</v>
      </c>
      <c r="H146" s="60" t="s">
        <v>51</v>
      </c>
      <c r="I146" s="26">
        <v>1.0</v>
      </c>
      <c r="J146" s="61">
        <f t="shared" si="3"/>
        <v>0.0004472271914</v>
      </c>
      <c r="K146" s="62">
        <f t="shared" si="4"/>
        <v>0.1404293381</v>
      </c>
      <c r="L146" s="16"/>
      <c r="M146" s="4"/>
      <c r="N146" s="4"/>
      <c r="O146" s="4"/>
      <c r="P146" s="4"/>
      <c r="Q146" s="4"/>
    </row>
    <row r="147">
      <c r="A147" s="77" t="s">
        <v>325</v>
      </c>
      <c r="B147" s="75" t="s">
        <v>79</v>
      </c>
      <c r="C147" s="65" t="s">
        <v>50</v>
      </c>
      <c r="D147" s="66">
        <v>314.0</v>
      </c>
      <c r="E147" s="70">
        <v>0.0</v>
      </c>
      <c r="F147" s="58">
        <f t="shared" si="1"/>
        <v>314</v>
      </c>
      <c r="G147" s="68">
        <f t="shared" si="2"/>
        <v>2</v>
      </c>
      <c r="H147" s="78" t="s">
        <v>51</v>
      </c>
      <c r="I147" s="26">
        <v>1.0</v>
      </c>
      <c r="J147" s="61">
        <f t="shared" si="3"/>
        <v>0.0004472271914</v>
      </c>
      <c r="K147" s="62">
        <f t="shared" si="4"/>
        <v>0.1404293381</v>
      </c>
      <c r="L147" s="16"/>
      <c r="M147" s="4"/>
      <c r="N147" s="4"/>
      <c r="O147" s="4"/>
      <c r="P147" s="4"/>
      <c r="Q147" s="4"/>
    </row>
    <row r="148">
      <c r="A148" s="77" t="s">
        <v>326</v>
      </c>
      <c r="B148" s="75" t="s">
        <v>327</v>
      </c>
      <c r="C148" s="65" t="s">
        <v>50</v>
      </c>
      <c r="D148" s="66">
        <v>314.0</v>
      </c>
      <c r="E148" s="70">
        <v>0.0</v>
      </c>
      <c r="F148" s="58">
        <f t="shared" si="1"/>
        <v>314</v>
      </c>
      <c r="G148" s="68">
        <f t="shared" si="2"/>
        <v>2</v>
      </c>
      <c r="H148" s="78" t="s">
        <v>51</v>
      </c>
      <c r="I148" s="26">
        <v>1.0</v>
      </c>
      <c r="J148" s="61">
        <f t="shared" si="3"/>
        <v>0.0004472271914</v>
      </c>
      <c r="K148" s="62">
        <f t="shared" si="4"/>
        <v>0.1404293381</v>
      </c>
      <c r="L148" s="16"/>
      <c r="M148" s="4"/>
      <c r="N148" s="4"/>
      <c r="O148" s="4"/>
      <c r="P148" s="4"/>
      <c r="Q148" s="4"/>
    </row>
    <row r="149">
      <c r="A149" s="82" t="s">
        <v>328</v>
      </c>
      <c r="B149" s="64" t="s">
        <v>79</v>
      </c>
      <c r="C149" s="65" t="s">
        <v>50</v>
      </c>
      <c r="D149" s="66">
        <v>314.0</v>
      </c>
      <c r="E149" s="70">
        <v>0.0</v>
      </c>
      <c r="F149" s="58">
        <f t="shared" si="1"/>
        <v>314</v>
      </c>
      <c r="G149" s="68">
        <f t="shared" si="2"/>
        <v>2</v>
      </c>
      <c r="H149" s="60" t="s">
        <v>51</v>
      </c>
      <c r="I149" s="26">
        <v>1.0</v>
      </c>
      <c r="J149" s="61">
        <f t="shared" si="3"/>
        <v>0.0004472271914</v>
      </c>
      <c r="K149" s="62">
        <f t="shared" si="4"/>
        <v>0.1404293381</v>
      </c>
      <c r="L149" s="16"/>
      <c r="M149" s="4"/>
      <c r="N149" s="4"/>
      <c r="O149" s="4"/>
      <c r="P149" s="4"/>
      <c r="Q149" s="4"/>
    </row>
    <row r="150">
      <c r="A150" s="74" t="s">
        <v>329</v>
      </c>
      <c r="B150" s="64" t="s">
        <v>79</v>
      </c>
      <c r="C150" s="65" t="s">
        <v>50</v>
      </c>
      <c r="D150" s="66">
        <v>314.0</v>
      </c>
      <c r="E150" s="70">
        <v>0.0</v>
      </c>
      <c r="F150" s="58">
        <f t="shared" si="1"/>
        <v>314</v>
      </c>
      <c r="G150" s="68">
        <f t="shared" si="2"/>
        <v>2</v>
      </c>
      <c r="H150" s="60" t="s">
        <v>51</v>
      </c>
      <c r="I150" s="26">
        <v>1.0</v>
      </c>
      <c r="J150" s="61">
        <f t="shared" si="3"/>
        <v>0.0004472271914</v>
      </c>
      <c r="K150" s="62">
        <f t="shared" si="4"/>
        <v>0.1404293381</v>
      </c>
      <c r="L150" s="16"/>
      <c r="M150" s="4"/>
      <c r="N150" s="4"/>
      <c r="O150" s="4"/>
      <c r="P150" s="4"/>
      <c r="Q150" s="4"/>
    </row>
    <row r="151">
      <c r="A151" s="74" t="s">
        <v>330</v>
      </c>
      <c r="B151" s="75" t="s">
        <v>331</v>
      </c>
      <c r="C151" s="65" t="s">
        <v>50</v>
      </c>
      <c r="D151" s="66">
        <v>314.0</v>
      </c>
      <c r="E151" s="70">
        <v>0.0</v>
      </c>
      <c r="F151" s="58">
        <f t="shared" si="1"/>
        <v>314</v>
      </c>
      <c r="G151" s="68">
        <f t="shared" si="2"/>
        <v>2</v>
      </c>
      <c r="H151" s="78" t="s">
        <v>51</v>
      </c>
      <c r="I151" s="26">
        <v>1.0</v>
      </c>
      <c r="J151" s="61">
        <f t="shared" si="3"/>
        <v>0.0004472271914</v>
      </c>
      <c r="K151" s="62">
        <f t="shared" si="4"/>
        <v>0.1404293381</v>
      </c>
      <c r="L151" s="16"/>
      <c r="M151" s="4"/>
      <c r="N151" s="4"/>
      <c r="O151" s="4"/>
      <c r="P151" s="4"/>
      <c r="Q151" s="4"/>
    </row>
    <row r="152">
      <c r="A152" s="31" t="s">
        <v>332</v>
      </c>
      <c r="B152" s="64" t="s">
        <v>79</v>
      </c>
      <c r="C152" s="65" t="s">
        <v>50</v>
      </c>
      <c r="D152" s="66">
        <v>314.0</v>
      </c>
      <c r="E152" s="70">
        <v>0.0</v>
      </c>
      <c r="F152" s="58">
        <f t="shared" si="1"/>
        <v>314</v>
      </c>
      <c r="G152" s="68">
        <f t="shared" si="2"/>
        <v>2</v>
      </c>
      <c r="H152" s="78" t="s">
        <v>51</v>
      </c>
      <c r="I152" s="26">
        <v>1.0</v>
      </c>
      <c r="J152" s="61">
        <f t="shared" si="3"/>
        <v>0.0004472271914</v>
      </c>
      <c r="K152" s="62">
        <f t="shared" si="4"/>
        <v>0.1404293381</v>
      </c>
      <c r="L152" s="16"/>
      <c r="M152" s="4"/>
      <c r="N152" s="4"/>
      <c r="O152" s="4"/>
      <c r="P152" s="4"/>
      <c r="Q152" s="4"/>
    </row>
    <row r="153">
      <c r="A153" s="77" t="s">
        <v>333</v>
      </c>
      <c r="B153" s="75" t="s">
        <v>187</v>
      </c>
      <c r="C153" s="65" t="s">
        <v>188</v>
      </c>
      <c r="D153" s="66">
        <v>177.0</v>
      </c>
      <c r="E153" s="70">
        <v>0.0</v>
      </c>
      <c r="F153" s="58">
        <f t="shared" si="1"/>
        <v>177</v>
      </c>
      <c r="G153" s="68">
        <f t="shared" si="2"/>
        <v>1</v>
      </c>
      <c r="H153" s="60" t="s">
        <v>51</v>
      </c>
      <c r="I153" s="26">
        <v>1.0</v>
      </c>
      <c r="J153" s="61">
        <f t="shared" si="3"/>
        <v>0.0004472271914</v>
      </c>
      <c r="K153" s="62">
        <f t="shared" si="4"/>
        <v>0.07915921288</v>
      </c>
      <c r="L153" s="16"/>
      <c r="M153" s="4"/>
      <c r="N153" s="4"/>
      <c r="O153" s="4"/>
      <c r="P153" s="4"/>
      <c r="Q153" s="4"/>
    </row>
    <row r="154">
      <c r="A154" s="31" t="s">
        <v>334</v>
      </c>
      <c r="B154" s="75" t="s">
        <v>335</v>
      </c>
      <c r="C154" s="65" t="s">
        <v>188</v>
      </c>
      <c r="D154" s="66">
        <v>177.0</v>
      </c>
      <c r="E154" s="70">
        <v>0.0</v>
      </c>
      <c r="F154" s="58">
        <f t="shared" si="1"/>
        <v>177</v>
      </c>
      <c r="G154" s="68">
        <f t="shared" si="2"/>
        <v>1</v>
      </c>
      <c r="H154" s="78" t="s">
        <v>51</v>
      </c>
      <c r="I154" s="26">
        <v>1.0</v>
      </c>
      <c r="J154" s="61">
        <f t="shared" si="3"/>
        <v>0.0004472271914</v>
      </c>
      <c r="K154" s="62">
        <f t="shared" si="4"/>
        <v>0.07915921288</v>
      </c>
      <c r="L154" s="16"/>
      <c r="M154" s="4"/>
      <c r="N154" s="4"/>
      <c r="O154" s="4"/>
      <c r="P154" s="4"/>
      <c r="Q154" s="4"/>
    </row>
    <row r="155">
      <c r="A155" s="31" t="s">
        <v>336</v>
      </c>
      <c r="B155" s="64" t="s">
        <v>112</v>
      </c>
      <c r="C155" s="65" t="s">
        <v>59</v>
      </c>
      <c r="D155" s="66">
        <v>60.0</v>
      </c>
      <c r="E155" s="70">
        <v>0.0</v>
      </c>
      <c r="F155" s="58">
        <f t="shared" si="1"/>
        <v>60</v>
      </c>
      <c r="G155" s="68">
        <f t="shared" si="2"/>
        <v>1</v>
      </c>
      <c r="H155" s="78" t="s">
        <v>51</v>
      </c>
      <c r="I155" s="26">
        <v>1.0</v>
      </c>
      <c r="J155" s="61">
        <f t="shared" si="3"/>
        <v>0.0004472271914</v>
      </c>
      <c r="K155" s="62">
        <f t="shared" si="4"/>
        <v>0.02683363148</v>
      </c>
      <c r="L155" s="16"/>
      <c r="M155" s="4"/>
      <c r="N155" s="4"/>
      <c r="O155" s="4"/>
      <c r="P155" s="4"/>
      <c r="Q155" s="4"/>
    </row>
    <row r="156">
      <c r="A156" s="77" t="s">
        <v>337</v>
      </c>
      <c r="B156" s="75" t="s">
        <v>338</v>
      </c>
      <c r="C156" s="65" t="s">
        <v>59</v>
      </c>
      <c r="D156" s="66">
        <v>60.0</v>
      </c>
      <c r="E156" s="70">
        <v>0.0</v>
      </c>
      <c r="F156" s="58">
        <f t="shared" si="1"/>
        <v>60</v>
      </c>
      <c r="G156" s="68">
        <f t="shared" si="2"/>
        <v>1</v>
      </c>
      <c r="H156" s="78" t="s">
        <v>51</v>
      </c>
      <c r="I156" s="26">
        <v>1.0</v>
      </c>
      <c r="J156" s="61">
        <f t="shared" si="3"/>
        <v>0.0004472271914</v>
      </c>
      <c r="K156" s="62">
        <f t="shared" si="4"/>
        <v>0.02683363148</v>
      </c>
      <c r="L156" s="16"/>
      <c r="M156" s="4"/>
      <c r="N156" s="4"/>
      <c r="O156" s="4"/>
      <c r="P156" s="4"/>
      <c r="Q156" s="4"/>
    </row>
    <row r="157">
      <c r="A157" s="31" t="s">
        <v>339</v>
      </c>
      <c r="B157" s="64" t="s">
        <v>112</v>
      </c>
      <c r="C157" s="65" t="s">
        <v>59</v>
      </c>
      <c r="D157" s="66">
        <v>60.0</v>
      </c>
      <c r="E157" s="70">
        <v>0.0</v>
      </c>
      <c r="F157" s="58">
        <f t="shared" si="1"/>
        <v>60</v>
      </c>
      <c r="G157" s="68">
        <f t="shared" si="2"/>
        <v>1</v>
      </c>
      <c r="H157" s="78" t="s">
        <v>51</v>
      </c>
      <c r="I157" s="26">
        <v>1.0</v>
      </c>
      <c r="J157" s="61">
        <f t="shared" si="3"/>
        <v>0.0004472271914</v>
      </c>
      <c r="K157" s="62">
        <f t="shared" si="4"/>
        <v>0.02683363148</v>
      </c>
      <c r="L157" s="16"/>
      <c r="M157" s="4"/>
      <c r="N157" s="4"/>
      <c r="O157" s="4"/>
      <c r="P157" s="4"/>
      <c r="Q157" s="4"/>
    </row>
    <row r="158">
      <c r="A158" s="77" t="s">
        <v>340</v>
      </c>
      <c r="B158" s="75" t="s">
        <v>112</v>
      </c>
      <c r="C158" s="65" t="s">
        <v>59</v>
      </c>
      <c r="D158" s="66">
        <v>60.0</v>
      </c>
      <c r="E158" s="70">
        <v>0.0</v>
      </c>
      <c r="F158" s="58">
        <f t="shared" si="1"/>
        <v>60</v>
      </c>
      <c r="G158" s="68">
        <f t="shared" si="2"/>
        <v>1</v>
      </c>
      <c r="H158" s="78" t="s">
        <v>51</v>
      </c>
      <c r="I158" s="26">
        <v>1.0</v>
      </c>
      <c r="J158" s="61">
        <f t="shared" si="3"/>
        <v>0.0004472271914</v>
      </c>
      <c r="K158" s="62">
        <f t="shared" si="4"/>
        <v>0.02683363148</v>
      </c>
      <c r="L158" s="16"/>
      <c r="M158" s="4"/>
      <c r="N158" s="4"/>
      <c r="O158" s="4"/>
      <c r="P158" s="4"/>
      <c r="Q158" s="4"/>
    </row>
    <row r="159">
      <c r="A159" s="69" t="s">
        <v>341</v>
      </c>
      <c r="B159" s="64" t="s">
        <v>112</v>
      </c>
      <c r="C159" s="65" t="s">
        <v>59</v>
      </c>
      <c r="D159" s="66">
        <v>60.0</v>
      </c>
      <c r="E159" s="70">
        <v>0.0</v>
      </c>
      <c r="F159" s="58">
        <f t="shared" si="1"/>
        <v>60</v>
      </c>
      <c r="G159" s="68">
        <f t="shared" si="2"/>
        <v>1</v>
      </c>
      <c r="H159" s="78" t="s">
        <v>51</v>
      </c>
      <c r="I159" s="26">
        <v>1.0</v>
      </c>
      <c r="J159" s="61">
        <f t="shared" si="3"/>
        <v>0.0004472271914</v>
      </c>
      <c r="K159" s="62">
        <f t="shared" si="4"/>
        <v>0.02683363148</v>
      </c>
      <c r="L159" s="16"/>
      <c r="M159" s="4"/>
      <c r="N159" s="4"/>
      <c r="O159" s="4"/>
      <c r="P159" s="4"/>
      <c r="Q159" s="4"/>
    </row>
    <row r="160">
      <c r="A160" s="69" t="s">
        <v>342</v>
      </c>
      <c r="B160" s="64" t="s">
        <v>343</v>
      </c>
      <c r="C160" s="65" t="s">
        <v>59</v>
      </c>
      <c r="D160" s="66">
        <v>60.0</v>
      </c>
      <c r="E160" s="70">
        <v>0.0</v>
      </c>
      <c r="F160" s="58">
        <f t="shared" si="1"/>
        <v>60</v>
      </c>
      <c r="G160" s="68">
        <f t="shared" si="2"/>
        <v>1</v>
      </c>
      <c r="H160" s="60" t="s">
        <v>51</v>
      </c>
      <c r="I160" s="26">
        <v>1.0</v>
      </c>
      <c r="J160" s="61">
        <f t="shared" si="3"/>
        <v>0.0004472271914</v>
      </c>
      <c r="K160" s="62">
        <f t="shared" si="4"/>
        <v>0.02683363148</v>
      </c>
      <c r="L160" s="16"/>
      <c r="M160" s="4"/>
      <c r="N160" s="4"/>
      <c r="O160" s="4"/>
      <c r="P160" s="4"/>
      <c r="Q160" s="4"/>
    </row>
    <row r="161">
      <c r="A161" s="31" t="s">
        <v>344</v>
      </c>
      <c r="B161" s="64" t="s">
        <v>71</v>
      </c>
      <c r="C161" s="65" t="s">
        <v>72</v>
      </c>
      <c r="D161" s="66">
        <v>228.0</v>
      </c>
      <c r="E161" s="70">
        <v>0.0</v>
      </c>
      <c r="F161" s="58">
        <f t="shared" si="1"/>
        <v>228</v>
      </c>
      <c r="G161" s="68">
        <f t="shared" si="2"/>
        <v>1</v>
      </c>
      <c r="H161" s="60" t="s">
        <v>51</v>
      </c>
      <c r="I161" s="26">
        <v>1.0</v>
      </c>
      <c r="J161" s="61">
        <f t="shared" si="3"/>
        <v>0.0004472271914</v>
      </c>
      <c r="K161" s="62">
        <f t="shared" si="4"/>
        <v>0.1019677996</v>
      </c>
      <c r="L161" s="16"/>
      <c r="M161" s="4"/>
      <c r="N161" s="4"/>
      <c r="O161" s="4"/>
      <c r="P161" s="4"/>
      <c r="Q161" s="4"/>
    </row>
    <row r="162">
      <c r="A162" s="31" t="s">
        <v>345</v>
      </c>
      <c r="B162" s="64" t="s">
        <v>71</v>
      </c>
      <c r="C162" s="65" t="s">
        <v>72</v>
      </c>
      <c r="D162" s="66">
        <v>228.0</v>
      </c>
      <c r="E162" s="70">
        <v>0.0</v>
      </c>
      <c r="F162" s="58">
        <f t="shared" si="1"/>
        <v>228</v>
      </c>
      <c r="G162" s="68">
        <f t="shared" si="2"/>
        <v>1</v>
      </c>
      <c r="H162" s="60" t="s">
        <v>51</v>
      </c>
      <c r="I162" s="26">
        <v>1.0</v>
      </c>
      <c r="J162" s="61">
        <f t="shared" si="3"/>
        <v>0.0004472271914</v>
      </c>
      <c r="K162" s="62">
        <f t="shared" si="4"/>
        <v>0.1019677996</v>
      </c>
      <c r="L162" s="16"/>
      <c r="M162" s="4"/>
      <c r="N162" s="4"/>
      <c r="O162" s="4"/>
      <c r="P162" s="4"/>
      <c r="Q162" s="4"/>
    </row>
    <row r="163">
      <c r="A163" s="31" t="s">
        <v>346</v>
      </c>
      <c r="B163" s="75" t="s">
        <v>347</v>
      </c>
      <c r="C163" s="65" t="s">
        <v>72</v>
      </c>
      <c r="D163" s="66">
        <v>228.0</v>
      </c>
      <c r="E163" s="70">
        <v>0.0</v>
      </c>
      <c r="F163" s="58">
        <f t="shared" si="1"/>
        <v>228</v>
      </c>
      <c r="G163" s="68">
        <f t="shared" si="2"/>
        <v>1</v>
      </c>
      <c r="H163" s="60" t="s">
        <v>51</v>
      </c>
      <c r="I163" s="26">
        <v>1.0</v>
      </c>
      <c r="J163" s="61">
        <f t="shared" si="3"/>
        <v>0.0004472271914</v>
      </c>
      <c r="K163" s="62">
        <f t="shared" si="4"/>
        <v>0.1019677996</v>
      </c>
      <c r="L163" s="16"/>
      <c r="M163" s="4"/>
      <c r="N163" s="4"/>
      <c r="O163" s="4"/>
      <c r="P163" s="4"/>
      <c r="Q163" s="4"/>
    </row>
    <row r="164">
      <c r="A164" s="74" t="s">
        <v>348</v>
      </c>
      <c r="B164" s="75" t="s">
        <v>71</v>
      </c>
      <c r="C164" s="65" t="s">
        <v>72</v>
      </c>
      <c r="D164" s="66">
        <v>228.0</v>
      </c>
      <c r="E164" s="70">
        <v>0.0</v>
      </c>
      <c r="F164" s="58">
        <f t="shared" si="1"/>
        <v>228</v>
      </c>
      <c r="G164" s="68">
        <f t="shared" si="2"/>
        <v>1</v>
      </c>
      <c r="H164" s="78" t="s">
        <v>51</v>
      </c>
      <c r="I164" s="26">
        <v>1.0</v>
      </c>
      <c r="J164" s="61">
        <f t="shared" si="3"/>
        <v>0.0004472271914</v>
      </c>
      <c r="K164" s="62">
        <f t="shared" si="4"/>
        <v>0.1019677996</v>
      </c>
      <c r="L164" s="16"/>
      <c r="M164" s="4"/>
      <c r="N164" s="4"/>
      <c r="O164" s="4"/>
      <c r="P164" s="4"/>
      <c r="Q164" s="4"/>
    </row>
    <row r="165">
      <c r="A165" s="31" t="s">
        <v>349</v>
      </c>
      <c r="B165" s="75" t="s">
        <v>350</v>
      </c>
      <c r="C165" s="65" t="s">
        <v>72</v>
      </c>
      <c r="D165" s="66">
        <v>228.0</v>
      </c>
      <c r="E165" s="70">
        <v>0.0</v>
      </c>
      <c r="F165" s="58">
        <f t="shared" si="1"/>
        <v>228</v>
      </c>
      <c r="G165" s="68">
        <f t="shared" si="2"/>
        <v>1</v>
      </c>
      <c r="H165" s="78" t="s">
        <v>51</v>
      </c>
      <c r="I165" s="26">
        <v>1.0</v>
      </c>
      <c r="J165" s="61">
        <f t="shared" si="3"/>
        <v>0.0004472271914</v>
      </c>
      <c r="K165" s="62">
        <f t="shared" si="4"/>
        <v>0.1019677996</v>
      </c>
      <c r="L165" s="16"/>
      <c r="M165" s="4"/>
      <c r="N165" s="4"/>
      <c r="O165" s="4"/>
      <c r="P165" s="4"/>
      <c r="Q165" s="4"/>
    </row>
    <row r="166">
      <c r="A166" s="31" t="s">
        <v>351</v>
      </c>
      <c r="B166" s="75" t="s">
        <v>352</v>
      </c>
      <c r="C166" s="65" t="s">
        <v>72</v>
      </c>
      <c r="D166" s="66">
        <v>228.0</v>
      </c>
      <c r="E166" s="70">
        <v>0.0</v>
      </c>
      <c r="F166" s="58">
        <f t="shared" si="1"/>
        <v>228</v>
      </c>
      <c r="G166" s="68">
        <f t="shared" si="2"/>
        <v>1</v>
      </c>
      <c r="H166" s="60" t="s">
        <v>51</v>
      </c>
      <c r="I166" s="26">
        <v>1.0</v>
      </c>
      <c r="J166" s="61">
        <f t="shared" si="3"/>
        <v>0.0004472271914</v>
      </c>
      <c r="K166" s="62">
        <f t="shared" si="4"/>
        <v>0.1019677996</v>
      </c>
      <c r="L166" s="16"/>
      <c r="M166" s="4"/>
      <c r="N166" s="4"/>
      <c r="O166" s="4"/>
      <c r="P166" s="4"/>
      <c r="Q166" s="4"/>
    </row>
    <row r="167">
      <c r="A167" s="77" t="s">
        <v>353</v>
      </c>
      <c r="B167" s="75" t="s">
        <v>71</v>
      </c>
      <c r="C167" s="65" t="s">
        <v>72</v>
      </c>
      <c r="D167" s="66">
        <v>228.0</v>
      </c>
      <c r="E167" s="70">
        <v>0.0</v>
      </c>
      <c r="F167" s="58">
        <f t="shared" si="1"/>
        <v>228</v>
      </c>
      <c r="G167" s="68">
        <f t="shared" si="2"/>
        <v>1</v>
      </c>
      <c r="H167" s="60" t="s">
        <v>51</v>
      </c>
      <c r="I167" s="26">
        <v>1.0</v>
      </c>
      <c r="J167" s="61">
        <f t="shared" si="3"/>
        <v>0.0004472271914</v>
      </c>
      <c r="K167" s="62">
        <f t="shared" si="4"/>
        <v>0.1019677996</v>
      </c>
      <c r="L167" s="16"/>
      <c r="M167" s="4"/>
      <c r="N167" s="4"/>
      <c r="O167" s="4"/>
      <c r="P167" s="4"/>
      <c r="Q167" s="4"/>
    </row>
    <row r="168">
      <c r="A168" s="72" t="s">
        <v>354</v>
      </c>
      <c r="B168" s="64" t="s">
        <v>71</v>
      </c>
      <c r="C168" s="65" t="s">
        <v>72</v>
      </c>
      <c r="D168" s="66">
        <v>228.0</v>
      </c>
      <c r="E168" s="70">
        <v>0.0</v>
      </c>
      <c r="F168" s="58">
        <f t="shared" si="1"/>
        <v>228</v>
      </c>
      <c r="G168" s="68">
        <f t="shared" si="2"/>
        <v>1</v>
      </c>
      <c r="H168" s="78" t="s">
        <v>51</v>
      </c>
      <c r="I168" s="26">
        <v>1.0</v>
      </c>
      <c r="J168" s="61">
        <f t="shared" si="3"/>
        <v>0.0004472271914</v>
      </c>
      <c r="K168" s="62">
        <f t="shared" si="4"/>
        <v>0.1019677996</v>
      </c>
      <c r="L168" s="16"/>
      <c r="M168" s="4"/>
      <c r="N168" s="4"/>
      <c r="O168" s="4"/>
      <c r="P168" s="4"/>
      <c r="Q168" s="4"/>
    </row>
    <row r="169">
      <c r="A169" s="72" t="s">
        <v>355</v>
      </c>
      <c r="B169" s="64" t="s">
        <v>71</v>
      </c>
      <c r="C169" s="65" t="s">
        <v>72</v>
      </c>
      <c r="D169" s="66">
        <v>228.0</v>
      </c>
      <c r="E169" s="70">
        <v>0.0</v>
      </c>
      <c r="F169" s="58">
        <f t="shared" si="1"/>
        <v>228</v>
      </c>
      <c r="G169" s="68">
        <f t="shared" si="2"/>
        <v>1</v>
      </c>
      <c r="H169" s="78" t="s">
        <v>51</v>
      </c>
      <c r="I169" s="26">
        <v>1.0</v>
      </c>
      <c r="J169" s="61">
        <f t="shared" si="3"/>
        <v>0.0004472271914</v>
      </c>
      <c r="K169" s="62">
        <f t="shared" si="4"/>
        <v>0.1019677996</v>
      </c>
      <c r="L169" s="16"/>
      <c r="M169" s="4"/>
      <c r="N169" s="4"/>
      <c r="O169" s="4"/>
      <c r="P169" s="4"/>
      <c r="Q169" s="4"/>
    </row>
    <row r="170">
      <c r="A170" s="72" t="s">
        <v>356</v>
      </c>
      <c r="B170" s="75" t="s">
        <v>164</v>
      </c>
      <c r="C170" s="65" t="s">
        <v>165</v>
      </c>
      <c r="D170" s="66">
        <v>710.0</v>
      </c>
      <c r="E170" s="70">
        <v>0.0</v>
      </c>
      <c r="F170" s="58">
        <f t="shared" si="1"/>
        <v>710</v>
      </c>
      <c r="G170" s="68">
        <f t="shared" si="2"/>
        <v>3</v>
      </c>
      <c r="H170" s="73" t="s">
        <v>166</v>
      </c>
      <c r="I170" s="26">
        <v>1.0</v>
      </c>
      <c r="J170" s="61">
        <f t="shared" si="3"/>
        <v>0.0004472271914</v>
      </c>
      <c r="K170" s="62">
        <f t="shared" si="4"/>
        <v>0.3175313059</v>
      </c>
      <c r="L170" s="16"/>
      <c r="M170" s="4"/>
      <c r="N170" s="4"/>
      <c r="O170" s="4"/>
      <c r="P170" s="4"/>
      <c r="Q170" s="4"/>
    </row>
    <row r="171">
      <c r="A171" s="72" t="s">
        <v>357</v>
      </c>
      <c r="B171" s="75" t="s">
        <v>164</v>
      </c>
      <c r="C171" s="65" t="s">
        <v>165</v>
      </c>
      <c r="D171" s="66">
        <v>710.0</v>
      </c>
      <c r="E171" s="70">
        <v>0.0</v>
      </c>
      <c r="F171" s="58">
        <f t="shared" si="1"/>
        <v>710</v>
      </c>
      <c r="G171" s="68">
        <f t="shared" si="2"/>
        <v>3</v>
      </c>
      <c r="H171" s="73" t="s">
        <v>166</v>
      </c>
      <c r="I171" s="26">
        <v>1.0</v>
      </c>
      <c r="J171" s="61">
        <f t="shared" si="3"/>
        <v>0.0004472271914</v>
      </c>
      <c r="K171" s="62">
        <f t="shared" si="4"/>
        <v>0.3175313059</v>
      </c>
      <c r="L171" s="16"/>
      <c r="M171" s="4"/>
      <c r="N171" s="4"/>
      <c r="O171" s="4"/>
      <c r="P171" s="4"/>
      <c r="Q171" s="4"/>
    </row>
    <row r="172">
      <c r="A172" s="72" t="s">
        <v>358</v>
      </c>
      <c r="B172" s="75" t="s">
        <v>164</v>
      </c>
      <c r="C172" s="65" t="s">
        <v>165</v>
      </c>
      <c r="D172" s="66">
        <v>710.0</v>
      </c>
      <c r="E172" s="70">
        <v>0.0</v>
      </c>
      <c r="F172" s="58">
        <f t="shared" si="1"/>
        <v>710</v>
      </c>
      <c r="G172" s="68">
        <f t="shared" si="2"/>
        <v>3</v>
      </c>
      <c r="H172" s="73" t="s">
        <v>166</v>
      </c>
      <c r="I172" s="26">
        <v>1.0</v>
      </c>
      <c r="J172" s="61">
        <f t="shared" si="3"/>
        <v>0.0004472271914</v>
      </c>
      <c r="K172" s="62">
        <f t="shared" si="4"/>
        <v>0.3175313059</v>
      </c>
      <c r="L172" s="16"/>
      <c r="M172" s="4"/>
      <c r="N172" s="4"/>
      <c r="O172" s="4"/>
      <c r="P172" s="4"/>
      <c r="Q172" s="4"/>
    </row>
    <row r="173">
      <c r="A173" s="31" t="s">
        <v>359</v>
      </c>
      <c r="B173" s="75" t="s">
        <v>164</v>
      </c>
      <c r="C173" s="65" t="s">
        <v>165</v>
      </c>
      <c r="D173" s="66">
        <v>710.0</v>
      </c>
      <c r="E173" s="70">
        <v>0.0</v>
      </c>
      <c r="F173" s="58">
        <f t="shared" si="1"/>
        <v>710</v>
      </c>
      <c r="G173" s="68">
        <f t="shared" si="2"/>
        <v>3</v>
      </c>
      <c r="H173" s="80" t="s">
        <v>166</v>
      </c>
      <c r="I173" s="26">
        <v>1.0</v>
      </c>
      <c r="J173" s="61">
        <f t="shared" si="3"/>
        <v>0.0004472271914</v>
      </c>
      <c r="K173" s="62">
        <f t="shared" si="4"/>
        <v>0.3175313059</v>
      </c>
      <c r="L173" s="16"/>
      <c r="M173" s="4"/>
      <c r="N173" s="4"/>
      <c r="O173" s="4"/>
      <c r="P173" s="4"/>
      <c r="Q173" s="4"/>
    </row>
    <row r="174">
      <c r="A174" s="74" t="s">
        <v>360</v>
      </c>
      <c r="B174" s="75" t="s">
        <v>361</v>
      </c>
      <c r="C174" s="65" t="s">
        <v>362</v>
      </c>
      <c r="D174" s="66">
        <v>755.1</v>
      </c>
      <c r="E174" s="70">
        <v>0.0</v>
      </c>
      <c r="F174" s="58">
        <f t="shared" si="1"/>
        <v>755.1</v>
      </c>
      <c r="G174" s="68">
        <f t="shared" si="2"/>
        <v>3</v>
      </c>
      <c r="H174" s="80" t="s">
        <v>225</v>
      </c>
      <c r="I174" s="26">
        <v>1.0</v>
      </c>
      <c r="J174" s="61">
        <f t="shared" si="3"/>
        <v>0.0004472271914</v>
      </c>
      <c r="K174" s="62">
        <f t="shared" si="4"/>
        <v>0.3377012522</v>
      </c>
      <c r="L174" s="16"/>
      <c r="M174" s="4"/>
      <c r="N174" s="4"/>
      <c r="O174" s="4"/>
      <c r="P174" s="4"/>
      <c r="Q174" s="4"/>
    </row>
    <row r="175">
      <c r="A175" s="74" t="s">
        <v>363</v>
      </c>
      <c r="B175" s="64" t="s">
        <v>92</v>
      </c>
      <c r="C175" s="65" t="s">
        <v>93</v>
      </c>
      <c r="D175" s="66">
        <v>281.0</v>
      </c>
      <c r="E175" s="70">
        <v>0.0</v>
      </c>
      <c r="F175" s="58">
        <f t="shared" si="1"/>
        <v>281</v>
      </c>
      <c r="G175" s="68">
        <f t="shared" si="2"/>
        <v>2</v>
      </c>
      <c r="H175" s="78" t="s">
        <v>51</v>
      </c>
      <c r="I175" s="26">
        <v>1.0</v>
      </c>
      <c r="J175" s="61">
        <f t="shared" si="3"/>
        <v>0.0004472271914</v>
      </c>
      <c r="K175" s="62">
        <f t="shared" si="4"/>
        <v>0.1256708408</v>
      </c>
      <c r="L175" s="16"/>
      <c r="M175" s="4"/>
      <c r="N175" s="4"/>
      <c r="O175" s="4"/>
      <c r="P175" s="4"/>
      <c r="Q175" s="4"/>
    </row>
    <row r="176">
      <c r="A176" s="31" t="s">
        <v>364</v>
      </c>
      <c r="B176" s="75" t="s">
        <v>239</v>
      </c>
      <c r="C176" s="65" t="s">
        <v>240</v>
      </c>
      <c r="D176" s="66">
        <v>743.0</v>
      </c>
      <c r="E176" s="70">
        <v>0.0</v>
      </c>
      <c r="F176" s="58">
        <f t="shared" si="1"/>
        <v>743</v>
      </c>
      <c r="G176" s="68">
        <f t="shared" si="2"/>
        <v>3</v>
      </c>
      <c r="H176" s="73" t="s">
        <v>225</v>
      </c>
      <c r="I176" s="26">
        <v>1.0</v>
      </c>
      <c r="J176" s="61">
        <f t="shared" si="3"/>
        <v>0.0004472271914</v>
      </c>
      <c r="K176" s="62">
        <f t="shared" si="4"/>
        <v>0.3322898032</v>
      </c>
      <c r="L176" s="16"/>
      <c r="M176" s="4"/>
      <c r="N176" s="4"/>
      <c r="O176" s="4"/>
      <c r="P176" s="4"/>
      <c r="Q176" s="4"/>
    </row>
    <row r="177">
      <c r="A177" s="77" t="s">
        <v>365</v>
      </c>
      <c r="B177" s="75" t="s">
        <v>239</v>
      </c>
      <c r="C177" s="65" t="s">
        <v>240</v>
      </c>
      <c r="D177" s="66">
        <v>743.0</v>
      </c>
      <c r="E177" s="70">
        <v>0.0</v>
      </c>
      <c r="F177" s="58">
        <f t="shared" si="1"/>
        <v>743</v>
      </c>
      <c r="G177" s="68">
        <f t="shared" si="2"/>
        <v>3</v>
      </c>
      <c r="H177" s="80" t="s">
        <v>225</v>
      </c>
      <c r="I177" s="26">
        <v>1.0</v>
      </c>
      <c r="J177" s="61">
        <f t="shared" si="3"/>
        <v>0.0004472271914</v>
      </c>
      <c r="K177" s="62">
        <f t="shared" si="4"/>
        <v>0.3322898032</v>
      </c>
      <c r="L177" s="16"/>
      <c r="M177" s="4"/>
      <c r="N177" s="4"/>
      <c r="O177" s="4"/>
      <c r="P177" s="4"/>
      <c r="Q177" s="4"/>
    </row>
    <row r="178">
      <c r="A178" s="74" t="s">
        <v>366</v>
      </c>
      <c r="B178" s="75" t="s">
        <v>367</v>
      </c>
      <c r="C178" s="65" t="s">
        <v>240</v>
      </c>
      <c r="D178" s="66">
        <v>743.0</v>
      </c>
      <c r="E178" s="70">
        <v>0.0</v>
      </c>
      <c r="F178" s="58">
        <f t="shared" si="1"/>
        <v>743</v>
      </c>
      <c r="G178" s="68">
        <f t="shared" si="2"/>
        <v>3</v>
      </c>
      <c r="H178" s="80" t="s">
        <v>225</v>
      </c>
      <c r="I178" s="26">
        <v>1.0</v>
      </c>
      <c r="J178" s="61">
        <f t="shared" si="3"/>
        <v>0.0004472271914</v>
      </c>
      <c r="K178" s="62">
        <f t="shared" si="4"/>
        <v>0.3322898032</v>
      </c>
      <c r="L178" s="16"/>
      <c r="M178" s="4"/>
      <c r="N178" s="4"/>
      <c r="O178" s="4"/>
      <c r="P178" s="4"/>
      <c r="Q178" s="4"/>
    </row>
    <row r="179">
      <c r="A179" s="88" t="s">
        <v>368</v>
      </c>
      <c r="B179" s="75" t="s">
        <v>369</v>
      </c>
      <c r="C179" s="65" t="s">
        <v>370</v>
      </c>
      <c r="D179" s="66">
        <v>216.0</v>
      </c>
      <c r="E179" s="70">
        <v>0.0</v>
      </c>
      <c r="F179" s="58">
        <f t="shared" si="1"/>
        <v>216</v>
      </c>
      <c r="G179" s="68">
        <f t="shared" si="2"/>
        <v>1</v>
      </c>
      <c r="H179" s="60" t="s">
        <v>51</v>
      </c>
      <c r="I179" s="26">
        <v>1.0</v>
      </c>
      <c r="J179" s="61">
        <f t="shared" si="3"/>
        <v>0.0004472271914</v>
      </c>
      <c r="K179" s="62">
        <f t="shared" si="4"/>
        <v>0.09660107335</v>
      </c>
      <c r="L179" s="16"/>
      <c r="M179" s="4"/>
      <c r="N179" s="4"/>
      <c r="O179" s="4"/>
      <c r="P179" s="4"/>
      <c r="Q179" s="4"/>
    </row>
    <row r="180">
      <c r="A180" s="90" t="s">
        <v>371</v>
      </c>
      <c r="B180" s="75" t="s">
        <v>372</v>
      </c>
      <c r="C180" s="65" t="s">
        <v>370</v>
      </c>
      <c r="D180" s="66">
        <v>216.0</v>
      </c>
      <c r="E180" s="70">
        <v>0.0</v>
      </c>
      <c r="F180" s="58">
        <f t="shared" si="1"/>
        <v>216</v>
      </c>
      <c r="G180" s="68">
        <f t="shared" si="2"/>
        <v>1</v>
      </c>
      <c r="H180" s="60" t="s">
        <v>51</v>
      </c>
      <c r="I180" s="26">
        <v>1.0</v>
      </c>
      <c r="J180" s="61">
        <f t="shared" si="3"/>
        <v>0.0004472271914</v>
      </c>
      <c r="K180" s="62">
        <f t="shared" si="4"/>
        <v>0.09660107335</v>
      </c>
      <c r="L180" s="16"/>
      <c r="M180" s="4"/>
      <c r="N180" s="4"/>
      <c r="O180" s="4"/>
      <c r="P180" s="4"/>
      <c r="Q180" s="4"/>
    </row>
    <row r="181">
      <c r="A181" s="87" t="s">
        <v>373</v>
      </c>
      <c r="B181" s="64" t="s">
        <v>192</v>
      </c>
      <c r="C181" s="65" t="s">
        <v>193</v>
      </c>
      <c r="D181" s="66">
        <v>496.0</v>
      </c>
      <c r="E181" s="70">
        <v>0.0</v>
      </c>
      <c r="F181" s="58">
        <f t="shared" si="1"/>
        <v>496</v>
      </c>
      <c r="G181" s="68">
        <f t="shared" si="2"/>
        <v>2</v>
      </c>
      <c r="H181" s="80" t="s">
        <v>63</v>
      </c>
      <c r="I181" s="26">
        <v>1.0</v>
      </c>
      <c r="J181" s="61">
        <f t="shared" si="3"/>
        <v>0.0004472271914</v>
      </c>
      <c r="K181" s="62">
        <f t="shared" si="4"/>
        <v>0.2218246869</v>
      </c>
      <c r="L181" s="16"/>
      <c r="M181" s="4"/>
      <c r="N181" s="4"/>
      <c r="O181" s="4"/>
      <c r="P181" s="4"/>
      <c r="Q181" s="4"/>
    </row>
    <row r="182">
      <c r="A182" s="74" t="s">
        <v>374</v>
      </c>
      <c r="B182" s="75" t="s">
        <v>375</v>
      </c>
      <c r="C182" s="65" t="s">
        <v>376</v>
      </c>
      <c r="D182" s="66">
        <v>517.0</v>
      </c>
      <c r="E182" s="70">
        <v>0.0</v>
      </c>
      <c r="F182" s="58">
        <f t="shared" si="1"/>
        <v>517</v>
      </c>
      <c r="G182" s="68">
        <f t="shared" si="2"/>
        <v>3</v>
      </c>
      <c r="H182" s="80" t="s">
        <v>225</v>
      </c>
      <c r="I182" s="26">
        <v>1.0</v>
      </c>
      <c r="J182" s="61">
        <f t="shared" si="3"/>
        <v>0.0004472271914</v>
      </c>
      <c r="K182" s="62">
        <f t="shared" si="4"/>
        <v>0.231216458</v>
      </c>
      <c r="L182" s="16"/>
      <c r="M182" s="4"/>
      <c r="N182" s="4"/>
      <c r="O182" s="4"/>
      <c r="P182" s="4"/>
      <c r="Q182" s="4"/>
    </row>
    <row r="183">
      <c r="A183" s="31" t="s">
        <v>377</v>
      </c>
      <c r="B183" s="75" t="s">
        <v>378</v>
      </c>
      <c r="C183" s="65" t="s">
        <v>376</v>
      </c>
      <c r="D183" s="66">
        <v>517.0</v>
      </c>
      <c r="E183" s="70">
        <v>0.0</v>
      </c>
      <c r="F183" s="58">
        <f t="shared" si="1"/>
        <v>517</v>
      </c>
      <c r="G183" s="68">
        <f t="shared" si="2"/>
        <v>3</v>
      </c>
      <c r="H183" s="80" t="s">
        <v>225</v>
      </c>
      <c r="I183" s="26">
        <v>1.0</v>
      </c>
      <c r="J183" s="61">
        <f t="shared" si="3"/>
        <v>0.0004472271914</v>
      </c>
      <c r="K183" s="62">
        <f t="shared" si="4"/>
        <v>0.231216458</v>
      </c>
      <c r="L183" s="16"/>
      <c r="M183" s="4"/>
      <c r="N183" s="4"/>
      <c r="O183" s="4"/>
      <c r="P183" s="4"/>
      <c r="Q183" s="4"/>
    </row>
    <row r="184">
      <c r="A184" s="81" t="s">
        <v>379</v>
      </c>
      <c r="B184" s="75" t="s">
        <v>380</v>
      </c>
      <c r="C184" s="65" t="s">
        <v>376</v>
      </c>
      <c r="D184" s="66">
        <v>517.0</v>
      </c>
      <c r="E184" s="70">
        <v>0.0</v>
      </c>
      <c r="F184" s="58">
        <f t="shared" si="1"/>
        <v>517</v>
      </c>
      <c r="G184" s="68">
        <f t="shared" si="2"/>
        <v>3</v>
      </c>
      <c r="H184" s="80" t="s">
        <v>225</v>
      </c>
      <c r="I184" s="26">
        <v>1.0</v>
      </c>
      <c r="J184" s="61">
        <f t="shared" si="3"/>
        <v>0.0004472271914</v>
      </c>
      <c r="K184" s="62">
        <f t="shared" si="4"/>
        <v>0.231216458</v>
      </c>
      <c r="L184" s="16"/>
      <c r="M184" s="4"/>
      <c r="N184" s="4"/>
      <c r="O184" s="4"/>
      <c r="P184" s="4"/>
      <c r="Q184" s="4"/>
    </row>
    <row r="185">
      <c r="A185" s="82" t="s">
        <v>381</v>
      </c>
      <c r="B185" s="75" t="s">
        <v>153</v>
      </c>
      <c r="C185" s="65" t="s">
        <v>154</v>
      </c>
      <c r="D185" s="76">
        <v>165.0</v>
      </c>
      <c r="E185" s="70">
        <v>0.0</v>
      </c>
      <c r="F185" s="58">
        <f t="shared" si="1"/>
        <v>165</v>
      </c>
      <c r="G185" s="68">
        <f t="shared" si="2"/>
        <v>1</v>
      </c>
      <c r="H185" s="60" t="s">
        <v>51</v>
      </c>
      <c r="I185" s="26">
        <v>1.0</v>
      </c>
      <c r="J185" s="61">
        <f t="shared" si="3"/>
        <v>0.0004472271914</v>
      </c>
      <c r="K185" s="62">
        <f t="shared" si="4"/>
        <v>0.07379248658</v>
      </c>
      <c r="L185" s="16"/>
      <c r="M185" s="4"/>
      <c r="N185" s="4"/>
      <c r="O185" s="4"/>
      <c r="P185" s="4"/>
      <c r="Q185" s="4"/>
    </row>
    <row r="186">
      <c r="A186" s="81" t="s">
        <v>382</v>
      </c>
      <c r="B186" s="75" t="s">
        <v>153</v>
      </c>
      <c r="C186" s="65" t="s">
        <v>154</v>
      </c>
      <c r="D186" s="76">
        <v>165.0</v>
      </c>
      <c r="E186" s="70">
        <v>0.0</v>
      </c>
      <c r="F186" s="58">
        <f t="shared" si="1"/>
        <v>165</v>
      </c>
      <c r="G186" s="68">
        <f t="shared" si="2"/>
        <v>1</v>
      </c>
      <c r="H186" s="60" t="s">
        <v>51</v>
      </c>
      <c r="I186" s="26">
        <v>1.0</v>
      </c>
      <c r="J186" s="61">
        <f t="shared" si="3"/>
        <v>0.0004472271914</v>
      </c>
      <c r="K186" s="62">
        <f t="shared" si="4"/>
        <v>0.07379248658</v>
      </c>
      <c r="L186" s="16"/>
      <c r="M186" s="4"/>
      <c r="N186" s="4"/>
      <c r="O186" s="4"/>
      <c r="P186" s="4"/>
      <c r="Q186" s="4"/>
    </row>
    <row r="187">
      <c r="A187" s="74" t="s">
        <v>383</v>
      </c>
      <c r="B187" s="75" t="s">
        <v>384</v>
      </c>
      <c r="C187" s="65" t="s">
        <v>154</v>
      </c>
      <c r="D187" s="76">
        <v>165.0</v>
      </c>
      <c r="E187" s="70">
        <v>0.0</v>
      </c>
      <c r="F187" s="58">
        <f t="shared" si="1"/>
        <v>165</v>
      </c>
      <c r="G187" s="68">
        <f t="shared" si="2"/>
        <v>1</v>
      </c>
      <c r="H187" s="60" t="s">
        <v>51</v>
      </c>
      <c r="I187" s="26">
        <v>1.0</v>
      </c>
      <c r="J187" s="61">
        <f t="shared" si="3"/>
        <v>0.0004472271914</v>
      </c>
      <c r="K187" s="62">
        <f t="shared" si="4"/>
        <v>0.07379248658</v>
      </c>
      <c r="L187" s="16"/>
      <c r="M187" s="4"/>
      <c r="N187" s="4"/>
      <c r="O187" s="4"/>
      <c r="P187" s="4"/>
      <c r="Q187" s="4"/>
    </row>
    <row r="188">
      <c r="A188" s="77" t="s">
        <v>385</v>
      </c>
      <c r="B188" s="64" t="s">
        <v>245</v>
      </c>
      <c r="C188" s="65" t="s">
        <v>246</v>
      </c>
      <c r="D188" s="66">
        <v>113.0</v>
      </c>
      <c r="E188" s="70">
        <v>0.0</v>
      </c>
      <c r="F188" s="58">
        <f t="shared" si="1"/>
        <v>113</v>
      </c>
      <c r="G188" s="68">
        <f t="shared" si="2"/>
        <v>1</v>
      </c>
      <c r="H188" s="60" t="s">
        <v>51</v>
      </c>
      <c r="I188" s="26">
        <v>1.0</v>
      </c>
      <c r="J188" s="61">
        <f t="shared" si="3"/>
        <v>0.0004472271914</v>
      </c>
      <c r="K188" s="62">
        <f t="shared" si="4"/>
        <v>0.05053667263</v>
      </c>
      <c r="L188" s="16"/>
      <c r="M188" s="4"/>
      <c r="N188" s="4"/>
      <c r="O188" s="4"/>
      <c r="P188" s="4"/>
      <c r="Q188" s="4"/>
    </row>
    <row r="189">
      <c r="A189" s="74" t="s">
        <v>386</v>
      </c>
      <c r="B189" s="64" t="s">
        <v>104</v>
      </c>
      <c r="C189" s="65" t="s">
        <v>105</v>
      </c>
      <c r="D189" s="76">
        <v>333.0</v>
      </c>
      <c r="E189" s="70">
        <v>0.0</v>
      </c>
      <c r="F189" s="58">
        <f t="shared" si="1"/>
        <v>333</v>
      </c>
      <c r="G189" s="68">
        <f t="shared" si="2"/>
        <v>2</v>
      </c>
      <c r="H189" s="60" t="s">
        <v>51</v>
      </c>
      <c r="I189" s="26">
        <v>1.0</v>
      </c>
      <c r="J189" s="61">
        <f t="shared" si="3"/>
        <v>0.0004472271914</v>
      </c>
      <c r="K189" s="62">
        <f t="shared" si="4"/>
        <v>0.1489266547</v>
      </c>
      <c r="L189" s="16"/>
      <c r="M189" s="4"/>
      <c r="N189" s="4"/>
      <c r="O189" s="4"/>
      <c r="P189" s="4"/>
      <c r="Q189" s="4"/>
    </row>
    <row r="190">
      <c r="A190" s="74" t="s">
        <v>387</v>
      </c>
      <c r="B190" s="64" t="s">
        <v>104</v>
      </c>
      <c r="C190" s="65" t="s">
        <v>105</v>
      </c>
      <c r="D190" s="76">
        <v>333.0</v>
      </c>
      <c r="E190" s="70">
        <v>0.0</v>
      </c>
      <c r="F190" s="58">
        <f t="shared" si="1"/>
        <v>333</v>
      </c>
      <c r="G190" s="68">
        <f t="shared" si="2"/>
        <v>2</v>
      </c>
      <c r="H190" s="78" t="s">
        <v>51</v>
      </c>
      <c r="I190" s="26">
        <v>1.0</v>
      </c>
      <c r="J190" s="61">
        <f t="shared" si="3"/>
        <v>0.0004472271914</v>
      </c>
      <c r="K190" s="62">
        <f t="shared" si="4"/>
        <v>0.1489266547</v>
      </c>
      <c r="L190" s="16"/>
      <c r="M190" s="4"/>
      <c r="N190" s="4"/>
      <c r="O190" s="4"/>
      <c r="P190" s="4"/>
      <c r="Q190" s="4"/>
    </row>
    <row r="191">
      <c r="A191" s="69" t="s">
        <v>388</v>
      </c>
      <c r="B191" s="64" t="s">
        <v>104</v>
      </c>
      <c r="C191" s="65" t="s">
        <v>105</v>
      </c>
      <c r="D191" s="76">
        <v>333.0</v>
      </c>
      <c r="E191" s="70">
        <v>0.0</v>
      </c>
      <c r="F191" s="58">
        <f t="shared" si="1"/>
        <v>333</v>
      </c>
      <c r="G191" s="68">
        <f t="shared" si="2"/>
        <v>2</v>
      </c>
      <c r="H191" s="78" t="s">
        <v>51</v>
      </c>
      <c r="I191" s="26">
        <v>1.0</v>
      </c>
      <c r="J191" s="61">
        <f t="shared" si="3"/>
        <v>0.0004472271914</v>
      </c>
      <c r="K191" s="62">
        <f t="shared" si="4"/>
        <v>0.1489266547</v>
      </c>
      <c r="L191" s="16"/>
      <c r="M191" s="4"/>
      <c r="N191" s="4"/>
      <c r="O191" s="4"/>
      <c r="P191" s="4"/>
      <c r="Q191" s="4"/>
    </row>
    <row r="192">
      <c r="A192" s="74" t="s">
        <v>389</v>
      </c>
      <c r="B192" s="64" t="s">
        <v>104</v>
      </c>
      <c r="C192" s="65" t="s">
        <v>105</v>
      </c>
      <c r="D192" s="76">
        <v>333.0</v>
      </c>
      <c r="E192" s="70">
        <v>0.0</v>
      </c>
      <c r="F192" s="58">
        <f t="shared" si="1"/>
        <v>333</v>
      </c>
      <c r="G192" s="68">
        <f t="shared" si="2"/>
        <v>2</v>
      </c>
      <c r="H192" s="78" t="s">
        <v>51</v>
      </c>
      <c r="I192" s="26">
        <v>1.0</v>
      </c>
      <c r="J192" s="61">
        <f t="shared" si="3"/>
        <v>0.0004472271914</v>
      </c>
      <c r="K192" s="62">
        <f t="shared" si="4"/>
        <v>0.1489266547</v>
      </c>
      <c r="L192" s="16"/>
      <c r="M192" s="4"/>
      <c r="N192" s="4"/>
      <c r="O192" s="4"/>
      <c r="P192" s="4"/>
      <c r="Q192" s="4"/>
    </row>
    <row r="193">
      <c r="A193" s="74" t="s">
        <v>390</v>
      </c>
      <c r="B193" s="75" t="s">
        <v>391</v>
      </c>
      <c r="C193" s="65" t="s">
        <v>105</v>
      </c>
      <c r="D193" s="76">
        <v>333.0</v>
      </c>
      <c r="E193" s="70">
        <v>0.0</v>
      </c>
      <c r="F193" s="58">
        <f t="shared" si="1"/>
        <v>333</v>
      </c>
      <c r="G193" s="68">
        <f t="shared" si="2"/>
        <v>2</v>
      </c>
      <c r="H193" s="78" t="s">
        <v>51</v>
      </c>
      <c r="I193" s="26">
        <v>1.0</v>
      </c>
      <c r="J193" s="61">
        <f t="shared" si="3"/>
        <v>0.0004472271914</v>
      </c>
      <c r="K193" s="62">
        <f t="shared" si="4"/>
        <v>0.1489266547</v>
      </c>
      <c r="L193" s="16"/>
      <c r="M193" s="4"/>
      <c r="N193" s="4"/>
      <c r="O193" s="4"/>
      <c r="P193" s="4"/>
      <c r="Q193" s="4"/>
    </row>
    <row r="194">
      <c r="A194" s="77" t="s">
        <v>392</v>
      </c>
      <c r="B194" s="75" t="s">
        <v>393</v>
      </c>
      <c r="C194" s="65" t="s">
        <v>82</v>
      </c>
      <c r="D194" s="66">
        <v>709.8</v>
      </c>
      <c r="E194" s="70">
        <v>0.0</v>
      </c>
      <c r="F194" s="58">
        <f t="shared" si="1"/>
        <v>709.8</v>
      </c>
      <c r="G194" s="68">
        <f t="shared" si="2"/>
        <v>3</v>
      </c>
      <c r="H194" s="78" t="s">
        <v>51</v>
      </c>
      <c r="I194" s="26">
        <v>1.0</v>
      </c>
      <c r="J194" s="61">
        <f t="shared" si="3"/>
        <v>0.0004472271914</v>
      </c>
      <c r="K194" s="62">
        <f t="shared" si="4"/>
        <v>0.3174418605</v>
      </c>
      <c r="L194" s="16"/>
      <c r="M194" s="4"/>
      <c r="N194" s="4"/>
      <c r="O194" s="4"/>
      <c r="P194" s="4"/>
      <c r="Q194" s="4"/>
    </row>
    <row r="195">
      <c r="A195" s="31" t="s">
        <v>394</v>
      </c>
      <c r="B195" s="75" t="s">
        <v>395</v>
      </c>
      <c r="C195" s="65" t="s">
        <v>82</v>
      </c>
      <c r="D195" s="66">
        <v>709.8</v>
      </c>
      <c r="E195" s="70">
        <v>0.0</v>
      </c>
      <c r="F195" s="58">
        <f t="shared" si="1"/>
        <v>709.8</v>
      </c>
      <c r="G195" s="68">
        <f t="shared" si="2"/>
        <v>3</v>
      </c>
      <c r="H195" s="78" t="s">
        <v>51</v>
      </c>
      <c r="I195" s="26">
        <v>1.0</v>
      </c>
      <c r="J195" s="61">
        <f t="shared" si="3"/>
        <v>0.0004472271914</v>
      </c>
      <c r="K195" s="62">
        <f t="shared" si="4"/>
        <v>0.3174418605</v>
      </c>
      <c r="L195" s="16"/>
      <c r="M195" s="4"/>
      <c r="N195" s="4"/>
      <c r="O195" s="4"/>
      <c r="P195" s="4"/>
      <c r="Q195" s="4"/>
    </row>
    <row r="196">
      <c r="A196" s="63" t="s">
        <v>396</v>
      </c>
      <c r="B196" s="64" t="s">
        <v>122</v>
      </c>
      <c r="C196" s="65" t="s">
        <v>123</v>
      </c>
      <c r="D196" s="66">
        <v>255.0</v>
      </c>
      <c r="E196" s="70">
        <v>0.0</v>
      </c>
      <c r="F196" s="58">
        <f t="shared" si="1"/>
        <v>255</v>
      </c>
      <c r="G196" s="68">
        <f t="shared" si="2"/>
        <v>2</v>
      </c>
      <c r="H196" s="78" t="s">
        <v>51</v>
      </c>
      <c r="I196" s="26">
        <v>1.0</v>
      </c>
      <c r="J196" s="61">
        <f t="shared" si="3"/>
        <v>0.0004472271914</v>
      </c>
      <c r="K196" s="62">
        <f t="shared" si="4"/>
        <v>0.1140429338</v>
      </c>
      <c r="L196" s="16"/>
      <c r="M196" s="4"/>
      <c r="N196" s="4"/>
      <c r="O196" s="4"/>
      <c r="P196" s="4"/>
      <c r="Q196" s="4"/>
    </row>
    <row r="197">
      <c r="A197" s="82" t="s">
        <v>397</v>
      </c>
      <c r="B197" s="64" t="s">
        <v>122</v>
      </c>
      <c r="C197" s="65" t="s">
        <v>123</v>
      </c>
      <c r="D197" s="66">
        <v>255.0</v>
      </c>
      <c r="E197" s="70">
        <v>0.0</v>
      </c>
      <c r="F197" s="58">
        <f t="shared" si="1"/>
        <v>255</v>
      </c>
      <c r="G197" s="68">
        <f t="shared" si="2"/>
        <v>2</v>
      </c>
      <c r="H197" s="78" t="s">
        <v>51</v>
      </c>
      <c r="I197" s="26">
        <v>1.0</v>
      </c>
      <c r="J197" s="61">
        <f t="shared" si="3"/>
        <v>0.0004472271914</v>
      </c>
      <c r="K197" s="62">
        <f t="shared" si="4"/>
        <v>0.1140429338</v>
      </c>
      <c r="L197" s="16"/>
      <c r="M197" s="4"/>
      <c r="N197" s="4"/>
      <c r="O197" s="4"/>
      <c r="P197" s="4"/>
      <c r="Q197" s="4"/>
    </row>
    <row r="198">
      <c r="A198" s="77" t="s">
        <v>398</v>
      </c>
      <c r="B198" s="75" t="s">
        <v>399</v>
      </c>
      <c r="C198" s="65" t="s">
        <v>123</v>
      </c>
      <c r="D198" s="66">
        <v>255.0</v>
      </c>
      <c r="E198" s="70">
        <v>0.0</v>
      </c>
      <c r="F198" s="58">
        <f t="shared" si="1"/>
        <v>255</v>
      </c>
      <c r="G198" s="68">
        <f t="shared" si="2"/>
        <v>2</v>
      </c>
      <c r="H198" s="78" t="s">
        <v>51</v>
      </c>
      <c r="I198" s="26">
        <v>1.0</v>
      </c>
      <c r="J198" s="61">
        <f t="shared" si="3"/>
        <v>0.0004472271914</v>
      </c>
      <c r="K198" s="62">
        <f t="shared" si="4"/>
        <v>0.1140429338</v>
      </c>
      <c r="L198" s="16"/>
      <c r="M198" s="4"/>
      <c r="N198" s="4"/>
      <c r="O198" s="4"/>
      <c r="P198" s="4"/>
      <c r="Q198" s="4"/>
    </row>
    <row r="199">
      <c r="A199" s="72" t="s">
        <v>400</v>
      </c>
      <c r="B199" s="75" t="s">
        <v>401</v>
      </c>
      <c r="C199" s="65" t="s">
        <v>123</v>
      </c>
      <c r="D199" s="66">
        <v>255.0</v>
      </c>
      <c r="E199" s="70">
        <v>0.0</v>
      </c>
      <c r="F199" s="58">
        <f t="shared" si="1"/>
        <v>255</v>
      </c>
      <c r="G199" s="68">
        <f t="shared" si="2"/>
        <v>2</v>
      </c>
      <c r="H199" s="78" t="s">
        <v>51</v>
      </c>
      <c r="I199" s="26">
        <v>1.0</v>
      </c>
      <c r="J199" s="61">
        <f t="shared" si="3"/>
        <v>0.0004472271914</v>
      </c>
      <c r="K199" s="62">
        <f t="shared" si="4"/>
        <v>0.1140429338</v>
      </c>
      <c r="L199" s="16"/>
      <c r="M199" s="4"/>
      <c r="N199" s="4"/>
      <c r="O199" s="4"/>
      <c r="P199" s="4"/>
      <c r="Q199" s="4"/>
    </row>
    <row r="200">
      <c r="A200" s="74" t="s">
        <v>402</v>
      </c>
      <c r="B200" s="64" t="s">
        <v>98</v>
      </c>
      <c r="C200" s="65" t="s">
        <v>99</v>
      </c>
      <c r="D200" s="66">
        <v>362.0</v>
      </c>
      <c r="E200" s="70">
        <v>0.0</v>
      </c>
      <c r="F200" s="58">
        <f t="shared" si="1"/>
        <v>362</v>
      </c>
      <c r="G200" s="68">
        <f t="shared" si="2"/>
        <v>2</v>
      </c>
      <c r="H200" s="73" t="s">
        <v>100</v>
      </c>
      <c r="I200" s="26">
        <v>1.0</v>
      </c>
      <c r="J200" s="61">
        <f t="shared" si="3"/>
        <v>0.0004472271914</v>
      </c>
      <c r="K200" s="62">
        <f t="shared" si="4"/>
        <v>0.1618962433</v>
      </c>
      <c r="L200" s="16"/>
      <c r="M200" s="4"/>
      <c r="N200" s="4"/>
      <c r="O200" s="4"/>
      <c r="P200" s="4"/>
      <c r="Q200" s="4"/>
    </row>
    <row r="201">
      <c r="A201" s="31" t="s">
        <v>403</v>
      </c>
      <c r="B201" s="75" t="s">
        <v>404</v>
      </c>
      <c r="C201" s="65" t="s">
        <v>99</v>
      </c>
      <c r="D201" s="66">
        <v>362.0</v>
      </c>
      <c r="E201" s="70">
        <v>0.0</v>
      </c>
      <c r="F201" s="58">
        <f t="shared" si="1"/>
        <v>362</v>
      </c>
      <c r="G201" s="68">
        <f t="shared" si="2"/>
        <v>2</v>
      </c>
      <c r="H201" s="73" t="s">
        <v>100</v>
      </c>
      <c r="I201" s="26">
        <v>1.0</v>
      </c>
      <c r="J201" s="61">
        <f t="shared" si="3"/>
        <v>0.0004472271914</v>
      </c>
      <c r="K201" s="62">
        <f t="shared" si="4"/>
        <v>0.1618962433</v>
      </c>
      <c r="L201" s="16"/>
      <c r="M201" s="25"/>
      <c r="N201" s="4"/>
      <c r="O201" s="4"/>
      <c r="P201" s="4"/>
      <c r="Q201" s="4"/>
    </row>
    <row r="202">
      <c r="A202" s="74" t="s">
        <v>405</v>
      </c>
      <c r="B202" s="75" t="s">
        <v>406</v>
      </c>
      <c r="C202" s="65" t="s">
        <v>99</v>
      </c>
      <c r="D202" s="66">
        <v>362.0</v>
      </c>
      <c r="E202" s="70">
        <v>0.0</v>
      </c>
      <c r="F202" s="58">
        <f t="shared" si="1"/>
        <v>362</v>
      </c>
      <c r="G202" s="68">
        <f t="shared" si="2"/>
        <v>2</v>
      </c>
      <c r="H202" s="73" t="s">
        <v>100</v>
      </c>
      <c r="I202" s="26">
        <v>1.0</v>
      </c>
      <c r="J202" s="61">
        <f t="shared" si="3"/>
        <v>0.0004472271914</v>
      </c>
      <c r="K202" s="62">
        <f t="shared" si="4"/>
        <v>0.1618962433</v>
      </c>
      <c r="L202" s="16"/>
      <c r="M202" s="25"/>
      <c r="N202" s="4"/>
      <c r="O202" s="4"/>
      <c r="P202" s="4"/>
      <c r="Q202" s="4"/>
    </row>
    <row r="203">
      <c r="A203" s="31" t="s">
        <v>407</v>
      </c>
      <c r="B203" s="64" t="s">
        <v>98</v>
      </c>
      <c r="C203" s="65" t="s">
        <v>99</v>
      </c>
      <c r="D203" s="66">
        <v>362.0</v>
      </c>
      <c r="E203" s="70">
        <v>0.0</v>
      </c>
      <c r="F203" s="58">
        <f t="shared" si="1"/>
        <v>362</v>
      </c>
      <c r="G203" s="68">
        <f t="shared" si="2"/>
        <v>2</v>
      </c>
      <c r="H203" s="73" t="s">
        <v>100</v>
      </c>
      <c r="I203" s="26">
        <v>1.0</v>
      </c>
      <c r="J203" s="61">
        <f t="shared" si="3"/>
        <v>0.0004472271914</v>
      </c>
      <c r="K203" s="62">
        <f t="shared" si="4"/>
        <v>0.1618962433</v>
      </c>
      <c r="L203" s="16"/>
      <c r="M203" s="25"/>
      <c r="N203" s="4"/>
      <c r="O203" s="4"/>
      <c r="P203" s="4"/>
      <c r="Q203" s="4"/>
    </row>
    <row r="204">
      <c r="A204" s="91" t="s">
        <v>408</v>
      </c>
      <c r="B204" s="75" t="s">
        <v>409</v>
      </c>
      <c r="C204" s="65" t="s">
        <v>99</v>
      </c>
      <c r="D204" s="66">
        <v>362.0</v>
      </c>
      <c r="E204" s="70">
        <v>0.0</v>
      </c>
      <c r="F204" s="58">
        <f t="shared" si="1"/>
        <v>362</v>
      </c>
      <c r="G204" s="68">
        <f t="shared" si="2"/>
        <v>2</v>
      </c>
      <c r="H204" s="73" t="s">
        <v>100</v>
      </c>
      <c r="I204" s="26">
        <v>1.0</v>
      </c>
      <c r="J204" s="61">
        <f t="shared" si="3"/>
        <v>0.0004472271914</v>
      </c>
      <c r="K204" s="62">
        <f t="shared" si="4"/>
        <v>0.1618962433</v>
      </c>
      <c r="L204" s="16"/>
      <c r="M204" s="25"/>
      <c r="N204" s="4"/>
      <c r="O204" s="4"/>
      <c r="P204" s="4"/>
      <c r="Q204" s="4"/>
    </row>
    <row r="205">
      <c r="A205" s="92" t="s">
        <v>410</v>
      </c>
      <c r="B205" s="75" t="s">
        <v>411</v>
      </c>
      <c r="C205" s="65" t="s">
        <v>99</v>
      </c>
      <c r="D205" s="66">
        <v>362.0</v>
      </c>
      <c r="E205" s="70">
        <v>0.0</v>
      </c>
      <c r="F205" s="58">
        <f t="shared" si="1"/>
        <v>362</v>
      </c>
      <c r="G205" s="68">
        <f t="shared" si="2"/>
        <v>2</v>
      </c>
      <c r="H205" s="73" t="s">
        <v>100</v>
      </c>
      <c r="I205" s="26">
        <v>1.0</v>
      </c>
      <c r="J205" s="61">
        <f t="shared" si="3"/>
        <v>0.0004472271914</v>
      </c>
      <c r="K205" s="62">
        <f t="shared" si="4"/>
        <v>0.1618962433</v>
      </c>
      <c r="L205" s="16"/>
      <c r="M205" s="25"/>
      <c r="N205" s="4"/>
      <c r="O205" s="4"/>
      <c r="P205" s="4"/>
      <c r="Q205" s="4"/>
    </row>
    <row r="206">
      <c r="A206" s="77" t="s">
        <v>412</v>
      </c>
      <c r="B206" s="75" t="s">
        <v>413</v>
      </c>
      <c r="C206" s="65" t="s">
        <v>99</v>
      </c>
      <c r="D206" s="66">
        <v>362.0</v>
      </c>
      <c r="E206" s="70">
        <v>0.0</v>
      </c>
      <c r="F206" s="58">
        <f t="shared" si="1"/>
        <v>362</v>
      </c>
      <c r="G206" s="68">
        <f t="shared" si="2"/>
        <v>2</v>
      </c>
      <c r="H206" s="73" t="s">
        <v>100</v>
      </c>
      <c r="I206" s="26">
        <v>1.0</v>
      </c>
      <c r="J206" s="61">
        <f t="shared" si="3"/>
        <v>0.0004472271914</v>
      </c>
      <c r="K206" s="62">
        <f t="shared" si="4"/>
        <v>0.1618962433</v>
      </c>
      <c r="L206" s="16"/>
      <c r="M206" s="25"/>
      <c r="N206" s="4"/>
      <c r="O206" s="4"/>
      <c r="P206" s="4"/>
      <c r="Q206" s="4"/>
    </row>
    <row r="207">
      <c r="A207" s="82" t="s">
        <v>414</v>
      </c>
      <c r="B207" s="75" t="s">
        <v>415</v>
      </c>
      <c r="C207" s="65" t="s">
        <v>99</v>
      </c>
      <c r="D207" s="66">
        <v>362.0</v>
      </c>
      <c r="E207" s="70">
        <v>0.0</v>
      </c>
      <c r="F207" s="58">
        <f t="shared" si="1"/>
        <v>362</v>
      </c>
      <c r="G207" s="68">
        <f t="shared" si="2"/>
        <v>2</v>
      </c>
      <c r="H207" s="73" t="s">
        <v>100</v>
      </c>
      <c r="I207" s="26">
        <v>1.0</v>
      </c>
      <c r="J207" s="61">
        <f t="shared" si="3"/>
        <v>0.0004472271914</v>
      </c>
      <c r="K207" s="62">
        <f t="shared" si="4"/>
        <v>0.1618962433</v>
      </c>
      <c r="L207" s="16"/>
      <c r="M207" s="25"/>
      <c r="N207" s="4"/>
      <c r="O207" s="4"/>
      <c r="P207" s="4"/>
      <c r="Q207" s="4"/>
    </row>
    <row r="208">
      <c r="A208" s="82" t="s">
        <v>416</v>
      </c>
      <c r="B208" s="75" t="s">
        <v>417</v>
      </c>
      <c r="C208" s="65" t="s">
        <v>99</v>
      </c>
      <c r="D208" s="66">
        <v>362.0</v>
      </c>
      <c r="E208" s="70">
        <v>0.0</v>
      </c>
      <c r="F208" s="58">
        <f t="shared" si="1"/>
        <v>362</v>
      </c>
      <c r="G208" s="68">
        <f t="shared" si="2"/>
        <v>2</v>
      </c>
      <c r="H208" s="80" t="s">
        <v>100</v>
      </c>
      <c r="I208" s="26">
        <v>1.0</v>
      </c>
      <c r="J208" s="61">
        <f t="shared" si="3"/>
        <v>0.0004472271914</v>
      </c>
      <c r="K208" s="62">
        <f t="shared" si="4"/>
        <v>0.1618962433</v>
      </c>
      <c r="L208" s="16"/>
      <c r="M208" s="4"/>
      <c r="N208" s="4"/>
      <c r="O208" s="4"/>
      <c r="P208" s="4"/>
      <c r="Q208" s="4"/>
    </row>
    <row r="209">
      <c r="A209" s="31" t="s">
        <v>418</v>
      </c>
      <c r="B209" s="75" t="s">
        <v>419</v>
      </c>
      <c r="C209" s="65" t="s">
        <v>99</v>
      </c>
      <c r="D209" s="66">
        <v>362.0</v>
      </c>
      <c r="E209" s="70">
        <v>0.0</v>
      </c>
      <c r="F209" s="58">
        <f t="shared" si="1"/>
        <v>362</v>
      </c>
      <c r="G209" s="68">
        <f t="shared" si="2"/>
        <v>2</v>
      </c>
      <c r="H209" s="73" t="s">
        <v>100</v>
      </c>
      <c r="I209" s="26">
        <v>1.0</v>
      </c>
      <c r="J209" s="61">
        <f t="shared" si="3"/>
        <v>0.0004472271914</v>
      </c>
      <c r="K209" s="62">
        <f t="shared" si="4"/>
        <v>0.1618962433</v>
      </c>
      <c r="L209" s="16"/>
      <c r="M209" s="4"/>
      <c r="N209" s="4"/>
      <c r="O209" s="4"/>
      <c r="P209" s="4"/>
      <c r="Q209" s="4"/>
    </row>
    <row r="210">
      <c r="A210" s="77" t="s">
        <v>420</v>
      </c>
      <c r="B210" s="75" t="s">
        <v>98</v>
      </c>
      <c r="C210" s="65" t="s">
        <v>99</v>
      </c>
      <c r="D210" s="66">
        <v>362.0</v>
      </c>
      <c r="E210" s="70">
        <v>0.0</v>
      </c>
      <c r="F210" s="58">
        <f t="shared" si="1"/>
        <v>362</v>
      </c>
      <c r="G210" s="68">
        <f t="shared" si="2"/>
        <v>2</v>
      </c>
      <c r="H210" s="73" t="s">
        <v>100</v>
      </c>
      <c r="I210" s="26">
        <v>1.0</v>
      </c>
      <c r="J210" s="61">
        <f t="shared" si="3"/>
        <v>0.0004472271914</v>
      </c>
      <c r="K210" s="62">
        <f t="shared" si="4"/>
        <v>0.1618962433</v>
      </c>
      <c r="L210" s="16"/>
      <c r="M210" s="4"/>
      <c r="N210" s="4"/>
      <c r="O210" s="4"/>
      <c r="P210" s="4"/>
      <c r="Q210" s="4"/>
    </row>
    <row r="211">
      <c r="A211" s="77" t="s">
        <v>421</v>
      </c>
      <c r="B211" s="75" t="s">
        <v>422</v>
      </c>
      <c r="C211" s="65" t="s">
        <v>99</v>
      </c>
      <c r="D211" s="66">
        <v>362.0</v>
      </c>
      <c r="E211" s="70">
        <v>0.0</v>
      </c>
      <c r="F211" s="58">
        <f t="shared" si="1"/>
        <v>362</v>
      </c>
      <c r="G211" s="68">
        <f t="shared" si="2"/>
        <v>2</v>
      </c>
      <c r="H211" s="73" t="s">
        <v>100</v>
      </c>
      <c r="I211" s="26">
        <v>1.0</v>
      </c>
      <c r="J211" s="61">
        <f t="shared" si="3"/>
        <v>0.0004472271914</v>
      </c>
      <c r="K211" s="62">
        <f t="shared" si="4"/>
        <v>0.1618962433</v>
      </c>
      <c r="L211" s="16"/>
      <c r="M211" s="4"/>
      <c r="N211" s="4"/>
      <c r="O211" s="4"/>
      <c r="P211" s="4"/>
      <c r="Q211" s="4"/>
    </row>
    <row r="212">
      <c r="A212" s="77" t="s">
        <v>423</v>
      </c>
      <c r="B212" s="75" t="s">
        <v>422</v>
      </c>
      <c r="C212" s="65" t="s">
        <v>99</v>
      </c>
      <c r="D212" s="66">
        <v>362.0</v>
      </c>
      <c r="E212" s="70">
        <v>0.0</v>
      </c>
      <c r="F212" s="58">
        <f t="shared" si="1"/>
        <v>362</v>
      </c>
      <c r="G212" s="68">
        <f t="shared" si="2"/>
        <v>2</v>
      </c>
      <c r="H212" s="73" t="s">
        <v>100</v>
      </c>
      <c r="I212" s="26">
        <v>1.0</v>
      </c>
      <c r="J212" s="61">
        <f t="shared" si="3"/>
        <v>0.0004472271914</v>
      </c>
      <c r="K212" s="62">
        <f t="shared" si="4"/>
        <v>0.1618962433</v>
      </c>
      <c r="L212" s="16"/>
      <c r="M212" s="4"/>
      <c r="N212" s="4"/>
      <c r="O212" s="4"/>
      <c r="P212" s="4"/>
      <c r="Q212" s="4"/>
    </row>
    <row r="213">
      <c r="A213" s="77" t="s">
        <v>424</v>
      </c>
      <c r="B213" s="75" t="s">
        <v>422</v>
      </c>
      <c r="C213" s="65" t="s">
        <v>99</v>
      </c>
      <c r="D213" s="66">
        <v>362.0</v>
      </c>
      <c r="E213" s="70">
        <v>0.0</v>
      </c>
      <c r="F213" s="58">
        <f t="shared" si="1"/>
        <v>362</v>
      </c>
      <c r="G213" s="68">
        <f t="shared" si="2"/>
        <v>2</v>
      </c>
      <c r="H213" s="80" t="s">
        <v>100</v>
      </c>
      <c r="I213" s="26">
        <v>1.0</v>
      </c>
      <c r="J213" s="61">
        <f t="shared" si="3"/>
        <v>0.0004472271914</v>
      </c>
      <c r="K213" s="62">
        <f t="shared" si="4"/>
        <v>0.1618962433</v>
      </c>
      <c r="L213" s="16"/>
      <c r="M213" s="4"/>
      <c r="N213" s="4"/>
      <c r="O213" s="4"/>
      <c r="P213" s="4"/>
      <c r="Q213" s="4"/>
    </row>
    <row r="214">
      <c r="A214" s="74" t="s">
        <v>425</v>
      </c>
      <c r="B214" s="75" t="s">
        <v>409</v>
      </c>
      <c r="C214" s="65" t="s">
        <v>99</v>
      </c>
      <c r="D214" s="66">
        <v>362.0</v>
      </c>
      <c r="E214" s="70">
        <v>0.0</v>
      </c>
      <c r="F214" s="58">
        <f t="shared" si="1"/>
        <v>362</v>
      </c>
      <c r="G214" s="68">
        <f t="shared" si="2"/>
        <v>2</v>
      </c>
      <c r="H214" s="73" t="s">
        <v>100</v>
      </c>
      <c r="I214" s="26">
        <v>1.0</v>
      </c>
      <c r="J214" s="61">
        <f t="shared" si="3"/>
        <v>0.0004472271914</v>
      </c>
      <c r="K214" s="62">
        <f t="shared" si="4"/>
        <v>0.1618962433</v>
      </c>
      <c r="L214" s="16"/>
      <c r="M214" s="4"/>
      <c r="N214" s="4"/>
      <c r="O214" s="4"/>
      <c r="P214" s="4"/>
      <c r="Q214" s="4"/>
    </row>
    <row r="215">
      <c r="A215" s="74" t="s">
        <v>426</v>
      </c>
      <c r="B215" s="75" t="s">
        <v>427</v>
      </c>
      <c r="C215" s="65" t="s">
        <v>99</v>
      </c>
      <c r="D215" s="66">
        <v>362.0</v>
      </c>
      <c r="E215" s="70">
        <v>0.0</v>
      </c>
      <c r="F215" s="58">
        <f t="shared" si="1"/>
        <v>362</v>
      </c>
      <c r="G215" s="68">
        <f t="shared" si="2"/>
        <v>2</v>
      </c>
      <c r="H215" s="73" t="s">
        <v>100</v>
      </c>
      <c r="I215" s="26">
        <v>1.0</v>
      </c>
      <c r="J215" s="61">
        <f t="shared" si="3"/>
        <v>0.0004472271914</v>
      </c>
      <c r="K215" s="62">
        <f t="shared" si="4"/>
        <v>0.1618962433</v>
      </c>
      <c r="L215" s="16"/>
      <c r="M215" s="4"/>
      <c r="N215" s="4"/>
      <c r="O215" s="4"/>
      <c r="P215" s="4"/>
      <c r="Q215" s="4"/>
    </row>
    <row r="216">
      <c r="A216" s="77" t="s">
        <v>428</v>
      </c>
      <c r="B216" s="64" t="s">
        <v>173</v>
      </c>
      <c r="C216" s="65" t="s">
        <v>174</v>
      </c>
      <c r="D216" s="66">
        <v>408.0</v>
      </c>
      <c r="E216" s="70">
        <v>0.0</v>
      </c>
      <c r="F216" s="58">
        <f t="shared" si="1"/>
        <v>408</v>
      </c>
      <c r="G216" s="68">
        <f t="shared" si="2"/>
        <v>2</v>
      </c>
      <c r="H216" s="73" t="s">
        <v>175</v>
      </c>
      <c r="I216" s="26">
        <v>1.0</v>
      </c>
      <c r="J216" s="61">
        <f t="shared" si="3"/>
        <v>0.0004472271914</v>
      </c>
      <c r="K216" s="62">
        <f t="shared" si="4"/>
        <v>0.1824686941</v>
      </c>
      <c r="L216" s="16"/>
      <c r="M216" s="4"/>
      <c r="N216" s="4"/>
      <c r="O216" s="4"/>
      <c r="P216" s="4"/>
      <c r="Q216" s="4"/>
    </row>
    <row r="217">
      <c r="A217" s="31" t="s">
        <v>429</v>
      </c>
      <c r="B217" s="64" t="s">
        <v>173</v>
      </c>
      <c r="C217" s="65" t="s">
        <v>174</v>
      </c>
      <c r="D217" s="66">
        <v>408.0</v>
      </c>
      <c r="E217" s="70">
        <v>0.0</v>
      </c>
      <c r="F217" s="58">
        <f t="shared" si="1"/>
        <v>408</v>
      </c>
      <c r="G217" s="68">
        <f t="shared" si="2"/>
        <v>2</v>
      </c>
      <c r="H217" s="73" t="s">
        <v>175</v>
      </c>
      <c r="I217" s="26">
        <v>1.0</v>
      </c>
      <c r="J217" s="61">
        <f t="shared" si="3"/>
        <v>0.0004472271914</v>
      </c>
      <c r="K217" s="62">
        <f t="shared" si="4"/>
        <v>0.1824686941</v>
      </c>
      <c r="L217" s="16"/>
      <c r="M217" s="4"/>
      <c r="N217" s="4"/>
      <c r="O217" s="4"/>
      <c r="P217" s="4"/>
      <c r="Q217" s="4"/>
    </row>
    <row r="218">
      <c r="A218" s="77" t="s">
        <v>430</v>
      </c>
      <c r="B218" s="64" t="s">
        <v>173</v>
      </c>
      <c r="C218" s="65" t="s">
        <v>174</v>
      </c>
      <c r="D218" s="66">
        <v>408.0</v>
      </c>
      <c r="E218" s="70">
        <v>0.0</v>
      </c>
      <c r="F218" s="58">
        <f t="shared" si="1"/>
        <v>408</v>
      </c>
      <c r="G218" s="68">
        <f t="shared" si="2"/>
        <v>2</v>
      </c>
      <c r="H218" s="73" t="s">
        <v>175</v>
      </c>
      <c r="I218" s="26">
        <v>1.0</v>
      </c>
      <c r="J218" s="61">
        <f t="shared" si="3"/>
        <v>0.0004472271914</v>
      </c>
      <c r="K218" s="62">
        <f t="shared" si="4"/>
        <v>0.1824686941</v>
      </c>
      <c r="L218" s="16"/>
      <c r="M218" s="4"/>
      <c r="N218" s="4"/>
      <c r="O218" s="4"/>
      <c r="P218" s="4"/>
      <c r="Q218" s="4"/>
    </row>
    <row r="219">
      <c r="A219" s="88" t="s">
        <v>431</v>
      </c>
      <c r="B219" s="64" t="s">
        <v>173</v>
      </c>
      <c r="C219" s="65" t="s">
        <v>174</v>
      </c>
      <c r="D219" s="66">
        <v>408.0</v>
      </c>
      <c r="E219" s="70">
        <v>0.0</v>
      </c>
      <c r="F219" s="58">
        <f t="shared" si="1"/>
        <v>408</v>
      </c>
      <c r="G219" s="68">
        <f t="shared" si="2"/>
        <v>2</v>
      </c>
      <c r="H219" s="73" t="s">
        <v>175</v>
      </c>
      <c r="I219" s="26">
        <v>1.0</v>
      </c>
      <c r="J219" s="61">
        <f t="shared" si="3"/>
        <v>0.0004472271914</v>
      </c>
      <c r="K219" s="62">
        <f t="shared" si="4"/>
        <v>0.1824686941</v>
      </c>
      <c r="L219" s="16"/>
      <c r="M219" s="4"/>
      <c r="N219" s="4"/>
      <c r="O219" s="4"/>
      <c r="P219" s="4"/>
      <c r="Q219" s="4"/>
    </row>
    <row r="220">
      <c r="A220" s="87" t="s">
        <v>432</v>
      </c>
      <c r="B220" s="64" t="s">
        <v>173</v>
      </c>
      <c r="C220" s="65" t="s">
        <v>174</v>
      </c>
      <c r="D220" s="66">
        <v>408.0</v>
      </c>
      <c r="E220" s="70">
        <v>0.0</v>
      </c>
      <c r="F220" s="58">
        <f t="shared" si="1"/>
        <v>408</v>
      </c>
      <c r="G220" s="68">
        <f t="shared" si="2"/>
        <v>2</v>
      </c>
      <c r="H220" s="73" t="s">
        <v>175</v>
      </c>
      <c r="I220" s="26">
        <v>1.0</v>
      </c>
      <c r="J220" s="61">
        <f t="shared" si="3"/>
        <v>0.0004472271914</v>
      </c>
      <c r="K220" s="62">
        <f t="shared" si="4"/>
        <v>0.1824686941</v>
      </c>
      <c r="L220" s="16"/>
      <c r="M220" s="4"/>
      <c r="N220" s="4"/>
      <c r="O220" s="4"/>
      <c r="P220" s="4"/>
      <c r="Q220" s="4"/>
    </row>
    <row r="221">
      <c r="A221" s="88" t="s">
        <v>433</v>
      </c>
      <c r="B221" s="64" t="s">
        <v>173</v>
      </c>
      <c r="C221" s="65" t="s">
        <v>174</v>
      </c>
      <c r="D221" s="66">
        <v>408.0</v>
      </c>
      <c r="E221" s="70">
        <v>0.0</v>
      </c>
      <c r="F221" s="58">
        <f t="shared" si="1"/>
        <v>408</v>
      </c>
      <c r="G221" s="68">
        <f t="shared" si="2"/>
        <v>2</v>
      </c>
      <c r="H221" s="73" t="s">
        <v>175</v>
      </c>
      <c r="I221" s="26">
        <v>1.0</v>
      </c>
      <c r="J221" s="61">
        <f t="shared" si="3"/>
        <v>0.0004472271914</v>
      </c>
      <c r="K221" s="62">
        <f t="shared" si="4"/>
        <v>0.1824686941</v>
      </c>
      <c r="L221" s="16"/>
      <c r="M221" s="4"/>
      <c r="N221" s="4"/>
      <c r="O221" s="4"/>
      <c r="P221" s="4"/>
      <c r="Q221" s="4"/>
    </row>
    <row r="222">
      <c r="A222" s="74" t="s">
        <v>434</v>
      </c>
      <c r="B222" s="75" t="s">
        <v>435</v>
      </c>
      <c r="C222" s="65" t="s">
        <v>265</v>
      </c>
      <c r="D222" s="66">
        <v>509.0</v>
      </c>
      <c r="E222" s="70">
        <v>0.0</v>
      </c>
      <c r="F222" s="58">
        <f t="shared" si="1"/>
        <v>509</v>
      </c>
      <c r="G222" s="68">
        <f t="shared" si="2"/>
        <v>2</v>
      </c>
      <c r="H222" s="73" t="s">
        <v>266</v>
      </c>
      <c r="I222" s="26">
        <v>1.0</v>
      </c>
      <c r="J222" s="61">
        <f t="shared" si="3"/>
        <v>0.0004472271914</v>
      </c>
      <c r="K222" s="62">
        <f t="shared" si="4"/>
        <v>0.2276386404</v>
      </c>
      <c r="L222" s="16"/>
      <c r="M222" s="4"/>
      <c r="N222" s="4"/>
      <c r="O222" s="4"/>
      <c r="P222" s="4"/>
      <c r="Q222" s="4"/>
    </row>
    <row r="223">
      <c r="A223" s="77" t="s">
        <v>436</v>
      </c>
      <c r="B223" s="64" t="s">
        <v>177</v>
      </c>
      <c r="C223" s="65" t="s">
        <v>130</v>
      </c>
      <c r="D223" s="66">
        <v>393.0</v>
      </c>
      <c r="E223" s="70">
        <v>0.0</v>
      </c>
      <c r="F223" s="58">
        <f t="shared" si="1"/>
        <v>393</v>
      </c>
      <c r="G223" s="68">
        <f t="shared" si="2"/>
        <v>2</v>
      </c>
      <c r="H223" s="73" t="s">
        <v>100</v>
      </c>
      <c r="I223" s="26">
        <v>1.0</v>
      </c>
      <c r="J223" s="61">
        <f t="shared" si="3"/>
        <v>0.0004472271914</v>
      </c>
      <c r="K223" s="62">
        <f t="shared" si="4"/>
        <v>0.1757602862</v>
      </c>
      <c r="L223" s="16"/>
      <c r="M223" s="4"/>
      <c r="N223" s="4"/>
      <c r="O223" s="4"/>
      <c r="P223" s="4"/>
      <c r="Q223" s="4"/>
    </row>
    <row r="224">
      <c r="A224" s="77" t="s">
        <v>437</v>
      </c>
      <c r="B224" s="64" t="s">
        <v>177</v>
      </c>
      <c r="C224" s="65" t="s">
        <v>130</v>
      </c>
      <c r="D224" s="66">
        <v>393.0</v>
      </c>
      <c r="E224" s="70">
        <v>0.0</v>
      </c>
      <c r="F224" s="58">
        <f t="shared" si="1"/>
        <v>393</v>
      </c>
      <c r="G224" s="68">
        <f t="shared" si="2"/>
        <v>2</v>
      </c>
      <c r="H224" s="80" t="s">
        <v>100</v>
      </c>
      <c r="I224" s="26">
        <v>1.0</v>
      </c>
      <c r="J224" s="61">
        <f t="shared" si="3"/>
        <v>0.0004472271914</v>
      </c>
      <c r="K224" s="62">
        <f t="shared" si="4"/>
        <v>0.1757602862</v>
      </c>
      <c r="L224" s="16"/>
      <c r="M224" s="4"/>
      <c r="N224" s="4"/>
      <c r="O224" s="4"/>
      <c r="P224" s="4"/>
      <c r="Q224" s="4"/>
    </row>
    <row r="225">
      <c r="A225" s="31" t="s">
        <v>438</v>
      </c>
      <c r="B225" s="64" t="s">
        <v>177</v>
      </c>
      <c r="C225" s="65" t="s">
        <v>130</v>
      </c>
      <c r="D225" s="66">
        <v>393.0</v>
      </c>
      <c r="E225" s="70">
        <v>0.0</v>
      </c>
      <c r="F225" s="58">
        <f t="shared" si="1"/>
        <v>393</v>
      </c>
      <c r="G225" s="68">
        <f t="shared" si="2"/>
        <v>2</v>
      </c>
      <c r="H225" s="80" t="s">
        <v>100</v>
      </c>
      <c r="I225" s="26">
        <v>1.0</v>
      </c>
      <c r="J225" s="61">
        <f t="shared" si="3"/>
        <v>0.0004472271914</v>
      </c>
      <c r="K225" s="62">
        <f t="shared" si="4"/>
        <v>0.1757602862</v>
      </c>
      <c r="L225" s="16"/>
      <c r="M225" s="4"/>
      <c r="N225" s="4"/>
      <c r="O225" s="4"/>
      <c r="P225" s="4"/>
      <c r="Q225" s="4"/>
    </row>
    <row r="226">
      <c r="A226" s="72" t="s">
        <v>439</v>
      </c>
      <c r="B226" s="64" t="s">
        <v>129</v>
      </c>
      <c r="C226" s="65" t="s">
        <v>130</v>
      </c>
      <c r="D226" s="66">
        <v>393.0</v>
      </c>
      <c r="E226" s="70">
        <v>0.0</v>
      </c>
      <c r="F226" s="58">
        <f t="shared" si="1"/>
        <v>393</v>
      </c>
      <c r="G226" s="68">
        <f t="shared" si="2"/>
        <v>2</v>
      </c>
      <c r="H226" s="80" t="s">
        <v>100</v>
      </c>
      <c r="I226" s="26">
        <v>1.0</v>
      </c>
      <c r="J226" s="61">
        <f t="shared" si="3"/>
        <v>0.0004472271914</v>
      </c>
      <c r="K226" s="62">
        <f t="shared" si="4"/>
        <v>0.1757602862</v>
      </c>
      <c r="L226" s="16"/>
      <c r="M226" s="4"/>
      <c r="N226" s="4"/>
      <c r="O226" s="4"/>
      <c r="P226" s="4"/>
      <c r="Q226" s="4"/>
    </row>
    <row r="227">
      <c r="A227" s="72" t="s">
        <v>440</v>
      </c>
      <c r="B227" s="64" t="s">
        <v>129</v>
      </c>
      <c r="C227" s="65" t="s">
        <v>130</v>
      </c>
      <c r="D227" s="66">
        <v>393.0</v>
      </c>
      <c r="E227" s="70">
        <v>0.0</v>
      </c>
      <c r="F227" s="58">
        <f t="shared" si="1"/>
        <v>393</v>
      </c>
      <c r="G227" s="68">
        <f t="shared" si="2"/>
        <v>2</v>
      </c>
      <c r="H227" s="80" t="s">
        <v>100</v>
      </c>
      <c r="I227" s="26">
        <v>1.0</v>
      </c>
      <c r="J227" s="61">
        <f t="shared" si="3"/>
        <v>0.0004472271914</v>
      </c>
      <c r="K227" s="62">
        <f t="shared" si="4"/>
        <v>0.1757602862</v>
      </c>
      <c r="L227" s="16"/>
      <c r="M227" s="4"/>
      <c r="N227" s="4"/>
      <c r="O227" s="4"/>
      <c r="P227" s="4"/>
      <c r="Q227" s="4"/>
    </row>
    <row r="228">
      <c r="A228" s="31" t="s">
        <v>441</v>
      </c>
      <c r="B228" s="64" t="s">
        <v>129</v>
      </c>
      <c r="C228" s="65" t="s">
        <v>130</v>
      </c>
      <c r="D228" s="66">
        <v>393.0</v>
      </c>
      <c r="E228" s="70">
        <v>0.0</v>
      </c>
      <c r="F228" s="58">
        <f t="shared" si="1"/>
        <v>393</v>
      </c>
      <c r="G228" s="68">
        <f t="shared" si="2"/>
        <v>2</v>
      </c>
      <c r="H228" s="73" t="s">
        <v>100</v>
      </c>
      <c r="I228" s="26">
        <v>1.0</v>
      </c>
      <c r="J228" s="61">
        <f t="shared" si="3"/>
        <v>0.0004472271914</v>
      </c>
      <c r="K228" s="62">
        <f t="shared" si="4"/>
        <v>0.1757602862</v>
      </c>
      <c r="L228" s="16"/>
      <c r="M228" s="4"/>
      <c r="N228" s="4"/>
      <c r="O228" s="4"/>
      <c r="P228" s="4"/>
      <c r="Q228" s="4"/>
    </row>
    <row r="229">
      <c r="A229" s="31" t="s">
        <v>442</v>
      </c>
      <c r="B229" s="64" t="s">
        <v>129</v>
      </c>
      <c r="C229" s="65" t="s">
        <v>130</v>
      </c>
      <c r="D229" s="66">
        <v>393.0</v>
      </c>
      <c r="E229" s="70">
        <v>0.0</v>
      </c>
      <c r="F229" s="58">
        <f t="shared" si="1"/>
        <v>393</v>
      </c>
      <c r="G229" s="68">
        <f t="shared" si="2"/>
        <v>2</v>
      </c>
      <c r="H229" s="73" t="s">
        <v>100</v>
      </c>
      <c r="I229" s="26">
        <v>1.0</v>
      </c>
      <c r="J229" s="61">
        <f t="shared" si="3"/>
        <v>0.0004472271914</v>
      </c>
      <c r="K229" s="62">
        <f t="shared" si="4"/>
        <v>0.1757602862</v>
      </c>
      <c r="L229" s="16"/>
      <c r="M229" s="4"/>
      <c r="N229" s="4"/>
      <c r="O229" s="4"/>
      <c r="P229" s="4"/>
      <c r="Q229" s="4"/>
    </row>
    <row r="230">
      <c r="A230" s="77" t="s">
        <v>443</v>
      </c>
      <c r="B230" s="64" t="s">
        <v>129</v>
      </c>
      <c r="C230" s="65" t="s">
        <v>130</v>
      </c>
      <c r="D230" s="66">
        <v>393.0</v>
      </c>
      <c r="E230" s="70">
        <v>0.0</v>
      </c>
      <c r="F230" s="58">
        <f t="shared" si="1"/>
        <v>393</v>
      </c>
      <c r="G230" s="68">
        <f t="shared" si="2"/>
        <v>2</v>
      </c>
      <c r="H230" s="73" t="s">
        <v>100</v>
      </c>
      <c r="I230" s="26">
        <v>1.0</v>
      </c>
      <c r="J230" s="61">
        <f t="shared" si="3"/>
        <v>0.0004472271914</v>
      </c>
      <c r="K230" s="62">
        <f t="shared" si="4"/>
        <v>0.1757602862</v>
      </c>
      <c r="L230" s="16"/>
      <c r="M230" s="25"/>
      <c r="N230" s="4"/>
      <c r="O230" s="4"/>
      <c r="P230" s="4"/>
      <c r="Q230" s="4"/>
    </row>
    <row r="231">
      <c r="A231" s="77" t="s">
        <v>444</v>
      </c>
      <c r="B231" s="75" t="s">
        <v>445</v>
      </c>
      <c r="C231" s="65" t="s">
        <v>130</v>
      </c>
      <c r="D231" s="66">
        <v>393.0</v>
      </c>
      <c r="E231" s="70">
        <v>0.0</v>
      </c>
      <c r="F231" s="58">
        <f t="shared" si="1"/>
        <v>393</v>
      </c>
      <c r="G231" s="68">
        <f t="shared" si="2"/>
        <v>2</v>
      </c>
      <c r="H231" s="73" t="s">
        <v>100</v>
      </c>
      <c r="I231" s="26">
        <v>1.0</v>
      </c>
      <c r="J231" s="61">
        <f t="shared" si="3"/>
        <v>0.0004472271914</v>
      </c>
      <c r="K231" s="62">
        <f t="shared" si="4"/>
        <v>0.1757602862</v>
      </c>
      <c r="L231" s="16"/>
      <c r="M231" s="25"/>
      <c r="N231" s="4"/>
      <c r="O231" s="4"/>
      <c r="P231" s="4"/>
      <c r="Q231" s="4"/>
    </row>
    <row r="232">
      <c r="A232" s="74" t="s">
        <v>446</v>
      </c>
      <c r="B232" s="75" t="s">
        <v>447</v>
      </c>
      <c r="C232" s="65" t="s">
        <v>448</v>
      </c>
      <c r="D232" s="66">
        <v>329.23318385650225</v>
      </c>
      <c r="E232" s="70">
        <v>0.0</v>
      </c>
      <c r="F232" s="58">
        <f t="shared" si="1"/>
        <v>329.2331839</v>
      </c>
      <c r="G232" s="68">
        <f t="shared" si="2"/>
        <v>2</v>
      </c>
      <c r="H232" s="73" t="s">
        <v>67</v>
      </c>
      <c r="I232" s="26">
        <v>1.0</v>
      </c>
      <c r="J232" s="61">
        <f t="shared" si="3"/>
        <v>0.0004472271914</v>
      </c>
      <c r="K232" s="62">
        <f t="shared" si="4"/>
        <v>0.1472420321</v>
      </c>
      <c r="L232" s="16"/>
      <c r="M232" s="25"/>
      <c r="N232" s="4"/>
      <c r="O232" s="4"/>
      <c r="P232" s="4"/>
      <c r="Q232" s="4"/>
    </row>
    <row r="233">
      <c r="A233" s="31" t="s">
        <v>449</v>
      </c>
      <c r="B233" s="64" t="s">
        <v>450</v>
      </c>
      <c r="C233" s="65" t="s">
        <v>96</v>
      </c>
      <c r="D233" s="66">
        <v>175.3</v>
      </c>
      <c r="E233" s="70">
        <v>0.0</v>
      </c>
      <c r="F233" s="58">
        <f t="shared" si="1"/>
        <v>175.3</v>
      </c>
      <c r="G233" s="68">
        <f t="shared" si="2"/>
        <v>1</v>
      </c>
      <c r="H233" s="80" t="s">
        <v>67</v>
      </c>
      <c r="I233" s="26">
        <v>1.0</v>
      </c>
      <c r="J233" s="61">
        <f t="shared" si="3"/>
        <v>0.0004472271914</v>
      </c>
      <c r="K233" s="62">
        <f t="shared" si="4"/>
        <v>0.07839892665</v>
      </c>
      <c r="L233" s="16"/>
      <c r="M233" s="25"/>
      <c r="N233" s="4"/>
      <c r="O233" s="4"/>
      <c r="P233" s="4"/>
      <c r="Q233" s="4"/>
    </row>
    <row r="234">
      <c r="A234" s="69" t="s">
        <v>451</v>
      </c>
      <c r="B234" s="64" t="s">
        <v>450</v>
      </c>
      <c r="C234" s="65" t="s">
        <v>96</v>
      </c>
      <c r="D234" s="66">
        <v>175.3</v>
      </c>
      <c r="E234" s="70">
        <v>0.0</v>
      </c>
      <c r="F234" s="58">
        <f t="shared" si="1"/>
        <v>175.3</v>
      </c>
      <c r="G234" s="68">
        <f t="shared" si="2"/>
        <v>1</v>
      </c>
      <c r="H234" s="73" t="s">
        <v>67</v>
      </c>
      <c r="I234" s="26">
        <v>1.0</v>
      </c>
      <c r="J234" s="61">
        <f t="shared" si="3"/>
        <v>0.0004472271914</v>
      </c>
      <c r="K234" s="62">
        <f t="shared" si="4"/>
        <v>0.07839892665</v>
      </c>
      <c r="L234" s="16"/>
      <c r="M234" s="25"/>
      <c r="N234" s="4"/>
      <c r="O234" s="4"/>
      <c r="P234" s="4"/>
      <c r="Q234" s="4"/>
    </row>
    <row r="235">
      <c r="A235" s="74" t="s">
        <v>452</v>
      </c>
      <c r="B235" s="75" t="s">
        <v>95</v>
      </c>
      <c r="C235" s="65" t="s">
        <v>96</v>
      </c>
      <c r="D235" s="66">
        <v>175.3</v>
      </c>
      <c r="E235" s="70">
        <v>0.0</v>
      </c>
      <c r="F235" s="58">
        <f t="shared" si="1"/>
        <v>175.3</v>
      </c>
      <c r="G235" s="68">
        <f t="shared" si="2"/>
        <v>1</v>
      </c>
      <c r="H235" s="73" t="s">
        <v>67</v>
      </c>
      <c r="I235" s="26">
        <v>1.0</v>
      </c>
      <c r="J235" s="61">
        <f t="shared" si="3"/>
        <v>0.0004472271914</v>
      </c>
      <c r="K235" s="62">
        <f t="shared" si="4"/>
        <v>0.07839892665</v>
      </c>
      <c r="L235" s="16"/>
      <c r="M235" s="25"/>
      <c r="N235" s="4"/>
      <c r="O235" s="4"/>
      <c r="P235" s="4"/>
      <c r="Q235" s="4"/>
    </row>
    <row r="236">
      <c r="A236" s="31" t="s">
        <v>453</v>
      </c>
      <c r="B236" s="75" t="s">
        <v>454</v>
      </c>
      <c r="C236" s="65" t="s">
        <v>96</v>
      </c>
      <c r="D236" s="66">
        <v>175.3</v>
      </c>
      <c r="E236" s="70">
        <v>0.0</v>
      </c>
      <c r="F236" s="58">
        <f t="shared" si="1"/>
        <v>175.3</v>
      </c>
      <c r="G236" s="68">
        <f t="shared" si="2"/>
        <v>1</v>
      </c>
      <c r="H236" s="73" t="s">
        <v>67</v>
      </c>
      <c r="I236" s="26">
        <v>1.0</v>
      </c>
      <c r="J236" s="61">
        <f t="shared" si="3"/>
        <v>0.0004472271914</v>
      </c>
      <c r="K236" s="62">
        <f t="shared" si="4"/>
        <v>0.07839892665</v>
      </c>
      <c r="L236" s="16"/>
      <c r="M236" s="25"/>
      <c r="N236" s="4"/>
      <c r="O236" s="4"/>
      <c r="P236" s="4"/>
      <c r="Q236" s="4"/>
    </row>
    <row r="237">
      <c r="A237" s="31" t="s">
        <v>455</v>
      </c>
      <c r="B237" s="64" t="s">
        <v>95</v>
      </c>
      <c r="C237" s="65" t="s">
        <v>96</v>
      </c>
      <c r="D237" s="66">
        <v>175.3</v>
      </c>
      <c r="E237" s="70">
        <v>0.0</v>
      </c>
      <c r="F237" s="58">
        <f t="shared" si="1"/>
        <v>175.3</v>
      </c>
      <c r="G237" s="68">
        <f t="shared" si="2"/>
        <v>1</v>
      </c>
      <c r="H237" s="73" t="s">
        <v>67</v>
      </c>
      <c r="I237" s="26">
        <v>1.0</v>
      </c>
      <c r="J237" s="61">
        <f t="shared" si="3"/>
        <v>0.0004472271914</v>
      </c>
      <c r="K237" s="62">
        <f t="shared" si="4"/>
        <v>0.07839892665</v>
      </c>
      <c r="L237" s="16"/>
      <c r="M237" s="25"/>
      <c r="N237" s="4"/>
      <c r="O237" s="4"/>
      <c r="P237" s="4"/>
      <c r="Q237" s="4"/>
    </row>
    <row r="238">
      <c r="A238" s="31" t="s">
        <v>456</v>
      </c>
      <c r="B238" s="64" t="s">
        <v>450</v>
      </c>
      <c r="C238" s="65" t="s">
        <v>96</v>
      </c>
      <c r="D238" s="66">
        <v>175.3</v>
      </c>
      <c r="E238" s="70">
        <v>0.0</v>
      </c>
      <c r="F238" s="58">
        <f t="shared" si="1"/>
        <v>175.3</v>
      </c>
      <c r="G238" s="68">
        <f t="shared" si="2"/>
        <v>1</v>
      </c>
      <c r="H238" s="73" t="s">
        <v>67</v>
      </c>
      <c r="I238" s="26">
        <v>1.0</v>
      </c>
      <c r="J238" s="61">
        <f t="shared" si="3"/>
        <v>0.0004472271914</v>
      </c>
      <c r="K238" s="62">
        <f t="shared" si="4"/>
        <v>0.07839892665</v>
      </c>
      <c r="L238" s="16"/>
      <c r="M238" s="25"/>
      <c r="N238" s="4"/>
      <c r="O238" s="4"/>
      <c r="P238" s="4"/>
      <c r="Q238" s="4"/>
    </row>
    <row r="239">
      <c r="A239" s="74" t="s">
        <v>457</v>
      </c>
      <c r="B239" s="75" t="s">
        <v>458</v>
      </c>
      <c r="C239" s="65" t="s">
        <v>96</v>
      </c>
      <c r="D239" s="66">
        <v>175.3</v>
      </c>
      <c r="E239" s="70">
        <v>0.0</v>
      </c>
      <c r="F239" s="58">
        <f t="shared" si="1"/>
        <v>175.3</v>
      </c>
      <c r="G239" s="68">
        <f t="shared" si="2"/>
        <v>1</v>
      </c>
      <c r="H239" s="73" t="s">
        <v>67</v>
      </c>
      <c r="I239" s="26">
        <v>1.0</v>
      </c>
      <c r="J239" s="61">
        <f t="shared" si="3"/>
        <v>0.0004472271914</v>
      </c>
      <c r="K239" s="62">
        <f t="shared" si="4"/>
        <v>0.07839892665</v>
      </c>
      <c r="L239" s="16"/>
      <c r="M239" s="25"/>
      <c r="N239" s="4"/>
      <c r="O239" s="4"/>
      <c r="P239" s="4"/>
      <c r="Q239" s="4"/>
    </row>
    <row r="240">
      <c r="A240" s="74" t="s">
        <v>459</v>
      </c>
      <c r="B240" s="75" t="s">
        <v>460</v>
      </c>
      <c r="C240" s="65" t="s">
        <v>461</v>
      </c>
      <c r="D240" s="66">
        <v>337.92825112107624</v>
      </c>
      <c r="E240" s="70">
        <v>0.0</v>
      </c>
      <c r="F240" s="58">
        <f t="shared" si="1"/>
        <v>337.9282511</v>
      </c>
      <c r="G240" s="68">
        <f t="shared" si="2"/>
        <v>2</v>
      </c>
      <c r="H240" s="80" t="s">
        <v>67</v>
      </c>
      <c r="I240" s="26">
        <v>1.0</v>
      </c>
      <c r="J240" s="61">
        <f t="shared" si="3"/>
        <v>0.0004472271914</v>
      </c>
      <c r="K240" s="62">
        <f t="shared" si="4"/>
        <v>0.1511307026</v>
      </c>
      <c r="L240" s="16"/>
      <c r="M240" s="25"/>
      <c r="N240" s="4"/>
      <c r="O240" s="4"/>
      <c r="P240" s="4"/>
      <c r="Q240" s="4"/>
    </row>
    <row r="241">
      <c r="A241" s="69" t="s">
        <v>462</v>
      </c>
      <c r="B241" s="64" t="s">
        <v>463</v>
      </c>
      <c r="C241" s="65" t="s">
        <v>85</v>
      </c>
      <c r="D241" s="66">
        <v>391.0</v>
      </c>
      <c r="E241" s="70">
        <v>0.0</v>
      </c>
      <c r="F241" s="58">
        <f t="shared" si="1"/>
        <v>391</v>
      </c>
      <c r="G241" s="68">
        <f t="shared" si="2"/>
        <v>2</v>
      </c>
      <c r="H241" s="73" t="s">
        <v>67</v>
      </c>
      <c r="I241" s="26">
        <v>1.0</v>
      </c>
      <c r="J241" s="61">
        <f t="shared" si="3"/>
        <v>0.0004472271914</v>
      </c>
      <c r="K241" s="62">
        <f t="shared" si="4"/>
        <v>0.1748658318</v>
      </c>
      <c r="L241" s="16"/>
      <c r="M241" s="25"/>
      <c r="N241" s="4"/>
      <c r="O241" s="4"/>
      <c r="P241" s="4"/>
      <c r="Q241" s="4"/>
    </row>
    <row r="242">
      <c r="A242" s="79" t="s">
        <v>464</v>
      </c>
      <c r="B242" s="75" t="s">
        <v>465</v>
      </c>
      <c r="C242" s="65" t="s">
        <v>85</v>
      </c>
      <c r="D242" s="66">
        <v>391.0</v>
      </c>
      <c r="E242" s="70">
        <v>0.0</v>
      </c>
      <c r="F242" s="58">
        <f t="shared" si="1"/>
        <v>391</v>
      </c>
      <c r="G242" s="68">
        <f t="shared" si="2"/>
        <v>2</v>
      </c>
      <c r="H242" s="73" t="s">
        <v>67</v>
      </c>
      <c r="I242" s="26">
        <v>1.0</v>
      </c>
      <c r="J242" s="61">
        <f t="shared" si="3"/>
        <v>0.0004472271914</v>
      </c>
      <c r="K242" s="62">
        <f t="shared" si="4"/>
        <v>0.1748658318</v>
      </c>
      <c r="L242" s="16"/>
      <c r="M242" s="25"/>
      <c r="N242" s="4"/>
      <c r="O242" s="4"/>
      <c r="P242" s="4"/>
      <c r="Q242" s="4"/>
    </row>
    <row r="243">
      <c r="A243" s="79" t="s">
        <v>466</v>
      </c>
      <c r="B243" s="75" t="s">
        <v>84</v>
      </c>
      <c r="C243" s="65" t="s">
        <v>85</v>
      </c>
      <c r="D243" s="66">
        <v>391.0</v>
      </c>
      <c r="E243" s="70">
        <v>0.0</v>
      </c>
      <c r="F243" s="58">
        <f t="shared" si="1"/>
        <v>391</v>
      </c>
      <c r="G243" s="68">
        <f t="shared" si="2"/>
        <v>2</v>
      </c>
      <c r="H243" s="73" t="s">
        <v>67</v>
      </c>
      <c r="I243" s="26">
        <v>1.0</v>
      </c>
      <c r="J243" s="61">
        <f t="shared" si="3"/>
        <v>0.0004472271914</v>
      </c>
      <c r="K243" s="62">
        <f t="shared" si="4"/>
        <v>0.1748658318</v>
      </c>
      <c r="L243" s="16"/>
      <c r="M243" s="25"/>
      <c r="N243" s="4"/>
      <c r="O243" s="4"/>
      <c r="P243" s="4"/>
      <c r="Q243" s="4"/>
    </row>
    <row r="244">
      <c r="A244" s="31" t="s">
        <v>467</v>
      </c>
      <c r="B244" s="75" t="s">
        <v>468</v>
      </c>
      <c r="C244" s="65" t="s">
        <v>85</v>
      </c>
      <c r="D244" s="66">
        <v>397.1</v>
      </c>
      <c r="E244" s="70">
        <v>0.0</v>
      </c>
      <c r="F244" s="58">
        <f t="shared" si="1"/>
        <v>397.1</v>
      </c>
      <c r="G244" s="68">
        <f t="shared" si="2"/>
        <v>2</v>
      </c>
      <c r="H244" s="73" t="s">
        <v>67</v>
      </c>
      <c r="I244" s="26">
        <v>1.0</v>
      </c>
      <c r="J244" s="61">
        <f t="shared" si="3"/>
        <v>0.0004472271914</v>
      </c>
      <c r="K244" s="62">
        <f t="shared" si="4"/>
        <v>0.1775939177</v>
      </c>
      <c r="L244" s="16"/>
      <c r="M244" s="25"/>
      <c r="N244" s="4"/>
      <c r="O244" s="4"/>
      <c r="P244" s="4"/>
      <c r="Q244" s="4"/>
    </row>
    <row r="245">
      <c r="A245" s="77" t="s">
        <v>469</v>
      </c>
      <c r="B245" s="75" t="s">
        <v>470</v>
      </c>
      <c r="C245" s="65" t="s">
        <v>85</v>
      </c>
      <c r="D245" s="66">
        <v>397.1</v>
      </c>
      <c r="E245" s="70">
        <v>0.0</v>
      </c>
      <c r="F245" s="58">
        <f t="shared" si="1"/>
        <v>397.1</v>
      </c>
      <c r="G245" s="68">
        <f t="shared" si="2"/>
        <v>2</v>
      </c>
      <c r="H245" s="73" t="s">
        <v>67</v>
      </c>
      <c r="I245" s="26">
        <v>1.0</v>
      </c>
      <c r="J245" s="61">
        <f t="shared" si="3"/>
        <v>0.0004472271914</v>
      </c>
      <c r="K245" s="62">
        <f t="shared" si="4"/>
        <v>0.1775939177</v>
      </c>
      <c r="L245" s="16"/>
      <c r="M245" s="25"/>
      <c r="N245" s="4"/>
      <c r="O245" s="4"/>
      <c r="P245" s="4"/>
      <c r="Q245" s="4"/>
    </row>
    <row r="246">
      <c r="A246" s="93" t="s">
        <v>471</v>
      </c>
      <c r="B246" s="64" t="s">
        <v>84</v>
      </c>
      <c r="C246" s="65" t="s">
        <v>85</v>
      </c>
      <c r="D246" s="66">
        <v>397.1</v>
      </c>
      <c r="E246" s="70">
        <v>0.0</v>
      </c>
      <c r="F246" s="58">
        <f t="shared" si="1"/>
        <v>397.1</v>
      </c>
      <c r="G246" s="68">
        <f t="shared" si="2"/>
        <v>2</v>
      </c>
      <c r="H246" s="73" t="s">
        <v>67</v>
      </c>
      <c r="I246" s="26">
        <v>1.0</v>
      </c>
      <c r="J246" s="61">
        <f t="shared" si="3"/>
        <v>0.0004472271914</v>
      </c>
      <c r="K246" s="62">
        <f t="shared" si="4"/>
        <v>0.1775939177</v>
      </c>
      <c r="L246" s="16"/>
      <c r="M246" s="25"/>
      <c r="N246" s="4"/>
      <c r="O246" s="4"/>
      <c r="P246" s="4"/>
      <c r="Q246" s="4"/>
    </row>
    <row r="247">
      <c r="A247" s="87" t="s">
        <v>472</v>
      </c>
      <c r="B247" s="75" t="s">
        <v>473</v>
      </c>
      <c r="C247" s="65" t="s">
        <v>474</v>
      </c>
      <c r="D247" s="66">
        <v>322.8</v>
      </c>
      <c r="E247" s="70">
        <v>0.0</v>
      </c>
      <c r="F247" s="58">
        <f t="shared" si="1"/>
        <v>322.8</v>
      </c>
      <c r="G247" s="68">
        <f t="shared" si="2"/>
        <v>2</v>
      </c>
      <c r="H247" s="80" t="s">
        <v>67</v>
      </c>
      <c r="I247" s="26">
        <v>1.0</v>
      </c>
      <c r="J247" s="61">
        <f t="shared" si="3"/>
        <v>0.0004472271914</v>
      </c>
      <c r="K247" s="62">
        <f t="shared" si="4"/>
        <v>0.1443649374</v>
      </c>
      <c r="L247" s="16"/>
      <c r="M247" s="25"/>
      <c r="N247" s="4"/>
      <c r="O247" s="4"/>
      <c r="P247" s="4"/>
      <c r="Q247" s="4"/>
    </row>
    <row r="248">
      <c r="A248" s="69" t="s">
        <v>475</v>
      </c>
      <c r="B248" s="64" t="s">
        <v>87</v>
      </c>
      <c r="C248" s="65" t="s">
        <v>88</v>
      </c>
      <c r="D248" s="66">
        <v>327.7</v>
      </c>
      <c r="E248" s="70">
        <v>0.0</v>
      </c>
      <c r="F248" s="58">
        <f t="shared" si="1"/>
        <v>327.7</v>
      </c>
      <c r="G248" s="68">
        <f t="shared" si="2"/>
        <v>2</v>
      </c>
      <c r="H248" s="73" t="s">
        <v>67</v>
      </c>
      <c r="I248" s="26">
        <v>1.0</v>
      </c>
      <c r="J248" s="61">
        <f t="shared" si="3"/>
        <v>0.0004472271914</v>
      </c>
      <c r="K248" s="62">
        <f t="shared" si="4"/>
        <v>0.1465563506</v>
      </c>
      <c r="L248" s="16"/>
      <c r="M248" s="25"/>
      <c r="N248" s="4"/>
      <c r="O248" s="4"/>
      <c r="P248" s="4"/>
      <c r="Q248" s="4"/>
    </row>
    <row r="249">
      <c r="A249" s="77" t="s">
        <v>476</v>
      </c>
      <c r="B249" s="64" t="s">
        <v>87</v>
      </c>
      <c r="C249" s="65" t="s">
        <v>88</v>
      </c>
      <c r="D249" s="66">
        <v>327.7</v>
      </c>
      <c r="E249" s="70">
        <v>0.0</v>
      </c>
      <c r="F249" s="58">
        <f t="shared" si="1"/>
        <v>327.7</v>
      </c>
      <c r="G249" s="68">
        <f t="shared" si="2"/>
        <v>2</v>
      </c>
      <c r="H249" s="73" t="s">
        <v>67</v>
      </c>
      <c r="I249" s="26">
        <v>1.0</v>
      </c>
      <c r="J249" s="61">
        <f t="shared" si="3"/>
        <v>0.0004472271914</v>
      </c>
      <c r="K249" s="62">
        <f t="shared" si="4"/>
        <v>0.1465563506</v>
      </c>
      <c r="L249" s="16"/>
      <c r="M249" s="25"/>
      <c r="N249" s="4"/>
      <c r="O249" s="4"/>
      <c r="P249" s="4"/>
      <c r="Q249" s="4"/>
    </row>
    <row r="250">
      <c r="A250" s="31" t="s">
        <v>477</v>
      </c>
      <c r="B250" s="64" t="s">
        <v>87</v>
      </c>
      <c r="C250" s="65" t="s">
        <v>88</v>
      </c>
      <c r="D250" s="66">
        <v>327.7</v>
      </c>
      <c r="E250" s="70">
        <v>0.0</v>
      </c>
      <c r="F250" s="58">
        <f t="shared" si="1"/>
        <v>327.7</v>
      </c>
      <c r="G250" s="68">
        <f t="shared" si="2"/>
        <v>2</v>
      </c>
      <c r="H250" s="73" t="s">
        <v>67</v>
      </c>
      <c r="I250" s="26">
        <v>1.0</v>
      </c>
      <c r="J250" s="61">
        <f t="shared" si="3"/>
        <v>0.0004472271914</v>
      </c>
      <c r="K250" s="62">
        <f t="shared" si="4"/>
        <v>0.1465563506</v>
      </c>
      <c r="L250" s="16"/>
      <c r="M250" s="25"/>
      <c r="N250" s="4"/>
      <c r="O250" s="4"/>
      <c r="P250" s="4"/>
      <c r="Q250" s="4"/>
    </row>
    <row r="251">
      <c r="A251" s="82" t="s">
        <v>478</v>
      </c>
      <c r="B251" s="64" t="s">
        <v>87</v>
      </c>
      <c r="C251" s="65" t="s">
        <v>88</v>
      </c>
      <c r="D251" s="66">
        <v>327.7</v>
      </c>
      <c r="E251" s="70">
        <v>0.0</v>
      </c>
      <c r="F251" s="58">
        <f t="shared" si="1"/>
        <v>327.7</v>
      </c>
      <c r="G251" s="68">
        <f t="shared" si="2"/>
        <v>2</v>
      </c>
      <c r="H251" s="73" t="s">
        <v>67</v>
      </c>
      <c r="I251" s="26">
        <v>1.0</v>
      </c>
      <c r="J251" s="61">
        <f t="shared" si="3"/>
        <v>0.0004472271914</v>
      </c>
      <c r="K251" s="62">
        <f t="shared" si="4"/>
        <v>0.1465563506</v>
      </c>
      <c r="L251" s="16"/>
      <c r="M251" s="25"/>
      <c r="N251" s="4"/>
      <c r="O251" s="4"/>
      <c r="P251" s="4"/>
      <c r="Q251" s="4"/>
    </row>
    <row r="252">
      <c r="A252" s="31" t="s">
        <v>479</v>
      </c>
      <c r="B252" s="64" t="s">
        <v>87</v>
      </c>
      <c r="C252" s="65" t="s">
        <v>88</v>
      </c>
      <c r="D252" s="66">
        <v>327.7</v>
      </c>
      <c r="E252" s="70">
        <v>0.0</v>
      </c>
      <c r="F252" s="58">
        <f t="shared" si="1"/>
        <v>327.7</v>
      </c>
      <c r="G252" s="68">
        <f t="shared" si="2"/>
        <v>2</v>
      </c>
      <c r="H252" s="73" t="s">
        <v>67</v>
      </c>
      <c r="I252" s="26">
        <v>1.0</v>
      </c>
      <c r="J252" s="61">
        <f t="shared" si="3"/>
        <v>0.0004472271914</v>
      </c>
      <c r="K252" s="62">
        <f t="shared" si="4"/>
        <v>0.1465563506</v>
      </c>
      <c r="L252" s="16"/>
      <c r="M252" s="25"/>
      <c r="N252" s="4"/>
      <c r="O252" s="4"/>
      <c r="P252" s="4"/>
      <c r="Q252" s="4"/>
    </row>
    <row r="253">
      <c r="A253" s="31" t="s">
        <v>480</v>
      </c>
      <c r="B253" s="64" t="s">
        <v>87</v>
      </c>
      <c r="C253" s="65" t="s">
        <v>88</v>
      </c>
      <c r="D253" s="66">
        <v>327.7</v>
      </c>
      <c r="E253" s="70">
        <v>0.0</v>
      </c>
      <c r="F253" s="58">
        <f t="shared" si="1"/>
        <v>327.7</v>
      </c>
      <c r="G253" s="68">
        <f t="shared" si="2"/>
        <v>2</v>
      </c>
      <c r="H253" s="73" t="s">
        <v>67</v>
      </c>
      <c r="I253" s="26">
        <v>1.0</v>
      </c>
      <c r="J253" s="61">
        <f t="shared" si="3"/>
        <v>0.0004472271914</v>
      </c>
      <c r="K253" s="62">
        <f t="shared" si="4"/>
        <v>0.1465563506</v>
      </c>
      <c r="L253" s="16"/>
      <c r="M253" s="25"/>
      <c r="N253" s="4"/>
      <c r="O253" s="4"/>
      <c r="P253" s="4"/>
      <c r="Q253" s="4"/>
    </row>
    <row r="254">
      <c r="A254" s="74" t="s">
        <v>481</v>
      </c>
      <c r="B254" s="75" t="s">
        <v>482</v>
      </c>
      <c r="C254" s="65" t="s">
        <v>88</v>
      </c>
      <c r="D254" s="66">
        <v>327.7</v>
      </c>
      <c r="E254" s="70">
        <v>0.0</v>
      </c>
      <c r="F254" s="58">
        <f t="shared" si="1"/>
        <v>327.7</v>
      </c>
      <c r="G254" s="68">
        <f t="shared" si="2"/>
        <v>2</v>
      </c>
      <c r="H254" s="73" t="s">
        <v>67</v>
      </c>
      <c r="I254" s="26">
        <v>1.0</v>
      </c>
      <c r="J254" s="61">
        <f t="shared" si="3"/>
        <v>0.0004472271914</v>
      </c>
      <c r="K254" s="62">
        <f t="shared" si="4"/>
        <v>0.1465563506</v>
      </c>
      <c r="L254" s="16"/>
      <c r="M254" s="25"/>
      <c r="N254" s="4"/>
      <c r="O254" s="4"/>
      <c r="P254" s="4"/>
      <c r="Q254" s="4"/>
    </row>
    <row r="255">
      <c r="A255" s="31" t="s">
        <v>483</v>
      </c>
      <c r="B255" s="64" t="s">
        <v>87</v>
      </c>
      <c r="C255" s="65" t="s">
        <v>88</v>
      </c>
      <c r="D255" s="66">
        <v>327.7</v>
      </c>
      <c r="E255" s="70">
        <v>0.0</v>
      </c>
      <c r="F255" s="58">
        <f t="shared" si="1"/>
        <v>327.7</v>
      </c>
      <c r="G255" s="68">
        <f t="shared" si="2"/>
        <v>2</v>
      </c>
      <c r="H255" s="73" t="s">
        <v>67</v>
      </c>
      <c r="I255" s="26">
        <v>1.0</v>
      </c>
      <c r="J255" s="61">
        <f t="shared" si="3"/>
        <v>0.0004472271914</v>
      </c>
      <c r="K255" s="62">
        <f t="shared" si="4"/>
        <v>0.1465563506</v>
      </c>
      <c r="L255" s="16"/>
      <c r="M255" s="25"/>
      <c r="N255" s="4"/>
      <c r="O255" s="4"/>
      <c r="P255" s="4"/>
      <c r="Q255" s="4"/>
    </row>
    <row r="256">
      <c r="A256" s="77" t="s">
        <v>484</v>
      </c>
      <c r="B256" s="64" t="s">
        <v>87</v>
      </c>
      <c r="C256" s="65" t="s">
        <v>88</v>
      </c>
      <c r="D256" s="66">
        <v>327.7</v>
      </c>
      <c r="E256" s="70">
        <v>0.0</v>
      </c>
      <c r="F256" s="58">
        <f t="shared" si="1"/>
        <v>327.7</v>
      </c>
      <c r="G256" s="68">
        <f t="shared" si="2"/>
        <v>2</v>
      </c>
      <c r="H256" s="73" t="s">
        <v>67</v>
      </c>
      <c r="I256" s="26">
        <v>1.0</v>
      </c>
      <c r="J256" s="61">
        <f t="shared" si="3"/>
        <v>0.0004472271914</v>
      </c>
      <c r="K256" s="62">
        <f t="shared" si="4"/>
        <v>0.1465563506</v>
      </c>
      <c r="L256" s="16"/>
      <c r="M256" s="25"/>
      <c r="N256" s="4"/>
      <c r="O256" s="4"/>
      <c r="P256" s="4"/>
      <c r="Q256" s="4"/>
    </row>
    <row r="257">
      <c r="A257" s="31" t="s">
        <v>485</v>
      </c>
      <c r="B257" s="64" t="s">
        <v>87</v>
      </c>
      <c r="C257" s="65" t="s">
        <v>88</v>
      </c>
      <c r="D257" s="66">
        <v>327.7</v>
      </c>
      <c r="E257" s="70">
        <v>0.0</v>
      </c>
      <c r="F257" s="58">
        <f t="shared" si="1"/>
        <v>327.7</v>
      </c>
      <c r="G257" s="68">
        <f t="shared" si="2"/>
        <v>2</v>
      </c>
      <c r="H257" s="73" t="s">
        <v>67</v>
      </c>
      <c r="I257" s="26">
        <v>1.0</v>
      </c>
      <c r="J257" s="61">
        <f t="shared" si="3"/>
        <v>0.0004472271914</v>
      </c>
      <c r="K257" s="62">
        <f t="shared" si="4"/>
        <v>0.1465563506</v>
      </c>
      <c r="L257" s="16"/>
      <c r="M257" s="4"/>
      <c r="N257" s="4"/>
      <c r="O257" s="4"/>
      <c r="P257" s="4"/>
      <c r="Q257" s="4"/>
    </row>
    <row r="258">
      <c r="A258" s="72" t="s">
        <v>486</v>
      </c>
      <c r="B258" s="64" t="s">
        <v>87</v>
      </c>
      <c r="C258" s="65" t="s">
        <v>88</v>
      </c>
      <c r="D258" s="66">
        <v>327.7</v>
      </c>
      <c r="E258" s="70">
        <v>0.0</v>
      </c>
      <c r="F258" s="58">
        <f t="shared" si="1"/>
        <v>327.7</v>
      </c>
      <c r="G258" s="68">
        <f t="shared" si="2"/>
        <v>2</v>
      </c>
      <c r="H258" s="73" t="s">
        <v>67</v>
      </c>
      <c r="I258" s="26">
        <v>1.0</v>
      </c>
      <c r="J258" s="61">
        <f t="shared" si="3"/>
        <v>0.0004472271914</v>
      </c>
      <c r="K258" s="62">
        <f t="shared" si="4"/>
        <v>0.1465563506</v>
      </c>
      <c r="L258" s="16"/>
      <c r="M258" s="25"/>
      <c r="N258" s="4"/>
      <c r="O258" s="4"/>
      <c r="P258" s="4"/>
      <c r="Q258" s="4"/>
    </row>
    <row r="259">
      <c r="A259" s="84" t="s">
        <v>487</v>
      </c>
      <c r="B259" s="75" t="s">
        <v>488</v>
      </c>
      <c r="C259" s="65" t="s">
        <v>88</v>
      </c>
      <c r="D259" s="66">
        <v>327.7</v>
      </c>
      <c r="E259" s="70">
        <v>0.0</v>
      </c>
      <c r="F259" s="58">
        <f t="shared" si="1"/>
        <v>327.7</v>
      </c>
      <c r="G259" s="68">
        <f t="shared" si="2"/>
        <v>2</v>
      </c>
      <c r="H259" s="80" t="s">
        <v>67</v>
      </c>
      <c r="I259" s="26">
        <v>1.0</v>
      </c>
      <c r="J259" s="61">
        <f t="shared" si="3"/>
        <v>0.0004472271914</v>
      </c>
      <c r="K259" s="62">
        <f t="shared" si="4"/>
        <v>0.1465563506</v>
      </c>
      <c r="L259" s="16"/>
      <c r="M259" s="25"/>
      <c r="N259" s="4"/>
      <c r="O259" s="4"/>
      <c r="P259" s="4"/>
      <c r="Q259" s="4"/>
    </row>
    <row r="260">
      <c r="A260" s="87" t="s">
        <v>489</v>
      </c>
      <c r="B260" s="75" t="s">
        <v>490</v>
      </c>
      <c r="C260" s="65" t="s">
        <v>88</v>
      </c>
      <c r="D260" s="66">
        <v>327.7</v>
      </c>
      <c r="E260" s="70">
        <v>0.0</v>
      </c>
      <c r="F260" s="58">
        <f t="shared" si="1"/>
        <v>327.7</v>
      </c>
      <c r="G260" s="68">
        <f t="shared" si="2"/>
        <v>2</v>
      </c>
      <c r="H260" s="73" t="s">
        <v>67</v>
      </c>
      <c r="I260" s="26">
        <v>1.0</v>
      </c>
      <c r="J260" s="61">
        <f t="shared" si="3"/>
        <v>0.0004472271914</v>
      </c>
      <c r="K260" s="62">
        <f t="shared" si="4"/>
        <v>0.1465563506</v>
      </c>
      <c r="L260" s="16"/>
      <c r="M260" s="4"/>
      <c r="N260" s="4"/>
      <c r="O260" s="4"/>
      <c r="P260" s="4"/>
      <c r="Q260" s="4"/>
    </row>
    <row r="261">
      <c r="A261" s="74" t="s">
        <v>491</v>
      </c>
      <c r="B261" s="75" t="s">
        <v>492</v>
      </c>
      <c r="C261" s="65" t="s">
        <v>88</v>
      </c>
      <c r="D261" s="66">
        <v>327.7</v>
      </c>
      <c r="E261" s="70">
        <v>0.0</v>
      </c>
      <c r="F261" s="58">
        <f t="shared" si="1"/>
        <v>327.7</v>
      </c>
      <c r="G261" s="68">
        <f t="shared" si="2"/>
        <v>2</v>
      </c>
      <c r="H261" s="80" t="s">
        <v>67</v>
      </c>
      <c r="I261" s="26">
        <v>1.0</v>
      </c>
      <c r="J261" s="61">
        <f t="shared" si="3"/>
        <v>0.0004472271914</v>
      </c>
      <c r="K261" s="62">
        <f t="shared" si="4"/>
        <v>0.1465563506</v>
      </c>
      <c r="L261" s="16"/>
      <c r="M261" s="4"/>
      <c r="N261" s="4"/>
      <c r="O261" s="4"/>
      <c r="P261" s="4"/>
      <c r="Q261" s="4"/>
    </row>
    <row r="262">
      <c r="A262" s="31" t="s">
        <v>493</v>
      </c>
      <c r="B262" s="64" t="s">
        <v>87</v>
      </c>
      <c r="C262" s="65" t="s">
        <v>88</v>
      </c>
      <c r="D262" s="66">
        <v>327.7</v>
      </c>
      <c r="E262" s="70">
        <v>0.0</v>
      </c>
      <c r="F262" s="58">
        <f t="shared" si="1"/>
        <v>327.7</v>
      </c>
      <c r="G262" s="68">
        <f t="shared" si="2"/>
        <v>2</v>
      </c>
      <c r="H262" s="73" t="s">
        <v>67</v>
      </c>
      <c r="I262" s="26">
        <v>1.0</v>
      </c>
      <c r="J262" s="61">
        <f t="shared" si="3"/>
        <v>0.0004472271914</v>
      </c>
      <c r="K262" s="62">
        <f t="shared" si="4"/>
        <v>0.1465563506</v>
      </c>
      <c r="L262" s="16"/>
      <c r="M262" s="4"/>
      <c r="N262" s="4"/>
      <c r="O262" s="4"/>
      <c r="P262" s="4"/>
      <c r="Q262" s="4"/>
    </row>
    <row r="263">
      <c r="A263" s="74" t="s">
        <v>494</v>
      </c>
      <c r="B263" s="75" t="s">
        <v>495</v>
      </c>
      <c r="C263" s="65" t="s">
        <v>88</v>
      </c>
      <c r="D263" s="66">
        <v>327.7</v>
      </c>
      <c r="E263" s="70">
        <v>0.0</v>
      </c>
      <c r="F263" s="58">
        <f t="shared" si="1"/>
        <v>327.7</v>
      </c>
      <c r="G263" s="68">
        <f t="shared" si="2"/>
        <v>2</v>
      </c>
      <c r="H263" s="80" t="s">
        <v>67</v>
      </c>
      <c r="I263" s="26">
        <v>1.0</v>
      </c>
      <c r="J263" s="61">
        <f t="shared" si="3"/>
        <v>0.0004472271914</v>
      </c>
      <c r="K263" s="62">
        <f t="shared" si="4"/>
        <v>0.1465563506</v>
      </c>
      <c r="L263" s="16"/>
      <c r="M263" s="4"/>
      <c r="N263" s="4"/>
      <c r="O263" s="4"/>
      <c r="P263" s="4"/>
      <c r="Q263" s="4"/>
    </row>
    <row r="264">
      <c r="A264" s="94" t="s">
        <v>496</v>
      </c>
      <c r="B264" s="75" t="s">
        <v>497</v>
      </c>
      <c r="C264" s="65" t="s">
        <v>88</v>
      </c>
      <c r="D264" s="66">
        <v>327.7</v>
      </c>
      <c r="E264" s="70">
        <v>0.0</v>
      </c>
      <c r="F264" s="58">
        <f t="shared" si="1"/>
        <v>327.7</v>
      </c>
      <c r="G264" s="68">
        <f t="shared" si="2"/>
        <v>2</v>
      </c>
      <c r="H264" s="80" t="s">
        <v>67</v>
      </c>
      <c r="I264" s="26">
        <v>1.0</v>
      </c>
      <c r="J264" s="61">
        <f t="shared" si="3"/>
        <v>0.0004472271914</v>
      </c>
      <c r="K264" s="62">
        <f t="shared" si="4"/>
        <v>0.1465563506</v>
      </c>
      <c r="L264" s="16"/>
      <c r="M264" s="4"/>
      <c r="N264" s="4"/>
      <c r="O264" s="4"/>
      <c r="P264" s="4"/>
      <c r="Q264" s="4"/>
    </row>
    <row r="265">
      <c r="A265" s="31" t="s">
        <v>498</v>
      </c>
      <c r="B265" s="75" t="s">
        <v>499</v>
      </c>
      <c r="C265" s="65" t="s">
        <v>278</v>
      </c>
      <c r="D265" s="66">
        <v>351.4</v>
      </c>
      <c r="E265" s="70">
        <v>0.0</v>
      </c>
      <c r="F265" s="58">
        <f t="shared" si="1"/>
        <v>351.4</v>
      </c>
      <c r="G265" s="68">
        <f t="shared" si="2"/>
        <v>2</v>
      </c>
      <c r="H265" s="73" t="s">
        <v>67</v>
      </c>
      <c r="I265" s="26">
        <v>1.0</v>
      </c>
      <c r="J265" s="61">
        <f t="shared" si="3"/>
        <v>0.0004472271914</v>
      </c>
      <c r="K265" s="62">
        <f t="shared" si="4"/>
        <v>0.1571556351</v>
      </c>
      <c r="L265" s="16"/>
      <c r="M265" s="4"/>
      <c r="N265" s="4"/>
      <c r="O265" s="4"/>
      <c r="P265" s="4"/>
      <c r="Q265" s="4"/>
    </row>
    <row r="266">
      <c r="A266" s="77" t="s">
        <v>500</v>
      </c>
      <c r="B266" s="75" t="s">
        <v>501</v>
      </c>
      <c r="C266" s="65" t="s">
        <v>281</v>
      </c>
      <c r="D266" s="66">
        <v>457.7</v>
      </c>
      <c r="E266" s="70">
        <v>0.0</v>
      </c>
      <c r="F266" s="58">
        <f t="shared" si="1"/>
        <v>457.7</v>
      </c>
      <c r="G266" s="68">
        <f t="shared" si="2"/>
        <v>2</v>
      </c>
      <c r="H266" s="73" t="s">
        <v>67</v>
      </c>
      <c r="I266" s="26">
        <v>1.0</v>
      </c>
      <c r="J266" s="61">
        <f t="shared" si="3"/>
        <v>0.0004472271914</v>
      </c>
      <c r="K266" s="62">
        <f t="shared" si="4"/>
        <v>0.2046958855</v>
      </c>
      <c r="L266" s="16"/>
      <c r="M266" s="4"/>
      <c r="N266" s="4"/>
      <c r="O266" s="4"/>
      <c r="P266" s="4"/>
      <c r="Q266" s="4"/>
    </row>
    <row r="267">
      <c r="A267" s="31" t="s">
        <v>502</v>
      </c>
      <c r="B267" s="75" t="s">
        <v>503</v>
      </c>
      <c r="C267" s="65" t="s">
        <v>504</v>
      </c>
      <c r="D267" s="66">
        <v>397.6</v>
      </c>
      <c r="E267" s="70">
        <v>0.0</v>
      </c>
      <c r="F267" s="58">
        <f t="shared" si="1"/>
        <v>397.6</v>
      </c>
      <c r="G267" s="68">
        <f t="shared" si="2"/>
        <v>2</v>
      </c>
      <c r="H267" s="73" t="s">
        <v>67</v>
      </c>
      <c r="I267" s="26">
        <v>1.0</v>
      </c>
      <c r="J267" s="61">
        <f t="shared" si="3"/>
        <v>0.0004472271914</v>
      </c>
      <c r="K267" s="62">
        <f t="shared" si="4"/>
        <v>0.1778175313</v>
      </c>
      <c r="L267" s="16"/>
      <c r="M267" s="4"/>
      <c r="N267" s="4"/>
      <c r="O267" s="4"/>
      <c r="P267" s="4"/>
      <c r="Q267" s="4"/>
    </row>
    <row r="268">
      <c r="A268" s="79" t="s">
        <v>505</v>
      </c>
      <c r="B268" s="75" t="s">
        <v>506</v>
      </c>
      <c r="C268" s="65" t="s">
        <v>507</v>
      </c>
      <c r="D268" s="66">
        <v>721.3</v>
      </c>
      <c r="E268" s="70">
        <v>0.0</v>
      </c>
      <c r="F268" s="58">
        <f t="shared" si="1"/>
        <v>721.3</v>
      </c>
      <c r="G268" s="68">
        <f t="shared" si="2"/>
        <v>3</v>
      </c>
      <c r="H268" s="73" t="s">
        <v>67</v>
      </c>
      <c r="I268" s="26">
        <v>1.0</v>
      </c>
      <c r="J268" s="61">
        <f t="shared" si="3"/>
        <v>0.0004472271914</v>
      </c>
      <c r="K268" s="62">
        <f t="shared" si="4"/>
        <v>0.3225849732</v>
      </c>
      <c r="L268" s="16"/>
      <c r="M268" s="4"/>
      <c r="N268" s="4"/>
      <c r="O268" s="4"/>
      <c r="P268" s="4"/>
      <c r="Q268" s="4"/>
    </row>
    <row r="269">
      <c r="A269" s="69" t="s">
        <v>508</v>
      </c>
      <c r="B269" s="64" t="s">
        <v>509</v>
      </c>
      <c r="C269" s="65" t="s">
        <v>507</v>
      </c>
      <c r="D269" s="66">
        <v>721.3</v>
      </c>
      <c r="E269" s="70">
        <v>0.0</v>
      </c>
      <c r="F269" s="58">
        <f t="shared" si="1"/>
        <v>721.3</v>
      </c>
      <c r="G269" s="68">
        <f t="shared" si="2"/>
        <v>3</v>
      </c>
      <c r="H269" s="80" t="s">
        <v>67</v>
      </c>
      <c r="I269" s="26">
        <v>1.0</v>
      </c>
      <c r="J269" s="61">
        <f t="shared" si="3"/>
        <v>0.0004472271914</v>
      </c>
      <c r="K269" s="62">
        <f t="shared" si="4"/>
        <v>0.3225849732</v>
      </c>
      <c r="L269" s="16"/>
      <c r="M269" s="4"/>
      <c r="N269" s="4"/>
      <c r="O269" s="4"/>
      <c r="P269" s="4"/>
      <c r="Q269" s="4"/>
    </row>
    <row r="270">
      <c r="A270" s="31" t="s">
        <v>510</v>
      </c>
      <c r="B270" s="75" t="s">
        <v>511</v>
      </c>
      <c r="C270" s="65" t="s">
        <v>512</v>
      </c>
      <c r="D270" s="66">
        <v>352.3</v>
      </c>
      <c r="E270" s="70">
        <v>0.0</v>
      </c>
      <c r="F270" s="58">
        <f t="shared" si="1"/>
        <v>352.3</v>
      </c>
      <c r="G270" s="68">
        <f t="shared" si="2"/>
        <v>2</v>
      </c>
      <c r="H270" s="73" t="s">
        <v>67</v>
      </c>
      <c r="I270" s="26">
        <v>1.0</v>
      </c>
      <c r="J270" s="61">
        <f t="shared" si="3"/>
        <v>0.0004472271914</v>
      </c>
      <c r="K270" s="62">
        <f t="shared" si="4"/>
        <v>0.1575581395</v>
      </c>
      <c r="L270" s="16"/>
      <c r="M270" s="4"/>
      <c r="N270" s="4"/>
      <c r="O270" s="4"/>
      <c r="P270" s="4"/>
      <c r="Q270" s="4"/>
    </row>
    <row r="271">
      <c r="A271" s="77" t="s">
        <v>513</v>
      </c>
      <c r="B271" s="75" t="s">
        <v>514</v>
      </c>
      <c r="C271" s="65" t="s">
        <v>512</v>
      </c>
      <c r="D271" s="66">
        <v>352.3</v>
      </c>
      <c r="E271" s="70">
        <v>0.0</v>
      </c>
      <c r="F271" s="58">
        <f t="shared" si="1"/>
        <v>352.3</v>
      </c>
      <c r="G271" s="68">
        <f t="shared" si="2"/>
        <v>2</v>
      </c>
      <c r="H271" s="73" t="s">
        <v>67</v>
      </c>
      <c r="I271" s="26">
        <v>1.0</v>
      </c>
      <c r="J271" s="61">
        <f t="shared" si="3"/>
        <v>0.0004472271914</v>
      </c>
      <c r="K271" s="62">
        <f t="shared" si="4"/>
        <v>0.1575581395</v>
      </c>
      <c r="L271" s="16"/>
      <c r="M271" s="4"/>
      <c r="N271" s="4"/>
      <c r="O271" s="4"/>
      <c r="P271" s="4"/>
      <c r="Q271" s="4"/>
    </row>
    <row r="272">
      <c r="A272" s="77" t="s">
        <v>515</v>
      </c>
      <c r="B272" s="75" t="s">
        <v>516</v>
      </c>
      <c r="C272" s="65" t="s">
        <v>517</v>
      </c>
      <c r="D272" s="66">
        <v>463.0</v>
      </c>
      <c r="E272" s="70">
        <v>0.0</v>
      </c>
      <c r="F272" s="58">
        <f t="shared" si="1"/>
        <v>463</v>
      </c>
      <c r="G272" s="68">
        <f t="shared" si="2"/>
        <v>2</v>
      </c>
      <c r="H272" s="73" t="s">
        <v>67</v>
      </c>
      <c r="I272" s="26">
        <v>1.0</v>
      </c>
      <c r="J272" s="61">
        <f t="shared" si="3"/>
        <v>0.0004472271914</v>
      </c>
      <c r="K272" s="62">
        <f t="shared" si="4"/>
        <v>0.2070661896</v>
      </c>
      <c r="L272" s="16"/>
      <c r="M272" s="4"/>
      <c r="N272" s="4"/>
      <c r="O272" s="4"/>
      <c r="P272" s="4"/>
      <c r="Q272" s="4"/>
    </row>
    <row r="273">
      <c r="A273" s="77" t="s">
        <v>518</v>
      </c>
      <c r="B273" s="75" t="s">
        <v>516</v>
      </c>
      <c r="C273" s="65" t="s">
        <v>517</v>
      </c>
      <c r="D273" s="66">
        <v>463.0</v>
      </c>
      <c r="E273" s="70">
        <v>0.0</v>
      </c>
      <c r="F273" s="58">
        <f t="shared" si="1"/>
        <v>463</v>
      </c>
      <c r="G273" s="68">
        <f t="shared" si="2"/>
        <v>2</v>
      </c>
      <c r="H273" s="73" t="s">
        <v>67</v>
      </c>
      <c r="I273" s="26">
        <v>1.0</v>
      </c>
      <c r="J273" s="61">
        <f t="shared" si="3"/>
        <v>0.0004472271914</v>
      </c>
      <c r="K273" s="62">
        <f t="shared" si="4"/>
        <v>0.2070661896</v>
      </c>
      <c r="L273" s="16"/>
      <c r="M273" s="4"/>
      <c r="N273" s="4"/>
      <c r="O273" s="4"/>
      <c r="P273" s="4"/>
      <c r="Q273" s="4"/>
    </row>
    <row r="274">
      <c r="A274" s="31" t="s">
        <v>519</v>
      </c>
      <c r="B274" s="75" t="s">
        <v>520</v>
      </c>
      <c r="C274" s="65" t="s">
        <v>521</v>
      </c>
      <c r="D274" s="66">
        <v>114.1</v>
      </c>
      <c r="E274" s="70">
        <v>0.0</v>
      </c>
      <c r="F274" s="58">
        <f t="shared" si="1"/>
        <v>114.1</v>
      </c>
      <c r="G274" s="68">
        <f t="shared" si="2"/>
        <v>1</v>
      </c>
      <c r="H274" s="73" t="s">
        <v>67</v>
      </c>
      <c r="I274" s="26">
        <v>1.0</v>
      </c>
      <c r="J274" s="61">
        <f t="shared" si="3"/>
        <v>0.0004472271914</v>
      </c>
      <c r="K274" s="62">
        <f t="shared" si="4"/>
        <v>0.05102862254</v>
      </c>
      <c r="L274" s="16"/>
      <c r="M274" s="4"/>
      <c r="N274" s="4"/>
      <c r="O274" s="4"/>
      <c r="P274" s="4"/>
      <c r="Q274" s="4"/>
    </row>
    <row r="275">
      <c r="A275" s="31" t="s">
        <v>522</v>
      </c>
      <c r="B275" s="75" t="s">
        <v>523</v>
      </c>
      <c r="C275" s="65" t="s">
        <v>110</v>
      </c>
      <c r="D275" s="66">
        <v>246.9</v>
      </c>
      <c r="E275" s="70">
        <v>0.0</v>
      </c>
      <c r="F275" s="58">
        <f t="shared" si="1"/>
        <v>246.9</v>
      </c>
      <c r="G275" s="68">
        <f t="shared" si="2"/>
        <v>1</v>
      </c>
      <c r="H275" s="73" t="s">
        <v>67</v>
      </c>
      <c r="I275" s="26">
        <v>1.0</v>
      </c>
      <c r="J275" s="61">
        <f t="shared" si="3"/>
        <v>0.0004472271914</v>
      </c>
      <c r="K275" s="62">
        <f t="shared" si="4"/>
        <v>0.1104203936</v>
      </c>
      <c r="L275" s="16"/>
      <c r="M275" s="4"/>
      <c r="N275" s="4"/>
      <c r="O275" s="4"/>
      <c r="P275" s="4"/>
      <c r="Q275" s="4"/>
    </row>
    <row r="276">
      <c r="A276" s="79" t="s">
        <v>524</v>
      </c>
      <c r="B276" s="75" t="s">
        <v>525</v>
      </c>
      <c r="C276" s="65" t="s">
        <v>110</v>
      </c>
      <c r="D276" s="66">
        <v>246.9</v>
      </c>
      <c r="E276" s="70">
        <v>0.0</v>
      </c>
      <c r="F276" s="58">
        <f t="shared" si="1"/>
        <v>246.9</v>
      </c>
      <c r="G276" s="68">
        <f t="shared" si="2"/>
        <v>1</v>
      </c>
      <c r="H276" s="73" t="s">
        <v>67</v>
      </c>
      <c r="I276" s="26">
        <v>1.0</v>
      </c>
      <c r="J276" s="61">
        <f t="shared" si="3"/>
        <v>0.0004472271914</v>
      </c>
      <c r="K276" s="62">
        <f t="shared" si="4"/>
        <v>0.1104203936</v>
      </c>
      <c r="L276" s="16"/>
      <c r="M276" s="4"/>
      <c r="N276" s="4"/>
      <c r="O276" s="4"/>
      <c r="P276" s="4"/>
      <c r="Q276" s="4"/>
    </row>
    <row r="277">
      <c r="A277" s="77" t="s">
        <v>526</v>
      </c>
      <c r="B277" s="75" t="s">
        <v>527</v>
      </c>
      <c r="C277" s="65" t="s">
        <v>110</v>
      </c>
      <c r="D277" s="66">
        <v>246.9</v>
      </c>
      <c r="E277" s="70">
        <v>0.0</v>
      </c>
      <c r="F277" s="58">
        <f t="shared" si="1"/>
        <v>246.9</v>
      </c>
      <c r="G277" s="68">
        <f t="shared" si="2"/>
        <v>1</v>
      </c>
      <c r="H277" s="73" t="s">
        <v>67</v>
      </c>
      <c r="I277" s="26">
        <v>1.0</v>
      </c>
      <c r="J277" s="61">
        <f t="shared" si="3"/>
        <v>0.0004472271914</v>
      </c>
      <c r="K277" s="62">
        <f t="shared" si="4"/>
        <v>0.1104203936</v>
      </c>
      <c r="L277" s="16"/>
      <c r="M277" s="4"/>
      <c r="N277" s="4"/>
      <c r="O277" s="4"/>
      <c r="P277" s="4"/>
      <c r="Q277" s="4"/>
    </row>
    <row r="278">
      <c r="A278" s="77" t="s">
        <v>528</v>
      </c>
      <c r="B278" s="75" t="s">
        <v>529</v>
      </c>
      <c r="C278" s="65" t="s">
        <v>110</v>
      </c>
      <c r="D278" s="66">
        <v>246.9</v>
      </c>
      <c r="E278" s="70">
        <v>0.0</v>
      </c>
      <c r="F278" s="58">
        <f t="shared" si="1"/>
        <v>246.9</v>
      </c>
      <c r="G278" s="68">
        <f t="shared" si="2"/>
        <v>1</v>
      </c>
      <c r="H278" s="73" t="s">
        <v>67</v>
      </c>
      <c r="I278" s="26">
        <v>1.0</v>
      </c>
      <c r="J278" s="61">
        <f t="shared" si="3"/>
        <v>0.0004472271914</v>
      </c>
      <c r="K278" s="62">
        <f t="shared" si="4"/>
        <v>0.1104203936</v>
      </c>
      <c r="L278" s="16"/>
      <c r="M278" s="25"/>
      <c r="N278" s="4"/>
      <c r="O278" s="4"/>
      <c r="P278" s="4"/>
      <c r="Q278" s="4"/>
    </row>
    <row r="279">
      <c r="A279" s="77" t="s">
        <v>530</v>
      </c>
      <c r="B279" s="75" t="s">
        <v>531</v>
      </c>
      <c r="C279" s="65" t="s">
        <v>110</v>
      </c>
      <c r="D279" s="66">
        <v>246.9</v>
      </c>
      <c r="E279" s="70">
        <v>0.0</v>
      </c>
      <c r="F279" s="58">
        <f t="shared" si="1"/>
        <v>246.9</v>
      </c>
      <c r="G279" s="68">
        <f t="shared" si="2"/>
        <v>1</v>
      </c>
      <c r="H279" s="73" t="s">
        <v>67</v>
      </c>
      <c r="I279" s="26">
        <v>1.0</v>
      </c>
      <c r="J279" s="61">
        <f t="shared" si="3"/>
        <v>0.0004472271914</v>
      </c>
      <c r="K279" s="62">
        <f t="shared" si="4"/>
        <v>0.1104203936</v>
      </c>
      <c r="L279" s="16"/>
      <c r="M279" s="25"/>
      <c r="N279" s="4"/>
      <c r="O279" s="4"/>
      <c r="P279" s="4"/>
      <c r="Q279" s="4"/>
    </row>
    <row r="280">
      <c r="A280" s="82" t="s">
        <v>532</v>
      </c>
      <c r="B280" s="75" t="s">
        <v>533</v>
      </c>
      <c r="C280" s="65" t="s">
        <v>110</v>
      </c>
      <c r="D280" s="66">
        <v>246.9</v>
      </c>
      <c r="E280" s="70">
        <v>0.0</v>
      </c>
      <c r="F280" s="58">
        <f t="shared" si="1"/>
        <v>246.9</v>
      </c>
      <c r="G280" s="68">
        <f t="shared" si="2"/>
        <v>1</v>
      </c>
      <c r="H280" s="73" t="s">
        <v>67</v>
      </c>
      <c r="I280" s="26">
        <v>1.0</v>
      </c>
      <c r="J280" s="61">
        <f t="shared" si="3"/>
        <v>0.0004472271914</v>
      </c>
      <c r="K280" s="62">
        <f t="shared" si="4"/>
        <v>0.1104203936</v>
      </c>
      <c r="L280" s="16"/>
      <c r="M280" s="25"/>
      <c r="N280" s="4"/>
      <c r="O280" s="4"/>
      <c r="P280" s="4"/>
      <c r="Q280" s="4"/>
    </row>
    <row r="281">
      <c r="A281" s="31" t="s">
        <v>534</v>
      </c>
      <c r="B281" s="75" t="s">
        <v>535</v>
      </c>
      <c r="C281" s="65" t="s">
        <v>110</v>
      </c>
      <c r="D281" s="66">
        <v>246.9</v>
      </c>
      <c r="E281" s="70">
        <v>0.0</v>
      </c>
      <c r="F281" s="58">
        <f t="shared" si="1"/>
        <v>246.9</v>
      </c>
      <c r="G281" s="68">
        <f t="shared" si="2"/>
        <v>1</v>
      </c>
      <c r="H281" s="73" t="s">
        <v>67</v>
      </c>
      <c r="I281" s="26">
        <v>1.0</v>
      </c>
      <c r="J281" s="61">
        <f t="shared" si="3"/>
        <v>0.0004472271914</v>
      </c>
      <c r="K281" s="62">
        <f t="shared" si="4"/>
        <v>0.1104203936</v>
      </c>
      <c r="L281" s="16"/>
      <c r="M281" s="25"/>
      <c r="N281" s="4"/>
      <c r="O281" s="4"/>
      <c r="P281" s="4"/>
      <c r="Q281" s="4"/>
    </row>
    <row r="282">
      <c r="A282" s="77" t="s">
        <v>536</v>
      </c>
      <c r="B282" s="64" t="s">
        <v>65</v>
      </c>
      <c r="C282" s="65" t="s">
        <v>66</v>
      </c>
      <c r="D282" s="66">
        <v>171.2</v>
      </c>
      <c r="E282" s="70">
        <v>0.0</v>
      </c>
      <c r="F282" s="58">
        <f t="shared" si="1"/>
        <v>171.2</v>
      </c>
      <c r="G282" s="68">
        <f t="shared" si="2"/>
        <v>1</v>
      </c>
      <c r="H282" s="73" t="s">
        <v>67</v>
      </c>
      <c r="I282" s="26">
        <v>1.0</v>
      </c>
      <c r="J282" s="61">
        <f t="shared" si="3"/>
        <v>0.0004472271914</v>
      </c>
      <c r="K282" s="62">
        <f t="shared" si="4"/>
        <v>0.07656529517</v>
      </c>
      <c r="L282" s="16"/>
      <c r="M282" s="4"/>
      <c r="N282" s="4"/>
      <c r="O282" s="4"/>
      <c r="P282" s="4"/>
      <c r="Q282" s="4"/>
    </row>
    <row r="283">
      <c r="A283" s="82" t="s">
        <v>537</v>
      </c>
      <c r="B283" s="64" t="s">
        <v>65</v>
      </c>
      <c r="C283" s="65" t="s">
        <v>66</v>
      </c>
      <c r="D283" s="66">
        <v>171.2</v>
      </c>
      <c r="E283" s="70">
        <v>0.0</v>
      </c>
      <c r="F283" s="58">
        <f t="shared" si="1"/>
        <v>171.2</v>
      </c>
      <c r="G283" s="68">
        <f t="shared" si="2"/>
        <v>1</v>
      </c>
      <c r="H283" s="73" t="s">
        <v>67</v>
      </c>
      <c r="I283" s="26">
        <v>1.0</v>
      </c>
      <c r="J283" s="61">
        <f t="shared" si="3"/>
        <v>0.0004472271914</v>
      </c>
      <c r="K283" s="62">
        <f t="shared" si="4"/>
        <v>0.07656529517</v>
      </c>
      <c r="L283" s="16"/>
      <c r="M283" s="4"/>
      <c r="N283" s="4"/>
      <c r="O283" s="4"/>
      <c r="P283" s="4"/>
      <c r="Q283" s="4"/>
    </row>
    <row r="284">
      <c r="A284" s="77" t="s">
        <v>538</v>
      </c>
      <c r="B284" s="75" t="s">
        <v>65</v>
      </c>
      <c r="C284" s="65" t="s">
        <v>66</v>
      </c>
      <c r="D284" s="66">
        <v>171.2</v>
      </c>
      <c r="E284" s="70">
        <v>0.0</v>
      </c>
      <c r="F284" s="58">
        <f t="shared" si="1"/>
        <v>171.2</v>
      </c>
      <c r="G284" s="68">
        <f t="shared" si="2"/>
        <v>1</v>
      </c>
      <c r="H284" s="73" t="s">
        <v>67</v>
      </c>
      <c r="I284" s="26">
        <v>1.0</v>
      </c>
      <c r="J284" s="61">
        <f t="shared" si="3"/>
        <v>0.0004472271914</v>
      </c>
      <c r="K284" s="62">
        <f t="shared" si="4"/>
        <v>0.07656529517</v>
      </c>
      <c r="L284" s="16"/>
      <c r="M284" s="4"/>
      <c r="N284" s="4"/>
      <c r="O284" s="4"/>
      <c r="P284" s="4"/>
      <c r="Q284" s="4"/>
    </row>
    <row r="285">
      <c r="A285" s="77" t="s">
        <v>539</v>
      </c>
      <c r="B285" s="75" t="s">
        <v>540</v>
      </c>
      <c r="C285" s="65" t="s">
        <v>66</v>
      </c>
      <c r="D285" s="66">
        <v>171.2</v>
      </c>
      <c r="E285" s="70">
        <v>0.0</v>
      </c>
      <c r="F285" s="58">
        <f t="shared" si="1"/>
        <v>171.2</v>
      </c>
      <c r="G285" s="68">
        <f t="shared" si="2"/>
        <v>1</v>
      </c>
      <c r="H285" s="73" t="s">
        <v>67</v>
      </c>
      <c r="I285" s="26">
        <v>1.0</v>
      </c>
      <c r="J285" s="61">
        <f t="shared" si="3"/>
        <v>0.0004472271914</v>
      </c>
      <c r="K285" s="62">
        <f t="shared" si="4"/>
        <v>0.07656529517</v>
      </c>
      <c r="L285" s="16"/>
      <c r="M285" s="4"/>
      <c r="N285" s="4"/>
      <c r="O285" s="4"/>
      <c r="P285" s="4"/>
      <c r="Q285" s="4"/>
    </row>
    <row r="286">
      <c r="A286" s="31" t="s">
        <v>541</v>
      </c>
      <c r="B286" s="64" t="s">
        <v>65</v>
      </c>
      <c r="C286" s="65" t="s">
        <v>66</v>
      </c>
      <c r="D286" s="66">
        <v>171.2</v>
      </c>
      <c r="E286" s="70">
        <v>0.0</v>
      </c>
      <c r="F286" s="58">
        <f t="shared" si="1"/>
        <v>171.2</v>
      </c>
      <c r="G286" s="68">
        <f t="shared" si="2"/>
        <v>1</v>
      </c>
      <c r="H286" s="80" t="s">
        <v>67</v>
      </c>
      <c r="I286" s="26">
        <v>1.0</v>
      </c>
      <c r="J286" s="61">
        <f t="shared" si="3"/>
        <v>0.0004472271914</v>
      </c>
      <c r="K286" s="62">
        <f t="shared" si="4"/>
        <v>0.07656529517</v>
      </c>
      <c r="L286" s="16"/>
      <c r="M286" s="4"/>
      <c r="N286" s="4"/>
      <c r="O286" s="4"/>
      <c r="P286" s="4"/>
      <c r="Q286" s="4"/>
    </row>
    <row r="287">
      <c r="A287" s="77" t="s">
        <v>542</v>
      </c>
      <c r="B287" s="64" t="s">
        <v>65</v>
      </c>
      <c r="C287" s="65" t="s">
        <v>66</v>
      </c>
      <c r="D287" s="66">
        <v>171.2</v>
      </c>
      <c r="E287" s="70">
        <v>0.0</v>
      </c>
      <c r="F287" s="58">
        <f t="shared" si="1"/>
        <v>171.2</v>
      </c>
      <c r="G287" s="68">
        <f t="shared" si="2"/>
        <v>1</v>
      </c>
      <c r="H287" s="80" t="s">
        <v>67</v>
      </c>
      <c r="I287" s="26">
        <v>1.0</v>
      </c>
      <c r="J287" s="61">
        <f t="shared" si="3"/>
        <v>0.0004472271914</v>
      </c>
      <c r="K287" s="62">
        <f t="shared" si="4"/>
        <v>0.07656529517</v>
      </c>
      <c r="L287" s="16"/>
      <c r="M287" s="4"/>
      <c r="N287" s="4"/>
      <c r="O287" s="4"/>
      <c r="P287" s="4"/>
      <c r="Q287" s="4"/>
    </row>
    <row r="288">
      <c r="A288" s="31" t="s">
        <v>543</v>
      </c>
      <c r="B288" s="75" t="s">
        <v>544</v>
      </c>
      <c r="C288" s="65" t="s">
        <v>66</v>
      </c>
      <c r="D288" s="66">
        <v>171.2</v>
      </c>
      <c r="E288" s="70">
        <v>0.0</v>
      </c>
      <c r="F288" s="58">
        <f t="shared" si="1"/>
        <v>171.2</v>
      </c>
      <c r="G288" s="68">
        <f t="shared" si="2"/>
        <v>1</v>
      </c>
      <c r="H288" s="80" t="s">
        <v>67</v>
      </c>
      <c r="I288" s="26">
        <v>1.0</v>
      </c>
      <c r="J288" s="61">
        <f t="shared" si="3"/>
        <v>0.0004472271914</v>
      </c>
      <c r="K288" s="62">
        <f t="shared" si="4"/>
        <v>0.07656529517</v>
      </c>
      <c r="L288" s="16"/>
      <c r="M288" s="4"/>
      <c r="N288" s="4"/>
      <c r="O288" s="4"/>
      <c r="P288" s="4"/>
      <c r="Q288" s="4"/>
    </row>
    <row r="289">
      <c r="A289" s="77" t="s">
        <v>545</v>
      </c>
      <c r="B289" s="75" t="s">
        <v>546</v>
      </c>
      <c r="C289" s="65" t="s">
        <v>119</v>
      </c>
      <c r="D289" s="66">
        <v>561.6</v>
      </c>
      <c r="E289" s="70">
        <v>0.0</v>
      </c>
      <c r="F289" s="58">
        <f t="shared" si="1"/>
        <v>561.6</v>
      </c>
      <c r="G289" s="68">
        <f t="shared" si="2"/>
        <v>3</v>
      </c>
      <c r="H289" s="73" t="s">
        <v>67</v>
      </c>
      <c r="I289" s="26">
        <v>1.0</v>
      </c>
      <c r="J289" s="61">
        <f t="shared" si="3"/>
        <v>0.0004472271914</v>
      </c>
      <c r="K289" s="62">
        <f t="shared" si="4"/>
        <v>0.2511627907</v>
      </c>
      <c r="L289" s="16"/>
      <c r="M289" s="4"/>
      <c r="N289" s="4"/>
      <c r="O289" s="4"/>
      <c r="P289" s="4"/>
      <c r="Q289" s="4"/>
    </row>
    <row r="290">
      <c r="A290" s="74" t="s">
        <v>547</v>
      </c>
      <c r="B290" s="75" t="s">
        <v>548</v>
      </c>
      <c r="C290" s="65" t="s">
        <v>145</v>
      </c>
      <c r="D290" s="66">
        <v>324.0</v>
      </c>
      <c r="E290" s="70">
        <v>0.0</v>
      </c>
      <c r="F290" s="58">
        <f t="shared" si="1"/>
        <v>324</v>
      </c>
      <c r="G290" s="68">
        <f t="shared" si="2"/>
        <v>2</v>
      </c>
      <c r="H290" s="73" t="s">
        <v>67</v>
      </c>
      <c r="I290" s="26">
        <v>1.0</v>
      </c>
      <c r="J290" s="61">
        <f t="shared" si="3"/>
        <v>0.0004472271914</v>
      </c>
      <c r="K290" s="62">
        <f t="shared" si="4"/>
        <v>0.14490161</v>
      </c>
      <c r="L290" s="16"/>
      <c r="M290" s="4"/>
      <c r="N290" s="4"/>
      <c r="O290" s="4"/>
      <c r="P290" s="4"/>
      <c r="Q290" s="4"/>
    </row>
    <row r="291">
      <c r="A291" s="74" t="s">
        <v>549</v>
      </c>
      <c r="B291" s="75" t="s">
        <v>550</v>
      </c>
      <c r="C291" s="65" t="s">
        <v>145</v>
      </c>
      <c r="D291" s="66">
        <v>324.0</v>
      </c>
      <c r="E291" s="70">
        <v>0.0</v>
      </c>
      <c r="F291" s="58">
        <f t="shared" si="1"/>
        <v>324</v>
      </c>
      <c r="G291" s="68">
        <f t="shared" si="2"/>
        <v>2</v>
      </c>
      <c r="H291" s="73" t="s">
        <v>67</v>
      </c>
      <c r="I291" s="26">
        <v>1.0</v>
      </c>
      <c r="J291" s="61">
        <f t="shared" si="3"/>
        <v>0.0004472271914</v>
      </c>
      <c r="K291" s="62">
        <f t="shared" si="4"/>
        <v>0.14490161</v>
      </c>
      <c r="L291" s="16"/>
      <c r="M291" s="4"/>
      <c r="N291" s="4"/>
      <c r="O291" s="4"/>
      <c r="P291" s="4"/>
      <c r="Q291" s="4"/>
    </row>
    <row r="292">
      <c r="A292" s="69" t="s">
        <v>551</v>
      </c>
      <c r="B292" s="64" t="s">
        <v>552</v>
      </c>
      <c r="C292" s="65" t="s">
        <v>135</v>
      </c>
      <c r="D292" s="66">
        <v>343.1</v>
      </c>
      <c r="E292" s="70">
        <v>0.0</v>
      </c>
      <c r="F292" s="58">
        <f t="shared" si="1"/>
        <v>343.1</v>
      </c>
      <c r="G292" s="68">
        <f t="shared" si="2"/>
        <v>2</v>
      </c>
      <c r="H292" s="73" t="s">
        <v>67</v>
      </c>
      <c r="I292" s="26">
        <v>1.0</v>
      </c>
      <c r="J292" s="61">
        <f t="shared" si="3"/>
        <v>0.0004472271914</v>
      </c>
      <c r="K292" s="62">
        <f t="shared" si="4"/>
        <v>0.1534436494</v>
      </c>
      <c r="L292" s="16"/>
      <c r="M292" s="4"/>
      <c r="N292" s="4"/>
      <c r="O292" s="4"/>
      <c r="P292" s="4"/>
      <c r="Q292" s="4"/>
    </row>
    <row r="293">
      <c r="A293" s="31" t="s">
        <v>553</v>
      </c>
      <c r="B293" s="64" t="s">
        <v>554</v>
      </c>
      <c r="C293" s="65" t="s">
        <v>126</v>
      </c>
      <c r="D293" s="66">
        <v>413.4</v>
      </c>
      <c r="E293" s="70">
        <v>0.0</v>
      </c>
      <c r="F293" s="58">
        <f t="shared" si="1"/>
        <v>413.4</v>
      </c>
      <c r="G293" s="68">
        <f t="shared" si="2"/>
        <v>2</v>
      </c>
      <c r="H293" s="73" t="s">
        <v>67</v>
      </c>
      <c r="I293" s="26">
        <v>1.0</v>
      </c>
      <c r="J293" s="61">
        <f t="shared" si="3"/>
        <v>0.0004472271914</v>
      </c>
      <c r="K293" s="62">
        <f t="shared" si="4"/>
        <v>0.1848837209</v>
      </c>
      <c r="L293" s="16"/>
      <c r="M293" s="4"/>
      <c r="N293" s="4"/>
      <c r="O293" s="4"/>
      <c r="P293" s="4"/>
      <c r="Q293" s="4"/>
    </row>
    <row r="294">
      <c r="A294" s="77" t="s">
        <v>555</v>
      </c>
      <c r="B294" s="75" t="s">
        <v>556</v>
      </c>
      <c r="C294" s="65" t="s">
        <v>126</v>
      </c>
      <c r="D294" s="66">
        <v>413.4</v>
      </c>
      <c r="E294" s="70">
        <v>0.0</v>
      </c>
      <c r="F294" s="58">
        <f t="shared" si="1"/>
        <v>413.4</v>
      </c>
      <c r="G294" s="68">
        <f t="shared" si="2"/>
        <v>2</v>
      </c>
      <c r="H294" s="73" t="s">
        <v>67</v>
      </c>
      <c r="I294" s="26">
        <v>1.0</v>
      </c>
      <c r="J294" s="61">
        <f t="shared" si="3"/>
        <v>0.0004472271914</v>
      </c>
      <c r="K294" s="62">
        <f t="shared" si="4"/>
        <v>0.1848837209</v>
      </c>
      <c r="L294" s="16"/>
      <c r="M294" s="4"/>
      <c r="N294" s="4"/>
      <c r="O294" s="4"/>
      <c r="P294" s="4"/>
      <c r="Q294" s="4"/>
    </row>
    <row r="295">
      <c r="A295" s="77" t="s">
        <v>557</v>
      </c>
      <c r="B295" s="75" t="s">
        <v>125</v>
      </c>
      <c r="C295" s="65" t="s">
        <v>126</v>
      </c>
      <c r="D295" s="66">
        <v>413.4</v>
      </c>
      <c r="E295" s="70">
        <v>0.0</v>
      </c>
      <c r="F295" s="58">
        <f t="shared" si="1"/>
        <v>413.4</v>
      </c>
      <c r="G295" s="68">
        <f t="shared" si="2"/>
        <v>2</v>
      </c>
      <c r="H295" s="73" t="s">
        <v>67</v>
      </c>
      <c r="I295" s="26">
        <v>1.0</v>
      </c>
      <c r="J295" s="61">
        <f t="shared" si="3"/>
        <v>0.0004472271914</v>
      </c>
      <c r="K295" s="62">
        <f t="shared" si="4"/>
        <v>0.1848837209</v>
      </c>
      <c r="L295" s="16"/>
      <c r="M295" s="25"/>
      <c r="N295" s="4"/>
      <c r="O295" s="4"/>
      <c r="P295" s="4"/>
      <c r="Q295" s="4"/>
    </row>
    <row r="296">
      <c r="A296" s="77" t="s">
        <v>558</v>
      </c>
      <c r="B296" s="75" t="s">
        <v>559</v>
      </c>
      <c r="C296" s="65" t="s">
        <v>126</v>
      </c>
      <c r="D296" s="66">
        <v>413.4</v>
      </c>
      <c r="E296" s="70">
        <v>0.0</v>
      </c>
      <c r="F296" s="58">
        <f t="shared" si="1"/>
        <v>413.4</v>
      </c>
      <c r="G296" s="68">
        <f t="shared" si="2"/>
        <v>2</v>
      </c>
      <c r="H296" s="73" t="s">
        <v>67</v>
      </c>
      <c r="I296" s="26">
        <v>1.0</v>
      </c>
      <c r="J296" s="61">
        <f t="shared" si="3"/>
        <v>0.0004472271914</v>
      </c>
      <c r="K296" s="62">
        <f t="shared" si="4"/>
        <v>0.1848837209</v>
      </c>
      <c r="L296" s="16"/>
      <c r="M296" s="4"/>
      <c r="N296" s="4"/>
      <c r="O296" s="4"/>
      <c r="P296" s="4"/>
      <c r="Q296" s="4"/>
    </row>
    <row r="297">
      <c r="A297" s="31" t="s">
        <v>560</v>
      </c>
      <c r="B297" s="75" t="s">
        <v>561</v>
      </c>
      <c r="C297" s="65" t="s">
        <v>126</v>
      </c>
      <c r="D297" s="66">
        <v>413.4</v>
      </c>
      <c r="E297" s="70">
        <v>0.0</v>
      </c>
      <c r="F297" s="58">
        <f t="shared" si="1"/>
        <v>413.4</v>
      </c>
      <c r="G297" s="68">
        <f t="shared" si="2"/>
        <v>2</v>
      </c>
      <c r="H297" s="73" t="s">
        <v>67</v>
      </c>
      <c r="I297" s="26">
        <v>1.0</v>
      </c>
      <c r="J297" s="61">
        <f t="shared" si="3"/>
        <v>0.0004472271914</v>
      </c>
      <c r="K297" s="62">
        <f t="shared" si="4"/>
        <v>0.1848837209</v>
      </c>
      <c r="L297" s="16"/>
      <c r="M297" s="4"/>
      <c r="N297" s="4"/>
      <c r="O297" s="4"/>
      <c r="P297" s="4"/>
      <c r="Q297" s="4"/>
    </row>
    <row r="298">
      <c r="A298" s="90" t="s">
        <v>562</v>
      </c>
      <c r="B298" s="75" t="s">
        <v>125</v>
      </c>
      <c r="C298" s="65" t="s">
        <v>126</v>
      </c>
      <c r="D298" s="66">
        <v>413.4</v>
      </c>
      <c r="E298" s="70">
        <v>0.0</v>
      </c>
      <c r="F298" s="58">
        <f t="shared" si="1"/>
        <v>413.4</v>
      </c>
      <c r="G298" s="68">
        <f t="shared" si="2"/>
        <v>2</v>
      </c>
      <c r="H298" s="73" t="s">
        <v>67</v>
      </c>
      <c r="I298" s="26">
        <v>1.0</v>
      </c>
      <c r="J298" s="61">
        <f t="shared" si="3"/>
        <v>0.0004472271914</v>
      </c>
      <c r="K298" s="62">
        <f t="shared" si="4"/>
        <v>0.1848837209</v>
      </c>
      <c r="L298" s="16"/>
      <c r="M298" s="4"/>
      <c r="N298" s="4"/>
      <c r="O298" s="4"/>
      <c r="P298" s="4"/>
      <c r="Q298" s="4"/>
    </row>
    <row r="299">
      <c r="A299" s="81" t="s">
        <v>563</v>
      </c>
      <c r="B299" s="75" t="s">
        <v>125</v>
      </c>
      <c r="C299" s="65" t="s">
        <v>126</v>
      </c>
      <c r="D299" s="66">
        <v>413.4</v>
      </c>
      <c r="E299" s="70">
        <v>0.0</v>
      </c>
      <c r="F299" s="58">
        <f t="shared" si="1"/>
        <v>413.4</v>
      </c>
      <c r="G299" s="68">
        <f t="shared" si="2"/>
        <v>2</v>
      </c>
      <c r="H299" s="73" t="s">
        <v>67</v>
      </c>
      <c r="I299" s="26">
        <v>1.0</v>
      </c>
      <c r="J299" s="61">
        <f t="shared" si="3"/>
        <v>0.0004472271914</v>
      </c>
      <c r="K299" s="62">
        <f t="shared" si="4"/>
        <v>0.1848837209</v>
      </c>
      <c r="L299" s="16"/>
      <c r="M299" s="25"/>
      <c r="N299" s="4"/>
      <c r="O299" s="4"/>
      <c r="P299" s="4"/>
      <c r="Q299" s="4"/>
    </row>
    <row r="300">
      <c r="A300" s="72" t="s">
        <v>564</v>
      </c>
      <c r="B300" s="75" t="s">
        <v>565</v>
      </c>
      <c r="C300" s="65" t="s">
        <v>77</v>
      </c>
      <c r="D300" s="66">
        <v>723.0</v>
      </c>
      <c r="E300" s="70">
        <v>0.0</v>
      </c>
      <c r="F300" s="58">
        <f t="shared" si="1"/>
        <v>723</v>
      </c>
      <c r="G300" s="68">
        <f t="shared" si="2"/>
        <v>3</v>
      </c>
      <c r="H300" s="73" t="s">
        <v>67</v>
      </c>
      <c r="I300" s="26">
        <v>1.0</v>
      </c>
      <c r="J300" s="61">
        <f t="shared" si="3"/>
        <v>0.0004472271914</v>
      </c>
      <c r="K300" s="62">
        <f t="shared" si="4"/>
        <v>0.3233452594</v>
      </c>
      <c r="L300" s="16"/>
      <c r="M300" s="25"/>
      <c r="N300" s="4"/>
      <c r="O300" s="4"/>
      <c r="P300" s="4"/>
      <c r="Q300" s="4"/>
    </row>
    <row r="301">
      <c r="A301" s="77" t="s">
        <v>566</v>
      </c>
      <c r="B301" s="75" t="s">
        <v>567</v>
      </c>
      <c r="C301" s="65" t="s">
        <v>138</v>
      </c>
      <c r="D301" s="66">
        <v>287.8</v>
      </c>
      <c r="E301" s="70">
        <v>0.0</v>
      </c>
      <c r="F301" s="58">
        <f t="shared" si="1"/>
        <v>287.8</v>
      </c>
      <c r="G301" s="68">
        <f t="shared" si="2"/>
        <v>2</v>
      </c>
      <c r="H301" s="73" t="s">
        <v>67</v>
      </c>
      <c r="I301" s="26">
        <v>1.0</v>
      </c>
      <c r="J301" s="61">
        <f t="shared" si="3"/>
        <v>0.0004472271914</v>
      </c>
      <c r="K301" s="62">
        <f t="shared" si="4"/>
        <v>0.1287119857</v>
      </c>
      <c r="L301" s="16"/>
      <c r="M301" s="4"/>
      <c r="N301" s="4"/>
      <c r="O301" s="4"/>
      <c r="P301" s="4"/>
      <c r="Q301" s="4"/>
    </row>
    <row r="302">
      <c r="A302" s="82" t="s">
        <v>568</v>
      </c>
      <c r="B302" s="75" t="s">
        <v>569</v>
      </c>
      <c r="C302" s="65" t="s">
        <v>138</v>
      </c>
      <c r="D302" s="66">
        <v>287.8</v>
      </c>
      <c r="E302" s="70">
        <v>0.0</v>
      </c>
      <c r="F302" s="58">
        <f t="shared" si="1"/>
        <v>287.8</v>
      </c>
      <c r="G302" s="68">
        <f t="shared" si="2"/>
        <v>2</v>
      </c>
      <c r="H302" s="80" t="s">
        <v>67</v>
      </c>
      <c r="I302" s="26">
        <v>1.0</v>
      </c>
      <c r="J302" s="61">
        <f t="shared" si="3"/>
        <v>0.0004472271914</v>
      </c>
      <c r="K302" s="62">
        <f t="shared" si="4"/>
        <v>0.1287119857</v>
      </c>
      <c r="L302" s="16"/>
      <c r="M302" s="4"/>
      <c r="N302" s="4"/>
      <c r="O302" s="4"/>
      <c r="P302" s="4"/>
      <c r="Q302" s="4"/>
    </row>
    <row r="303">
      <c r="A303" s="77" t="s">
        <v>570</v>
      </c>
      <c r="B303" s="64" t="s">
        <v>137</v>
      </c>
      <c r="C303" s="65" t="s">
        <v>138</v>
      </c>
      <c r="D303" s="66">
        <v>287.8</v>
      </c>
      <c r="E303" s="70">
        <v>0.0</v>
      </c>
      <c r="F303" s="58">
        <f t="shared" si="1"/>
        <v>287.8</v>
      </c>
      <c r="G303" s="68">
        <f t="shared" si="2"/>
        <v>2</v>
      </c>
      <c r="H303" s="80" t="s">
        <v>67</v>
      </c>
      <c r="I303" s="26">
        <v>1.0</v>
      </c>
      <c r="J303" s="61">
        <f t="shared" si="3"/>
        <v>0.0004472271914</v>
      </c>
      <c r="K303" s="62">
        <f t="shared" si="4"/>
        <v>0.1287119857</v>
      </c>
      <c r="L303" s="16"/>
      <c r="M303" s="25"/>
      <c r="N303" s="4"/>
      <c r="O303" s="4"/>
      <c r="P303" s="4"/>
      <c r="Q303" s="4"/>
    </row>
    <row r="304">
      <c r="A304" s="95" t="s">
        <v>571</v>
      </c>
      <c r="B304" s="64" t="s">
        <v>137</v>
      </c>
      <c r="C304" s="65" t="s">
        <v>138</v>
      </c>
      <c r="D304" s="66">
        <v>287.8</v>
      </c>
      <c r="E304" s="70">
        <v>0.0</v>
      </c>
      <c r="F304" s="58">
        <f t="shared" si="1"/>
        <v>287.8</v>
      </c>
      <c r="G304" s="68">
        <f t="shared" si="2"/>
        <v>2</v>
      </c>
      <c r="H304" s="80" t="s">
        <v>67</v>
      </c>
      <c r="I304" s="26">
        <v>1.0</v>
      </c>
      <c r="J304" s="61">
        <f t="shared" si="3"/>
        <v>0.0004472271914</v>
      </c>
      <c r="K304" s="62">
        <f t="shared" si="4"/>
        <v>0.1287119857</v>
      </c>
      <c r="L304" s="16"/>
      <c r="M304" s="4"/>
      <c r="N304" s="4"/>
      <c r="O304" s="4"/>
      <c r="P304" s="4"/>
      <c r="Q304" s="4"/>
    </row>
    <row r="305">
      <c r="A305" s="96" t="s">
        <v>572</v>
      </c>
      <c r="B305" s="75" t="s">
        <v>573</v>
      </c>
      <c r="C305" s="65" t="s">
        <v>288</v>
      </c>
      <c r="D305" s="66">
        <v>135.1</v>
      </c>
      <c r="E305" s="70">
        <v>0.0</v>
      </c>
      <c r="F305" s="58">
        <f t="shared" si="1"/>
        <v>135.1</v>
      </c>
      <c r="G305" s="68">
        <f t="shared" si="2"/>
        <v>1</v>
      </c>
      <c r="H305" s="80" t="s">
        <v>67</v>
      </c>
      <c r="I305" s="26">
        <v>1.0</v>
      </c>
      <c r="J305" s="61">
        <f t="shared" si="3"/>
        <v>0.0004472271914</v>
      </c>
      <c r="K305" s="62">
        <f t="shared" si="4"/>
        <v>0.06042039356</v>
      </c>
      <c r="L305" s="16"/>
      <c r="M305" s="4"/>
      <c r="N305" s="4"/>
      <c r="O305" s="4"/>
      <c r="P305" s="4"/>
      <c r="Q305" s="4"/>
    </row>
    <row r="306">
      <c r="A306" s="95" t="s">
        <v>574</v>
      </c>
      <c r="B306" s="75" t="s">
        <v>575</v>
      </c>
      <c r="C306" s="65" t="s">
        <v>288</v>
      </c>
      <c r="D306" s="66">
        <v>135.1</v>
      </c>
      <c r="E306" s="70">
        <v>0.0</v>
      </c>
      <c r="F306" s="58">
        <f t="shared" si="1"/>
        <v>135.1</v>
      </c>
      <c r="G306" s="68">
        <f t="shared" si="2"/>
        <v>1</v>
      </c>
      <c r="H306" s="80" t="s">
        <v>67</v>
      </c>
      <c r="I306" s="26">
        <v>1.0</v>
      </c>
      <c r="J306" s="61">
        <f t="shared" si="3"/>
        <v>0.0004472271914</v>
      </c>
      <c r="K306" s="62">
        <f t="shared" si="4"/>
        <v>0.06042039356</v>
      </c>
      <c r="L306" s="16"/>
      <c r="M306" s="4"/>
      <c r="N306" s="4"/>
      <c r="O306" s="4"/>
      <c r="P306" s="4"/>
      <c r="Q306" s="4"/>
    </row>
    <row r="307">
      <c r="A307" s="97" t="s">
        <v>576</v>
      </c>
      <c r="B307" s="98" t="s">
        <v>577</v>
      </c>
      <c r="C307" s="99" t="s">
        <v>578</v>
      </c>
      <c r="D307" s="100">
        <v>624.0</v>
      </c>
      <c r="E307" s="101">
        <v>0.0</v>
      </c>
      <c r="F307" s="58">
        <f t="shared" si="1"/>
        <v>624</v>
      </c>
      <c r="G307" s="102">
        <f t="shared" si="2"/>
        <v>3</v>
      </c>
      <c r="H307" s="103" t="s">
        <v>579</v>
      </c>
      <c r="I307" s="41">
        <v>1.0</v>
      </c>
      <c r="J307" s="104">
        <f t="shared" si="3"/>
        <v>0.0004472271914</v>
      </c>
      <c r="K307" s="105">
        <f t="shared" si="4"/>
        <v>0.2790697674</v>
      </c>
      <c r="L307" s="16"/>
      <c r="M307" s="4"/>
      <c r="N307" s="4"/>
      <c r="O307" s="4"/>
      <c r="P307" s="4"/>
      <c r="Q307" s="4"/>
    </row>
    <row r="308">
      <c r="A308" s="32"/>
      <c r="B308" s="32"/>
      <c r="C308" s="32"/>
      <c r="D308" s="32"/>
      <c r="E308" s="32"/>
      <c r="F308" s="32"/>
      <c r="G308" s="32"/>
      <c r="H308" s="106" t="s">
        <v>580</v>
      </c>
      <c r="I308" s="107">
        <f>sum(I2:I307)</f>
        <v>2236</v>
      </c>
      <c r="J308" s="108">
        <f t="shared" si="3"/>
        <v>1</v>
      </c>
      <c r="K308" s="109">
        <f>sum(K2:K307)</f>
        <v>179.5747591</v>
      </c>
      <c r="L308" s="16"/>
      <c r="M308" s="4"/>
      <c r="N308" s="4"/>
      <c r="O308" s="4"/>
      <c r="P308" s="4"/>
      <c r="Q308" s="4"/>
    </row>
    <row r="309">
      <c r="A309" s="32"/>
      <c r="B309" s="32"/>
      <c r="C309" s="32"/>
      <c r="D309" s="110"/>
      <c r="E309" s="22"/>
      <c r="F309" s="22"/>
      <c r="G309" s="22"/>
      <c r="H309" s="111"/>
      <c r="I309" s="32"/>
      <c r="J309" s="32"/>
      <c r="K309" s="32"/>
      <c r="L309" s="16"/>
      <c r="M309" s="4"/>
      <c r="N309" s="4"/>
      <c r="O309" s="4"/>
      <c r="P309" s="4"/>
      <c r="Q309" s="4"/>
    </row>
    <row r="310">
      <c r="A310" s="4"/>
      <c r="B310" s="4"/>
      <c r="C310" s="4"/>
      <c r="D310" s="112" t="s">
        <v>581</v>
      </c>
      <c r="E310" s="30"/>
      <c r="F310" s="30"/>
      <c r="G310" s="30"/>
      <c r="H310" s="4"/>
      <c r="I310" s="32"/>
      <c r="J310" s="32"/>
      <c r="K310" s="32"/>
      <c r="L310" s="4"/>
      <c r="M310" s="4"/>
      <c r="N310" s="4"/>
      <c r="O310" s="4"/>
      <c r="P310" s="4"/>
      <c r="Q310" s="4"/>
    </row>
    <row r="311">
      <c r="A311" s="4"/>
      <c r="B311" s="4"/>
      <c r="C311" s="113" t="s">
        <v>582</v>
      </c>
      <c r="D311" s="114">
        <f>average(D2:D307)</f>
        <v>327.5113119</v>
      </c>
      <c r="E311" s="115"/>
      <c r="F311" s="116">
        <f>average(F2:F307)</f>
        <v>325.249874</v>
      </c>
      <c r="G311" s="117"/>
      <c r="H311" s="16"/>
      <c r="I311" s="4"/>
      <c r="J311" s="4"/>
      <c r="K311" s="4"/>
      <c r="L311" s="4"/>
      <c r="M311" s="4"/>
      <c r="N311" s="4"/>
      <c r="O311" s="4"/>
      <c r="P311" s="4"/>
      <c r="Q311" s="4"/>
    </row>
    <row r="312">
      <c r="A312" s="4"/>
      <c r="B312" s="4"/>
      <c r="C312" s="113" t="s">
        <v>583</v>
      </c>
      <c r="D312" s="118">
        <f>max(D2:D307)*0.6777</f>
        <v>511.73127</v>
      </c>
      <c r="E312" s="119" t="s">
        <v>584</v>
      </c>
      <c r="F312" s="120">
        <f>max(F2:F307)*0.6777</f>
        <v>511.73127</v>
      </c>
      <c r="G312" s="121" t="s">
        <v>584</v>
      </c>
      <c r="H312" s="16"/>
      <c r="I312" s="4"/>
      <c r="J312" s="4"/>
      <c r="K312" s="4"/>
      <c r="L312" s="4"/>
      <c r="M312" s="4"/>
      <c r="N312" s="4"/>
      <c r="O312" s="4"/>
      <c r="P312" s="4"/>
      <c r="Q312" s="4"/>
    </row>
    <row r="313">
      <c r="A313" s="4"/>
      <c r="B313" s="4"/>
      <c r="C313" s="113" t="s">
        <v>585</v>
      </c>
      <c r="D313" s="122" t="s">
        <v>586</v>
      </c>
      <c r="E313" s="119"/>
      <c r="F313" s="119" t="s">
        <v>586</v>
      </c>
      <c r="G313" s="121"/>
      <c r="H313" s="16"/>
      <c r="I313" s="4"/>
      <c r="J313" s="4"/>
      <c r="K313" s="4"/>
      <c r="L313" s="4"/>
      <c r="M313" s="4"/>
      <c r="N313" s="4"/>
      <c r="O313" s="4"/>
      <c r="P313" s="4"/>
      <c r="Q313" s="4"/>
    </row>
    <row r="314">
      <c r="A314" s="4"/>
      <c r="B314" s="4"/>
      <c r="C314" s="113" t="s">
        <v>587</v>
      </c>
      <c r="D314" s="123">
        <f>max(D2:D307)*0.3333</f>
        <v>251.67483</v>
      </c>
      <c r="E314" s="124" t="s">
        <v>588</v>
      </c>
      <c r="F314" s="125">
        <f>max(F2:F307)*0.3333</f>
        <v>251.67483</v>
      </c>
      <c r="G314" s="126" t="s">
        <v>588</v>
      </c>
      <c r="H314" s="16"/>
      <c r="I314" s="4"/>
      <c r="J314" s="4"/>
      <c r="K314" s="4"/>
      <c r="L314" s="4"/>
      <c r="M314" s="4"/>
      <c r="N314" s="4"/>
      <c r="O314" s="4"/>
      <c r="P314" s="4"/>
      <c r="Q314" s="4"/>
    </row>
    <row r="315">
      <c r="A315" s="4"/>
      <c r="B315" s="4"/>
      <c r="C315" s="4"/>
      <c r="D315" s="32"/>
      <c r="E315" s="32"/>
      <c r="F315" s="32"/>
      <c r="G315" s="32"/>
      <c r="H315" s="4"/>
      <c r="I315" s="4"/>
      <c r="J315" s="4"/>
      <c r="K315" s="4"/>
      <c r="L315" s="4"/>
      <c r="M315" s="4"/>
      <c r="N315" s="4"/>
      <c r="O315" s="4"/>
      <c r="P315" s="4"/>
      <c r="Q315" s="4"/>
    </row>
    <row r="316">
      <c r="A316" s="4"/>
      <c r="B316" s="4"/>
      <c r="C316" s="4"/>
      <c r="D316" s="127" t="s">
        <v>589</v>
      </c>
      <c r="E316" s="30"/>
      <c r="F316" s="4"/>
      <c r="G316" s="4"/>
      <c r="H316" s="4"/>
      <c r="I316" s="4"/>
      <c r="J316" s="4"/>
      <c r="K316" s="4"/>
      <c r="L316" s="4"/>
      <c r="M316" s="4"/>
      <c r="N316" s="4"/>
      <c r="O316" s="4"/>
      <c r="P316" s="4"/>
      <c r="Q316" s="4"/>
    </row>
    <row r="317">
      <c r="A317" s="4"/>
      <c r="B317" s="4"/>
      <c r="C317" s="128"/>
      <c r="D317" s="129" t="s">
        <v>590</v>
      </c>
      <c r="E317" s="130" t="s">
        <v>591</v>
      </c>
      <c r="F317" s="16"/>
      <c r="G317" s="4"/>
      <c r="H317" s="4"/>
      <c r="I317" s="4"/>
      <c r="J317" s="4"/>
      <c r="K317" s="4"/>
      <c r="L317" s="4"/>
      <c r="M317" s="4"/>
      <c r="N317" s="4"/>
      <c r="O317" s="4"/>
      <c r="P317" s="4"/>
      <c r="Q317" s="4"/>
    </row>
    <row r="318">
      <c r="A318" s="4"/>
      <c r="B318" s="4"/>
      <c r="C318" s="113" t="s">
        <v>592</v>
      </c>
      <c r="D318" s="131">
        <f>countif(G2:G307,"1")</f>
        <v>94</v>
      </c>
      <c r="E318" s="132">
        <f>sumif(G2:G307,"1",I2:I307)</f>
        <v>1471</v>
      </c>
      <c r="F318" s="16"/>
      <c r="G318" s="4"/>
      <c r="H318" s="4"/>
      <c r="I318" s="4"/>
      <c r="J318" s="4"/>
      <c r="K318" s="4"/>
      <c r="L318" s="4"/>
      <c r="M318" s="4"/>
      <c r="N318" s="4"/>
      <c r="O318" s="4"/>
      <c r="P318" s="4"/>
      <c r="Q318" s="4"/>
    </row>
    <row r="319">
      <c r="A319" s="4"/>
      <c r="B319" s="4"/>
      <c r="C319" s="113" t="s">
        <v>593</v>
      </c>
      <c r="D319" s="131">
        <f>countif(G2:G307,"2")</f>
        <v>181</v>
      </c>
      <c r="E319" s="132">
        <f>sumif(G2:G307,"2",I2:I307)</f>
        <v>582</v>
      </c>
      <c r="F319" s="16"/>
      <c r="G319" s="4"/>
      <c r="H319" s="4"/>
      <c r="I319" s="4"/>
      <c r="J319" s="4"/>
      <c r="K319" s="4"/>
      <c r="L319" s="4"/>
      <c r="M319" s="4"/>
      <c r="N319" s="4"/>
      <c r="O319" s="4"/>
      <c r="P319" s="4"/>
      <c r="Q319" s="4"/>
    </row>
    <row r="320">
      <c r="A320" s="4"/>
      <c r="B320" s="4"/>
      <c r="C320" s="113" t="s">
        <v>594</v>
      </c>
      <c r="D320" s="133">
        <f>countif(G2:G307,"3")</f>
        <v>31</v>
      </c>
      <c r="E320" s="134">
        <f>sumif(G2:G307,"3",I2:I307)</f>
        <v>183</v>
      </c>
      <c r="F320" s="16"/>
      <c r="G320" s="4"/>
      <c r="H320" s="4"/>
      <c r="I320" s="4"/>
      <c r="J320" s="4"/>
      <c r="K320" s="4"/>
      <c r="L320" s="4"/>
      <c r="M320" s="4"/>
      <c r="N320" s="4"/>
      <c r="O320" s="4"/>
      <c r="P320" s="4"/>
      <c r="Q320" s="4"/>
    </row>
    <row r="321">
      <c r="A321" s="4"/>
      <c r="B321" s="4"/>
      <c r="C321" s="4"/>
      <c r="D321" s="135"/>
      <c r="E321" s="32"/>
      <c r="F321" s="4"/>
      <c r="G321" s="4"/>
      <c r="H321" s="4"/>
      <c r="I321" s="4"/>
      <c r="J321" s="4"/>
      <c r="K321" s="4"/>
      <c r="L321" s="4"/>
      <c r="M321" s="4"/>
      <c r="N321" s="4"/>
      <c r="O321" s="4"/>
      <c r="P321" s="4"/>
      <c r="Q321" s="4"/>
    </row>
    <row r="322">
      <c r="A322" s="4"/>
      <c r="B322" s="4"/>
      <c r="C322" s="4"/>
      <c r="D322" s="136"/>
      <c r="E322" s="137"/>
      <c r="F322" s="137"/>
      <c r="G322" s="4"/>
      <c r="H322" s="4"/>
      <c r="I322" s="4"/>
      <c r="J322" s="4"/>
      <c r="K322" s="4"/>
      <c r="L322" s="4"/>
      <c r="M322" s="4"/>
      <c r="N322" s="4"/>
      <c r="O322" s="4"/>
      <c r="P322" s="4"/>
      <c r="Q322" s="4"/>
    </row>
    <row r="323">
      <c r="A323" s="4"/>
      <c r="B323" s="4"/>
      <c r="C323" s="4"/>
      <c r="D323" s="136"/>
      <c r="E323" s="4"/>
      <c r="F323" s="4"/>
      <c r="G323" s="4"/>
      <c r="H323" s="4"/>
      <c r="I323" s="4"/>
      <c r="J323" s="4"/>
      <c r="K323" s="4"/>
      <c r="L323" s="4"/>
      <c r="M323" s="4"/>
      <c r="N323" s="4"/>
      <c r="O323" s="4"/>
      <c r="P323" s="4"/>
      <c r="Q323" s="4"/>
    </row>
    <row r="324">
      <c r="A324" s="4"/>
      <c r="B324" s="4"/>
      <c r="C324" s="4"/>
      <c r="D324" s="136"/>
      <c r="E324" s="4"/>
      <c r="F324" s="4"/>
      <c r="G324" s="4"/>
      <c r="H324" s="4"/>
      <c r="I324" s="4"/>
      <c r="J324" s="4"/>
      <c r="K324" s="4"/>
      <c r="L324" s="4"/>
      <c r="M324" s="4"/>
      <c r="N324" s="4"/>
      <c r="O324" s="4"/>
      <c r="P324" s="4"/>
      <c r="Q324" s="4"/>
    </row>
    <row r="325">
      <c r="A325" s="4"/>
      <c r="B325" s="4"/>
      <c r="C325" s="4"/>
      <c r="D325" s="136"/>
      <c r="E325" s="4"/>
      <c r="F325" s="4"/>
      <c r="G325" s="4"/>
      <c r="H325" s="4"/>
      <c r="I325" s="4"/>
      <c r="J325" s="4"/>
      <c r="K325" s="4"/>
      <c r="L325" s="4"/>
      <c r="M325" s="4"/>
      <c r="N325" s="4"/>
      <c r="O325" s="4"/>
      <c r="P325" s="4"/>
      <c r="Q325" s="4"/>
    </row>
    <row r="326">
      <c r="A326" s="4"/>
      <c r="B326" s="4"/>
      <c r="C326" s="4"/>
      <c r="D326" s="136"/>
      <c r="E326" s="4"/>
      <c r="F326" s="4"/>
      <c r="G326" s="4"/>
      <c r="H326" s="4"/>
      <c r="I326" s="4"/>
      <c r="J326" s="4"/>
      <c r="K326" s="4"/>
      <c r="L326" s="4"/>
      <c r="M326" s="4"/>
      <c r="N326" s="4"/>
      <c r="O326" s="4"/>
      <c r="P326" s="4"/>
      <c r="Q326" s="4"/>
    </row>
    <row r="327">
      <c r="A327" s="4"/>
      <c r="B327" s="4"/>
      <c r="C327" s="4"/>
      <c r="D327" s="136"/>
      <c r="E327" s="4"/>
      <c r="F327" s="4"/>
      <c r="G327" s="4"/>
      <c r="H327" s="4"/>
      <c r="I327" s="4"/>
      <c r="J327" s="4"/>
      <c r="K327" s="4"/>
      <c r="L327" s="4"/>
      <c r="M327" s="4"/>
      <c r="N327" s="4"/>
      <c r="O327" s="4"/>
      <c r="P327" s="4"/>
      <c r="Q327" s="4"/>
    </row>
    <row r="328">
      <c r="A328" s="4"/>
      <c r="B328" s="4"/>
      <c r="C328" s="4"/>
      <c r="D328" s="136"/>
      <c r="E328" s="4"/>
      <c r="F328" s="4"/>
      <c r="G328" s="4"/>
      <c r="H328" s="4"/>
      <c r="I328" s="4"/>
      <c r="J328" s="4"/>
      <c r="K328" s="4"/>
      <c r="L328" s="4"/>
      <c r="M328" s="4"/>
      <c r="N328" s="4"/>
      <c r="O328" s="4"/>
      <c r="P328" s="4"/>
      <c r="Q328" s="4"/>
    </row>
    <row r="329">
      <c r="A329" s="4"/>
      <c r="B329" s="4"/>
      <c r="C329" s="4"/>
      <c r="D329" s="136"/>
      <c r="E329" s="4"/>
      <c r="F329" s="4"/>
      <c r="G329" s="4"/>
      <c r="H329" s="4"/>
      <c r="I329" s="4"/>
      <c r="J329" s="4"/>
      <c r="K329" s="4"/>
      <c r="L329" s="4"/>
      <c r="M329" s="4"/>
      <c r="N329" s="4"/>
      <c r="O329" s="4"/>
      <c r="P329" s="4"/>
      <c r="Q329" s="4"/>
    </row>
    <row r="330">
      <c r="A330" s="4"/>
      <c r="B330" s="4"/>
      <c r="C330" s="4"/>
      <c r="D330" s="136"/>
      <c r="E330" s="4"/>
      <c r="F330" s="4"/>
      <c r="G330" s="4"/>
      <c r="H330" s="4"/>
      <c r="I330" s="4"/>
      <c r="J330" s="4"/>
      <c r="K330" s="4"/>
      <c r="L330" s="4"/>
      <c r="M330" s="4"/>
      <c r="N330" s="4"/>
      <c r="O330" s="4"/>
      <c r="P330" s="4"/>
      <c r="Q330" s="4"/>
    </row>
    <row r="331">
      <c r="A331" s="4"/>
      <c r="B331" s="4"/>
      <c r="C331" s="4"/>
      <c r="D331" s="136"/>
      <c r="E331" s="4"/>
      <c r="F331" s="4"/>
      <c r="G331" s="4"/>
      <c r="H331" s="4"/>
      <c r="I331" s="4"/>
      <c r="J331" s="4"/>
      <c r="K331" s="4"/>
      <c r="L331" s="4"/>
      <c r="M331" s="4"/>
      <c r="N331" s="4"/>
      <c r="O331" s="4"/>
      <c r="P331" s="4"/>
      <c r="Q331" s="4"/>
    </row>
    <row r="332">
      <c r="A332" s="4"/>
      <c r="B332" s="4"/>
      <c r="C332" s="4"/>
      <c r="D332" s="136"/>
      <c r="E332" s="4"/>
      <c r="F332" s="4"/>
      <c r="G332" s="4"/>
      <c r="H332" s="4"/>
      <c r="I332" s="4"/>
      <c r="J332" s="4"/>
      <c r="K332" s="4"/>
      <c r="L332" s="4"/>
      <c r="M332" s="4"/>
      <c r="N332" s="4"/>
      <c r="O332" s="4"/>
      <c r="P332" s="4"/>
      <c r="Q332" s="4"/>
    </row>
    <row r="333">
      <c r="A333" s="4"/>
      <c r="B333" s="4"/>
      <c r="C333" s="4"/>
      <c r="D333" s="136"/>
      <c r="E333" s="4"/>
      <c r="F333" s="4"/>
      <c r="G333" s="4"/>
      <c r="H333" s="4"/>
      <c r="I333" s="4"/>
      <c r="J333" s="4"/>
      <c r="K333" s="4"/>
      <c r="L333" s="4"/>
      <c r="M333" s="4"/>
      <c r="N333" s="4"/>
      <c r="O333" s="4"/>
      <c r="P333" s="4"/>
      <c r="Q333" s="4"/>
    </row>
    <row r="334">
      <c r="A334" s="4"/>
      <c r="B334" s="4"/>
      <c r="C334" s="4"/>
      <c r="D334" s="136"/>
      <c r="E334" s="4"/>
      <c r="F334" s="4"/>
      <c r="G334" s="4"/>
      <c r="H334" s="4"/>
      <c r="I334" s="4"/>
      <c r="J334" s="4"/>
      <c r="K334" s="4"/>
      <c r="L334" s="4"/>
      <c r="M334" s="4"/>
      <c r="N334" s="4"/>
      <c r="O334" s="4"/>
      <c r="P334" s="4"/>
      <c r="Q334" s="4"/>
    </row>
    <row r="335">
      <c r="A335" s="4"/>
      <c r="B335" s="4"/>
      <c r="C335" s="138"/>
      <c r="D335" s="136"/>
      <c r="E335" s="4"/>
      <c r="F335" s="4"/>
      <c r="G335" s="4"/>
      <c r="H335" s="4"/>
      <c r="I335" s="4"/>
      <c r="J335" s="4"/>
      <c r="K335" s="4"/>
      <c r="L335" s="4"/>
      <c r="M335" s="4"/>
      <c r="N335" s="4"/>
      <c r="O335" s="4"/>
      <c r="P335" s="4"/>
      <c r="Q335" s="4"/>
    </row>
    <row r="336">
      <c r="A336" s="4"/>
      <c r="B336" s="4"/>
      <c r="C336" s="4"/>
      <c r="D336" s="136"/>
      <c r="E336" s="4"/>
      <c r="F336" s="4"/>
      <c r="G336" s="4"/>
      <c r="H336" s="4"/>
      <c r="I336" s="4"/>
      <c r="J336" s="4"/>
      <c r="K336" s="4"/>
      <c r="L336" s="4"/>
      <c r="M336" s="4"/>
      <c r="N336" s="4"/>
      <c r="O336" s="4"/>
      <c r="P336" s="4"/>
      <c r="Q336" s="4"/>
    </row>
    <row r="337">
      <c r="A337" s="4"/>
      <c r="B337" s="4"/>
      <c r="C337" s="4"/>
      <c r="D337" s="136"/>
      <c r="E337" s="4"/>
      <c r="F337" s="4"/>
      <c r="G337" s="4"/>
      <c r="H337" s="4"/>
      <c r="I337" s="4"/>
      <c r="J337" s="4"/>
      <c r="K337" s="4"/>
      <c r="L337" s="4"/>
      <c r="M337" s="4"/>
      <c r="N337" s="4"/>
      <c r="O337" s="4"/>
      <c r="P337" s="4"/>
      <c r="Q337" s="4"/>
    </row>
    <row r="338">
      <c r="A338" s="4"/>
      <c r="B338" s="4"/>
      <c r="C338" s="4"/>
      <c r="D338" s="136"/>
      <c r="E338" s="4"/>
      <c r="F338" s="4"/>
      <c r="G338" s="4"/>
      <c r="H338" s="4"/>
      <c r="I338" s="4"/>
      <c r="J338" s="4"/>
      <c r="K338" s="4"/>
      <c r="L338" s="4"/>
      <c r="M338" s="4"/>
      <c r="N338" s="4"/>
      <c r="O338" s="4"/>
      <c r="P338" s="4"/>
      <c r="Q338" s="4"/>
    </row>
    <row r="339">
      <c r="A339" s="4"/>
      <c r="B339" s="4"/>
      <c r="C339" s="4"/>
      <c r="D339" s="136"/>
      <c r="E339" s="4"/>
      <c r="F339" s="4"/>
      <c r="G339" s="4"/>
      <c r="H339" s="4"/>
      <c r="I339" s="4"/>
      <c r="J339" s="4"/>
      <c r="K339" s="4"/>
      <c r="L339" s="4"/>
      <c r="M339" s="4"/>
      <c r="N339" s="4"/>
      <c r="O339" s="4"/>
      <c r="P339" s="4"/>
      <c r="Q339" s="4"/>
    </row>
    <row r="340">
      <c r="A340" s="4"/>
      <c r="B340" s="4"/>
      <c r="C340" s="4"/>
      <c r="D340" s="136"/>
      <c r="E340" s="4"/>
      <c r="F340" s="4"/>
      <c r="G340" s="4"/>
      <c r="H340" s="4"/>
      <c r="I340" s="4"/>
      <c r="J340" s="4"/>
      <c r="K340" s="4"/>
      <c r="L340" s="4"/>
      <c r="M340" s="4"/>
      <c r="N340" s="4"/>
      <c r="O340" s="4"/>
      <c r="P340" s="4"/>
      <c r="Q340" s="4"/>
    </row>
    <row r="341">
      <c r="A341" s="4"/>
      <c r="B341" s="4"/>
      <c r="C341" s="4"/>
      <c r="D341" s="136"/>
      <c r="E341" s="4"/>
      <c r="F341" s="4"/>
      <c r="G341" s="4"/>
      <c r="H341" s="4"/>
      <c r="I341" s="4"/>
      <c r="J341" s="4"/>
      <c r="K341" s="4"/>
      <c r="L341" s="4"/>
      <c r="M341" s="4"/>
      <c r="N341" s="4"/>
      <c r="O341" s="4"/>
      <c r="P341" s="4"/>
      <c r="Q341" s="4"/>
    </row>
    <row r="342">
      <c r="A342" s="4"/>
      <c r="B342" s="4"/>
      <c r="C342" s="4"/>
      <c r="D342" s="136"/>
      <c r="E342" s="4"/>
      <c r="F342" s="4"/>
      <c r="G342" s="4"/>
      <c r="H342" s="4"/>
      <c r="I342" s="4"/>
      <c r="J342" s="4"/>
      <c r="K342" s="4"/>
      <c r="L342" s="4"/>
      <c r="M342" s="4"/>
      <c r="N342" s="4"/>
      <c r="O342" s="4"/>
      <c r="P342" s="4"/>
      <c r="Q342" s="4"/>
    </row>
    <row r="343">
      <c r="A343" s="4"/>
      <c r="B343" s="4"/>
      <c r="C343" s="4"/>
      <c r="D343" s="136"/>
      <c r="E343" s="4"/>
      <c r="F343" s="4"/>
      <c r="G343" s="4"/>
      <c r="H343" s="4"/>
      <c r="I343" s="4"/>
      <c r="J343" s="4"/>
      <c r="K343" s="4"/>
      <c r="L343" s="4"/>
      <c r="M343" s="4"/>
      <c r="N343" s="4"/>
      <c r="O343" s="4"/>
      <c r="P343" s="4"/>
      <c r="Q343" s="4"/>
    </row>
    <row r="344">
      <c r="A344" s="4"/>
      <c r="B344" s="4"/>
      <c r="C344" s="4"/>
      <c r="D344" s="136"/>
      <c r="E344" s="4"/>
      <c r="F344" s="4"/>
      <c r="G344" s="4"/>
      <c r="H344" s="4"/>
      <c r="I344" s="4"/>
      <c r="J344" s="4"/>
      <c r="K344" s="4"/>
      <c r="L344" s="4"/>
      <c r="M344" s="4"/>
      <c r="N344" s="4"/>
      <c r="O344" s="4"/>
      <c r="P344" s="4"/>
      <c r="Q344" s="4"/>
    </row>
    <row r="345">
      <c r="A345" s="4"/>
      <c r="B345" s="4"/>
      <c r="C345" s="4"/>
      <c r="D345" s="136"/>
      <c r="E345" s="4"/>
      <c r="F345" s="4"/>
      <c r="G345" s="4"/>
      <c r="H345" s="4"/>
      <c r="I345" s="4"/>
      <c r="J345" s="4"/>
      <c r="K345" s="4"/>
      <c r="L345" s="4"/>
      <c r="M345" s="4"/>
      <c r="N345" s="4"/>
      <c r="O345" s="4"/>
      <c r="P345" s="4"/>
      <c r="Q345" s="4"/>
    </row>
    <row r="346">
      <c r="A346" s="4"/>
      <c r="B346" s="4"/>
      <c r="C346" s="4"/>
      <c r="D346" s="136"/>
      <c r="E346" s="4"/>
      <c r="F346" s="4"/>
      <c r="G346" s="4"/>
      <c r="H346" s="4"/>
      <c r="I346" s="4"/>
      <c r="J346" s="4"/>
      <c r="K346" s="4"/>
      <c r="L346" s="4"/>
      <c r="M346" s="4"/>
      <c r="N346" s="4"/>
      <c r="O346" s="4"/>
      <c r="P346" s="4"/>
      <c r="Q346" s="4"/>
    </row>
    <row r="347">
      <c r="A347" s="4"/>
      <c r="B347" s="4"/>
      <c r="C347" s="4"/>
      <c r="D347" s="136"/>
      <c r="E347" s="4"/>
      <c r="F347" s="4"/>
      <c r="G347" s="4"/>
      <c r="H347" s="4"/>
      <c r="I347" s="4"/>
      <c r="J347" s="4"/>
      <c r="K347" s="4"/>
      <c r="L347" s="4"/>
      <c r="M347" s="4"/>
      <c r="N347" s="4"/>
      <c r="O347" s="4"/>
      <c r="P347" s="4"/>
      <c r="Q347" s="4"/>
    </row>
    <row r="348">
      <c r="A348" s="4"/>
      <c r="B348" s="4"/>
      <c r="C348" s="4"/>
      <c r="D348" s="136"/>
      <c r="E348" s="4"/>
      <c r="F348" s="4"/>
      <c r="G348" s="4"/>
      <c r="H348" s="4"/>
      <c r="I348" s="4"/>
      <c r="J348" s="4"/>
      <c r="K348" s="4"/>
      <c r="L348" s="4"/>
      <c r="M348" s="4"/>
      <c r="N348" s="4"/>
      <c r="O348" s="4"/>
      <c r="P348" s="4"/>
      <c r="Q348" s="4"/>
    </row>
    <row r="349">
      <c r="A349" s="4"/>
      <c r="B349" s="4"/>
      <c r="C349" s="4"/>
      <c r="D349" s="136"/>
      <c r="E349" s="4"/>
      <c r="F349" s="4"/>
      <c r="G349" s="4"/>
      <c r="H349" s="4"/>
      <c r="I349" s="4"/>
      <c r="J349" s="4"/>
      <c r="K349" s="4"/>
      <c r="L349" s="4"/>
      <c r="M349" s="4"/>
      <c r="N349" s="4"/>
      <c r="O349" s="4"/>
      <c r="P349" s="4"/>
      <c r="Q349" s="4"/>
    </row>
    <row r="350">
      <c r="A350" s="4"/>
      <c r="B350" s="4"/>
      <c r="C350" s="4"/>
      <c r="D350" s="136"/>
      <c r="E350" s="4"/>
      <c r="F350" s="4"/>
      <c r="G350" s="4"/>
      <c r="H350" s="4"/>
      <c r="I350" s="4"/>
      <c r="J350" s="4"/>
      <c r="K350" s="4"/>
      <c r="L350" s="4"/>
      <c r="M350" s="4"/>
      <c r="N350" s="4"/>
      <c r="O350" s="4"/>
      <c r="P350" s="4"/>
      <c r="Q350" s="4"/>
    </row>
    <row r="351">
      <c r="A351" s="4"/>
      <c r="B351" s="4"/>
      <c r="C351" s="4"/>
      <c r="D351" s="136"/>
      <c r="E351" s="4"/>
      <c r="F351" s="4"/>
      <c r="G351" s="4"/>
      <c r="H351" s="4"/>
      <c r="I351" s="4"/>
      <c r="J351" s="4"/>
      <c r="K351" s="4"/>
      <c r="L351" s="4"/>
      <c r="M351" s="4"/>
      <c r="N351" s="4"/>
      <c r="O351" s="4"/>
      <c r="P351" s="4"/>
      <c r="Q351" s="4"/>
    </row>
    <row r="352">
      <c r="A352" s="4"/>
      <c r="B352" s="4"/>
      <c r="C352" s="4"/>
      <c r="D352" s="136"/>
      <c r="E352" s="4"/>
      <c r="F352" s="4"/>
      <c r="G352" s="4"/>
      <c r="H352" s="4"/>
      <c r="I352" s="4"/>
      <c r="J352" s="4"/>
      <c r="K352" s="4"/>
      <c r="L352" s="4"/>
      <c r="M352" s="4"/>
      <c r="N352" s="4"/>
      <c r="O352" s="4"/>
      <c r="P352" s="4"/>
      <c r="Q352" s="4"/>
    </row>
    <row r="353">
      <c r="A353" s="4"/>
      <c r="B353" s="4"/>
      <c r="C353" s="4"/>
      <c r="D353" s="136"/>
      <c r="E353" s="4"/>
      <c r="F353" s="4"/>
      <c r="G353" s="4"/>
      <c r="H353" s="4"/>
      <c r="I353" s="4"/>
      <c r="J353" s="4"/>
      <c r="K353" s="4"/>
      <c r="L353" s="4"/>
      <c r="M353" s="4"/>
      <c r="N353" s="4"/>
      <c r="O353" s="4"/>
      <c r="P353" s="4"/>
      <c r="Q353" s="4"/>
    </row>
    <row r="354">
      <c r="A354" s="4"/>
      <c r="B354" s="4"/>
      <c r="C354" s="4"/>
      <c r="D354" s="136"/>
      <c r="E354" s="4"/>
      <c r="F354" s="4"/>
      <c r="G354" s="4"/>
      <c r="H354" s="4"/>
      <c r="I354" s="4"/>
      <c r="J354" s="4"/>
      <c r="K354" s="4"/>
      <c r="L354" s="4"/>
      <c r="M354" s="4"/>
      <c r="N354" s="4"/>
      <c r="O354" s="4"/>
      <c r="P354" s="4"/>
      <c r="Q354" s="4"/>
    </row>
    <row r="355">
      <c r="A355" s="4"/>
      <c r="B355" s="4"/>
      <c r="C355" s="4"/>
      <c r="D355" s="136"/>
      <c r="E355" s="4"/>
      <c r="F355" s="4"/>
      <c r="G355" s="4"/>
      <c r="H355" s="4"/>
      <c r="I355" s="4"/>
      <c r="J355" s="4"/>
      <c r="K355" s="4"/>
      <c r="L355" s="4"/>
      <c r="M355" s="4"/>
      <c r="N355" s="4"/>
      <c r="O355" s="4"/>
      <c r="P355" s="4"/>
      <c r="Q355" s="4"/>
    </row>
    <row r="356">
      <c r="A356" s="4"/>
      <c r="B356" s="4"/>
      <c r="C356" s="4"/>
      <c r="D356" s="136"/>
      <c r="E356" s="4"/>
      <c r="F356" s="4"/>
      <c r="G356" s="4"/>
      <c r="H356" s="4"/>
      <c r="I356" s="4"/>
      <c r="J356" s="4"/>
      <c r="K356" s="4"/>
      <c r="L356" s="4"/>
      <c r="M356" s="4"/>
      <c r="N356" s="4"/>
      <c r="O356" s="4"/>
      <c r="P356" s="4"/>
      <c r="Q356" s="4"/>
    </row>
    <row r="357">
      <c r="A357" s="4"/>
      <c r="B357" s="4"/>
      <c r="C357" s="4"/>
      <c r="D357" s="136"/>
      <c r="E357" s="4"/>
      <c r="F357" s="4"/>
      <c r="G357" s="4"/>
      <c r="H357" s="4"/>
      <c r="I357" s="4"/>
      <c r="J357" s="4"/>
      <c r="K357" s="4"/>
      <c r="L357" s="4"/>
      <c r="M357" s="4"/>
      <c r="N357" s="4"/>
      <c r="O357" s="4"/>
      <c r="P357" s="4"/>
      <c r="Q357" s="4"/>
    </row>
    <row r="358">
      <c r="A358" s="4"/>
      <c r="B358" s="4"/>
      <c r="C358" s="4"/>
      <c r="D358" s="136"/>
      <c r="E358" s="4"/>
      <c r="F358" s="4"/>
      <c r="G358" s="4"/>
      <c r="H358" s="4"/>
      <c r="I358" s="4"/>
      <c r="J358" s="4"/>
      <c r="K358" s="4"/>
      <c r="L358" s="4"/>
      <c r="M358" s="4"/>
      <c r="N358" s="4"/>
      <c r="O358" s="4"/>
      <c r="P358" s="4"/>
      <c r="Q358" s="4"/>
    </row>
    <row r="359">
      <c r="A359" s="4"/>
      <c r="B359" s="4"/>
      <c r="C359" s="4"/>
      <c r="D359" s="136"/>
      <c r="E359" s="4"/>
      <c r="F359" s="4"/>
      <c r="G359" s="4"/>
      <c r="H359" s="4"/>
      <c r="I359" s="4"/>
      <c r="J359" s="4"/>
      <c r="K359" s="4"/>
      <c r="L359" s="4"/>
      <c r="M359" s="4"/>
      <c r="N359" s="4"/>
      <c r="O359" s="4"/>
      <c r="P359" s="4"/>
      <c r="Q359" s="4"/>
    </row>
  </sheetData>
  <autoFilter ref="$A$1:$K$307">
    <sortState ref="A1:K307">
      <sortCondition descending="1" ref="I1:I307"/>
      <sortCondition ref="C1:C307"/>
      <sortCondition ref="A1:A307"/>
    </sortState>
  </autoFilter>
  <hyperlinks>
    <hyperlink r:id="rId1" ref="E2"/>
    <hyperlink r:id="rId2" location="tab-googlechartid_googlechartid_googlechartid_chart_1111" ref="H2"/>
    <hyperlink r:id="rId3" ref="E3"/>
    <hyperlink r:id="rId4" location="tab-googlechartid_googlechartid_googlechartid_chart_1111" ref="H3"/>
    <hyperlink r:id="rId5" ref="E4"/>
    <hyperlink r:id="rId6" location="tab-googlechartid_googlechartid_googlechartid_chart_1111" ref="H4"/>
    <hyperlink r:id="rId7" location="tab-googlechartid_googlechartid_googlechartid_chart_1111" ref="H5"/>
    <hyperlink r:id="rId8" ref="H6"/>
    <hyperlink r:id="rId9" ref="H7"/>
    <hyperlink r:id="rId10" location="tab-googlechartid_googlechartid_googlechartid_chart_1111" ref="H8"/>
    <hyperlink r:id="rId11" location="tab-googlechartid_googlechartid_googlechartid_chart_1111" ref="H9"/>
    <hyperlink r:id="rId12" location="tab-googlechartid_googlechartid_googlechartid_chart_1111" ref="H10"/>
    <hyperlink r:id="rId13" ref="H11"/>
    <hyperlink r:id="rId14" location="tab-googlechartid_googlechartid_googlechartid_chart_1111" ref="H12"/>
    <hyperlink r:id="rId15" location="tab-googlechartid_googlechartid_googlechartid_chart_1111" ref="H13"/>
    <hyperlink r:id="rId16" ref="H14"/>
    <hyperlink r:id="rId17" ref="H15"/>
    <hyperlink r:id="rId18" ref="H16"/>
    <hyperlink r:id="rId19" location="tab-googlechartid_googlechartid_googlechartid_chart_1111" ref="H17"/>
    <hyperlink r:id="rId20" location="tab-googlechartid_googlechartid_googlechartid_chart_1111" ref="H18"/>
    <hyperlink r:id="rId21" ref="H19"/>
    <hyperlink r:id="rId22" ref="H20"/>
    <hyperlink r:id="rId23" location="tab-googlechartid_googlechartid_googlechartid_chart_1111" ref="H21"/>
    <hyperlink r:id="rId24" location="tab-googlechartid_googlechartid_googlechartid_chart_1111" ref="H22"/>
    <hyperlink r:id="rId25" location="tab-googlechartid_googlechartid_googlechartid_chart_1111" ref="H23"/>
    <hyperlink r:id="rId26" location="tab-googlechartid_googlechartid_googlechartid_chart_1111" ref="H24"/>
    <hyperlink r:id="rId27" ref="H25"/>
    <hyperlink r:id="rId28" location="tab-googlechartid_googlechartid_googlechartid_chart_1111" ref="H26"/>
    <hyperlink r:id="rId29" location="tab-googlechartid_googlechartid_googlechartid_chart_1111" ref="H27"/>
    <hyperlink r:id="rId30" ref="H28"/>
    <hyperlink r:id="rId31" ref="H29"/>
    <hyperlink r:id="rId32" ref="H30"/>
    <hyperlink r:id="rId33" location="tab-googlechartid_googlechartid_googlechartid_chart_1111" ref="H31"/>
    <hyperlink r:id="rId34" location="tab-googlechartid_googlechartid_googlechartid_chart_1111" ref="H32"/>
    <hyperlink r:id="rId35" ref="H33"/>
    <hyperlink r:id="rId36" location="tab-googlechartid_googlechartid_googlechartid_chart_1111" ref="H34"/>
    <hyperlink r:id="rId37" ref="H35"/>
    <hyperlink r:id="rId38" ref="H36"/>
    <hyperlink r:id="rId39" ref="H37"/>
    <hyperlink r:id="rId40" ref="H38"/>
    <hyperlink r:id="rId41" ref="H39"/>
    <hyperlink r:id="rId42" location="tab-googlechartid_googlechartid_googlechartid_chart_1111" ref="H40"/>
    <hyperlink r:id="rId43" location="tab-googlechartid_googlechartid_googlechartid_chart_1111" ref="H41"/>
    <hyperlink r:id="rId44" location="tab-googlechartid_googlechartid_googlechartid_chart_1111" ref="H42"/>
    <hyperlink r:id="rId45" ref="H43"/>
    <hyperlink r:id="rId46" ref="H44"/>
    <hyperlink r:id="rId47" ref="H45"/>
    <hyperlink r:id="rId48" location="tab-googlechartid_googlechartid_googlechartid_chart_1111" ref="H46"/>
    <hyperlink r:id="rId49" location="tab-googlechartid_googlechartid_googlechartid_chart_1111" ref="H47"/>
    <hyperlink r:id="rId50" ref="H48"/>
    <hyperlink r:id="rId51" ref="H49"/>
    <hyperlink r:id="rId52" ref="H50"/>
    <hyperlink r:id="rId53" ref="H51"/>
    <hyperlink r:id="rId54" ref="H52"/>
    <hyperlink r:id="rId55" ref="H53"/>
    <hyperlink r:id="rId56" location="tab-googlechartid_googlechartid_googlechartid_chart_1111" ref="H54"/>
    <hyperlink r:id="rId57" ref="H55"/>
    <hyperlink r:id="rId58" location="tab-googlechartid_googlechartid_googlechartid_chart_1111" ref="H56"/>
    <hyperlink r:id="rId59" location="tab-googlechartid_googlechartid_googlechartid_chart_1111" ref="H57"/>
    <hyperlink r:id="rId60" ref="H58"/>
    <hyperlink r:id="rId61" ref="H59"/>
    <hyperlink r:id="rId62" ref="H60"/>
    <hyperlink r:id="rId63" ref="H61"/>
    <hyperlink r:id="rId64" ref="H62"/>
    <hyperlink r:id="rId65" ref="H63"/>
    <hyperlink r:id="rId66" ref="H64"/>
    <hyperlink r:id="rId67" location="tab-googlechartid_googlechartid_googlechartid_chart_1111" ref="H65"/>
    <hyperlink r:id="rId68" location="tab-googlechartid_googlechartid_googlechartid_chart_1111" ref="H66"/>
    <hyperlink r:id="rId69" location="tab-googlechartid_googlechartid_googlechartid_chart_1111" ref="H67"/>
    <hyperlink r:id="rId70" location="tab-googlechartid_googlechartid_googlechartid_chart_1111" ref="H68"/>
    <hyperlink r:id="rId71" location="tab-googlechartid_googlechartid_googlechartid_chart_1111" ref="H69"/>
    <hyperlink r:id="rId72" ref="H70"/>
    <hyperlink r:id="rId73" ref="H71"/>
    <hyperlink r:id="rId74" ref="H72"/>
    <hyperlink r:id="rId75" location="tab-googlechartid_googlechartid_googlechartid_chart_1111" ref="H73"/>
    <hyperlink r:id="rId76" ref="H74"/>
    <hyperlink r:id="rId77" ref="H75"/>
    <hyperlink r:id="rId78" ref="H76"/>
    <hyperlink r:id="rId79" ref="H77"/>
    <hyperlink r:id="rId80" ref="H78"/>
    <hyperlink r:id="rId81" ref="H79"/>
    <hyperlink r:id="rId82" ref="H80"/>
    <hyperlink r:id="rId83" ref="H81"/>
    <hyperlink r:id="rId84" ref="H82"/>
    <hyperlink r:id="rId85" ref="H83"/>
    <hyperlink r:id="rId86" ref="H84"/>
    <hyperlink r:id="rId87" ref="H85"/>
    <hyperlink r:id="rId88" ref="H86"/>
    <hyperlink r:id="rId89" ref="H87"/>
    <hyperlink r:id="rId90" ref="H88"/>
    <hyperlink r:id="rId91" ref="H89"/>
    <hyperlink r:id="rId92" ref="H90"/>
    <hyperlink r:id="rId93" location="tab-googlechartid_googlechartid_googlechartid_chart_1111" ref="H91"/>
    <hyperlink r:id="rId94" location="tab-googlechartid_googlechartid_googlechartid_chart_1111" ref="H92"/>
    <hyperlink r:id="rId95" location="tab-googlechartid_googlechartid_googlechartid_chart_1111" ref="H93"/>
    <hyperlink r:id="rId96" location="tab-googlechartid_googlechartid_googlechartid_chart_1111" ref="H94"/>
    <hyperlink r:id="rId97" location="tab-googlechartid_googlechartid_googlechartid_chart_1111" ref="H95"/>
    <hyperlink r:id="rId98" location="tab-googlechartid_googlechartid_googlechartid_chart_1111" ref="H96"/>
    <hyperlink r:id="rId99" location="tab-googlechartid_googlechartid_googlechartid_chart_1111" ref="H97"/>
    <hyperlink r:id="rId100" ref="H98"/>
    <hyperlink r:id="rId101" ref="H99"/>
    <hyperlink r:id="rId102" ref="H100"/>
    <hyperlink r:id="rId103" ref="H101"/>
    <hyperlink r:id="rId104" location="tab-googlechartid_googlechartid_googlechartid_chart_1111" ref="H102"/>
    <hyperlink r:id="rId105" location="tab-googlechartid_googlechartid_googlechartid_chart_1111" ref="H103"/>
    <hyperlink r:id="rId106" location="tab-googlechartid_googlechartid_googlechartid_chart_1111" ref="H104"/>
    <hyperlink r:id="rId107" ref="H105"/>
    <hyperlink r:id="rId108" ref="H106"/>
    <hyperlink r:id="rId109" ref="H107"/>
    <hyperlink r:id="rId110" ref="H108"/>
    <hyperlink r:id="rId111" ref="H109"/>
    <hyperlink r:id="rId112" ref="H110"/>
    <hyperlink r:id="rId113" ref="H111"/>
    <hyperlink r:id="rId114" ref="H112"/>
    <hyperlink r:id="rId115" ref="H113"/>
    <hyperlink r:id="rId116" ref="H114"/>
    <hyperlink r:id="rId117" ref="H115"/>
    <hyperlink r:id="rId118" ref="H116"/>
    <hyperlink r:id="rId119" ref="H117"/>
    <hyperlink r:id="rId120" ref="H118"/>
    <hyperlink r:id="rId121" ref="H119"/>
    <hyperlink r:id="rId122" ref="H120"/>
    <hyperlink r:id="rId123" ref="H121"/>
    <hyperlink r:id="rId124" ref="H122"/>
    <hyperlink r:id="rId125" ref="H123"/>
    <hyperlink r:id="rId126" ref="H124"/>
    <hyperlink r:id="rId127" ref="H125"/>
    <hyperlink r:id="rId128" ref="H126"/>
    <hyperlink r:id="rId129" ref="H127"/>
    <hyperlink r:id="rId130" ref="H128"/>
    <hyperlink r:id="rId131" ref="H129"/>
    <hyperlink r:id="rId132" ref="H130"/>
    <hyperlink r:id="rId133" ref="H131"/>
    <hyperlink r:id="rId134" ref="H132"/>
    <hyperlink r:id="rId135" ref="H133"/>
    <hyperlink r:id="rId136" ref="H134"/>
    <hyperlink r:id="rId137" ref="H135"/>
    <hyperlink r:id="rId138" location="tab-googlechartid_googlechartid_googlechartid_chart_1111" ref="H136"/>
    <hyperlink r:id="rId139" location="tab-googlechartid_googlechartid_googlechartid_chart_1111" ref="H137"/>
    <hyperlink r:id="rId140" location="tab-googlechartid_googlechartid_googlechartid_chart_1111" ref="H138"/>
    <hyperlink r:id="rId141" location="tab-googlechartid_googlechartid_googlechartid_chart_1111" ref="H139"/>
    <hyperlink r:id="rId142" location="tab-googlechartid_googlechartid_googlechartid_chart_1111" ref="H140"/>
    <hyperlink r:id="rId143" location="tab-googlechartid_googlechartid_googlechartid_chart_1111" ref="H141"/>
    <hyperlink r:id="rId144" location="tab-googlechartid_googlechartid_googlechartid_chart_1111" ref="H142"/>
    <hyperlink r:id="rId145" location="tab-googlechartid_googlechartid_googlechartid_chart_1111" ref="H143"/>
    <hyperlink r:id="rId146" location="tab-googlechartid_googlechartid_googlechartid_chart_1111" ref="H144"/>
    <hyperlink r:id="rId147" location="tab-googlechartid_googlechartid_googlechartid_chart_1111" ref="H145"/>
    <hyperlink r:id="rId148" location="tab-googlechartid_googlechartid_googlechartid_chart_1111" ref="H146"/>
    <hyperlink r:id="rId149" location="tab-googlechartid_googlechartid_googlechartid_chart_1111" ref="H147"/>
    <hyperlink r:id="rId150" location="tab-googlechartid_googlechartid_googlechartid_chart_1111" ref="H148"/>
    <hyperlink r:id="rId151" location="tab-googlechartid_googlechartid_googlechartid_chart_1111" ref="H149"/>
    <hyperlink r:id="rId152" location="tab-googlechartid_googlechartid_googlechartid_chart_1111" ref="H150"/>
    <hyperlink r:id="rId153" location="tab-googlechartid_googlechartid_googlechartid_chart_1111" ref="H151"/>
    <hyperlink r:id="rId154" location="tab-googlechartid_googlechartid_googlechartid_chart_1111" ref="H152"/>
    <hyperlink r:id="rId155" location="tab-googlechartid_googlechartid_googlechartid_chart_1111" ref="H153"/>
    <hyperlink r:id="rId156" location="tab-googlechartid_googlechartid_googlechartid_chart_1111" ref="H154"/>
    <hyperlink r:id="rId157" location="tab-googlechartid_googlechartid_googlechartid_chart_1111" ref="H155"/>
    <hyperlink r:id="rId158" location="tab-googlechartid_googlechartid_googlechartid_chart_1111" ref="H156"/>
    <hyperlink r:id="rId159" location="tab-googlechartid_googlechartid_googlechartid_chart_1111" ref="H157"/>
    <hyperlink r:id="rId160" location="tab-googlechartid_googlechartid_googlechartid_chart_1111" ref="H158"/>
    <hyperlink r:id="rId161" location="tab-googlechartid_googlechartid_googlechartid_chart_1111" ref="H159"/>
    <hyperlink r:id="rId162" location="tab-googlechartid_googlechartid_googlechartid_chart_1111" ref="H160"/>
    <hyperlink r:id="rId163" location="tab-googlechartid_googlechartid_googlechartid_chart_1111" ref="H161"/>
    <hyperlink r:id="rId164" location="tab-googlechartid_googlechartid_googlechartid_chart_1111" ref="H162"/>
    <hyperlink r:id="rId165" location="tab-googlechartid_googlechartid_googlechartid_chart_1111" ref="H163"/>
    <hyperlink r:id="rId166" location="tab-googlechartid_googlechartid_googlechartid_chart_1111" ref="H164"/>
    <hyperlink r:id="rId167" location="tab-googlechartid_googlechartid_googlechartid_chart_1111" ref="H165"/>
    <hyperlink r:id="rId168" location="tab-googlechartid_googlechartid_googlechartid_chart_1111" ref="H166"/>
    <hyperlink r:id="rId169" location="tab-googlechartid_googlechartid_googlechartid_chart_1111" ref="H167"/>
    <hyperlink r:id="rId170" location="tab-googlechartid_googlechartid_googlechartid_chart_1111" ref="H168"/>
    <hyperlink r:id="rId171" location="tab-googlechartid_googlechartid_googlechartid_chart_1111" ref="H169"/>
    <hyperlink r:id="rId172" ref="H170"/>
    <hyperlink r:id="rId173" ref="H171"/>
    <hyperlink r:id="rId174" ref="H172"/>
    <hyperlink r:id="rId175" ref="H173"/>
    <hyperlink r:id="rId176" ref="H174"/>
    <hyperlink r:id="rId177" location="tab-googlechartid_googlechartid_googlechartid_chart_1111" ref="H175"/>
    <hyperlink r:id="rId178" ref="H176"/>
    <hyperlink r:id="rId179" ref="H177"/>
    <hyperlink r:id="rId180" ref="H178"/>
    <hyperlink r:id="rId181" location="tab-googlechartid_googlechartid_googlechartid_chart_1111" ref="H179"/>
    <hyperlink r:id="rId182" location="tab-googlechartid_googlechartid_googlechartid_chart_1111" ref="H180"/>
    <hyperlink r:id="rId183" ref="H181"/>
    <hyperlink r:id="rId184" ref="H182"/>
    <hyperlink r:id="rId185" ref="H183"/>
    <hyperlink r:id="rId186" ref="H184"/>
    <hyperlink r:id="rId187" location="tab-googlechartid_googlechartid_googlechartid_chart_1111" ref="H185"/>
    <hyperlink r:id="rId188" location="tab-googlechartid_googlechartid_googlechartid_chart_1111" ref="H186"/>
    <hyperlink r:id="rId189" location="tab-googlechartid_googlechartid_googlechartid_chart_1111" ref="H187"/>
    <hyperlink r:id="rId190" location="tab-googlechartid_googlechartid_googlechartid_chart_1111" ref="H188"/>
    <hyperlink r:id="rId191" location="tab-googlechartid_googlechartid_googlechartid_chart_1111" ref="H189"/>
    <hyperlink r:id="rId192" location="tab-googlechartid_googlechartid_googlechartid_chart_1111" ref="H190"/>
    <hyperlink r:id="rId193" location="tab-googlechartid_googlechartid_googlechartid_chart_1111" ref="H191"/>
    <hyperlink r:id="rId194" location="tab-googlechartid_googlechartid_googlechartid_chart_1111" ref="H192"/>
    <hyperlink r:id="rId195" location="tab-googlechartid_googlechartid_googlechartid_chart_1111" ref="H193"/>
    <hyperlink r:id="rId196" location="tab-googlechartid_googlechartid_googlechartid_chart_1111" ref="H194"/>
    <hyperlink r:id="rId197" location="tab-googlechartid_googlechartid_googlechartid_chart_1111" ref="H195"/>
    <hyperlink r:id="rId198" location="tab-googlechartid_googlechartid_googlechartid_chart_1111" ref="H196"/>
    <hyperlink r:id="rId199" location="tab-googlechartid_googlechartid_googlechartid_chart_1111" ref="H197"/>
    <hyperlink r:id="rId200" location="tab-googlechartid_googlechartid_googlechartid_chart_1111" ref="H198"/>
    <hyperlink r:id="rId201" location="tab-googlechartid_googlechartid_googlechartid_chart_1111" ref="H199"/>
    <hyperlink r:id="rId202" ref="H200"/>
    <hyperlink r:id="rId203" ref="H201"/>
    <hyperlink r:id="rId204" ref="H202"/>
    <hyperlink r:id="rId205" ref="H203"/>
    <hyperlink r:id="rId206" ref="H204"/>
    <hyperlink r:id="rId207" ref="H205"/>
    <hyperlink r:id="rId208" ref="H206"/>
    <hyperlink r:id="rId209" ref="H207"/>
    <hyperlink r:id="rId210" ref="H208"/>
    <hyperlink r:id="rId211" ref="H209"/>
    <hyperlink r:id="rId212" ref="H210"/>
    <hyperlink r:id="rId213" ref="H211"/>
    <hyperlink r:id="rId214" ref="H212"/>
    <hyperlink r:id="rId215" ref="H213"/>
    <hyperlink r:id="rId216" ref="H214"/>
    <hyperlink r:id="rId217" ref="H215"/>
    <hyperlink r:id="rId218" ref="H216"/>
    <hyperlink r:id="rId219" ref="H217"/>
    <hyperlink r:id="rId220" ref="H218"/>
    <hyperlink r:id="rId221" ref="H219"/>
    <hyperlink r:id="rId222" ref="H220"/>
    <hyperlink r:id="rId223" ref="H221"/>
    <hyperlink r:id="rId224" ref="H222"/>
    <hyperlink r:id="rId225" ref="H223"/>
    <hyperlink r:id="rId226" ref="H224"/>
    <hyperlink r:id="rId227" ref="H225"/>
    <hyperlink r:id="rId228" ref="H226"/>
    <hyperlink r:id="rId229" ref="H227"/>
    <hyperlink r:id="rId230" ref="H228"/>
    <hyperlink r:id="rId231" ref="H229"/>
    <hyperlink r:id="rId232" ref="H230"/>
    <hyperlink r:id="rId233" ref="H231"/>
    <hyperlink r:id="rId234" ref="H232"/>
    <hyperlink r:id="rId235" ref="H233"/>
    <hyperlink r:id="rId236" ref="H234"/>
    <hyperlink r:id="rId237" ref="H235"/>
    <hyperlink r:id="rId238" ref="H236"/>
    <hyperlink r:id="rId239" ref="H237"/>
    <hyperlink r:id="rId240" ref="H238"/>
    <hyperlink r:id="rId241" ref="H239"/>
    <hyperlink r:id="rId242" ref="H240"/>
    <hyperlink r:id="rId243" ref="H241"/>
    <hyperlink r:id="rId244" ref="H242"/>
    <hyperlink r:id="rId245" ref="H243"/>
    <hyperlink r:id="rId246" ref="H244"/>
    <hyperlink r:id="rId247" ref="H245"/>
    <hyperlink r:id="rId248" ref="H246"/>
    <hyperlink r:id="rId249" ref="H247"/>
    <hyperlink r:id="rId250" ref="H248"/>
    <hyperlink r:id="rId251" ref="H249"/>
    <hyperlink r:id="rId252" ref="H250"/>
    <hyperlink r:id="rId253" ref="H251"/>
    <hyperlink r:id="rId254" ref="H252"/>
    <hyperlink r:id="rId255" ref="H253"/>
    <hyperlink r:id="rId256" ref="H254"/>
    <hyperlink r:id="rId257" ref="H255"/>
    <hyperlink r:id="rId258" ref="H256"/>
    <hyperlink r:id="rId259" ref="H257"/>
    <hyperlink r:id="rId260" ref="H258"/>
    <hyperlink r:id="rId261" ref="H259"/>
    <hyperlink r:id="rId262" ref="H260"/>
    <hyperlink r:id="rId263" ref="H261"/>
    <hyperlink r:id="rId264" ref="H262"/>
    <hyperlink r:id="rId265" ref="H263"/>
    <hyperlink r:id="rId266" ref="H264"/>
    <hyperlink r:id="rId267" ref="H265"/>
    <hyperlink r:id="rId268" ref="H266"/>
    <hyperlink r:id="rId269" ref="H267"/>
    <hyperlink r:id="rId270" ref="H268"/>
    <hyperlink r:id="rId271" ref="H269"/>
    <hyperlink r:id="rId272" ref="H270"/>
    <hyperlink r:id="rId273" ref="H271"/>
    <hyperlink r:id="rId274" ref="H272"/>
    <hyperlink r:id="rId275" ref="H273"/>
    <hyperlink r:id="rId276" ref="H274"/>
    <hyperlink r:id="rId277" ref="H275"/>
    <hyperlink r:id="rId278" ref="H276"/>
    <hyperlink r:id="rId279" ref="H277"/>
    <hyperlink r:id="rId280" ref="H278"/>
    <hyperlink r:id="rId281" ref="H279"/>
    <hyperlink r:id="rId282" ref="H280"/>
    <hyperlink r:id="rId283" ref="H281"/>
    <hyperlink r:id="rId284" ref="H282"/>
    <hyperlink r:id="rId285" ref="H283"/>
    <hyperlink r:id="rId286" ref="H284"/>
    <hyperlink r:id="rId287" ref="H285"/>
    <hyperlink r:id="rId288" ref="H286"/>
    <hyperlink r:id="rId289" ref="H287"/>
    <hyperlink r:id="rId290" ref="H288"/>
    <hyperlink r:id="rId291" ref="H289"/>
    <hyperlink r:id="rId292" ref="H290"/>
    <hyperlink r:id="rId293" ref="H291"/>
    <hyperlink r:id="rId294" ref="H292"/>
    <hyperlink r:id="rId295" ref="H293"/>
    <hyperlink r:id="rId296" ref="H294"/>
    <hyperlink r:id="rId297" ref="H295"/>
    <hyperlink r:id="rId298" ref="H296"/>
    <hyperlink r:id="rId299" ref="H297"/>
    <hyperlink r:id="rId300" ref="H298"/>
    <hyperlink r:id="rId301" ref="H299"/>
    <hyperlink r:id="rId302" ref="H300"/>
    <hyperlink r:id="rId303" ref="H301"/>
    <hyperlink r:id="rId304" ref="H302"/>
    <hyperlink r:id="rId305" ref="H303"/>
    <hyperlink r:id="rId306" ref="H304"/>
    <hyperlink r:id="rId307" ref="H305"/>
    <hyperlink r:id="rId308" ref="H306"/>
    <hyperlink r:id="rId309" ref="H307"/>
  </hyperlinks>
  <drawing r:id="rId3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30.75"/>
    <col customWidth="1" min="2" max="2" width="15.38"/>
    <col customWidth="1" min="3" max="3" width="40.38"/>
    <col customWidth="1" min="4" max="4" width="131.0"/>
    <col customWidth="1" min="5" max="5" width="3.75"/>
  </cols>
  <sheetData>
    <row r="1">
      <c r="A1" s="112" t="s">
        <v>595</v>
      </c>
      <c r="B1" s="112" t="s">
        <v>596</v>
      </c>
      <c r="C1" s="112" t="s">
        <v>597</v>
      </c>
      <c r="D1" s="112" t="s">
        <v>598</v>
      </c>
      <c r="E1" s="4"/>
    </row>
    <row r="2">
      <c r="A2" s="139" t="s">
        <v>599</v>
      </c>
      <c r="B2" s="140"/>
      <c r="C2" s="141"/>
      <c r="D2" s="117"/>
      <c r="E2" s="16"/>
    </row>
    <row r="3">
      <c r="A3" s="26" t="s">
        <v>600</v>
      </c>
      <c r="B3" s="142">
        <v>509.0</v>
      </c>
      <c r="C3" s="25" t="s">
        <v>601</v>
      </c>
      <c r="D3" s="65" t="s">
        <v>602</v>
      </c>
      <c r="E3" s="16"/>
    </row>
    <row r="4">
      <c r="A4" s="26" t="s">
        <v>603</v>
      </c>
      <c r="B4" s="143">
        <v>8760.0</v>
      </c>
      <c r="C4" s="25" t="s">
        <v>604</v>
      </c>
      <c r="D4" s="24"/>
      <c r="E4" s="16"/>
    </row>
    <row r="5">
      <c r="A5" s="26" t="s">
        <v>605</v>
      </c>
      <c r="B5" s="144">
        <v>0.99</v>
      </c>
      <c r="C5" s="25"/>
      <c r="D5" s="65" t="s">
        <v>606</v>
      </c>
      <c r="E5" s="16"/>
    </row>
    <row r="6">
      <c r="A6" s="26" t="s">
        <v>607</v>
      </c>
      <c r="B6" s="143">
        <f>(B3*B4*B5)/1000</f>
        <v>4414.2516</v>
      </c>
      <c r="C6" s="25" t="s">
        <v>608</v>
      </c>
      <c r="D6" s="24"/>
      <c r="E6" s="16"/>
    </row>
    <row r="7">
      <c r="A7" s="26" t="s">
        <v>609</v>
      </c>
      <c r="B7" s="143">
        <f>'Report 3 - Sept 22 Validator an'!I308</f>
        <v>2236</v>
      </c>
      <c r="C7" s="25"/>
      <c r="D7" s="145" t="s">
        <v>610</v>
      </c>
      <c r="E7" s="16"/>
    </row>
    <row r="8">
      <c r="A8" s="26" t="s">
        <v>611</v>
      </c>
      <c r="B8" s="146">
        <v>1.0</v>
      </c>
      <c r="C8" s="4"/>
      <c r="D8" s="65"/>
      <c r="E8" s="16"/>
    </row>
    <row r="9">
      <c r="A9" s="26" t="s">
        <v>612</v>
      </c>
      <c r="B9" s="143">
        <f>B6*B7*B8</f>
        <v>9870266.578</v>
      </c>
      <c r="C9" s="25" t="s">
        <v>608</v>
      </c>
      <c r="D9" s="65"/>
      <c r="E9" s="16"/>
    </row>
    <row r="10">
      <c r="A10" s="147" t="s">
        <v>612</v>
      </c>
      <c r="B10" s="148">
        <f>B9/B4</f>
        <v>1126.74276</v>
      </c>
      <c r="C10" s="149" t="s">
        <v>613</v>
      </c>
      <c r="D10" s="150"/>
      <c r="E10" s="16"/>
    </row>
    <row r="11">
      <c r="A11" s="41" t="s">
        <v>614</v>
      </c>
      <c r="B11" s="151">
        <f>'Report 3 - Sept 22 Validator an'!K308</f>
        <v>179.5747591</v>
      </c>
      <c r="C11" s="42" t="s">
        <v>615</v>
      </c>
      <c r="D11" s="35"/>
      <c r="E11" s="16"/>
    </row>
    <row r="12">
      <c r="A12" s="22"/>
      <c r="B12" s="22"/>
      <c r="C12" s="22"/>
      <c r="D12" s="22"/>
    </row>
    <row r="13">
      <c r="A13" s="152" t="s">
        <v>616</v>
      </c>
      <c r="B13" s="153"/>
      <c r="C13" s="154"/>
      <c r="D13" s="155"/>
      <c r="E13" s="16"/>
    </row>
    <row r="14">
      <c r="A14" s="156" t="s">
        <v>617</v>
      </c>
      <c r="B14" s="143">
        <f>14100*0.104</f>
        <v>1466.4</v>
      </c>
      <c r="C14" s="157" t="s">
        <v>618</v>
      </c>
      <c r="D14" s="158" t="s">
        <v>619</v>
      </c>
      <c r="E14" s="16"/>
    </row>
    <row r="15">
      <c r="A15" s="159" t="s">
        <v>620</v>
      </c>
      <c r="B15" s="160">
        <v>2.0</v>
      </c>
      <c r="C15" s="161" t="s">
        <v>621</v>
      </c>
      <c r="D15" s="162"/>
      <c r="E15" s="16"/>
    </row>
    <row r="16">
      <c r="A16" s="163"/>
      <c r="B16" s="164"/>
      <c r="C16" s="165"/>
      <c r="D16" s="166"/>
      <c r="E16" s="16"/>
    </row>
    <row r="17">
      <c r="A17" s="152" t="s">
        <v>622</v>
      </c>
      <c r="B17" s="153"/>
      <c r="C17" s="154"/>
      <c r="D17" s="155"/>
      <c r="E17" s="16"/>
    </row>
    <row r="18">
      <c r="A18" s="26" t="s">
        <v>623</v>
      </c>
      <c r="B18" s="167">
        <f>(B9*B11)/1000000</f>
        <v>1772.450743</v>
      </c>
      <c r="C18" s="25" t="s">
        <v>624</v>
      </c>
      <c r="D18" s="24"/>
    </row>
    <row r="19">
      <c r="A19" s="26" t="s">
        <v>617</v>
      </c>
      <c r="B19" s="143">
        <f>((B14/B15)*B7)/1000</f>
        <v>1639.4352</v>
      </c>
      <c r="C19" s="25" t="s">
        <v>624</v>
      </c>
      <c r="D19" s="24"/>
      <c r="E19" s="16"/>
    </row>
    <row r="20">
      <c r="A20" s="41" t="s">
        <v>625</v>
      </c>
      <c r="B20" s="168">
        <f>B18+B19</f>
        <v>3411.885943</v>
      </c>
      <c r="C20" s="42" t="s">
        <v>624</v>
      </c>
      <c r="D20" s="35"/>
      <c r="E20" s="16"/>
    </row>
    <row r="21">
      <c r="A21" s="163"/>
      <c r="B21" s="169"/>
      <c r="C21" s="170"/>
      <c r="D21" s="170"/>
      <c r="E21" s="16"/>
    </row>
    <row r="22">
      <c r="A22" s="152" t="s">
        <v>626</v>
      </c>
      <c r="B22" s="171"/>
      <c r="C22" s="172"/>
      <c r="D22" s="173"/>
      <c r="E22" s="16"/>
    </row>
    <row r="23">
      <c r="A23" s="26" t="s">
        <v>627</v>
      </c>
      <c r="B23" s="174">
        <v>50.0</v>
      </c>
      <c r="C23" s="25" t="s">
        <v>628</v>
      </c>
      <c r="D23" s="65" t="s">
        <v>629</v>
      </c>
      <c r="E23" s="16"/>
    </row>
    <row r="24">
      <c r="A24" s="26" t="s">
        <v>630</v>
      </c>
      <c r="B24" s="175">
        <f>B20*B23</f>
        <v>170594.2972</v>
      </c>
      <c r="C24" s="25" t="s">
        <v>631</v>
      </c>
      <c r="D24" s="24"/>
      <c r="E24" s="16"/>
    </row>
    <row r="25">
      <c r="A25" s="26" t="s">
        <v>630</v>
      </c>
      <c r="B25" s="176">
        <f>B24/B29</f>
        <v>0.00001579576826</v>
      </c>
      <c r="C25" s="25" t="s">
        <v>632</v>
      </c>
      <c r="D25" s="24"/>
      <c r="E25" s="16"/>
    </row>
    <row r="26">
      <c r="A26" s="41" t="s">
        <v>630</v>
      </c>
      <c r="B26" s="177">
        <f>B24/B7</f>
        <v>76.29440839</v>
      </c>
      <c r="C26" s="42" t="s">
        <v>633</v>
      </c>
      <c r="D26" s="35"/>
      <c r="E26" s="16"/>
    </row>
    <row r="27">
      <c r="A27" s="22"/>
      <c r="B27" s="22"/>
      <c r="C27" s="22"/>
      <c r="D27" s="22"/>
      <c r="E27" s="4"/>
    </row>
    <row r="28">
      <c r="A28" s="152" t="s">
        <v>634</v>
      </c>
      <c r="B28" s="178"/>
      <c r="C28" s="154"/>
      <c r="D28" s="155"/>
      <c r="E28" s="16"/>
    </row>
    <row r="29">
      <c r="A29" s="26" t="s">
        <v>635</v>
      </c>
      <c r="B29" s="143">
        <v>1.08E10</v>
      </c>
      <c r="C29" s="25" t="s">
        <v>636</v>
      </c>
      <c r="D29" s="65" t="s">
        <v>606</v>
      </c>
      <c r="E29" s="16"/>
    </row>
    <row r="30">
      <c r="A30" s="26" t="s">
        <v>637</v>
      </c>
      <c r="B30" s="179">
        <f>B9/B29</f>
        <v>0.000913913572</v>
      </c>
      <c r="C30" s="25" t="s">
        <v>638</v>
      </c>
      <c r="D30" s="24"/>
      <c r="E30" s="16"/>
    </row>
    <row r="31">
      <c r="A31" s="26" t="s">
        <v>637</v>
      </c>
      <c r="B31" s="143">
        <f>B30*3600000</f>
        <v>3290.088859</v>
      </c>
      <c r="C31" s="25" t="s">
        <v>639</v>
      </c>
      <c r="D31" s="24"/>
      <c r="E31" s="16"/>
    </row>
    <row r="32">
      <c r="A32" s="41" t="s">
        <v>640</v>
      </c>
      <c r="B32" s="180">
        <f>(B9*B11)/B29</f>
        <v>0.1641158096</v>
      </c>
      <c r="C32" s="42" t="s">
        <v>641</v>
      </c>
      <c r="D32" s="35"/>
      <c r="E32" s="16"/>
    </row>
    <row r="33">
      <c r="A33" s="26" t="s">
        <v>642</v>
      </c>
      <c r="B33" s="143">
        <v>7.0E10</v>
      </c>
      <c r="C33" s="25" t="s">
        <v>636</v>
      </c>
      <c r="D33" s="65" t="s">
        <v>606</v>
      </c>
      <c r="E33" s="16"/>
    </row>
    <row r="34">
      <c r="A34" s="26" t="s">
        <v>637</v>
      </c>
      <c r="B34" s="179">
        <f>B9/B33</f>
        <v>0.0001410038083</v>
      </c>
      <c r="C34" s="25" t="s">
        <v>643</v>
      </c>
      <c r="D34" s="181"/>
      <c r="E34" s="16"/>
    </row>
    <row r="35">
      <c r="A35" s="26" t="s">
        <v>637</v>
      </c>
      <c r="B35" s="143">
        <f>B34*3600000</f>
        <v>507.6137097</v>
      </c>
      <c r="C35" s="25" t="s">
        <v>644</v>
      </c>
      <c r="D35" s="181"/>
      <c r="E35" s="16"/>
    </row>
    <row r="36">
      <c r="A36" s="41" t="s">
        <v>640</v>
      </c>
      <c r="B36" s="180">
        <f>(B9*B11)/B33</f>
        <v>0.0253207249</v>
      </c>
      <c r="C36" s="42" t="s">
        <v>645</v>
      </c>
      <c r="D36" s="182"/>
      <c r="E36" s="16"/>
    </row>
    <row r="37">
      <c r="A37" s="163"/>
      <c r="B37" s="164"/>
      <c r="C37" s="165"/>
      <c r="D37" s="166"/>
      <c r="E37" s="16"/>
    </row>
    <row r="38">
      <c r="A38" s="152" t="s">
        <v>646</v>
      </c>
      <c r="B38" s="153"/>
      <c r="C38" s="154"/>
      <c r="D38" s="155"/>
      <c r="E38" s="16"/>
    </row>
    <row r="39">
      <c r="A39" s="26" t="s">
        <v>647</v>
      </c>
      <c r="B39" s="183">
        <f>'Footprint comparisons'!C2</f>
        <v>10715</v>
      </c>
      <c r="C39" s="25" t="s">
        <v>648</v>
      </c>
      <c r="D39" s="24"/>
      <c r="E39" s="16"/>
    </row>
    <row r="40">
      <c r="A40" s="41" t="s">
        <v>649</v>
      </c>
      <c r="B40" s="168">
        <f>B9/B39</f>
        <v>921.1634697</v>
      </c>
      <c r="C40" s="42" t="s">
        <v>650</v>
      </c>
      <c r="D40" s="99" t="s">
        <v>651</v>
      </c>
      <c r="E40" s="16"/>
    </row>
    <row r="41">
      <c r="A41" s="32"/>
      <c r="B41" s="32"/>
      <c r="C41" s="32"/>
      <c r="D41" s="32"/>
      <c r="E41" s="4"/>
    </row>
  </sheetData>
  <hyperlinks>
    <hyperlink r:id="rId2" ref="B3"/>
    <hyperlink r:id="rId3" ref="D14"/>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25"/>
    <col customWidth="1" min="2" max="2" width="10.38"/>
    <col customWidth="1" min="3" max="4" width="13.5"/>
    <col customWidth="1" min="5" max="5" width="20.13"/>
    <col customWidth="1" min="6" max="6" width="25.0"/>
  </cols>
  <sheetData>
    <row r="1">
      <c r="A1" s="184" t="s">
        <v>652</v>
      </c>
      <c r="B1" s="184" t="s">
        <v>653</v>
      </c>
      <c r="C1" s="184" t="s">
        <v>654</v>
      </c>
      <c r="D1" s="184" t="s">
        <v>655</v>
      </c>
      <c r="E1" s="184" t="s">
        <v>656</v>
      </c>
      <c r="F1" s="184" t="s">
        <v>657</v>
      </c>
    </row>
    <row r="2">
      <c r="A2" s="185" t="s">
        <v>658</v>
      </c>
      <c r="B2" s="186"/>
      <c r="C2" s="187">
        <v>10715.0</v>
      </c>
      <c r="D2" s="186">
        <f t="shared" ref="D2:D21" si="1">3600000*C2</f>
        <v>38574000000</v>
      </c>
      <c r="E2" s="188">
        <f>D2/'Network summary'!$B$31</f>
        <v>11724303.4</v>
      </c>
      <c r="F2" s="189">
        <f>D2/'Network summary'!$B$35</f>
        <v>75990855.37</v>
      </c>
    </row>
    <row r="3">
      <c r="A3" s="190" t="s">
        <v>659</v>
      </c>
      <c r="B3" s="186"/>
      <c r="C3" s="191">
        <v>3.0E-4</v>
      </c>
      <c r="D3" s="186">
        <f t="shared" si="1"/>
        <v>1080</v>
      </c>
      <c r="E3" s="192">
        <f>D3/'Network summary'!$B$31</f>
        <v>0.3282586113</v>
      </c>
      <c r="F3" s="193">
        <f>D3/'Network summary'!$B$35</f>
        <v>2.12760211</v>
      </c>
    </row>
    <row r="4">
      <c r="A4" s="190" t="s">
        <v>660</v>
      </c>
      <c r="B4" s="186"/>
      <c r="C4" s="191">
        <f>'Network summary'!B30</f>
        <v>0.000913913572</v>
      </c>
      <c r="D4" s="186">
        <f t="shared" si="1"/>
        <v>3290.088859</v>
      </c>
      <c r="E4" s="194" t="s">
        <v>661</v>
      </c>
      <c r="F4" s="193" t="s">
        <v>661</v>
      </c>
    </row>
    <row r="5">
      <c r="A5" s="185" t="s">
        <v>662</v>
      </c>
      <c r="B5" s="186">
        <v>10.0</v>
      </c>
      <c r="C5" s="191">
        <v>0.01</v>
      </c>
      <c r="D5" s="186">
        <f t="shared" si="1"/>
        <v>36000</v>
      </c>
      <c r="E5" s="188">
        <f>D5/'Network summary'!$B$31</f>
        <v>10.94195371</v>
      </c>
      <c r="F5" s="193">
        <f>D5/'Network summary'!$B$35</f>
        <v>70.92007034</v>
      </c>
    </row>
    <row r="6">
      <c r="A6" s="185" t="s">
        <v>663</v>
      </c>
      <c r="B6" s="195"/>
      <c r="C6" s="191">
        <v>0.01241</v>
      </c>
      <c r="D6" s="186">
        <f t="shared" si="1"/>
        <v>44676</v>
      </c>
      <c r="E6" s="188">
        <f>D6/'Network summary'!$B$31</f>
        <v>13.57896455</v>
      </c>
      <c r="F6" s="193">
        <f>D6/'Network summary'!$B$35</f>
        <v>88.0118073</v>
      </c>
    </row>
    <row r="7">
      <c r="A7" s="185" t="s">
        <v>664</v>
      </c>
      <c r="B7" s="186">
        <v>13.0</v>
      </c>
      <c r="C7" s="196">
        <f t="shared" ref="C7:C16" si="2">(B7*1)/1000</f>
        <v>0.013</v>
      </c>
      <c r="D7" s="186">
        <f t="shared" si="1"/>
        <v>46800</v>
      </c>
      <c r="E7" s="188">
        <f>D7/'Network summary'!$B$31</f>
        <v>14.22453982</v>
      </c>
      <c r="F7" s="193">
        <f>D7/'Network summary'!$B$35</f>
        <v>92.19609145</v>
      </c>
    </row>
    <row r="8">
      <c r="A8" s="185" t="s">
        <v>665</v>
      </c>
      <c r="B8" s="197">
        <v>158.0</v>
      </c>
      <c r="C8" s="196">
        <f t="shared" si="2"/>
        <v>0.158</v>
      </c>
      <c r="D8" s="186">
        <f t="shared" si="1"/>
        <v>568800</v>
      </c>
      <c r="E8" s="188">
        <f>D8/'Network summary'!$B$31</f>
        <v>172.8828686</v>
      </c>
      <c r="F8" s="189">
        <f>D8/'Network summary'!$B$35</f>
        <v>1120.537111</v>
      </c>
    </row>
    <row r="9">
      <c r="A9" s="185" t="s">
        <v>666</v>
      </c>
      <c r="B9" s="186">
        <v>60.0</v>
      </c>
      <c r="C9" s="196">
        <f t="shared" si="2"/>
        <v>0.06</v>
      </c>
      <c r="D9" s="186">
        <f t="shared" si="1"/>
        <v>216000</v>
      </c>
      <c r="E9" s="188">
        <f>D9/'Network summary'!$B$31</f>
        <v>65.65172226</v>
      </c>
      <c r="F9" s="193">
        <f>D9/'Network summary'!$B$35</f>
        <v>425.5204221</v>
      </c>
    </row>
    <row r="10">
      <c r="A10" s="185" t="s">
        <v>667</v>
      </c>
      <c r="B10" s="197">
        <v>70.0</v>
      </c>
      <c r="C10" s="196">
        <f t="shared" si="2"/>
        <v>0.07</v>
      </c>
      <c r="D10" s="186">
        <f t="shared" si="1"/>
        <v>252000</v>
      </c>
      <c r="E10" s="188">
        <f>D10/'Network summary'!$B$31</f>
        <v>76.59367597</v>
      </c>
      <c r="F10" s="193">
        <f>D10/'Network summary'!$B$35</f>
        <v>496.4404924</v>
      </c>
    </row>
    <row r="11">
      <c r="A11" s="185" t="s">
        <v>668</v>
      </c>
      <c r="B11" s="197">
        <v>150.0</v>
      </c>
      <c r="C11" s="196">
        <f t="shared" si="2"/>
        <v>0.15</v>
      </c>
      <c r="D11" s="186">
        <f t="shared" si="1"/>
        <v>540000</v>
      </c>
      <c r="E11" s="188">
        <f>D11/'Network summary'!$B$31</f>
        <v>164.1293057</v>
      </c>
      <c r="F11" s="189">
        <f>D11/'Network summary'!$B$35</f>
        <v>1063.801055</v>
      </c>
    </row>
    <row r="12">
      <c r="A12" s="185" t="s">
        <v>669</v>
      </c>
      <c r="B12" s="197">
        <v>196.9</v>
      </c>
      <c r="C12" s="196">
        <f t="shared" si="2"/>
        <v>0.1969</v>
      </c>
      <c r="D12" s="186">
        <f t="shared" si="1"/>
        <v>708840</v>
      </c>
      <c r="E12" s="188">
        <f>D12/'Network summary'!$B$31</f>
        <v>215.4470686</v>
      </c>
      <c r="F12" s="189">
        <f>D12/'Network summary'!$B$35</f>
        <v>1396.416185</v>
      </c>
    </row>
    <row r="13">
      <c r="A13" s="190" t="s">
        <v>670</v>
      </c>
      <c r="B13" s="197">
        <v>180.0</v>
      </c>
      <c r="C13" s="196">
        <f t="shared" si="2"/>
        <v>0.18</v>
      </c>
      <c r="D13" s="186">
        <f t="shared" si="1"/>
        <v>648000</v>
      </c>
      <c r="E13" s="188">
        <f>D13/'Network summary'!$B$31</f>
        <v>196.9551668</v>
      </c>
      <c r="F13" s="189">
        <f>D13/'Network summary'!$B$35</f>
        <v>1276.561266</v>
      </c>
    </row>
    <row r="14">
      <c r="A14" s="185" t="s">
        <v>671</v>
      </c>
      <c r="B14" s="197">
        <v>1500.0</v>
      </c>
      <c r="C14" s="196">
        <f t="shared" si="2"/>
        <v>1.5</v>
      </c>
      <c r="D14" s="186">
        <f t="shared" si="1"/>
        <v>5400000</v>
      </c>
      <c r="E14" s="188">
        <f>D14/'Network summary'!$B$31</f>
        <v>1641.293057</v>
      </c>
      <c r="F14" s="189">
        <f>D14/'Network summary'!$B$35</f>
        <v>10638.01055</v>
      </c>
    </row>
    <row r="15">
      <c r="A15" s="185" t="s">
        <v>672</v>
      </c>
      <c r="B15" s="197">
        <v>2400.0</v>
      </c>
      <c r="C15" s="196">
        <f t="shared" si="2"/>
        <v>2.4</v>
      </c>
      <c r="D15" s="186">
        <f t="shared" si="1"/>
        <v>8640000</v>
      </c>
      <c r="E15" s="188">
        <f>D15/'Network summary'!$B$31</f>
        <v>2626.06889</v>
      </c>
      <c r="F15" s="189">
        <f>D15/'Network summary'!$B$35</f>
        <v>17020.81688</v>
      </c>
    </row>
    <row r="16">
      <c r="A16" s="185" t="s">
        <v>673</v>
      </c>
      <c r="B16" s="197">
        <v>3500.0</v>
      </c>
      <c r="C16" s="196">
        <f t="shared" si="2"/>
        <v>3.5</v>
      </c>
      <c r="D16" s="186">
        <f t="shared" si="1"/>
        <v>12600000</v>
      </c>
      <c r="E16" s="188">
        <f>D16/'Network summary'!$B$31</f>
        <v>3829.683799</v>
      </c>
      <c r="F16" s="189">
        <f>D16/'Network summary'!$B$35</f>
        <v>24822.02462</v>
      </c>
    </row>
    <row r="17">
      <c r="A17" s="185" t="s">
        <v>674</v>
      </c>
      <c r="B17" s="195"/>
      <c r="C17" s="198">
        <v>33.7</v>
      </c>
      <c r="D17" s="186">
        <f t="shared" si="1"/>
        <v>121320000</v>
      </c>
      <c r="E17" s="188">
        <f>D17/'Network summary'!$B$31</f>
        <v>36874.384</v>
      </c>
      <c r="F17" s="189">
        <f>D17/'Network summary'!$B$35</f>
        <v>239000.6371</v>
      </c>
    </row>
    <row r="18">
      <c r="A18" s="190" t="s">
        <v>675</v>
      </c>
      <c r="B18" s="186"/>
      <c r="C18" s="186">
        <v>200.05</v>
      </c>
      <c r="D18" s="186">
        <f t="shared" si="1"/>
        <v>720180000</v>
      </c>
      <c r="E18" s="188">
        <f>D18/'Network summary'!$B$31</f>
        <v>218893.784</v>
      </c>
      <c r="F18" s="189">
        <f>D18/'Network summary'!$B$35</f>
        <v>1418756.007</v>
      </c>
    </row>
    <row r="19">
      <c r="A19" s="199" t="s">
        <v>676</v>
      </c>
      <c r="B19" s="200"/>
      <c r="C19" s="201">
        <f>C18*0.0002</f>
        <v>0.04001</v>
      </c>
      <c r="D19" s="202">
        <f t="shared" si="1"/>
        <v>144036</v>
      </c>
      <c r="E19" s="203">
        <f>D19/'Network summary'!$B$31</f>
        <v>43.77875679</v>
      </c>
      <c r="F19" s="202">
        <f>D19/'Network summary'!$B$35</f>
        <v>283.7512014</v>
      </c>
    </row>
    <row r="20">
      <c r="A20" s="185" t="s">
        <v>677</v>
      </c>
      <c r="B20" s="195"/>
      <c r="C20" s="186">
        <v>1390.49</v>
      </c>
      <c r="D20" s="186">
        <f t="shared" si="1"/>
        <v>5005764000</v>
      </c>
      <c r="E20" s="188">
        <f>D20/'Network summary'!$B$31</f>
        <v>1521467.721</v>
      </c>
      <c r="F20" s="189">
        <f>D20/'Network summary'!$B$35</f>
        <v>9861364.861</v>
      </c>
    </row>
    <row r="21">
      <c r="A21" s="204" t="s">
        <v>678</v>
      </c>
      <c r="B21" s="205"/>
      <c r="C21" s="195">
        <f>'Network summary'!B10</f>
        <v>1126.74276</v>
      </c>
      <c r="D21" s="186">
        <f t="shared" si="1"/>
        <v>4056273936</v>
      </c>
      <c r="E21" s="188"/>
      <c r="F21" s="205"/>
    </row>
  </sheetData>
  <hyperlinks>
    <hyperlink r:id="rId2" ref="A2"/>
    <hyperlink r:id="rId3" ref="A3"/>
    <hyperlink display="One Solana non-voting transaction" location="Network summary!A1"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s>
  <drawing r:id="rId20"/>
  <legacy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sheetViews>
  <sheetFormatPr customHeight="1" defaultColWidth="12.63" defaultRowHeight="15.75"/>
  <sheetData>
    <row r="1">
      <c r="A1" s="4"/>
      <c r="B1" s="4"/>
      <c r="C1" s="4"/>
      <c r="D1" s="4"/>
      <c r="E1" s="4"/>
      <c r="F1" s="4"/>
      <c r="G1" s="4"/>
      <c r="H1" s="4"/>
      <c r="I1" s="4"/>
      <c r="J1" s="4"/>
      <c r="K1" s="4"/>
      <c r="L1" s="4"/>
      <c r="M1" s="4"/>
      <c r="N1" s="4"/>
      <c r="O1" s="4"/>
      <c r="P1" s="4"/>
      <c r="Q1" s="4"/>
      <c r="R1" s="4"/>
      <c r="S1" s="4"/>
      <c r="T1" s="4"/>
      <c r="U1" s="4"/>
      <c r="V1" s="4"/>
      <c r="W1" s="4"/>
      <c r="X1" s="4"/>
      <c r="Y1" s="4"/>
      <c r="Z1" s="4"/>
    </row>
    <row r="2">
      <c r="A2" s="4"/>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0"/>
  </cols>
  <sheetData>
    <row r="1">
      <c r="A1" s="45" t="s">
        <v>37</v>
      </c>
      <c r="B1" s="46" t="s">
        <v>38</v>
      </c>
      <c r="C1" s="47" t="s">
        <v>39</v>
      </c>
      <c r="D1" s="48" t="s">
        <v>679</v>
      </c>
      <c r="E1" s="49" t="s">
        <v>41</v>
      </c>
      <c r="F1" s="49" t="s">
        <v>680</v>
      </c>
      <c r="G1" s="50" t="s">
        <v>681</v>
      </c>
      <c r="H1" s="47" t="s">
        <v>44</v>
      </c>
      <c r="I1" s="48" t="s">
        <v>682</v>
      </c>
      <c r="J1" s="49" t="s">
        <v>683</v>
      </c>
      <c r="K1" s="47" t="s">
        <v>684</v>
      </c>
      <c r="L1" s="51"/>
      <c r="M1" s="52"/>
      <c r="N1" s="52"/>
      <c r="O1" s="52"/>
      <c r="P1" s="52"/>
      <c r="Q1" s="52"/>
      <c r="R1" s="52"/>
      <c r="S1" s="52"/>
      <c r="T1" s="52"/>
      <c r="U1" s="52"/>
      <c r="V1" s="52"/>
      <c r="W1" s="52"/>
      <c r="X1" s="52"/>
    </row>
    <row r="2">
      <c r="A2" s="53" t="s">
        <v>48</v>
      </c>
      <c r="B2" s="54" t="s">
        <v>49</v>
      </c>
      <c r="C2" s="55" t="s">
        <v>50</v>
      </c>
      <c r="D2" s="206">
        <v>314.0</v>
      </c>
      <c r="E2" s="57">
        <v>1.0</v>
      </c>
      <c r="F2" s="58">
        <f t="shared" ref="F2:F242" si="1">D2*(1-E2)</f>
        <v>0</v>
      </c>
      <c r="G2" s="59">
        <f t="shared" ref="G2:G242" si="2">IF(F2&gt;$F$247,3,IF((AND(F2&lt;=$F$247, F2&gt;=$F$249)),2,IF(F2&lt;$F$249,1)))</f>
        <v>1</v>
      </c>
      <c r="H2" s="86" t="s">
        <v>51</v>
      </c>
      <c r="I2" s="26">
        <v>270.0</v>
      </c>
      <c r="J2" s="61">
        <f t="shared" ref="J2:J243" si="3">I2/$I$243</f>
        <v>0.1532349603</v>
      </c>
      <c r="K2" s="62">
        <f t="shared" ref="K2:K242" si="4">F2*J2</f>
        <v>0</v>
      </c>
      <c r="L2" s="16"/>
      <c r="M2" s="4"/>
      <c r="N2" s="4"/>
      <c r="O2" s="4"/>
      <c r="P2" s="4"/>
      <c r="Q2" s="4"/>
      <c r="R2" s="4"/>
      <c r="S2" s="4"/>
      <c r="T2" s="4"/>
      <c r="U2" s="4"/>
      <c r="V2" s="4"/>
      <c r="W2" s="4"/>
      <c r="X2" s="4"/>
    </row>
    <row r="3">
      <c r="A3" s="63" t="s">
        <v>52</v>
      </c>
      <c r="B3" s="64" t="s">
        <v>53</v>
      </c>
      <c r="C3" s="65" t="s">
        <v>54</v>
      </c>
      <c r="D3" s="207">
        <v>68.6</v>
      </c>
      <c r="E3" s="67">
        <v>1.0</v>
      </c>
      <c r="F3" s="208">
        <f t="shared" si="1"/>
        <v>0</v>
      </c>
      <c r="G3" s="68">
        <f t="shared" si="2"/>
        <v>1</v>
      </c>
      <c r="H3" s="89" t="s">
        <v>51</v>
      </c>
      <c r="I3" s="26">
        <v>207.0</v>
      </c>
      <c r="J3" s="61">
        <f t="shared" si="3"/>
        <v>0.1174801362</v>
      </c>
      <c r="K3" s="62">
        <f t="shared" si="4"/>
        <v>0</v>
      </c>
      <c r="L3" s="16"/>
      <c r="M3" s="4"/>
      <c r="N3" s="4"/>
      <c r="O3" s="4"/>
      <c r="P3" s="4"/>
      <c r="Q3" s="4"/>
      <c r="R3" s="4"/>
      <c r="S3" s="4"/>
      <c r="T3" s="4"/>
      <c r="U3" s="4"/>
      <c r="V3" s="4"/>
      <c r="W3" s="4"/>
      <c r="X3" s="4"/>
    </row>
    <row r="4">
      <c r="A4" s="69" t="s">
        <v>57</v>
      </c>
      <c r="B4" s="64" t="s">
        <v>58</v>
      </c>
      <c r="C4" s="65" t="s">
        <v>59</v>
      </c>
      <c r="D4" s="207">
        <v>51.1</v>
      </c>
      <c r="E4" s="70">
        <v>0.0</v>
      </c>
      <c r="F4" s="208">
        <f t="shared" si="1"/>
        <v>51.1</v>
      </c>
      <c r="G4" s="68">
        <f t="shared" si="2"/>
        <v>1</v>
      </c>
      <c r="H4" s="89" t="s">
        <v>51</v>
      </c>
      <c r="I4" s="26">
        <v>121.0</v>
      </c>
      <c r="J4" s="61">
        <f t="shared" si="3"/>
        <v>0.06867196368</v>
      </c>
      <c r="K4" s="62">
        <f t="shared" si="4"/>
        <v>3.509137344</v>
      </c>
      <c r="L4" s="16"/>
      <c r="M4" s="4"/>
      <c r="N4" s="4"/>
      <c r="O4" s="4"/>
      <c r="P4" s="4"/>
      <c r="Q4" s="4"/>
      <c r="R4" s="4"/>
      <c r="S4" s="4"/>
      <c r="T4" s="4"/>
      <c r="U4" s="4"/>
      <c r="V4" s="4"/>
      <c r="W4" s="4"/>
      <c r="X4" s="4"/>
    </row>
    <row r="5">
      <c r="A5" s="63" t="s">
        <v>68</v>
      </c>
      <c r="B5" s="64" t="s">
        <v>69</v>
      </c>
      <c r="C5" s="65" t="s">
        <v>59</v>
      </c>
      <c r="D5" s="207">
        <v>51.1</v>
      </c>
      <c r="E5" s="70">
        <v>0.0</v>
      </c>
      <c r="F5" s="208">
        <f t="shared" si="1"/>
        <v>51.1</v>
      </c>
      <c r="G5" s="68">
        <f t="shared" si="2"/>
        <v>1</v>
      </c>
      <c r="H5" s="89" t="s">
        <v>51</v>
      </c>
      <c r="I5" s="26">
        <v>91.0</v>
      </c>
      <c r="J5" s="61">
        <f t="shared" si="3"/>
        <v>0.05164585698</v>
      </c>
      <c r="K5" s="62">
        <f t="shared" si="4"/>
        <v>2.639103292</v>
      </c>
      <c r="L5" s="16"/>
      <c r="M5" s="4"/>
      <c r="N5" s="4"/>
      <c r="O5" s="4"/>
      <c r="P5" s="4"/>
      <c r="Q5" s="4"/>
      <c r="R5" s="4"/>
      <c r="S5" s="4"/>
      <c r="T5" s="4"/>
      <c r="U5" s="4"/>
      <c r="V5" s="4"/>
      <c r="W5" s="4"/>
      <c r="X5" s="4"/>
    </row>
    <row r="6">
      <c r="A6" s="63" t="s">
        <v>55</v>
      </c>
      <c r="B6" s="64" t="s">
        <v>56</v>
      </c>
      <c r="C6" s="65" t="s">
        <v>50</v>
      </c>
      <c r="D6" s="207">
        <v>314.0</v>
      </c>
      <c r="E6" s="70">
        <v>0.0</v>
      </c>
      <c r="F6" s="208">
        <f t="shared" si="1"/>
        <v>314</v>
      </c>
      <c r="G6" s="68">
        <f t="shared" si="2"/>
        <v>2</v>
      </c>
      <c r="H6" s="89" t="s">
        <v>51</v>
      </c>
      <c r="I6" s="26">
        <v>79.0</v>
      </c>
      <c r="J6" s="61">
        <f t="shared" si="3"/>
        <v>0.0448354143</v>
      </c>
      <c r="K6" s="62">
        <f t="shared" si="4"/>
        <v>14.07832009</v>
      </c>
      <c r="L6" s="16"/>
      <c r="M6" s="4"/>
      <c r="N6" s="4"/>
      <c r="O6" s="4"/>
      <c r="P6" s="4"/>
      <c r="Q6" s="4"/>
      <c r="R6" s="4"/>
      <c r="S6" s="4"/>
      <c r="T6" s="4"/>
      <c r="U6" s="4"/>
      <c r="V6" s="4"/>
      <c r="W6" s="4"/>
      <c r="X6" s="4"/>
    </row>
    <row r="7">
      <c r="A7" s="63" t="s">
        <v>60</v>
      </c>
      <c r="B7" s="64" t="s">
        <v>61</v>
      </c>
      <c r="C7" s="65" t="s">
        <v>62</v>
      </c>
      <c r="D7" s="207">
        <v>1.2</v>
      </c>
      <c r="E7" s="70">
        <v>0.0</v>
      </c>
      <c r="F7" s="208">
        <f t="shared" si="1"/>
        <v>1.2</v>
      </c>
      <c r="G7" s="68">
        <f t="shared" si="2"/>
        <v>1</v>
      </c>
      <c r="H7" s="73" t="s">
        <v>685</v>
      </c>
      <c r="I7" s="26">
        <v>77.0</v>
      </c>
      <c r="J7" s="61">
        <f t="shared" si="3"/>
        <v>0.04370034052</v>
      </c>
      <c r="K7" s="62">
        <f t="shared" si="4"/>
        <v>0.05244040863</v>
      </c>
      <c r="L7" s="16"/>
      <c r="M7" s="4"/>
      <c r="N7" s="4"/>
      <c r="O7" s="4"/>
      <c r="P7" s="4"/>
      <c r="Q7" s="4"/>
      <c r="R7" s="4"/>
      <c r="S7" s="4"/>
      <c r="T7" s="4"/>
      <c r="U7" s="4"/>
      <c r="V7" s="4"/>
      <c r="W7" s="4"/>
      <c r="X7" s="4"/>
    </row>
    <row r="8">
      <c r="A8" s="63" t="s">
        <v>475</v>
      </c>
      <c r="B8" s="64" t="s">
        <v>87</v>
      </c>
      <c r="C8" s="65" t="s">
        <v>88</v>
      </c>
      <c r="D8" s="66">
        <v>327.7</v>
      </c>
      <c r="E8" s="70">
        <v>0.0</v>
      </c>
      <c r="F8" s="208">
        <f t="shared" si="1"/>
        <v>327.7</v>
      </c>
      <c r="G8" s="68">
        <f t="shared" si="2"/>
        <v>2</v>
      </c>
      <c r="H8" s="73" t="s">
        <v>67</v>
      </c>
      <c r="I8" s="26">
        <v>60.0</v>
      </c>
      <c r="J8" s="61">
        <f t="shared" si="3"/>
        <v>0.03405221339</v>
      </c>
      <c r="K8" s="62">
        <f t="shared" si="4"/>
        <v>11.15891033</v>
      </c>
      <c r="L8" s="16"/>
      <c r="M8" s="4"/>
      <c r="N8" s="4"/>
      <c r="O8" s="4"/>
      <c r="P8" s="4"/>
      <c r="Q8" s="4"/>
      <c r="R8" s="4"/>
      <c r="S8" s="4"/>
      <c r="T8" s="4"/>
      <c r="U8" s="4"/>
      <c r="V8" s="4"/>
      <c r="W8" s="4"/>
      <c r="X8" s="4"/>
    </row>
    <row r="9">
      <c r="A9" s="69" t="s">
        <v>73</v>
      </c>
      <c r="B9" s="64" t="s">
        <v>74</v>
      </c>
      <c r="C9" s="65" t="s">
        <v>59</v>
      </c>
      <c r="D9" s="207">
        <v>51.1</v>
      </c>
      <c r="E9" s="70">
        <v>0.0</v>
      </c>
      <c r="F9" s="208">
        <f t="shared" si="1"/>
        <v>51.1</v>
      </c>
      <c r="G9" s="68">
        <f t="shared" si="2"/>
        <v>1</v>
      </c>
      <c r="H9" s="89" t="s">
        <v>51</v>
      </c>
      <c r="I9" s="26">
        <v>50.0</v>
      </c>
      <c r="J9" s="61">
        <f t="shared" si="3"/>
        <v>0.02837684449</v>
      </c>
      <c r="K9" s="62">
        <f t="shared" si="4"/>
        <v>1.450056754</v>
      </c>
      <c r="L9" s="16"/>
      <c r="M9" s="4"/>
      <c r="N9" s="4"/>
      <c r="O9" s="4"/>
      <c r="P9" s="4"/>
      <c r="Q9" s="4"/>
      <c r="R9" s="4"/>
      <c r="S9" s="4"/>
      <c r="T9" s="4"/>
      <c r="U9" s="4"/>
      <c r="V9" s="4"/>
      <c r="W9" s="4"/>
      <c r="X9" s="4"/>
    </row>
    <row r="10">
      <c r="A10" s="63" t="s">
        <v>70</v>
      </c>
      <c r="B10" s="64" t="s">
        <v>71</v>
      </c>
      <c r="C10" s="65" t="s">
        <v>72</v>
      </c>
      <c r="D10" s="207">
        <v>228.0</v>
      </c>
      <c r="E10" s="70">
        <v>0.0</v>
      </c>
      <c r="F10" s="208">
        <f t="shared" si="1"/>
        <v>228</v>
      </c>
      <c r="G10" s="68">
        <f t="shared" si="2"/>
        <v>1</v>
      </c>
      <c r="H10" s="89" t="s">
        <v>51</v>
      </c>
      <c r="I10" s="26">
        <v>47.0</v>
      </c>
      <c r="J10" s="61">
        <f t="shared" si="3"/>
        <v>0.02667423383</v>
      </c>
      <c r="K10" s="62">
        <f t="shared" si="4"/>
        <v>6.081725312</v>
      </c>
      <c r="L10" s="16"/>
      <c r="M10" s="4"/>
      <c r="N10" s="4"/>
      <c r="O10" s="4"/>
      <c r="P10" s="4"/>
      <c r="Q10" s="4"/>
      <c r="R10" s="4"/>
      <c r="S10" s="4"/>
      <c r="T10" s="4"/>
      <c r="U10" s="4"/>
      <c r="V10" s="4"/>
      <c r="W10" s="4"/>
      <c r="X10" s="4"/>
    </row>
    <row r="11">
      <c r="A11" s="63" t="s">
        <v>78</v>
      </c>
      <c r="B11" s="64" t="s">
        <v>79</v>
      </c>
      <c r="C11" s="65" t="s">
        <v>50</v>
      </c>
      <c r="D11" s="207">
        <v>314.0</v>
      </c>
      <c r="E11" s="70">
        <v>0.0</v>
      </c>
      <c r="F11" s="208">
        <f t="shared" si="1"/>
        <v>314</v>
      </c>
      <c r="G11" s="68">
        <f t="shared" si="2"/>
        <v>2</v>
      </c>
      <c r="H11" s="89" t="s">
        <v>51</v>
      </c>
      <c r="I11" s="26">
        <v>44.0</v>
      </c>
      <c r="J11" s="61">
        <f t="shared" si="3"/>
        <v>0.02497162316</v>
      </c>
      <c r="K11" s="62">
        <f t="shared" si="4"/>
        <v>7.841089671</v>
      </c>
      <c r="L11" s="16"/>
      <c r="M11" s="4"/>
      <c r="N11" s="4"/>
      <c r="O11" s="4"/>
      <c r="P11" s="4"/>
      <c r="Q11" s="4"/>
      <c r="R11" s="4"/>
      <c r="S11" s="4"/>
      <c r="T11" s="4"/>
      <c r="U11" s="4"/>
      <c r="V11" s="4"/>
      <c r="W11" s="4"/>
      <c r="X11" s="4"/>
    </row>
    <row r="12">
      <c r="A12" s="69" t="s">
        <v>80</v>
      </c>
      <c r="B12" s="64" t="s">
        <v>81</v>
      </c>
      <c r="C12" s="65" t="s">
        <v>82</v>
      </c>
      <c r="D12" s="207">
        <v>709.8</v>
      </c>
      <c r="E12" s="70">
        <v>0.0</v>
      </c>
      <c r="F12" s="208">
        <f t="shared" si="1"/>
        <v>709.8</v>
      </c>
      <c r="G12" s="68">
        <f t="shared" si="2"/>
        <v>3</v>
      </c>
      <c r="H12" s="89" t="s">
        <v>51</v>
      </c>
      <c r="I12" s="26">
        <v>43.0</v>
      </c>
      <c r="J12" s="61">
        <f t="shared" si="3"/>
        <v>0.02440408627</v>
      </c>
      <c r="K12" s="62">
        <f t="shared" si="4"/>
        <v>17.32202043</v>
      </c>
      <c r="L12" s="16"/>
      <c r="M12" s="4"/>
      <c r="N12" s="4"/>
      <c r="O12" s="4"/>
      <c r="P12" s="4"/>
      <c r="Q12" s="4"/>
      <c r="R12" s="4"/>
      <c r="S12" s="4"/>
      <c r="T12" s="4"/>
      <c r="U12" s="4"/>
      <c r="V12" s="4"/>
      <c r="W12" s="4"/>
      <c r="X12" s="4"/>
    </row>
    <row r="13">
      <c r="A13" s="69" t="s">
        <v>86</v>
      </c>
      <c r="B13" s="64" t="s">
        <v>87</v>
      </c>
      <c r="C13" s="65" t="s">
        <v>88</v>
      </c>
      <c r="D13" s="66">
        <v>327.7</v>
      </c>
      <c r="E13" s="70">
        <v>0.0</v>
      </c>
      <c r="F13" s="208">
        <f t="shared" si="1"/>
        <v>327.7</v>
      </c>
      <c r="G13" s="68">
        <f t="shared" si="2"/>
        <v>2</v>
      </c>
      <c r="H13" s="73" t="s">
        <v>67</v>
      </c>
      <c r="I13" s="26">
        <v>41.0</v>
      </c>
      <c r="J13" s="61">
        <f t="shared" si="3"/>
        <v>0.02326901249</v>
      </c>
      <c r="K13" s="62">
        <f t="shared" si="4"/>
        <v>7.625255392</v>
      </c>
      <c r="L13" s="16"/>
      <c r="M13" s="4"/>
      <c r="N13" s="4"/>
      <c r="O13" s="4"/>
      <c r="P13" s="4"/>
      <c r="Q13" s="4"/>
      <c r="R13" s="4"/>
      <c r="S13" s="4"/>
      <c r="T13" s="4"/>
      <c r="U13" s="4"/>
      <c r="V13" s="4"/>
      <c r="W13" s="4"/>
      <c r="X13" s="4"/>
    </row>
    <row r="14">
      <c r="A14" s="69" t="s">
        <v>91</v>
      </c>
      <c r="B14" s="64" t="s">
        <v>92</v>
      </c>
      <c r="C14" s="65" t="s">
        <v>93</v>
      </c>
      <c r="D14" s="207">
        <v>278.6</v>
      </c>
      <c r="E14" s="70">
        <v>0.0</v>
      </c>
      <c r="F14" s="208">
        <f t="shared" si="1"/>
        <v>278.6</v>
      </c>
      <c r="G14" s="68">
        <f t="shared" si="2"/>
        <v>2</v>
      </c>
      <c r="H14" s="89" t="s">
        <v>51</v>
      </c>
      <c r="I14" s="26">
        <v>33.0</v>
      </c>
      <c r="J14" s="61">
        <f t="shared" si="3"/>
        <v>0.01872871737</v>
      </c>
      <c r="K14" s="62">
        <f t="shared" si="4"/>
        <v>5.217820658</v>
      </c>
      <c r="L14" s="16"/>
      <c r="M14" s="4"/>
      <c r="N14" s="4"/>
      <c r="O14" s="4"/>
      <c r="P14" s="4"/>
      <c r="Q14" s="4"/>
      <c r="R14" s="4"/>
      <c r="S14" s="4"/>
      <c r="T14" s="4"/>
      <c r="U14" s="4"/>
      <c r="V14" s="4"/>
      <c r="W14" s="4"/>
      <c r="X14" s="4"/>
    </row>
    <row r="15">
      <c r="A15" s="69" t="s">
        <v>83</v>
      </c>
      <c r="B15" s="64" t="s">
        <v>84</v>
      </c>
      <c r="C15" s="65" t="s">
        <v>85</v>
      </c>
      <c r="D15" s="66">
        <v>397.1</v>
      </c>
      <c r="E15" s="70">
        <v>0.0</v>
      </c>
      <c r="F15" s="208">
        <f t="shared" si="1"/>
        <v>397.1</v>
      </c>
      <c r="G15" s="68">
        <f t="shared" si="2"/>
        <v>2</v>
      </c>
      <c r="H15" s="73" t="s">
        <v>67</v>
      </c>
      <c r="I15" s="26">
        <v>32.0</v>
      </c>
      <c r="J15" s="61">
        <f t="shared" si="3"/>
        <v>0.01816118048</v>
      </c>
      <c r="K15" s="62">
        <f t="shared" si="4"/>
        <v>7.211804767</v>
      </c>
      <c r="L15" s="16"/>
      <c r="M15" s="4"/>
      <c r="N15" s="4"/>
      <c r="O15" s="4"/>
      <c r="P15" s="4"/>
      <c r="Q15" s="4"/>
      <c r="R15" s="4"/>
      <c r="S15" s="4"/>
      <c r="T15" s="4"/>
      <c r="U15" s="4"/>
      <c r="V15" s="4"/>
      <c r="W15" s="4"/>
      <c r="X15" s="4"/>
    </row>
    <row r="16">
      <c r="A16" s="69" t="s">
        <v>75</v>
      </c>
      <c r="B16" s="64" t="s">
        <v>76</v>
      </c>
      <c r="C16" s="65" t="s">
        <v>77</v>
      </c>
      <c r="D16" s="66">
        <v>723.0</v>
      </c>
      <c r="E16" s="70">
        <v>0.0</v>
      </c>
      <c r="F16" s="208">
        <f t="shared" si="1"/>
        <v>723</v>
      </c>
      <c r="G16" s="68">
        <f t="shared" si="2"/>
        <v>3</v>
      </c>
      <c r="H16" s="73" t="s">
        <v>67</v>
      </c>
      <c r="I16" s="26">
        <v>31.0</v>
      </c>
      <c r="J16" s="61">
        <f t="shared" si="3"/>
        <v>0.01759364359</v>
      </c>
      <c r="K16" s="62">
        <f t="shared" si="4"/>
        <v>12.72020431</v>
      </c>
      <c r="L16" s="16"/>
      <c r="M16" s="4"/>
      <c r="N16" s="4"/>
      <c r="O16" s="4"/>
      <c r="P16" s="4"/>
      <c r="Q16" s="4"/>
      <c r="R16" s="4"/>
      <c r="S16" s="4"/>
      <c r="T16" s="4"/>
      <c r="U16" s="4"/>
      <c r="V16" s="4"/>
      <c r="W16" s="4"/>
      <c r="X16" s="4"/>
    </row>
    <row r="17">
      <c r="A17" s="69" t="s">
        <v>94</v>
      </c>
      <c r="B17" s="64" t="s">
        <v>95</v>
      </c>
      <c r="C17" s="65" t="s">
        <v>96</v>
      </c>
      <c r="D17" s="66">
        <v>175.3</v>
      </c>
      <c r="E17" s="70">
        <v>0.0</v>
      </c>
      <c r="F17" s="208">
        <f t="shared" si="1"/>
        <v>175.3</v>
      </c>
      <c r="G17" s="68">
        <f t="shared" si="2"/>
        <v>1</v>
      </c>
      <c r="H17" s="73" t="s">
        <v>67</v>
      </c>
      <c r="I17" s="26">
        <v>24.0</v>
      </c>
      <c r="J17" s="61">
        <f t="shared" si="3"/>
        <v>0.01362088536</v>
      </c>
      <c r="K17" s="62">
        <f t="shared" si="4"/>
        <v>2.387741203</v>
      </c>
      <c r="L17" s="16"/>
      <c r="M17" s="4"/>
      <c r="N17" s="4"/>
      <c r="O17" s="4"/>
      <c r="P17" s="4"/>
      <c r="Q17" s="4"/>
      <c r="R17" s="4"/>
      <c r="S17" s="4"/>
      <c r="T17" s="4"/>
      <c r="U17" s="4"/>
      <c r="V17" s="4"/>
      <c r="W17" s="4"/>
      <c r="X17" s="4"/>
    </row>
    <row r="18">
      <c r="A18" s="69" t="s">
        <v>686</v>
      </c>
      <c r="B18" s="64" t="s">
        <v>687</v>
      </c>
      <c r="C18" s="65" t="s">
        <v>688</v>
      </c>
      <c r="D18" s="66">
        <v>335.2</v>
      </c>
      <c r="E18" s="70">
        <v>0.0</v>
      </c>
      <c r="F18" s="208">
        <f t="shared" si="1"/>
        <v>335.2</v>
      </c>
      <c r="G18" s="68">
        <f t="shared" si="2"/>
        <v>2</v>
      </c>
      <c r="H18" s="73" t="s">
        <v>67</v>
      </c>
      <c r="I18" s="26">
        <v>23.0</v>
      </c>
      <c r="J18" s="61">
        <f t="shared" si="3"/>
        <v>0.01305334847</v>
      </c>
      <c r="K18" s="62">
        <f t="shared" si="4"/>
        <v>4.375482406</v>
      </c>
      <c r="L18" s="16"/>
      <c r="M18" s="4"/>
      <c r="N18" s="4"/>
      <c r="O18" s="4"/>
      <c r="P18" s="4"/>
      <c r="Q18" s="4"/>
      <c r="R18" s="4"/>
      <c r="S18" s="4"/>
      <c r="T18" s="4"/>
      <c r="U18" s="4"/>
      <c r="V18" s="4"/>
      <c r="W18" s="4"/>
      <c r="X18" s="4"/>
    </row>
    <row r="19">
      <c r="A19" s="69" t="s">
        <v>191</v>
      </c>
      <c r="B19" s="64" t="s">
        <v>192</v>
      </c>
      <c r="C19" s="65" t="s">
        <v>193</v>
      </c>
      <c r="D19" s="207">
        <v>496.0</v>
      </c>
      <c r="E19" s="70">
        <v>0.0</v>
      </c>
      <c r="F19" s="208">
        <f t="shared" si="1"/>
        <v>496</v>
      </c>
      <c r="G19" s="68">
        <f t="shared" si="2"/>
        <v>2</v>
      </c>
      <c r="H19" s="73" t="s">
        <v>63</v>
      </c>
      <c r="I19" s="26">
        <v>22.0</v>
      </c>
      <c r="J19" s="61">
        <f t="shared" si="3"/>
        <v>0.01248581158</v>
      </c>
      <c r="K19" s="62">
        <f t="shared" si="4"/>
        <v>6.192962543</v>
      </c>
      <c r="L19" s="16"/>
      <c r="M19" s="4"/>
      <c r="N19" s="4"/>
      <c r="O19" s="4"/>
      <c r="P19" s="4"/>
      <c r="Q19" s="4"/>
      <c r="R19" s="4"/>
      <c r="S19" s="4"/>
      <c r="T19" s="4"/>
      <c r="U19" s="4"/>
      <c r="V19" s="4"/>
      <c r="W19" s="4"/>
      <c r="X19" s="4"/>
    </row>
    <row r="20">
      <c r="A20" s="69" t="s">
        <v>139</v>
      </c>
      <c r="B20" s="64" t="s">
        <v>102</v>
      </c>
      <c r="C20" s="65" t="s">
        <v>50</v>
      </c>
      <c r="D20" s="207">
        <v>314.0</v>
      </c>
      <c r="E20" s="70">
        <v>0.0</v>
      </c>
      <c r="F20" s="208">
        <f t="shared" si="1"/>
        <v>314</v>
      </c>
      <c r="G20" s="68">
        <f t="shared" si="2"/>
        <v>2</v>
      </c>
      <c r="H20" s="89" t="s">
        <v>51</v>
      </c>
      <c r="I20" s="26">
        <v>16.0</v>
      </c>
      <c r="J20" s="61">
        <f t="shared" si="3"/>
        <v>0.009080590238</v>
      </c>
      <c r="K20" s="62">
        <f t="shared" si="4"/>
        <v>2.851305335</v>
      </c>
      <c r="L20" s="16"/>
      <c r="M20" s="4"/>
      <c r="N20" s="4"/>
      <c r="O20" s="4"/>
      <c r="P20" s="4"/>
      <c r="Q20" s="4"/>
      <c r="R20" s="4"/>
      <c r="S20" s="4"/>
      <c r="T20" s="4"/>
      <c r="U20" s="4"/>
      <c r="V20" s="4"/>
      <c r="W20" s="4"/>
      <c r="X20" s="4"/>
    </row>
    <row r="21">
      <c r="A21" s="63" t="s">
        <v>229</v>
      </c>
      <c r="B21" s="64" t="s">
        <v>79</v>
      </c>
      <c r="C21" s="65" t="s">
        <v>50</v>
      </c>
      <c r="D21" s="207">
        <v>314.0</v>
      </c>
      <c r="E21" s="70">
        <v>0.0</v>
      </c>
      <c r="F21" s="208">
        <f t="shared" si="1"/>
        <v>314</v>
      </c>
      <c r="G21" s="68">
        <f t="shared" si="2"/>
        <v>2</v>
      </c>
      <c r="H21" s="89" t="s">
        <v>51</v>
      </c>
      <c r="I21" s="26">
        <v>11.0</v>
      </c>
      <c r="J21" s="61">
        <f t="shared" si="3"/>
        <v>0.006242905789</v>
      </c>
      <c r="K21" s="62">
        <f t="shared" si="4"/>
        <v>1.960272418</v>
      </c>
      <c r="L21" s="16"/>
      <c r="M21" s="4"/>
      <c r="N21" s="4"/>
      <c r="O21" s="4"/>
      <c r="P21" s="4"/>
      <c r="Q21" s="4"/>
      <c r="R21" s="4"/>
      <c r="S21" s="4"/>
      <c r="T21" s="4"/>
      <c r="U21" s="4"/>
      <c r="V21" s="4"/>
      <c r="W21" s="4"/>
      <c r="X21" s="4"/>
    </row>
    <row r="22">
      <c r="A22" s="31" t="s">
        <v>64</v>
      </c>
      <c r="B22" s="64" t="s">
        <v>65</v>
      </c>
      <c r="C22" s="65" t="s">
        <v>66</v>
      </c>
      <c r="D22" s="66">
        <v>171.2</v>
      </c>
      <c r="E22" s="70">
        <v>0.0</v>
      </c>
      <c r="F22" s="208">
        <f t="shared" si="1"/>
        <v>171.2</v>
      </c>
      <c r="G22" s="68">
        <f t="shared" si="2"/>
        <v>1</v>
      </c>
      <c r="H22" s="73" t="s">
        <v>67</v>
      </c>
      <c r="I22" s="26">
        <v>11.0</v>
      </c>
      <c r="J22" s="61">
        <f t="shared" si="3"/>
        <v>0.006242905789</v>
      </c>
      <c r="K22" s="62">
        <f t="shared" si="4"/>
        <v>1.068785471</v>
      </c>
      <c r="L22" s="16"/>
      <c r="M22" s="4"/>
      <c r="N22" s="4"/>
      <c r="O22" s="4"/>
      <c r="P22" s="4"/>
      <c r="Q22" s="4"/>
      <c r="R22" s="4"/>
      <c r="S22" s="4"/>
      <c r="T22" s="4"/>
      <c r="U22" s="4"/>
      <c r="V22" s="4"/>
      <c r="W22" s="4"/>
      <c r="X22" s="4"/>
    </row>
    <row r="23">
      <c r="A23" s="31" t="s">
        <v>689</v>
      </c>
      <c r="B23" s="75" t="s">
        <v>181</v>
      </c>
      <c r="C23" s="65" t="s">
        <v>110</v>
      </c>
      <c r="D23" s="66">
        <v>246.9</v>
      </c>
      <c r="E23" s="70">
        <v>0.0</v>
      </c>
      <c r="F23" s="208">
        <f t="shared" si="1"/>
        <v>246.9</v>
      </c>
      <c r="G23" s="68">
        <f t="shared" si="2"/>
        <v>1</v>
      </c>
      <c r="H23" s="73" t="s">
        <v>67</v>
      </c>
      <c r="I23" s="26">
        <v>9.0</v>
      </c>
      <c r="J23" s="61">
        <f t="shared" si="3"/>
        <v>0.005107832009</v>
      </c>
      <c r="K23" s="62">
        <f t="shared" si="4"/>
        <v>1.261123723</v>
      </c>
      <c r="L23" s="16"/>
      <c r="M23" s="4"/>
      <c r="N23" s="4"/>
      <c r="O23" s="4"/>
      <c r="P23" s="4"/>
      <c r="Q23" s="4"/>
      <c r="R23" s="4"/>
      <c r="S23" s="4"/>
      <c r="T23" s="4"/>
      <c r="U23" s="4"/>
      <c r="V23" s="4"/>
      <c r="W23" s="4"/>
      <c r="X23" s="4"/>
    </row>
    <row r="24">
      <c r="A24" s="31" t="s">
        <v>114</v>
      </c>
      <c r="B24" s="64" t="s">
        <v>98</v>
      </c>
      <c r="C24" s="65" t="s">
        <v>99</v>
      </c>
      <c r="D24" s="207">
        <v>362.0</v>
      </c>
      <c r="E24" s="70">
        <v>0.0</v>
      </c>
      <c r="F24" s="208">
        <f t="shared" si="1"/>
        <v>362</v>
      </c>
      <c r="G24" s="68">
        <f t="shared" si="2"/>
        <v>2</v>
      </c>
      <c r="H24" s="73" t="s">
        <v>100</v>
      </c>
      <c r="I24" s="26">
        <v>9.0</v>
      </c>
      <c r="J24" s="61">
        <f t="shared" si="3"/>
        <v>0.005107832009</v>
      </c>
      <c r="K24" s="62">
        <f t="shared" si="4"/>
        <v>1.849035187</v>
      </c>
      <c r="L24" s="16"/>
      <c r="M24" s="4"/>
      <c r="N24" s="4"/>
      <c r="O24" s="4"/>
      <c r="P24" s="4"/>
      <c r="Q24" s="4"/>
      <c r="R24" s="4"/>
      <c r="S24" s="4"/>
      <c r="T24" s="4"/>
      <c r="U24" s="4"/>
      <c r="V24" s="4"/>
      <c r="W24" s="4"/>
      <c r="X24" s="4"/>
    </row>
    <row r="25">
      <c r="A25" s="69" t="s">
        <v>140</v>
      </c>
      <c r="B25" s="64" t="s">
        <v>141</v>
      </c>
      <c r="C25" s="65" t="s">
        <v>50</v>
      </c>
      <c r="D25" s="207">
        <v>314.0</v>
      </c>
      <c r="E25" s="70">
        <v>0.0</v>
      </c>
      <c r="F25" s="208">
        <f t="shared" si="1"/>
        <v>314</v>
      </c>
      <c r="G25" s="68">
        <f t="shared" si="2"/>
        <v>2</v>
      </c>
      <c r="H25" s="89" t="s">
        <v>51</v>
      </c>
      <c r="I25" s="26">
        <v>9.0</v>
      </c>
      <c r="J25" s="61">
        <f t="shared" si="3"/>
        <v>0.005107832009</v>
      </c>
      <c r="K25" s="62">
        <f t="shared" si="4"/>
        <v>1.603859251</v>
      </c>
      <c r="L25" s="16"/>
      <c r="M25" s="4"/>
      <c r="N25" s="4"/>
      <c r="O25" s="4"/>
      <c r="P25" s="4"/>
      <c r="Q25" s="4"/>
      <c r="R25" s="4"/>
      <c r="S25" s="4"/>
      <c r="T25" s="4"/>
      <c r="U25" s="4"/>
      <c r="V25" s="4"/>
      <c r="W25" s="4"/>
      <c r="X25" s="4"/>
    </row>
    <row r="26">
      <c r="A26" s="31" t="s">
        <v>124</v>
      </c>
      <c r="B26" s="75" t="s">
        <v>125</v>
      </c>
      <c r="C26" s="65" t="s">
        <v>126</v>
      </c>
      <c r="D26" s="66">
        <v>413.4</v>
      </c>
      <c r="E26" s="70">
        <v>0.0</v>
      </c>
      <c r="F26" s="208">
        <f t="shared" si="1"/>
        <v>413.4</v>
      </c>
      <c r="G26" s="68">
        <f t="shared" si="2"/>
        <v>2</v>
      </c>
      <c r="H26" s="73" t="s">
        <v>67</v>
      </c>
      <c r="I26" s="26">
        <v>8.0</v>
      </c>
      <c r="J26" s="61">
        <f t="shared" si="3"/>
        <v>0.004540295119</v>
      </c>
      <c r="K26" s="62">
        <f t="shared" si="4"/>
        <v>1.876958002</v>
      </c>
      <c r="L26" s="16"/>
      <c r="M26" s="4"/>
      <c r="N26" s="4"/>
      <c r="O26" s="4"/>
      <c r="P26" s="4"/>
      <c r="Q26" s="4"/>
      <c r="R26" s="4"/>
      <c r="S26" s="4"/>
      <c r="T26" s="4"/>
      <c r="U26" s="4"/>
      <c r="V26" s="4"/>
      <c r="W26" s="4"/>
      <c r="X26" s="4"/>
    </row>
    <row r="27">
      <c r="A27" s="69" t="s">
        <v>143</v>
      </c>
      <c r="B27" s="64" t="s">
        <v>144</v>
      </c>
      <c r="C27" s="65" t="s">
        <v>145</v>
      </c>
      <c r="D27" s="207">
        <v>324.0</v>
      </c>
      <c r="E27" s="70">
        <v>0.0</v>
      </c>
      <c r="F27" s="208">
        <f t="shared" si="1"/>
        <v>324</v>
      </c>
      <c r="G27" s="68">
        <f t="shared" si="2"/>
        <v>2</v>
      </c>
      <c r="H27" s="73" t="s">
        <v>67</v>
      </c>
      <c r="I27" s="26">
        <v>8.0</v>
      </c>
      <c r="J27" s="61">
        <f t="shared" si="3"/>
        <v>0.004540295119</v>
      </c>
      <c r="K27" s="62">
        <f t="shared" si="4"/>
        <v>1.471055619</v>
      </c>
      <c r="L27" s="16"/>
      <c r="M27" s="4"/>
      <c r="N27" s="4"/>
      <c r="O27" s="4"/>
      <c r="P27" s="4"/>
      <c r="Q27" s="4"/>
      <c r="R27" s="4"/>
      <c r="S27" s="4"/>
      <c r="T27" s="4"/>
      <c r="U27" s="4"/>
      <c r="V27" s="4"/>
      <c r="W27" s="4"/>
      <c r="X27" s="4"/>
    </row>
    <row r="28">
      <c r="A28" s="69" t="s">
        <v>117</v>
      </c>
      <c r="B28" s="64" t="s">
        <v>118</v>
      </c>
      <c r="C28" s="65" t="s">
        <v>119</v>
      </c>
      <c r="D28" s="66">
        <v>561.6</v>
      </c>
      <c r="E28" s="70">
        <v>0.0</v>
      </c>
      <c r="F28" s="208">
        <f t="shared" si="1"/>
        <v>561.6</v>
      </c>
      <c r="G28" s="68">
        <f t="shared" si="2"/>
        <v>3</v>
      </c>
      <c r="H28" s="73" t="s">
        <v>67</v>
      </c>
      <c r="I28" s="26">
        <v>8.0</v>
      </c>
      <c r="J28" s="61">
        <f t="shared" si="3"/>
        <v>0.004540295119</v>
      </c>
      <c r="K28" s="62">
        <f t="shared" si="4"/>
        <v>2.549829739</v>
      </c>
      <c r="L28" s="16"/>
      <c r="M28" s="4"/>
      <c r="N28" s="4"/>
      <c r="O28" s="4"/>
      <c r="P28" s="4"/>
      <c r="Q28" s="4"/>
      <c r="R28" s="4"/>
      <c r="S28" s="4"/>
      <c r="T28" s="4"/>
      <c r="U28" s="4"/>
      <c r="V28" s="4"/>
      <c r="W28" s="4"/>
      <c r="X28" s="4"/>
    </row>
    <row r="29">
      <c r="A29" s="31" t="s">
        <v>89</v>
      </c>
      <c r="B29" s="64" t="s">
        <v>87</v>
      </c>
      <c r="C29" s="65" t="s">
        <v>88</v>
      </c>
      <c r="D29" s="66">
        <v>327.7</v>
      </c>
      <c r="E29" s="70">
        <v>0.0</v>
      </c>
      <c r="F29" s="208">
        <f t="shared" si="1"/>
        <v>327.7</v>
      </c>
      <c r="G29" s="68">
        <f t="shared" si="2"/>
        <v>2</v>
      </c>
      <c r="H29" s="73" t="s">
        <v>67</v>
      </c>
      <c r="I29" s="26">
        <v>8.0</v>
      </c>
      <c r="J29" s="61">
        <f t="shared" si="3"/>
        <v>0.004540295119</v>
      </c>
      <c r="K29" s="62">
        <f t="shared" si="4"/>
        <v>1.487854711</v>
      </c>
      <c r="L29" s="16"/>
      <c r="M29" s="4"/>
      <c r="N29" s="4"/>
      <c r="O29" s="4"/>
      <c r="P29" s="4"/>
      <c r="Q29" s="4"/>
      <c r="R29" s="4"/>
      <c r="S29" s="4"/>
      <c r="T29" s="4"/>
      <c r="U29" s="4"/>
      <c r="V29" s="4"/>
      <c r="W29" s="4"/>
      <c r="X29" s="4"/>
    </row>
    <row r="30">
      <c r="A30" s="63" t="s">
        <v>146</v>
      </c>
      <c r="B30" s="64" t="s">
        <v>137</v>
      </c>
      <c r="C30" s="65" t="s">
        <v>138</v>
      </c>
      <c r="D30" s="66">
        <v>287.8</v>
      </c>
      <c r="E30" s="70">
        <v>0.0</v>
      </c>
      <c r="F30" s="208">
        <f t="shared" si="1"/>
        <v>287.8</v>
      </c>
      <c r="G30" s="68">
        <f t="shared" si="2"/>
        <v>2</v>
      </c>
      <c r="H30" s="73" t="s">
        <v>67</v>
      </c>
      <c r="I30" s="26">
        <v>7.0</v>
      </c>
      <c r="J30" s="61">
        <f t="shared" si="3"/>
        <v>0.003972758229</v>
      </c>
      <c r="K30" s="62">
        <f t="shared" si="4"/>
        <v>1.143359818</v>
      </c>
      <c r="L30" s="16"/>
      <c r="M30" s="4"/>
      <c r="N30" s="4"/>
      <c r="O30" s="4"/>
      <c r="P30" s="4"/>
      <c r="Q30" s="4"/>
      <c r="R30" s="4"/>
      <c r="S30" s="4"/>
      <c r="T30" s="4"/>
      <c r="U30" s="4"/>
      <c r="V30" s="4"/>
      <c r="W30" s="4"/>
      <c r="X30" s="4"/>
    </row>
    <row r="31">
      <c r="A31" s="72" t="s">
        <v>158</v>
      </c>
      <c r="B31" s="75" t="s">
        <v>159</v>
      </c>
      <c r="C31" s="65" t="s">
        <v>77</v>
      </c>
      <c r="D31" s="66">
        <v>723.0</v>
      </c>
      <c r="E31" s="70">
        <v>0.0</v>
      </c>
      <c r="F31" s="208">
        <f t="shared" si="1"/>
        <v>723</v>
      </c>
      <c r="G31" s="68">
        <f t="shared" si="2"/>
        <v>3</v>
      </c>
      <c r="H31" s="73" t="s">
        <v>67</v>
      </c>
      <c r="I31" s="26">
        <v>7.0</v>
      </c>
      <c r="J31" s="61">
        <f t="shared" si="3"/>
        <v>0.003972758229</v>
      </c>
      <c r="K31" s="62">
        <f t="shared" si="4"/>
        <v>2.8723042</v>
      </c>
      <c r="L31" s="16"/>
      <c r="M31" s="4"/>
      <c r="N31" s="4"/>
      <c r="O31" s="4"/>
      <c r="P31" s="4"/>
      <c r="Q31" s="4"/>
      <c r="R31" s="4"/>
      <c r="S31" s="4"/>
      <c r="T31" s="4"/>
      <c r="U31" s="4"/>
      <c r="V31" s="4"/>
      <c r="W31" s="4"/>
      <c r="X31" s="4"/>
    </row>
    <row r="32">
      <c r="A32" s="63" t="s">
        <v>155</v>
      </c>
      <c r="B32" s="64" t="s">
        <v>95</v>
      </c>
      <c r="C32" s="65" t="s">
        <v>96</v>
      </c>
      <c r="D32" s="66">
        <v>175.3</v>
      </c>
      <c r="E32" s="70">
        <v>0.0</v>
      </c>
      <c r="F32" s="208">
        <f t="shared" si="1"/>
        <v>175.3</v>
      </c>
      <c r="G32" s="68">
        <f t="shared" si="2"/>
        <v>1</v>
      </c>
      <c r="H32" s="73" t="s">
        <v>67</v>
      </c>
      <c r="I32" s="26">
        <v>7.0</v>
      </c>
      <c r="J32" s="61">
        <f t="shared" si="3"/>
        <v>0.003972758229</v>
      </c>
      <c r="K32" s="62">
        <f t="shared" si="4"/>
        <v>0.6964245176</v>
      </c>
      <c r="L32" s="16"/>
      <c r="M32" s="4"/>
      <c r="N32" s="4"/>
      <c r="O32" s="4"/>
      <c r="P32" s="4"/>
      <c r="Q32" s="4"/>
      <c r="R32" s="4"/>
      <c r="S32" s="4"/>
      <c r="T32" s="4"/>
      <c r="U32" s="4"/>
      <c r="V32" s="4"/>
      <c r="W32" s="4"/>
      <c r="X32" s="4"/>
    </row>
    <row r="33">
      <c r="A33" s="63" t="s">
        <v>142</v>
      </c>
      <c r="B33" s="64" t="s">
        <v>71</v>
      </c>
      <c r="C33" s="65" t="s">
        <v>72</v>
      </c>
      <c r="D33" s="207">
        <v>228.0</v>
      </c>
      <c r="E33" s="70">
        <v>0.0</v>
      </c>
      <c r="F33" s="208">
        <f t="shared" si="1"/>
        <v>228</v>
      </c>
      <c r="G33" s="68">
        <f t="shared" si="2"/>
        <v>1</v>
      </c>
      <c r="H33" s="89" t="s">
        <v>51</v>
      </c>
      <c r="I33" s="26">
        <v>7.0</v>
      </c>
      <c r="J33" s="61">
        <f t="shared" si="3"/>
        <v>0.003972758229</v>
      </c>
      <c r="K33" s="62">
        <f t="shared" si="4"/>
        <v>0.9057888763</v>
      </c>
      <c r="L33" s="16"/>
      <c r="M33" s="4"/>
      <c r="N33" s="4"/>
      <c r="O33" s="4"/>
      <c r="P33" s="4"/>
      <c r="Q33" s="4"/>
      <c r="R33" s="4"/>
      <c r="S33" s="4"/>
      <c r="T33" s="4"/>
      <c r="U33" s="4"/>
      <c r="V33" s="4"/>
      <c r="W33" s="4"/>
      <c r="X33" s="4"/>
    </row>
    <row r="34">
      <c r="A34" s="63" t="s">
        <v>121</v>
      </c>
      <c r="B34" s="64" t="s">
        <v>122</v>
      </c>
      <c r="C34" s="65" t="s">
        <v>123</v>
      </c>
      <c r="D34" s="207">
        <v>299.5</v>
      </c>
      <c r="E34" s="70">
        <v>0.0</v>
      </c>
      <c r="F34" s="208">
        <f t="shared" si="1"/>
        <v>299.5</v>
      </c>
      <c r="G34" s="68">
        <f t="shared" si="2"/>
        <v>2</v>
      </c>
      <c r="H34" s="89" t="s">
        <v>51</v>
      </c>
      <c r="I34" s="26">
        <v>7.0</v>
      </c>
      <c r="J34" s="61">
        <f t="shared" si="3"/>
        <v>0.003972758229</v>
      </c>
      <c r="K34" s="62">
        <f t="shared" si="4"/>
        <v>1.18984109</v>
      </c>
      <c r="L34" s="16"/>
      <c r="M34" s="4"/>
      <c r="N34" s="4"/>
      <c r="O34" s="4"/>
      <c r="P34" s="4"/>
      <c r="Q34" s="4"/>
      <c r="R34" s="4"/>
      <c r="S34" s="4"/>
      <c r="T34" s="4"/>
      <c r="U34" s="4"/>
      <c r="V34" s="4"/>
      <c r="W34" s="4"/>
      <c r="X34" s="4"/>
    </row>
    <row r="35">
      <c r="A35" s="72" t="s">
        <v>90</v>
      </c>
      <c r="B35" s="64" t="s">
        <v>81</v>
      </c>
      <c r="C35" s="65" t="s">
        <v>82</v>
      </c>
      <c r="D35" s="207">
        <v>709.8</v>
      </c>
      <c r="E35" s="70">
        <v>0.0</v>
      </c>
      <c r="F35" s="208">
        <f t="shared" si="1"/>
        <v>709.8</v>
      </c>
      <c r="G35" s="68">
        <f t="shared" si="2"/>
        <v>3</v>
      </c>
      <c r="H35" s="89" t="s">
        <v>51</v>
      </c>
      <c r="I35" s="26">
        <v>6.0</v>
      </c>
      <c r="J35" s="61">
        <f t="shared" si="3"/>
        <v>0.003405221339</v>
      </c>
      <c r="K35" s="62">
        <f t="shared" si="4"/>
        <v>2.417026107</v>
      </c>
      <c r="L35" s="16"/>
      <c r="M35" s="4"/>
      <c r="N35" s="4"/>
      <c r="O35" s="4"/>
      <c r="P35" s="4"/>
      <c r="Q35" s="4"/>
      <c r="R35" s="4"/>
      <c r="S35" s="4"/>
      <c r="T35" s="4"/>
      <c r="U35" s="4"/>
      <c r="V35" s="4"/>
      <c r="W35" s="4"/>
      <c r="X35" s="4"/>
    </row>
    <row r="36">
      <c r="A36" s="63" t="s">
        <v>253</v>
      </c>
      <c r="B36" s="64" t="s">
        <v>98</v>
      </c>
      <c r="C36" s="65" t="s">
        <v>99</v>
      </c>
      <c r="D36" s="207">
        <v>362.0</v>
      </c>
      <c r="E36" s="70">
        <v>0.0</v>
      </c>
      <c r="F36" s="208">
        <f t="shared" si="1"/>
        <v>362</v>
      </c>
      <c r="G36" s="68">
        <f t="shared" si="2"/>
        <v>2</v>
      </c>
      <c r="H36" s="73" t="s">
        <v>100</v>
      </c>
      <c r="I36" s="26">
        <v>6.0</v>
      </c>
      <c r="J36" s="61">
        <f t="shared" si="3"/>
        <v>0.003405221339</v>
      </c>
      <c r="K36" s="62">
        <f t="shared" si="4"/>
        <v>1.232690125</v>
      </c>
      <c r="L36" s="16"/>
      <c r="M36" s="4"/>
      <c r="N36" s="4"/>
      <c r="O36" s="4"/>
      <c r="P36" s="4"/>
      <c r="Q36" s="4"/>
      <c r="R36" s="4"/>
      <c r="S36" s="4"/>
      <c r="T36" s="4"/>
      <c r="U36" s="4"/>
      <c r="V36" s="4"/>
      <c r="W36" s="4"/>
      <c r="X36" s="4"/>
    </row>
    <row r="37">
      <c r="A37" s="72" t="s">
        <v>156</v>
      </c>
      <c r="B37" s="64" t="s">
        <v>87</v>
      </c>
      <c r="C37" s="65" t="s">
        <v>88</v>
      </c>
      <c r="D37" s="66">
        <v>327.7</v>
      </c>
      <c r="E37" s="70">
        <v>0.0</v>
      </c>
      <c r="F37" s="208">
        <f t="shared" si="1"/>
        <v>327.7</v>
      </c>
      <c r="G37" s="68">
        <f t="shared" si="2"/>
        <v>2</v>
      </c>
      <c r="H37" s="73" t="s">
        <v>67</v>
      </c>
      <c r="I37" s="26">
        <v>5.0</v>
      </c>
      <c r="J37" s="61">
        <f t="shared" si="3"/>
        <v>0.002837684449</v>
      </c>
      <c r="K37" s="62">
        <f t="shared" si="4"/>
        <v>0.9299091941</v>
      </c>
      <c r="L37" s="16"/>
      <c r="M37" s="4"/>
      <c r="N37" s="4"/>
      <c r="O37" s="4"/>
      <c r="P37" s="4"/>
      <c r="Q37" s="4"/>
      <c r="R37" s="4"/>
      <c r="S37" s="4"/>
      <c r="T37" s="4"/>
      <c r="U37" s="4"/>
      <c r="V37" s="4"/>
      <c r="W37" s="4"/>
      <c r="X37" s="4"/>
    </row>
    <row r="38">
      <c r="A38" s="31" t="s">
        <v>113</v>
      </c>
      <c r="B38" s="64" t="s">
        <v>102</v>
      </c>
      <c r="C38" s="65" t="s">
        <v>50</v>
      </c>
      <c r="D38" s="207">
        <v>314.0</v>
      </c>
      <c r="E38" s="70">
        <v>0.0</v>
      </c>
      <c r="F38" s="208">
        <f t="shared" si="1"/>
        <v>314</v>
      </c>
      <c r="G38" s="68">
        <f t="shared" si="2"/>
        <v>2</v>
      </c>
      <c r="H38" s="89" t="s">
        <v>51</v>
      </c>
      <c r="I38" s="26">
        <v>5.0</v>
      </c>
      <c r="J38" s="61">
        <f t="shared" si="3"/>
        <v>0.002837684449</v>
      </c>
      <c r="K38" s="62">
        <f t="shared" si="4"/>
        <v>0.8910329171</v>
      </c>
      <c r="L38" s="16"/>
      <c r="M38" s="4"/>
      <c r="N38" s="4"/>
      <c r="O38" s="4"/>
      <c r="P38" s="4"/>
      <c r="Q38" s="4"/>
      <c r="R38" s="4"/>
      <c r="S38" s="4"/>
      <c r="T38" s="4"/>
      <c r="U38" s="4"/>
      <c r="V38" s="4"/>
      <c r="W38" s="4"/>
      <c r="X38" s="4"/>
    </row>
    <row r="39">
      <c r="A39" s="31" t="s">
        <v>127</v>
      </c>
      <c r="B39" s="64" t="s">
        <v>104</v>
      </c>
      <c r="C39" s="65" t="s">
        <v>105</v>
      </c>
      <c r="D39" s="209">
        <v>328.4</v>
      </c>
      <c r="E39" s="70">
        <v>0.0</v>
      </c>
      <c r="F39" s="208">
        <f t="shared" si="1"/>
        <v>328.4</v>
      </c>
      <c r="G39" s="68">
        <f t="shared" si="2"/>
        <v>2</v>
      </c>
      <c r="H39" s="89" t="s">
        <v>51</v>
      </c>
      <c r="I39" s="26">
        <v>5.0</v>
      </c>
      <c r="J39" s="61">
        <f t="shared" si="3"/>
        <v>0.002837684449</v>
      </c>
      <c r="K39" s="62">
        <f t="shared" si="4"/>
        <v>0.9318955732</v>
      </c>
      <c r="L39" s="16"/>
      <c r="M39" s="4"/>
      <c r="N39" s="4"/>
      <c r="O39" s="4"/>
      <c r="P39" s="4"/>
      <c r="Q39" s="4"/>
      <c r="R39" s="4"/>
      <c r="S39" s="4"/>
      <c r="T39" s="4"/>
      <c r="U39" s="4"/>
      <c r="V39" s="4"/>
      <c r="W39" s="4"/>
      <c r="X39" s="4"/>
    </row>
    <row r="40">
      <c r="A40" s="84" t="s">
        <v>218</v>
      </c>
      <c r="B40" s="75" t="s">
        <v>125</v>
      </c>
      <c r="C40" s="65" t="s">
        <v>126</v>
      </c>
      <c r="D40" s="66">
        <v>413.4</v>
      </c>
      <c r="E40" s="70">
        <v>0.0</v>
      </c>
      <c r="F40" s="208">
        <f t="shared" si="1"/>
        <v>413.4</v>
      </c>
      <c r="G40" s="68">
        <f t="shared" si="2"/>
        <v>2</v>
      </c>
      <c r="H40" s="73" t="s">
        <v>67</v>
      </c>
      <c r="I40" s="26">
        <v>5.0</v>
      </c>
      <c r="J40" s="61">
        <f t="shared" si="3"/>
        <v>0.002837684449</v>
      </c>
      <c r="K40" s="62">
        <f t="shared" si="4"/>
        <v>1.173098751</v>
      </c>
      <c r="L40" s="16"/>
      <c r="M40" s="4"/>
      <c r="N40" s="4"/>
      <c r="O40" s="4"/>
      <c r="P40" s="4"/>
      <c r="Q40" s="4"/>
      <c r="R40" s="4"/>
      <c r="S40" s="4"/>
      <c r="T40" s="4"/>
      <c r="U40" s="4"/>
      <c r="V40" s="4"/>
      <c r="W40" s="4"/>
      <c r="X40" s="4"/>
    </row>
    <row r="41">
      <c r="A41" s="63" t="s">
        <v>161</v>
      </c>
      <c r="B41" s="64" t="s">
        <v>148</v>
      </c>
      <c r="C41" s="65" t="s">
        <v>149</v>
      </c>
      <c r="D41" s="207">
        <v>40.0</v>
      </c>
      <c r="E41" s="70">
        <v>0.0</v>
      </c>
      <c r="F41" s="208">
        <f t="shared" si="1"/>
        <v>40</v>
      </c>
      <c r="G41" s="68">
        <f t="shared" si="2"/>
        <v>1</v>
      </c>
      <c r="H41" s="73" t="s">
        <v>685</v>
      </c>
      <c r="I41" s="26">
        <v>4.0</v>
      </c>
      <c r="J41" s="61">
        <f t="shared" si="3"/>
        <v>0.00227014756</v>
      </c>
      <c r="K41" s="62">
        <f t="shared" si="4"/>
        <v>0.09080590238</v>
      </c>
      <c r="L41" s="16"/>
      <c r="M41" s="4"/>
      <c r="N41" s="4"/>
      <c r="O41" s="4"/>
      <c r="P41" s="4"/>
      <c r="Q41" s="4"/>
      <c r="R41" s="4"/>
      <c r="S41" s="4"/>
      <c r="T41" s="4"/>
      <c r="U41" s="4"/>
      <c r="V41" s="4"/>
      <c r="W41" s="4"/>
      <c r="X41" s="4"/>
    </row>
    <row r="42">
      <c r="A42" s="77" t="s">
        <v>690</v>
      </c>
      <c r="B42" s="75" t="s">
        <v>691</v>
      </c>
      <c r="C42" s="65" t="s">
        <v>99</v>
      </c>
      <c r="D42" s="207">
        <v>362.0</v>
      </c>
      <c r="E42" s="70">
        <v>0.0</v>
      </c>
      <c r="F42" s="208">
        <f t="shared" si="1"/>
        <v>362</v>
      </c>
      <c r="G42" s="68">
        <f t="shared" si="2"/>
        <v>2</v>
      </c>
      <c r="H42" s="73" t="s">
        <v>100</v>
      </c>
      <c r="I42" s="26">
        <v>4.0</v>
      </c>
      <c r="J42" s="61">
        <f t="shared" si="3"/>
        <v>0.00227014756</v>
      </c>
      <c r="K42" s="62">
        <f t="shared" si="4"/>
        <v>0.8217934166</v>
      </c>
      <c r="L42" s="16"/>
      <c r="M42" s="4"/>
      <c r="N42" s="4"/>
      <c r="O42" s="4"/>
      <c r="P42" s="4"/>
      <c r="Q42" s="4"/>
      <c r="R42" s="4"/>
      <c r="S42" s="4"/>
      <c r="T42" s="4"/>
      <c r="U42" s="4"/>
      <c r="V42" s="4"/>
      <c r="W42" s="4"/>
      <c r="X42" s="4"/>
    </row>
    <row r="43">
      <c r="A43" s="69" t="s">
        <v>172</v>
      </c>
      <c r="B43" s="64" t="s">
        <v>173</v>
      </c>
      <c r="C43" s="65" t="s">
        <v>174</v>
      </c>
      <c r="D43" s="207">
        <v>408.0</v>
      </c>
      <c r="E43" s="70">
        <v>0.0</v>
      </c>
      <c r="F43" s="208">
        <f t="shared" si="1"/>
        <v>408</v>
      </c>
      <c r="G43" s="68">
        <f t="shared" si="2"/>
        <v>2</v>
      </c>
      <c r="H43" s="73" t="s">
        <v>175</v>
      </c>
      <c r="I43" s="26">
        <v>4.0</v>
      </c>
      <c r="J43" s="61">
        <f t="shared" si="3"/>
        <v>0.00227014756</v>
      </c>
      <c r="K43" s="62">
        <f t="shared" si="4"/>
        <v>0.9262202043</v>
      </c>
      <c r="L43" s="16"/>
      <c r="M43" s="4"/>
      <c r="N43" s="4"/>
      <c r="O43" s="4"/>
      <c r="P43" s="4"/>
      <c r="Q43" s="4"/>
      <c r="R43" s="4"/>
      <c r="S43" s="4"/>
      <c r="T43" s="4"/>
      <c r="U43" s="4"/>
      <c r="V43" s="4"/>
      <c r="W43" s="4"/>
      <c r="X43" s="4"/>
    </row>
    <row r="44">
      <c r="A44" s="31" t="s">
        <v>103</v>
      </c>
      <c r="B44" s="64" t="s">
        <v>104</v>
      </c>
      <c r="C44" s="65" t="s">
        <v>105</v>
      </c>
      <c r="D44" s="209">
        <v>328.4</v>
      </c>
      <c r="E44" s="70">
        <v>0.0</v>
      </c>
      <c r="F44" s="208">
        <f t="shared" si="1"/>
        <v>328.4</v>
      </c>
      <c r="G44" s="68">
        <f t="shared" si="2"/>
        <v>2</v>
      </c>
      <c r="H44" s="89" t="s">
        <v>51</v>
      </c>
      <c r="I44" s="26">
        <v>4.0</v>
      </c>
      <c r="J44" s="61">
        <f t="shared" si="3"/>
        <v>0.00227014756</v>
      </c>
      <c r="K44" s="62">
        <f t="shared" si="4"/>
        <v>0.7455164586</v>
      </c>
      <c r="L44" s="16"/>
      <c r="M44" s="4"/>
      <c r="N44" s="4"/>
      <c r="O44" s="4"/>
      <c r="P44" s="4"/>
      <c r="Q44" s="4"/>
      <c r="R44" s="4"/>
      <c r="S44" s="4"/>
      <c r="T44" s="4"/>
      <c r="U44" s="4"/>
      <c r="V44" s="4"/>
      <c r="W44" s="4"/>
      <c r="X44" s="4"/>
    </row>
    <row r="45">
      <c r="A45" s="72" t="s">
        <v>133</v>
      </c>
      <c r="B45" s="75" t="s">
        <v>134</v>
      </c>
      <c r="C45" s="65" t="s">
        <v>135</v>
      </c>
      <c r="D45" s="66">
        <v>343.1</v>
      </c>
      <c r="E45" s="70">
        <v>0.0</v>
      </c>
      <c r="F45" s="208">
        <f t="shared" si="1"/>
        <v>343.1</v>
      </c>
      <c r="G45" s="68">
        <f t="shared" si="2"/>
        <v>2</v>
      </c>
      <c r="H45" s="73" t="s">
        <v>67</v>
      </c>
      <c r="I45" s="26">
        <v>4.0</v>
      </c>
      <c r="J45" s="61">
        <f t="shared" si="3"/>
        <v>0.00227014756</v>
      </c>
      <c r="K45" s="62">
        <f t="shared" si="4"/>
        <v>0.7788876277</v>
      </c>
      <c r="L45" s="16"/>
      <c r="M45" s="4"/>
      <c r="N45" s="4"/>
      <c r="O45" s="4"/>
      <c r="P45" s="4"/>
      <c r="Q45" s="4"/>
      <c r="R45" s="4"/>
      <c r="S45" s="4"/>
      <c r="T45" s="4"/>
      <c r="U45" s="4"/>
      <c r="V45" s="4"/>
      <c r="W45" s="4"/>
      <c r="X45" s="4"/>
    </row>
    <row r="46">
      <c r="A46" s="31" t="s">
        <v>692</v>
      </c>
      <c r="B46" s="75" t="s">
        <v>693</v>
      </c>
      <c r="C46" s="65" t="s">
        <v>240</v>
      </c>
      <c r="D46" s="207">
        <v>743.0</v>
      </c>
      <c r="E46" s="70">
        <v>0.0</v>
      </c>
      <c r="F46" s="208">
        <f t="shared" si="1"/>
        <v>743</v>
      </c>
      <c r="G46" s="68">
        <f t="shared" si="2"/>
        <v>3</v>
      </c>
      <c r="H46" s="73" t="s">
        <v>225</v>
      </c>
      <c r="I46" s="26">
        <v>4.0</v>
      </c>
      <c r="J46" s="61">
        <f t="shared" si="3"/>
        <v>0.00227014756</v>
      </c>
      <c r="K46" s="62">
        <f t="shared" si="4"/>
        <v>1.686719637</v>
      </c>
      <c r="L46" s="16"/>
      <c r="M46" s="4"/>
      <c r="N46" s="4"/>
      <c r="O46" s="4"/>
      <c r="P46" s="4"/>
      <c r="Q46" s="4"/>
      <c r="R46" s="4"/>
      <c r="S46" s="4"/>
      <c r="T46" s="4"/>
      <c r="U46" s="4"/>
      <c r="V46" s="4"/>
      <c r="W46" s="4"/>
      <c r="X46" s="4"/>
    </row>
    <row r="47">
      <c r="A47" s="72" t="s">
        <v>198</v>
      </c>
      <c r="B47" s="75" t="s">
        <v>199</v>
      </c>
      <c r="C47" s="65" t="s">
        <v>130</v>
      </c>
      <c r="D47" s="207">
        <v>393.0</v>
      </c>
      <c r="E47" s="70">
        <v>0.0</v>
      </c>
      <c r="F47" s="208">
        <f t="shared" si="1"/>
        <v>393</v>
      </c>
      <c r="G47" s="68">
        <f t="shared" si="2"/>
        <v>2</v>
      </c>
      <c r="H47" s="73" t="s">
        <v>100</v>
      </c>
      <c r="I47" s="26">
        <v>4.0</v>
      </c>
      <c r="J47" s="61">
        <f t="shared" si="3"/>
        <v>0.00227014756</v>
      </c>
      <c r="K47" s="62">
        <f t="shared" si="4"/>
        <v>0.8921679909</v>
      </c>
      <c r="L47" s="16"/>
      <c r="M47" s="4"/>
      <c r="N47" s="4"/>
      <c r="O47" s="4"/>
      <c r="P47" s="4"/>
      <c r="Q47" s="4"/>
      <c r="R47" s="4"/>
      <c r="S47" s="4"/>
      <c r="T47" s="4"/>
      <c r="U47" s="4"/>
      <c r="V47" s="4"/>
      <c r="W47" s="4"/>
      <c r="X47" s="4"/>
    </row>
    <row r="48">
      <c r="A48" s="31" t="s">
        <v>209</v>
      </c>
      <c r="B48" s="64" t="s">
        <v>87</v>
      </c>
      <c r="C48" s="65" t="s">
        <v>88</v>
      </c>
      <c r="D48" s="66">
        <v>327.7</v>
      </c>
      <c r="E48" s="70">
        <v>0.0</v>
      </c>
      <c r="F48" s="208">
        <f t="shared" si="1"/>
        <v>327.7</v>
      </c>
      <c r="G48" s="68">
        <f t="shared" si="2"/>
        <v>2</v>
      </c>
      <c r="H48" s="73" t="s">
        <v>67</v>
      </c>
      <c r="I48" s="26">
        <v>4.0</v>
      </c>
      <c r="J48" s="61">
        <f t="shared" si="3"/>
        <v>0.00227014756</v>
      </c>
      <c r="K48" s="62">
        <f t="shared" si="4"/>
        <v>0.7439273553</v>
      </c>
      <c r="L48" s="16"/>
      <c r="M48" s="4"/>
      <c r="N48" s="4"/>
      <c r="O48" s="4"/>
      <c r="P48" s="4"/>
      <c r="Q48" s="4"/>
      <c r="R48" s="4"/>
      <c r="S48" s="4"/>
      <c r="T48" s="4"/>
      <c r="U48" s="4"/>
      <c r="V48" s="4"/>
      <c r="W48" s="4"/>
      <c r="X48" s="4"/>
    </row>
    <row r="49">
      <c r="A49" s="77" t="s">
        <v>694</v>
      </c>
      <c r="B49" s="75" t="s">
        <v>171</v>
      </c>
      <c r="C49" s="65" t="s">
        <v>99</v>
      </c>
      <c r="D49" s="207">
        <v>362.0</v>
      </c>
      <c r="E49" s="70">
        <v>0.0</v>
      </c>
      <c r="F49" s="208">
        <f t="shared" si="1"/>
        <v>362</v>
      </c>
      <c r="G49" s="68">
        <f t="shared" si="2"/>
        <v>2</v>
      </c>
      <c r="H49" s="73" t="s">
        <v>100</v>
      </c>
      <c r="I49" s="26">
        <v>4.0</v>
      </c>
      <c r="J49" s="61">
        <f t="shared" si="3"/>
        <v>0.00227014756</v>
      </c>
      <c r="K49" s="62">
        <f t="shared" si="4"/>
        <v>0.8217934166</v>
      </c>
      <c r="L49" s="16"/>
      <c r="M49" s="4"/>
      <c r="N49" s="4"/>
      <c r="O49" s="4"/>
      <c r="P49" s="4"/>
      <c r="Q49" s="4"/>
      <c r="R49" s="4"/>
      <c r="S49" s="4"/>
      <c r="T49" s="4"/>
      <c r="U49" s="4"/>
      <c r="V49" s="4"/>
      <c r="W49" s="4"/>
      <c r="X49" s="4"/>
    </row>
    <row r="50">
      <c r="A50" s="31" t="s">
        <v>107</v>
      </c>
      <c r="B50" s="64" t="s">
        <v>104</v>
      </c>
      <c r="C50" s="65" t="s">
        <v>105</v>
      </c>
      <c r="D50" s="209">
        <v>328.4</v>
      </c>
      <c r="E50" s="70">
        <v>0.0</v>
      </c>
      <c r="F50" s="208">
        <f t="shared" si="1"/>
        <v>328.4</v>
      </c>
      <c r="G50" s="68">
        <f t="shared" si="2"/>
        <v>2</v>
      </c>
      <c r="H50" s="89" t="s">
        <v>51</v>
      </c>
      <c r="I50" s="26">
        <v>4.0</v>
      </c>
      <c r="J50" s="61">
        <f t="shared" si="3"/>
        <v>0.00227014756</v>
      </c>
      <c r="K50" s="62">
        <f t="shared" si="4"/>
        <v>0.7455164586</v>
      </c>
      <c r="L50" s="16"/>
      <c r="M50" s="4"/>
      <c r="N50" s="4"/>
      <c r="O50" s="4"/>
      <c r="P50" s="4"/>
      <c r="Q50" s="4"/>
      <c r="R50" s="4"/>
      <c r="S50" s="4"/>
      <c r="T50" s="4"/>
      <c r="U50" s="4"/>
      <c r="V50" s="4"/>
      <c r="W50" s="4"/>
      <c r="X50" s="4"/>
    </row>
    <row r="51">
      <c r="A51" s="63" t="s">
        <v>176</v>
      </c>
      <c r="B51" s="64" t="s">
        <v>177</v>
      </c>
      <c r="C51" s="65" t="s">
        <v>130</v>
      </c>
      <c r="D51" s="207">
        <v>393.0</v>
      </c>
      <c r="E51" s="70">
        <v>0.0</v>
      </c>
      <c r="F51" s="208">
        <f t="shared" si="1"/>
        <v>393</v>
      </c>
      <c r="G51" s="68">
        <f t="shared" si="2"/>
        <v>2</v>
      </c>
      <c r="H51" s="73" t="s">
        <v>100</v>
      </c>
      <c r="I51" s="26">
        <v>4.0</v>
      </c>
      <c r="J51" s="61">
        <f t="shared" si="3"/>
        <v>0.00227014756</v>
      </c>
      <c r="K51" s="62">
        <f t="shared" si="4"/>
        <v>0.8921679909</v>
      </c>
      <c r="L51" s="16"/>
      <c r="M51" s="4"/>
      <c r="N51" s="4"/>
      <c r="O51" s="4"/>
      <c r="P51" s="4"/>
      <c r="Q51" s="4"/>
      <c r="R51" s="4"/>
      <c r="S51" s="4"/>
      <c r="T51" s="4"/>
      <c r="U51" s="4"/>
      <c r="V51" s="4"/>
      <c r="W51" s="4"/>
      <c r="X51" s="4"/>
    </row>
    <row r="52">
      <c r="A52" s="63" t="s">
        <v>210</v>
      </c>
      <c r="B52" s="64" t="s">
        <v>87</v>
      </c>
      <c r="C52" s="65" t="s">
        <v>88</v>
      </c>
      <c r="D52" s="66">
        <v>327.7</v>
      </c>
      <c r="E52" s="70">
        <v>0.0</v>
      </c>
      <c r="F52" s="208">
        <f t="shared" si="1"/>
        <v>327.7</v>
      </c>
      <c r="G52" s="68">
        <f t="shared" si="2"/>
        <v>2</v>
      </c>
      <c r="H52" s="73" t="s">
        <v>67</v>
      </c>
      <c r="I52" s="26">
        <v>3.0</v>
      </c>
      <c r="J52" s="61">
        <f t="shared" si="3"/>
        <v>0.00170261067</v>
      </c>
      <c r="K52" s="62">
        <f t="shared" si="4"/>
        <v>0.5579455165</v>
      </c>
      <c r="L52" s="16"/>
      <c r="M52" s="4"/>
      <c r="N52" s="4"/>
      <c r="O52" s="4"/>
      <c r="P52" s="4"/>
      <c r="Q52" s="4"/>
      <c r="R52" s="4"/>
      <c r="S52" s="4"/>
      <c r="T52" s="4"/>
      <c r="U52" s="4"/>
      <c r="V52" s="4"/>
      <c r="W52" s="4"/>
      <c r="X52" s="4"/>
    </row>
    <row r="53">
      <c r="A53" s="72" t="s">
        <v>132</v>
      </c>
      <c r="B53" s="64" t="s">
        <v>65</v>
      </c>
      <c r="C53" s="65" t="s">
        <v>66</v>
      </c>
      <c r="D53" s="66">
        <v>171.2</v>
      </c>
      <c r="E53" s="70">
        <v>0.0</v>
      </c>
      <c r="F53" s="208">
        <f t="shared" si="1"/>
        <v>171.2</v>
      </c>
      <c r="G53" s="68">
        <f t="shared" si="2"/>
        <v>1</v>
      </c>
      <c r="H53" s="73" t="s">
        <v>67</v>
      </c>
      <c r="I53" s="26">
        <v>3.0</v>
      </c>
      <c r="J53" s="61">
        <f t="shared" si="3"/>
        <v>0.00170261067</v>
      </c>
      <c r="K53" s="62">
        <f t="shared" si="4"/>
        <v>0.2914869467</v>
      </c>
      <c r="L53" s="16"/>
      <c r="M53" s="4"/>
      <c r="N53" s="4"/>
      <c r="O53" s="4"/>
      <c r="P53" s="4"/>
      <c r="Q53" s="4"/>
      <c r="R53" s="4"/>
      <c r="S53" s="4"/>
      <c r="T53" s="4"/>
      <c r="U53" s="4"/>
      <c r="V53" s="4"/>
      <c r="W53" s="4"/>
      <c r="X53" s="4"/>
    </row>
    <row r="54">
      <c r="A54" s="72" t="s">
        <v>309</v>
      </c>
      <c r="B54" s="75" t="s">
        <v>310</v>
      </c>
      <c r="C54" s="65" t="s">
        <v>50</v>
      </c>
      <c r="D54" s="207">
        <v>314.0</v>
      </c>
      <c r="E54" s="70">
        <v>0.0</v>
      </c>
      <c r="F54" s="208">
        <f t="shared" si="1"/>
        <v>314</v>
      </c>
      <c r="G54" s="68">
        <f t="shared" si="2"/>
        <v>2</v>
      </c>
      <c r="H54" s="89" t="s">
        <v>51</v>
      </c>
      <c r="I54" s="26">
        <v>3.0</v>
      </c>
      <c r="J54" s="61">
        <f t="shared" si="3"/>
        <v>0.00170261067</v>
      </c>
      <c r="K54" s="62">
        <f t="shared" si="4"/>
        <v>0.5346197503</v>
      </c>
      <c r="L54" s="16"/>
      <c r="M54" s="4"/>
      <c r="N54" s="4"/>
      <c r="O54" s="4"/>
      <c r="P54" s="4"/>
      <c r="Q54" s="4"/>
      <c r="R54" s="4"/>
      <c r="S54" s="4"/>
      <c r="T54" s="4"/>
      <c r="U54" s="4"/>
      <c r="V54" s="4"/>
      <c r="W54" s="4"/>
      <c r="X54" s="4"/>
    </row>
    <row r="55">
      <c r="A55" s="63" t="s">
        <v>111</v>
      </c>
      <c r="B55" s="64" t="s">
        <v>112</v>
      </c>
      <c r="C55" s="65" t="s">
        <v>59</v>
      </c>
      <c r="D55" s="207">
        <v>51.1</v>
      </c>
      <c r="E55" s="70">
        <v>0.0</v>
      </c>
      <c r="F55" s="208">
        <f t="shared" si="1"/>
        <v>51.1</v>
      </c>
      <c r="G55" s="68">
        <f t="shared" si="2"/>
        <v>1</v>
      </c>
      <c r="H55" s="89" t="s">
        <v>51</v>
      </c>
      <c r="I55" s="26">
        <v>3.0</v>
      </c>
      <c r="J55" s="61">
        <f t="shared" si="3"/>
        <v>0.00170261067</v>
      </c>
      <c r="K55" s="62">
        <f t="shared" si="4"/>
        <v>0.08700340522</v>
      </c>
      <c r="L55" s="16"/>
      <c r="M55" s="4"/>
      <c r="N55" s="4"/>
      <c r="O55" s="4"/>
      <c r="P55" s="4"/>
      <c r="Q55" s="4"/>
      <c r="R55" s="4"/>
      <c r="S55" s="4"/>
      <c r="T55" s="4"/>
      <c r="U55" s="4"/>
      <c r="V55" s="4"/>
      <c r="W55" s="4"/>
      <c r="X55" s="4"/>
    </row>
    <row r="56">
      <c r="A56" s="82" t="s">
        <v>695</v>
      </c>
      <c r="B56" s="75" t="s">
        <v>550</v>
      </c>
      <c r="C56" s="65" t="s">
        <v>145</v>
      </c>
      <c r="D56" s="207">
        <v>324.0</v>
      </c>
      <c r="E56" s="70">
        <v>0.0</v>
      </c>
      <c r="F56" s="208">
        <f t="shared" si="1"/>
        <v>324</v>
      </c>
      <c r="G56" s="68">
        <f t="shared" si="2"/>
        <v>2</v>
      </c>
      <c r="H56" s="73" t="s">
        <v>67</v>
      </c>
      <c r="I56" s="26">
        <v>3.0</v>
      </c>
      <c r="J56" s="61">
        <f t="shared" si="3"/>
        <v>0.00170261067</v>
      </c>
      <c r="K56" s="62">
        <f t="shared" si="4"/>
        <v>0.551645857</v>
      </c>
      <c r="L56" s="16"/>
      <c r="M56" s="4"/>
      <c r="N56" s="4"/>
      <c r="O56" s="4"/>
      <c r="P56" s="4"/>
      <c r="Q56" s="4"/>
      <c r="R56" s="4"/>
      <c r="S56" s="4"/>
      <c r="T56" s="4"/>
      <c r="U56" s="4"/>
      <c r="V56" s="4"/>
      <c r="W56" s="4"/>
      <c r="X56" s="4"/>
    </row>
    <row r="57">
      <c r="A57" s="72" t="s">
        <v>230</v>
      </c>
      <c r="B57" s="75" t="s">
        <v>231</v>
      </c>
      <c r="C57" s="65" t="s">
        <v>50</v>
      </c>
      <c r="D57" s="207">
        <v>314.0</v>
      </c>
      <c r="E57" s="70">
        <v>0.0</v>
      </c>
      <c r="F57" s="208">
        <f t="shared" si="1"/>
        <v>314</v>
      </c>
      <c r="G57" s="68">
        <f t="shared" si="2"/>
        <v>2</v>
      </c>
      <c r="H57" s="89" t="s">
        <v>51</v>
      </c>
      <c r="I57" s="26">
        <v>3.0</v>
      </c>
      <c r="J57" s="61">
        <f t="shared" si="3"/>
        <v>0.00170261067</v>
      </c>
      <c r="K57" s="62">
        <f t="shared" si="4"/>
        <v>0.5346197503</v>
      </c>
      <c r="L57" s="16"/>
      <c r="M57" s="4"/>
      <c r="N57" s="4"/>
      <c r="O57" s="4"/>
      <c r="P57" s="4"/>
      <c r="Q57" s="4"/>
      <c r="R57" s="4"/>
      <c r="S57" s="4"/>
      <c r="T57" s="4"/>
      <c r="U57" s="4"/>
      <c r="V57" s="4"/>
      <c r="W57" s="4"/>
      <c r="X57" s="4"/>
    </row>
    <row r="58">
      <c r="A58" s="31" t="s">
        <v>696</v>
      </c>
      <c r="B58" s="75" t="s">
        <v>697</v>
      </c>
      <c r="C58" s="65" t="s">
        <v>50</v>
      </c>
      <c r="D58" s="207">
        <v>314.0</v>
      </c>
      <c r="E58" s="70">
        <v>0.0</v>
      </c>
      <c r="F58" s="208">
        <f t="shared" si="1"/>
        <v>314</v>
      </c>
      <c r="G58" s="68">
        <f t="shared" si="2"/>
        <v>2</v>
      </c>
      <c r="H58" s="89" t="s">
        <v>51</v>
      </c>
      <c r="I58" s="26">
        <v>3.0</v>
      </c>
      <c r="J58" s="61">
        <f t="shared" si="3"/>
        <v>0.00170261067</v>
      </c>
      <c r="K58" s="62">
        <f t="shared" si="4"/>
        <v>0.5346197503</v>
      </c>
      <c r="L58" s="16"/>
      <c r="M58" s="4"/>
      <c r="N58" s="4"/>
      <c r="O58" s="4"/>
      <c r="P58" s="4"/>
      <c r="Q58" s="4"/>
      <c r="R58" s="4"/>
      <c r="S58" s="4"/>
      <c r="T58" s="4"/>
      <c r="U58" s="4"/>
      <c r="V58" s="4"/>
      <c r="W58" s="4"/>
      <c r="X58" s="4"/>
    </row>
    <row r="59">
      <c r="A59" s="72" t="s">
        <v>402</v>
      </c>
      <c r="B59" s="64" t="s">
        <v>98</v>
      </c>
      <c r="C59" s="65" t="s">
        <v>99</v>
      </c>
      <c r="D59" s="207">
        <v>362.0</v>
      </c>
      <c r="E59" s="70">
        <v>0.0</v>
      </c>
      <c r="F59" s="208">
        <f t="shared" si="1"/>
        <v>362</v>
      </c>
      <c r="G59" s="68">
        <f t="shared" si="2"/>
        <v>2</v>
      </c>
      <c r="H59" s="73" t="s">
        <v>100</v>
      </c>
      <c r="I59" s="26">
        <v>3.0</v>
      </c>
      <c r="J59" s="61">
        <f t="shared" si="3"/>
        <v>0.00170261067</v>
      </c>
      <c r="K59" s="62">
        <f t="shared" si="4"/>
        <v>0.6163450624</v>
      </c>
      <c r="L59" s="16"/>
      <c r="M59" s="4"/>
      <c r="N59" s="4"/>
      <c r="O59" s="4"/>
      <c r="P59" s="4"/>
      <c r="Q59" s="4"/>
      <c r="R59" s="4"/>
      <c r="S59" s="4"/>
      <c r="T59" s="4"/>
      <c r="U59" s="4"/>
      <c r="V59" s="4"/>
      <c r="W59" s="4"/>
      <c r="X59" s="4"/>
    </row>
    <row r="60">
      <c r="A60" s="69" t="s">
        <v>128</v>
      </c>
      <c r="B60" s="64" t="s">
        <v>129</v>
      </c>
      <c r="C60" s="65" t="s">
        <v>130</v>
      </c>
      <c r="D60" s="207">
        <v>393.0</v>
      </c>
      <c r="E60" s="70">
        <v>0.0</v>
      </c>
      <c r="F60" s="208">
        <f t="shared" si="1"/>
        <v>393</v>
      </c>
      <c r="G60" s="68">
        <f t="shared" si="2"/>
        <v>2</v>
      </c>
      <c r="H60" s="73" t="s">
        <v>100</v>
      </c>
      <c r="I60" s="26">
        <v>3.0</v>
      </c>
      <c r="J60" s="61">
        <f t="shared" si="3"/>
        <v>0.00170261067</v>
      </c>
      <c r="K60" s="62">
        <f t="shared" si="4"/>
        <v>0.6691259932</v>
      </c>
      <c r="L60" s="16"/>
      <c r="M60" s="4"/>
      <c r="N60" s="4"/>
      <c r="O60" s="4"/>
      <c r="P60" s="4"/>
      <c r="Q60" s="4"/>
      <c r="R60" s="4"/>
      <c r="S60" s="4"/>
      <c r="T60" s="4"/>
      <c r="U60" s="4"/>
      <c r="V60" s="4"/>
      <c r="W60" s="4"/>
      <c r="X60" s="4"/>
    </row>
    <row r="61">
      <c r="A61" s="77" t="s">
        <v>178</v>
      </c>
      <c r="B61" s="75" t="s">
        <v>87</v>
      </c>
      <c r="C61" s="65" t="s">
        <v>88</v>
      </c>
      <c r="D61" s="66">
        <v>327.7</v>
      </c>
      <c r="E61" s="70">
        <v>0.0</v>
      </c>
      <c r="F61" s="208">
        <f t="shared" si="1"/>
        <v>327.7</v>
      </c>
      <c r="G61" s="68">
        <f t="shared" si="2"/>
        <v>2</v>
      </c>
      <c r="H61" s="73" t="s">
        <v>67</v>
      </c>
      <c r="I61" s="26">
        <v>3.0</v>
      </c>
      <c r="J61" s="61">
        <f t="shared" si="3"/>
        <v>0.00170261067</v>
      </c>
      <c r="K61" s="62">
        <f t="shared" si="4"/>
        <v>0.5579455165</v>
      </c>
      <c r="L61" s="16"/>
      <c r="M61" s="4"/>
      <c r="N61" s="4"/>
      <c r="O61" s="4"/>
      <c r="P61" s="4"/>
      <c r="Q61" s="4"/>
      <c r="R61" s="4"/>
      <c r="S61" s="4"/>
      <c r="T61" s="4"/>
      <c r="U61" s="4"/>
      <c r="V61" s="4"/>
      <c r="W61" s="4"/>
      <c r="X61" s="4"/>
    </row>
    <row r="62">
      <c r="A62" s="72" t="s">
        <v>200</v>
      </c>
      <c r="B62" s="64" t="s">
        <v>177</v>
      </c>
      <c r="C62" s="65" t="s">
        <v>130</v>
      </c>
      <c r="D62" s="207">
        <v>393.0</v>
      </c>
      <c r="E62" s="70">
        <v>0.0</v>
      </c>
      <c r="F62" s="208">
        <f t="shared" si="1"/>
        <v>393</v>
      </c>
      <c r="G62" s="68">
        <f t="shared" si="2"/>
        <v>2</v>
      </c>
      <c r="H62" s="73" t="s">
        <v>100</v>
      </c>
      <c r="I62" s="26">
        <v>3.0</v>
      </c>
      <c r="J62" s="61">
        <f t="shared" si="3"/>
        <v>0.00170261067</v>
      </c>
      <c r="K62" s="62">
        <f t="shared" si="4"/>
        <v>0.6691259932</v>
      </c>
      <c r="L62" s="16"/>
      <c r="M62" s="4"/>
      <c r="N62" s="4"/>
      <c r="O62" s="4"/>
      <c r="P62" s="4"/>
      <c r="Q62" s="4"/>
      <c r="R62" s="4"/>
      <c r="S62" s="4"/>
      <c r="T62" s="4"/>
      <c r="U62" s="4"/>
      <c r="V62" s="4"/>
      <c r="W62" s="4"/>
      <c r="X62" s="4"/>
    </row>
    <row r="63">
      <c r="A63" s="72" t="s">
        <v>160</v>
      </c>
      <c r="B63" s="64" t="s">
        <v>137</v>
      </c>
      <c r="C63" s="65" t="s">
        <v>138</v>
      </c>
      <c r="D63" s="66">
        <v>287.8</v>
      </c>
      <c r="E63" s="70">
        <v>0.0</v>
      </c>
      <c r="F63" s="208">
        <f t="shared" si="1"/>
        <v>287.8</v>
      </c>
      <c r="G63" s="68">
        <f t="shared" si="2"/>
        <v>2</v>
      </c>
      <c r="H63" s="73" t="s">
        <v>67</v>
      </c>
      <c r="I63" s="26">
        <v>3.0</v>
      </c>
      <c r="J63" s="61">
        <f t="shared" si="3"/>
        <v>0.00170261067</v>
      </c>
      <c r="K63" s="62">
        <f t="shared" si="4"/>
        <v>0.4900113507</v>
      </c>
      <c r="L63" s="16"/>
      <c r="M63" s="4"/>
      <c r="N63" s="4"/>
      <c r="O63" s="4"/>
      <c r="P63" s="4"/>
      <c r="Q63" s="4"/>
      <c r="R63" s="4"/>
      <c r="S63" s="4"/>
      <c r="T63" s="4"/>
      <c r="U63" s="4"/>
      <c r="V63" s="4"/>
      <c r="W63" s="4"/>
      <c r="X63" s="4"/>
    </row>
    <row r="64">
      <c r="A64" s="72" t="s">
        <v>186</v>
      </c>
      <c r="B64" s="75" t="s">
        <v>187</v>
      </c>
      <c r="C64" s="65" t="s">
        <v>188</v>
      </c>
      <c r="D64" s="207">
        <v>156.4</v>
      </c>
      <c r="E64" s="70">
        <v>0.0</v>
      </c>
      <c r="F64" s="208">
        <f t="shared" si="1"/>
        <v>156.4</v>
      </c>
      <c r="G64" s="68">
        <f t="shared" si="2"/>
        <v>1</v>
      </c>
      <c r="H64" s="89" t="s">
        <v>51</v>
      </c>
      <c r="I64" s="26">
        <v>3.0</v>
      </c>
      <c r="J64" s="61">
        <f t="shared" si="3"/>
        <v>0.00170261067</v>
      </c>
      <c r="K64" s="62">
        <f t="shared" si="4"/>
        <v>0.2662883087</v>
      </c>
      <c r="L64" s="16"/>
      <c r="M64" s="4"/>
      <c r="N64" s="4"/>
      <c r="O64" s="4"/>
      <c r="P64" s="4"/>
      <c r="Q64" s="4"/>
      <c r="R64" s="4"/>
      <c r="S64" s="4"/>
      <c r="T64" s="4"/>
      <c r="U64" s="4"/>
      <c r="V64" s="4"/>
      <c r="W64" s="4"/>
      <c r="X64" s="4"/>
    </row>
    <row r="65">
      <c r="A65" s="31" t="s">
        <v>168</v>
      </c>
      <c r="B65" s="75" t="s">
        <v>169</v>
      </c>
      <c r="C65" s="65" t="s">
        <v>105</v>
      </c>
      <c r="D65" s="209">
        <v>328.4</v>
      </c>
      <c r="E65" s="70">
        <v>0.0</v>
      </c>
      <c r="F65" s="208">
        <f t="shared" si="1"/>
        <v>328.4</v>
      </c>
      <c r="G65" s="68">
        <f t="shared" si="2"/>
        <v>2</v>
      </c>
      <c r="H65" s="89" t="s">
        <v>51</v>
      </c>
      <c r="I65" s="26">
        <v>3.0</v>
      </c>
      <c r="J65" s="61">
        <f t="shared" si="3"/>
        <v>0.00170261067</v>
      </c>
      <c r="K65" s="62">
        <f t="shared" si="4"/>
        <v>0.5591373439</v>
      </c>
      <c r="L65" s="16"/>
      <c r="M65" s="4"/>
      <c r="N65" s="4"/>
      <c r="O65" s="4"/>
      <c r="P65" s="4"/>
      <c r="Q65" s="4"/>
      <c r="R65" s="4"/>
      <c r="S65" s="4"/>
      <c r="T65" s="4"/>
      <c r="U65" s="4"/>
      <c r="V65" s="4"/>
      <c r="W65" s="4"/>
      <c r="X65" s="4"/>
    </row>
    <row r="66">
      <c r="A66" s="31" t="s">
        <v>180</v>
      </c>
      <c r="B66" s="75" t="s">
        <v>181</v>
      </c>
      <c r="C66" s="65" t="s">
        <v>110</v>
      </c>
      <c r="D66" s="66">
        <v>246.9</v>
      </c>
      <c r="E66" s="70">
        <v>0.0</v>
      </c>
      <c r="F66" s="208">
        <f t="shared" si="1"/>
        <v>246.9</v>
      </c>
      <c r="G66" s="68">
        <f t="shared" si="2"/>
        <v>1</v>
      </c>
      <c r="H66" s="73" t="s">
        <v>67</v>
      </c>
      <c r="I66" s="26">
        <v>3.0</v>
      </c>
      <c r="J66" s="61">
        <f t="shared" si="3"/>
        <v>0.00170261067</v>
      </c>
      <c r="K66" s="62">
        <f t="shared" si="4"/>
        <v>0.4203745743</v>
      </c>
      <c r="L66" s="16"/>
      <c r="M66" s="4"/>
      <c r="N66" s="4"/>
      <c r="O66" s="4"/>
      <c r="P66" s="4"/>
      <c r="Q66" s="4"/>
      <c r="R66" s="4"/>
      <c r="S66" s="4"/>
      <c r="T66" s="4"/>
      <c r="U66" s="4"/>
      <c r="V66" s="4"/>
      <c r="W66" s="4"/>
      <c r="X66" s="4"/>
    </row>
    <row r="67">
      <c r="A67" s="63" t="s">
        <v>222</v>
      </c>
      <c r="B67" s="64" t="s">
        <v>223</v>
      </c>
      <c r="C67" s="65" t="s">
        <v>224</v>
      </c>
      <c r="D67" s="207">
        <v>14.0</v>
      </c>
      <c r="E67" s="70">
        <v>0.0</v>
      </c>
      <c r="F67" s="208">
        <f t="shared" si="1"/>
        <v>14</v>
      </c>
      <c r="G67" s="68">
        <f t="shared" si="2"/>
        <v>1</v>
      </c>
      <c r="H67" s="89" t="s">
        <v>225</v>
      </c>
      <c r="I67" s="26">
        <v>2.0</v>
      </c>
      <c r="J67" s="61">
        <f t="shared" si="3"/>
        <v>0.00113507378</v>
      </c>
      <c r="K67" s="62">
        <f t="shared" si="4"/>
        <v>0.01589103292</v>
      </c>
      <c r="L67" s="16"/>
      <c r="M67" s="4"/>
      <c r="N67" s="4"/>
      <c r="O67" s="4"/>
      <c r="P67" s="4"/>
      <c r="Q67" s="4"/>
      <c r="R67" s="4"/>
      <c r="S67" s="4"/>
      <c r="T67" s="4"/>
      <c r="U67" s="4"/>
      <c r="V67" s="4"/>
      <c r="W67" s="4"/>
      <c r="X67" s="4"/>
    </row>
    <row r="68">
      <c r="A68" s="31" t="s">
        <v>698</v>
      </c>
      <c r="B68" s="64" t="s">
        <v>300</v>
      </c>
      <c r="C68" s="65" t="s">
        <v>301</v>
      </c>
      <c r="D68" s="207">
        <v>555.0</v>
      </c>
      <c r="E68" s="70">
        <v>0.0</v>
      </c>
      <c r="F68" s="208">
        <f t="shared" si="1"/>
        <v>555</v>
      </c>
      <c r="G68" s="68">
        <f t="shared" si="2"/>
        <v>3</v>
      </c>
      <c r="H68" s="73" t="s">
        <v>302</v>
      </c>
      <c r="I68" s="26">
        <v>2.0</v>
      </c>
      <c r="J68" s="61">
        <f t="shared" si="3"/>
        <v>0.00113507378</v>
      </c>
      <c r="K68" s="62">
        <f t="shared" si="4"/>
        <v>0.6299659478</v>
      </c>
      <c r="L68" s="16"/>
      <c r="M68" s="4"/>
      <c r="N68" s="4"/>
      <c r="O68" s="4"/>
      <c r="P68" s="4"/>
      <c r="Q68" s="4"/>
      <c r="R68" s="4"/>
      <c r="S68" s="4"/>
      <c r="T68" s="4"/>
      <c r="U68" s="4"/>
      <c r="V68" s="4"/>
      <c r="W68" s="4"/>
      <c r="X68" s="4"/>
    </row>
    <row r="69">
      <c r="A69" s="69" t="s">
        <v>263</v>
      </c>
      <c r="B69" s="64" t="s">
        <v>264</v>
      </c>
      <c r="C69" s="65" t="s">
        <v>265</v>
      </c>
      <c r="D69" s="207">
        <v>509.0</v>
      </c>
      <c r="E69" s="70">
        <v>0.0</v>
      </c>
      <c r="F69" s="208">
        <f t="shared" si="1"/>
        <v>509</v>
      </c>
      <c r="G69" s="68">
        <f t="shared" si="2"/>
        <v>3</v>
      </c>
      <c r="H69" s="73" t="s">
        <v>266</v>
      </c>
      <c r="I69" s="26">
        <v>2.0</v>
      </c>
      <c r="J69" s="61">
        <f t="shared" si="3"/>
        <v>0.00113507378</v>
      </c>
      <c r="K69" s="62">
        <f t="shared" si="4"/>
        <v>0.5777525539</v>
      </c>
      <c r="L69" s="16"/>
      <c r="M69" s="4"/>
      <c r="N69" s="4"/>
      <c r="O69" s="4"/>
      <c r="P69" s="4"/>
      <c r="Q69" s="4"/>
      <c r="R69" s="4"/>
      <c r="S69" s="4"/>
      <c r="T69" s="4"/>
      <c r="U69" s="4"/>
      <c r="V69" s="4"/>
      <c r="W69" s="4"/>
      <c r="X69" s="4"/>
    </row>
    <row r="70">
      <c r="A70" s="69" t="s">
        <v>206</v>
      </c>
      <c r="B70" s="64" t="s">
        <v>207</v>
      </c>
      <c r="C70" s="65" t="s">
        <v>208</v>
      </c>
      <c r="D70" s="66">
        <v>388.9</v>
      </c>
      <c r="E70" s="70">
        <v>0.0</v>
      </c>
      <c r="F70" s="208">
        <f t="shared" si="1"/>
        <v>388.9</v>
      </c>
      <c r="G70" s="68">
        <f t="shared" si="2"/>
        <v>2</v>
      </c>
      <c r="H70" s="73" t="s">
        <v>67</v>
      </c>
      <c r="I70" s="26">
        <v>2.0</v>
      </c>
      <c r="J70" s="61">
        <f t="shared" si="3"/>
        <v>0.00113507378</v>
      </c>
      <c r="K70" s="62">
        <f t="shared" si="4"/>
        <v>0.441430193</v>
      </c>
      <c r="L70" s="16"/>
      <c r="M70" s="4"/>
      <c r="N70" s="4"/>
      <c r="O70" s="4"/>
      <c r="P70" s="4"/>
      <c r="Q70" s="4"/>
      <c r="R70" s="4"/>
      <c r="S70" s="4"/>
      <c r="T70" s="4"/>
      <c r="U70" s="4"/>
      <c r="V70" s="4"/>
      <c r="W70" s="4"/>
      <c r="X70" s="4"/>
    </row>
    <row r="71">
      <c r="A71" s="31" t="s">
        <v>344</v>
      </c>
      <c r="B71" s="64" t="s">
        <v>71</v>
      </c>
      <c r="C71" s="65" t="s">
        <v>72</v>
      </c>
      <c r="D71" s="207">
        <v>228.0</v>
      </c>
      <c r="E71" s="70">
        <v>0.0</v>
      </c>
      <c r="F71" s="208">
        <f t="shared" si="1"/>
        <v>228</v>
      </c>
      <c r="G71" s="68">
        <f t="shared" si="2"/>
        <v>1</v>
      </c>
      <c r="H71" s="89" t="s">
        <v>51</v>
      </c>
      <c r="I71" s="26">
        <v>2.0</v>
      </c>
      <c r="J71" s="61">
        <f t="shared" si="3"/>
        <v>0.00113507378</v>
      </c>
      <c r="K71" s="62">
        <f t="shared" si="4"/>
        <v>0.2587968218</v>
      </c>
      <c r="L71" s="16"/>
      <c r="M71" s="4"/>
      <c r="N71" s="4"/>
      <c r="O71" s="4"/>
      <c r="P71" s="4"/>
      <c r="Q71" s="4"/>
      <c r="R71" s="4"/>
      <c r="S71" s="4"/>
      <c r="T71" s="4"/>
      <c r="U71" s="4"/>
      <c r="V71" s="4"/>
      <c r="W71" s="4"/>
      <c r="X71" s="4"/>
    </row>
    <row r="72">
      <c r="A72" s="31" t="s">
        <v>279</v>
      </c>
      <c r="B72" s="75" t="s">
        <v>280</v>
      </c>
      <c r="C72" s="65" t="s">
        <v>281</v>
      </c>
      <c r="D72" s="66">
        <v>457.7</v>
      </c>
      <c r="E72" s="70">
        <v>0.0</v>
      </c>
      <c r="F72" s="208">
        <f t="shared" si="1"/>
        <v>457.7</v>
      </c>
      <c r="G72" s="68">
        <f t="shared" si="2"/>
        <v>2</v>
      </c>
      <c r="H72" s="73" t="s">
        <v>67</v>
      </c>
      <c r="I72" s="26">
        <v>2.0</v>
      </c>
      <c r="J72" s="61">
        <f t="shared" si="3"/>
        <v>0.00113507378</v>
      </c>
      <c r="K72" s="62">
        <f t="shared" si="4"/>
        <v>0.519523269</v>
      </c>
      <c r="L72" s="16"/>
      <c r="M72" s="4"/>
      <c r="N72" s="4"/>
      <c r="O72" s="4"/>
      <c r="P72" s="4"/>
      <c r="Q72" s="4"/>
      <c r="R72" s="4"/>
      <c r="S72" s="4"/>
      <c r="T72" s="4"/>
      <c r="U72" s="4"/>
      <c r="V72" s="4"/>
      <c r="W72" s="4"/>
      <c r="X72" s="4"/>
    </row>
    <row r="73">
      <c r="A73" s="31" t="s">
        <v>522</v>
      </c>
      <c r="B73" s="75" t="s">
        <v>523</v>
      </c>
      <c r="C73" s="65" t="s">
        <v>110</v>
      </c>
      <c r="D73" s="66">
        <v>246.9</v>
      </c>
      <c r="E73" s="70">
        <v>0.0</v>
      </c>
      <c r="F73" s="208">
        <f t="shared" si="1"/>
        <v>246.9</v>
      </c>
      <c r="G73" s="68">
        <f t="shared" si="2"/>
        <v>1</v>
      </c>
      <c r="H73" s="73" t="s">
        <v>67</v>
      </c>
      <c r="I73" s="26">
        <v>2.0</v>
      </c>
      <c r="J73" s="61">
        <f t="shared" si="3"/>
        <v>0.00113507378</v>
      </c>
      <c r="K73" s="62">
        <f t="shared" si="4"/>
        <v>0.2802497162</v>
      </c>
      <c r="L73" s="16"/>
      <c r="M73" s="4"/>
      <c r="N73" s="4"/>
      <c r="O73" s="4"/>
      <c r="P73" s="4"/>
      <c r="Q73" s="4"/>
      <c r="R73" s="4"/>
      <c r="S73" s="4"/>
      <c r="T73" s="4"/>
      <c r="U73" s="4"/>
      <c r="V73" s="4"/>
      <c r="W73" s="4"/>
      <c r="X73" s="4"/>
    </row>
    <row r="74">
      <c r="A74" s="79" t="s">
        <v>108</v>
      </c>
      <c r="B74" s="75" t="s">
        <v>109</v>
      </c>
      <c r="C74" s="65" t="s">
        <v>110</v>
      </c>
      <c r="D74" s="66">
        <v>246.9</v>
      </c>
      <c r="E74" s="70">
        <v>0.0</v>
      </c>
      <c r="F74" s="208">
        <f t="shared" si="1"/>
        <v>246.9</v>
      </c>
      <c r="G74" s="68">
        <f t="shared" si="2"/>
        <v>1</v>
      </c>
      <c r="H74" s="73" t="s">
        <v>67</v>
      </c>
      <c r="I74" s="26">
        <v>2.0</v>
      </c>
      <c r="J74" s="61">
        <f t="shared" si="3"/>
        <v>0.00113507378</v>
      </c>
      <c r="K74" s="62">
        <f t="shared" si="4"/>
        <v>0.2802497162</v>
      </c>
      <c r="L74" s="16"/>
      <c r="M74" s="4"/>
      <c r="N74" s="4"/>
      <c r="O74" s="4"/>
      <c r="P74" s="4"/>
      <c r="Q74" s="4"/>
      <c r="R74" s="4"/>
      <c r="S74" s="4"/>
      <c r="T74" s="4"/>
      <c r="U74" s="4"/>
      <c r="V74" s="4"/>
      <c r="W74" s="4"/>
      <c r="X74" s="4"/>
    </row>
    <row r="75">
      <c r="A75" s="69" t="s">
        <v>232</v>
      </c>
      <c r="B75" s="64" t="s">
        <v>79</v>
      </c>
      <c r="C75" s="65" t="s">
        <v>50</v>
      </c>
      <c r="D75" s="207">
        <v>314.0</v>
      </c>
      <c r="E75" s="70">
        <v>0.0</v>
      </c>
      <c r="F75" s="208">
        <f t="shared" si="1"/>
        <v>314</v>
      </c>
      <c r="G75" s="68">
        <f t="shared" si="2"/>
        <v>2</v>
      </c>
      <c r="H75" s="89" t="s">
        <v>51</v>
      </c>
      <c r="I75" s="26">
        <v>2.0</v>
      </c>
      <c r="J75" s="61">
        <f t="shared" si="3"/>
        <v>0.00113507378</v>
      </c>
      <c r="K75" s="62">
        <f t="shared" si="4"/>
        <v>0.3564131669</v>
      </c>
      <c r="L75" s="16"/>
      <c r="M75" s="4"/>
      <c r="N75" s="4"/>
      <c r="O75" s="4"/>
      <c r="P75" s="4"/>
      <c r="Q75" s="4"/>
      <c r="R75" s="4"/>
      <c r="S75" s="4"/>
      <c r="T75" s="4"/>
      <c r="U75" s="4"/>
      <c r="V75" s="4"/>
      <c r="W75" s="4"/>
      <c r="X75" s="4"/>
    </row>
    <row r="76">
      <c r="A76" s="31" t="s">
        <v>233</v>
      </c>
      <c r="B76" s="64" t="s">
        <v>79</v>
      </c>
      <c r="C76" s="65" t="s">
        <v>50</v>
      </c>
      <c r="D76" s="207">
        <v>314.0</v>
      </c>
      <c r="E76" s="70">
        <v>0.0</v>
      </c>
      <c r="F76" s="208">
        <f t="shared" si="1"/>
        <v>314</v>
      </c>
      <c r="G76" s="68">
        <f t="shared" si="2"/>
        <v>2</v>
      </c>
      <c r="H76" s="89" t="s">
        <v>51</v>
      </c>
      <c r="I76" s="26">
        <v>2.0</v>
      </c>
      <c r="J76" s="61">
        <f t="shared" si="3"/>
        <v>0.00113507378</v>
      </c>
      <c r="K76" s="62">
        <f t="shared" si="4"/>
        <v>0.3564131669</v>
      </c>
      <c r="L76" s="16"/>
      <c r="M76" s="4"/>
      <c r="N76" s="4"/>
      <c r="O76" s="4"/>
      <c r="P76" s="4"/>
      <c r="Q76" s="4"/>
      <c r="R76" s="4"/>
      <c r="S76" s="4"/>
      <c r="T76" s="4"/>
      <c r="U76" s="4"/>
      <c r="V76" s="4"/>
      <c r="W76" s="4"/>
      <c r="X76" s="4"/>
    </row>
    <row r="77">
      <c r="A77" s="77" t="s">
        <v>699</v>
      </c>
      <c r="B77" s="64" t="s">
        <v>81</v>
      </c>
      <c r="C77" s="65" t="s">
        <v>82</v>
      </c>
      <c r="D77" s="207">
        <v>709.8</v>
      </c>
      <c r="E77" s="70">
        <v>0.0</v>
      </c>
      <c r="F77" s="208">
        <f t="shared" si="1"/>
        <v>709.8</v>
      </c>
      <c r="G77" s="68">
        <f t="shared" si="2"/>
        <v>3</v>
      </c>
      <c r="H77" s="89" t="s">
        <v>51</v>
      </c>
      <c r="I77" s="26">
        <v>2.0</v>
      </c>
      <c r="J77" s="61">
        <f t="shared" si="3"/>
        <v>0.00113507378</v>
      </c>
      <c r="K77" s="62">
        <f t="shared" si="4"/>
        <v>0.8056753689</v>
      </c>
      <c r="L77" s="16"/>
      <c r="M77" s="4"/>
      <c r="N77" s="4"/>
      <c r="O77" s="4"/>
      <c r="P77" s="4"/>
      <c r="Q77" s="4"/>
      <c r="R77" s="4"/>
      <c r="S77" s="4"/>
      <c r="T77" s="4"/>
      <c r="U77" s="4"/>
      <c r="V77" s="4"/>
      <c r="W77" s="4"/>
      <c r="X77" s="4"/>
    </row>
    <row r="78">
      <c r="A78" s="74" t="s">
        <v>700</v>
      </c>
      <c r="B78" s="64" t="s">
        <v>84</v>
      </c>
      <c r="C78" s="65" t="s">
        <v>85</v>
      </c>
      <c r="D78" s="66">
        <v>397.1</v>
      </c>
      <c r="E78" s="70">
        <v>0.0</v>
      </c>
      <c r="F78" s="208">
        <f t="shared" si="1"/>
        <v>397.1</v>
      </c>
      <c r="G78" s="68">
        <f t="shared" si="2"/>
        <v>2</v>
      </c>
      <c r="H78" s="73" t="s">
        <v>67</v>
      </c>
      <c r="I78" s="26">
        <v>1.0</v>
      </c>
      <c r="J78" s="61">
        <f t="shared" si="3"/>
        <v>0.0005675368899</v>
      </c>
      <c r="K78" s="62">
        <f t="shared" si="4"/>
        <v>0.225368899</v>
      </c>
      <c r="L78" s="16"/>
      <c r="M78" s="4"/>
      <c r="N78" s="4"/>
      <c r="O78" s="4"/>
      <c r="P78" s="4"/>
      <c r="Q78" s="4"/>
      <c r="R78" s="4"/>
      <c r="S78" s="4"/>
      <c r="T78" s="4"/>
      <c r="U78" s="4"/>
      <c r="V78" s="4"/>
      <c r="W78" s="4"/>
      <c r="X78" s="4"/>
    </row>
    <row r="79">
      <c r="A79" s="31" t="s">
        <v>336</v>
      </c>
      <c r="B79" s="64" t="s">
        <v>112</v>
      </c>
      <c r="C79" s="65" t="s">
        <v>59</v>
      </c>
      <c r="D79" s="207">
        <v>51.1</v>
      </c>
      <c r="E79" s="70">
        <v>0.0</v>
      </c>
      <c r="F79" s="208">
        <f t="shared" si="1"/>
        <v>51.1</v>
      </c>
      <c r="G79" s="68">
        <f t="shared" si="2"/>
        <v>1</v>
      </c>
      <c r="H79" s="89" t="s">
        <v>51</v>
      </c>
      <c r="I79" s="26">
        <v>2.0</v>
      </c>
      <c r="J79" s="61">
        <f t="shared" si="3"/>
        <v>0.00113507378</v>
      </c>
      <c r="K79" s="62">
        <f t="shared" si="4"/>
        <v>0.05800227015</v>
      </c>
      <c r="L79" s="16"/>
      <c r="M79" s="4"/>
      <c r="N79" s="4"/>
      <c r="O79" s="4"/>
      <c r="P79" s="4"/>
      <c r="Q79" s="4"/>
      <c r="R79" s="4"/>
      <c r="S79" s="4"/>
      <c r="T79" s="4"/>
      <c r="U79" s="4"/>
      <c r="V79" s="4"/>
      <c r="W79" s="4"/>
      <c r="X79" s="4"/>
    </row>
    <row r="80">
      <c r="A80" s="77" t="s">
        <v>179</v>
      </c>
      <c r="B80" s="64" t="s">
        <v>87</v>
      </c>
      <c r="C80" s="65" t="s">
        <v>88</v>
      </c>
      <c r="D80" s="66">
        <v>327.7</v>
      </c>
      <c r="E80" s="70">
        <v>0.0</v>
      </c>
      <c r="F80" s="208">
        <f t="shared" si="1"/>
        <v>327.7</v>
      </c>
      <c r="G80" s="68">
        <f t="shared" si="2"/>
        <v>2</v>
      </c>
      <c r="H80" s="73" t="s">
        <v>67</v>
      </c>
      <c r="I80" s="26">
        <v>2.0</v>
      </c>
      <c r="J80" s="61">
        <f t="shared" si="3"/>
        <v>0.00113507378</v>
      </c>
      <c r="K80" s="62">
        <f t="shared" si="4"/>
        <v>0.3719636776</v>
      </c>
      <c r="L80" s="16"/>
      <c r="M80" s="4"/>
      <c r="N80" s="4"/>
      <c r="O80" s="4"/>
      <c r="P80" s="4"/>
      <c r="Q80" s="4"/>
      <c r="R80" s="4"/>
      <c r="S80" s="4"/>
      <c r="T80" s="4"/>
      <c r="U80" s="4"/>
      <c r="V80" s="4"/>
      <c r="W80" s="4"/>
      <c r="X80" s="4"/>
    </row>
    <row r="81">
      <c r="A81" s="31" t="s">
        <v>701</v>
      </c>
      <c r="B81" s="64" t="s">
        <v>65</v>
      </c>
      <c r="C81" s="65" t="s">
        <v>66</v>
      </c>
      <c r="D81" s="66">
        <v>171.2</v>
      </c>
      <c r="E81" s="70">
        <v>0.0</v>
      </c>
      <c r="F81" s="208">
        <f t="shared" si="1"/>
        <v>171.2</v>
      </c>
      <c r="G81" s="68">
        <f t="shared" si="2"/>
        <v>1</v>
      </c>
      <c r="H81" s="73" t="s">
        <v>67</v>
      </c>
      <c r="I81" s="26">
        <v>2.0</v>
      </c>
      <c r="J81" s="61">
        <f t="shared" si="3"/>
        <v>0.00113507378</v>
      </c>
      <c r="K81" s="62">
        <f t="shared" si="4"/>
        <v>0.1943246311</v>
      </c>
      <c r="L81" s="16"/>
      <c r="M81" s="4"/>
      <c r="N81" s="4"/>
      <c r="O81" s="4"/>
      <c r="P81" s="4"/>
      <c r="Q81" s="4"/>
      <c r="R81" s="4"/>
      <c r="S81" s="4"/>
      <c r="T81" s="4"/>
      <c r="U81" s="4"/>
      <c r="V81" s="4"/>
      <c r="W81" s="4"/>
      <c r="X81" s="4"/>
    </row>
    <row r="82">
      <c r="A82" s="31" t="s">
        <v>702</v>
      </c>
      <c r="B82" s="75" t="s">
        <v>703</v>
      </c>
      <c r="C82" s="65" t="s">
        <v>110</v>
      </c>
      <c r="D82" s="66">
        <v>246.9</v>
      </c>
      <c r="E82" s="70">
        <v>0.0</v>
      </c>
      <c r="F82" s="208">
        <f t="shared" si="1"/>
        <v>246.9</v>
      </c>
      <c r="G82" s="68">
        <f t="shared" si="2"/>
        <v>1</v>
      </c>
      <c r="H82" s="73" t="s">
        <v>67</v>
      </c>
      <c r="I82" s="26">
        <v>2.0</v>
      </c>
      <c r="J82" s="61">
        <f t="shared" si="3"/>
        <v>0.00113507378</v>
      </c>
      <c r="K82" s="62">
        <f t="shared" si="4"/>
        <v>0.2802497162</v>
      </c>
      <c r="L82" s="16"/>
      <c r="M82" s="4"/>
      <c r="N82" s="4"/>
      <c r="O82" s="4"/>
      <c r="P82" s="4"/>
      <c r="Q82" s="4"/>
      <c r="R82" s="4"/>
      <c r="S82" s="4"/>
      <c r="T82" s="4"/>
      <c r="U82" s="4"/>
      <c r="V82" s="4"/>
      <c r="W82" s="4"/>
      <c r="X82" s="4"/>
    </row>
    <row r="83">
      <c r="A83" s="77" t="s">
        <v>704</v>
      </c>
      <c r="B83" s="75" t="s">
        <v>705</v>
      </c>
      <c r="C83" s="65" t="s">
        <v>110</v>
      </c>
      <c r="D83" s="66">
        <v>246.9</v>
      </c>
      <c r="E83" s="70">
        <v>0.0</v>
      </c>
      <c r="F83" s="208">
        <f t="shared" si="1"/>
        <v>246.9</v>
      </c>
      <c r="G83" s="68">
        <f t="shared" si="2"/>
        <v>1</v>
      </c>
      <c r="H83" s="73" t="s">
        <v>67</v>
      </c>
      <c r="I83" s="26">
        <v>2.0</v>
      </c>
      <c r="J83" s="61">
        <f t="shared" si="3"/>
        <v>0.00113507378</v>
      </c>
      <c r="K83" s="62">
        <f t="shared" si="4"/>
        <v>0.2802497162</v>
      </c>
      <c r="L83" s="16"/>
      <c r="M83" s="4"/>
      <c r="N83" s="4"/>
      <c r="O83" s="4"/>
      <c r="P83" s="4"/>
      <c r="Q83" s="4"/>
      <c r="R83" s="4"/>
      <c r="S83" s="4"/>
      <c r="T83" s="4"/>
      <c r="U83" s="4"/>
      <c r="V83" s="4"/>
      <c r="W83" s="4"/>
      <c r="X83" s="4"/>
    </row>
    <row r="84">
      <c r="A84" s="31" t="s">
        <v>364</v>
      </c>
      <c r="B84" s="75" t="s">
        <v>239</v>
      </c>
      <c r="C84" s="65" t="s">
        <v>240</v>
      </c>
      <c r="D84" s="207">
        <v>743.0</v>
      </c>
      <c r="E84" s="70">
        <v>0.0</v>
      </c>
      <c r="F84" s="208">
        <f t="shared" si="1"/>
        <v>743</v>
      </c>
      <c r="G84" s="68">
        <f t="shared" si="2"/>
        <v>3</v>
      </c>
      <c r="H84" s="73" t="s">
        <v>225</v>
      </c>
      <c r="I84" s="26">
        <v>2.0</v>
      </c>
      <c r="J84" s="61">
        <f t="shared" si="3"/>
        <v>0.00113507378</v>
      </c>
      <c r="K84" s="62">
        <f t="shared" si="4"/>
        <v>0.8433598184</v>
      </c>
      <c r="L84" s="16"/>
      <c r="M84" s="4"/>
      <c r="N84" s="4"/>
      <c r="O84" s="4"/>
      <c r="P84" s="4"/>
      <c r="Q84" s="4"/>
      <c r="R84" s="4"/>
      <c r="S84" s="4"/>
      <c r="T84" s="4"/>
      <c r="U84" s="4"/>
      <c r="V84" s="4"/>
      <c r="W84" s="4"/>
      <c r="X84" s="4"/>
    </row>
    <row r="85">
      <c r="A85" s="72" t="s">
        <v>244</v>
      </c>
      <c r="B85" s="64" t="s">
        <v>245</v>
      </c>
      <c r="C85" s="65" t="s">
        <v>246</v>
      </c>
      <c r="D85" s="207">
        <v>106.5</v>
      </c>
      <c r="E85" s="70">
        <v>0.0</v>
      </c>
      <c r="F85" s="208">
        <f t="shared" si="1"/>
        <v>106.5</v>
      </c>
      <c r="G85" s="68">
        <f t="shared" si="2"/>
        <v>1</v>
      </c>
      <c r="H85" s="89" t="s">
        <v>51</v>
      </c>
      <c r="I85" s="26">
        <v>2.0</v>
      </c>
      <c r="J85" s="61">
        <f t="shared" si="3"/>
        <v>0.00113507378</v>
      </c>
      <c r="K85" s="62">
        <f t="shared" si="4"/>
        <v>0.1208853575</v>
      </c>
      <c r="L85" s="16"/>
      <c r="M85" s="4"/>
      <c r="N85" s="4"/>
      <c r="O85" s="4"/>
      <c r="P85" s="4"/>
      <c r="Q85" s="4"/>
      <c r="R85" s="4"/>
      <c r="S85" s="4"/>
      <c r="T85" s="4"/>
      <c r="U85" s="4"/>
      <c r="V85" s="4"/>
      <c r="W85" s="4"/>
      <c r="X85" s="4"/>
    </row>
    <row r="86">
      <c r="A86" s="31" t="s">
        <v>477</v>
      </c>
      <c r="B86" s="64" t="s">
        <v>87</v>
      </c>
      <c r="C86" s="65" t="s">
        <v>88</v>
      </c>
      <c r="D86" s="66">
        <v>327.7</v>
      </c>
      <c r="E86" s="70">
        <v>0.0</v>
      </c>
      <c r="F86" s="208">
        <f t="shared" si="1"/>
        <v>327.7</v>
      </c>
      <c r="G86" s="68">
        <f t="shared" si="2"/>
        <v>2</v>
      </c>
      <c r="H86" s="73" t="s">
        <v>67</v>
      </c>
      <c r="I86" s="26">
        <v>2.0</v>
      </c>
      <c r="J86" s="61">
        <f t="shared" si="3"/>
        <v>0.00113507378</v>
      </c>
      <c r="K86" s="62">
        <f t="shared" si="4"/>
        <v>0.3719636776</v>
      </c>
      <c r="L86" s="16"/>
      <c r="M86" s="4"/>
      <c r="N86" s="4"/>
      <c r="O86" s="4"/>
      <c r="P86" s="4"/>
      <c r="Q86" s="4"/>
      <c r="R86" s="4"/>
      <c r="S86" s="4"/>
      <c r="T86" s="4"/>
      <c r="U86" s="4"/>
      <c r="V86" s="4"/>
      <c r="W86" s="4"/>
      <c r="X86" s="4"/>
    </row>
    <row r="87">
      <c r="A87" s="31" t="s">
        <v>267</v>
      </c>
      <c r="B87" s="64" t="s">
        <v>177</v>
      </c>
      <c r="C87" s="65" t="s">
        <v>130</v>
      </c>
      <c r="D87" s="207">
        <v>393.0</v>
      </c>
      <c r="E87" s="70">
        <v>0.0</v>
      </c>
      <c r="F87" s="208">
        <f t="shared" si="1"/>
        <v>393</v>
      </c>
      <c r="G87" s="68">
        <f t="shared" si="2"/>
        <v>2</v>
      </c>
      <c r="H87" s="73" t="s">
        <v>100</v>
      </c>
      <c r="I87" s="26">
        <v>2.0</v>
      </c>
      <c r="J87" s="61">
        <f t="shared" si="3"/>
        <v>0.00113507378</v>
      </c>
      <c r="K87" s="62">
        <f t="shared" si="4"/>
        <v>0.4460839955</v>
      </c>
      <c r="L87" s="16"/>
      <c r="M87" s="4"/>
      <c r="N87" s="4"/>
      <c r="O87" s="4"/>
      <c r="P87" s="4"/>
      <c r="Q87" s="4"/>
      <c r="R87" s="4"/>
      <c r="S87" s="4"/>
      <c r="T87" s="4"/>
      <c r="U87" s="4"/>
      <c r="V87" s="4"/>
      <c r="W87" s="4"/>
      <c r="X87" s="4"/>
    </row>
    <row r="88">
      <c r="A88" s="31" t="s">
        <v>706</v>
      </c>
      <c r="B88" s="64" t="s">
        <v>87</v>
      </c>
      <c r="C88" s="65" t="s">
        <v>88</v>
      </c>
      <c r="D88" s="66">
        <v>327.7</v>
      </c>
      <c r="E88" s="70">
        <v>0.0</v>
      </c>
      <c r="F88" s="208">
        <f t="shared" si="1"/>
        <v>327.7</v>
      </c>
      <c r="G88" s="68">
        <f t="shared" si="2"/>
        <v>2</v>
      </c>
      <c r="H88" s="73" t="s">
        <v>67</v>
      </c>
      <c r="I88" s="26">
        <v>2.0</v>
      </c>
      <c r="J88" s="61">
        <f t="shared" si="3"/>
        <v>0.00113507378</v>
      </c>
      <c r="K88" s="62">
        <f t="shared" si="4"/>
        <v>0.3719636776</v>
      </c>
      <c r="L88" s="16"/>
      <c r="M88" s="4"/>
      <c r="N88" s="4"/>
      <c r="O88" s="4"/>
      <c r="P88" s="4"/>
      <c r="Q88" s="4"/>
      <c r="R88" s="4"/>
      <c r="S88" s="4"/>
      <c r="T88" s="4"/>
      <c r="U88" s="4"/>
      <c r="V88" s="4"/>
      <c r="W88" s="4"/>
      <c r="X88" s="4"/>
    </row>
    <row r="89">
      <c r="A89" s="31" t="s">
        <v>403</v>
      </c>
      <c r="B89" s="75" t="s">
        <v>404</v>
      </c>
      <c r="C89" s="65" t="s">
        <v>99</v>
      </c>
      <c r="D89" s="207">
        <v>362.0</v>
      </c>
      <c r="E89" s="70">
        <v>0.0</v>
      </c>
      <c r="F89" s="208">
        <f t="shared" si="1"/>
        <v>362</v>
      </c>
      <c r="G89" s="68">
        <f t="shared" si="2"/>
        <v>2</v>
      </c>
      <c r="H89" s="73" t="s">
        <v>100</v>
      </c>
      <c r="I89" s="26">
        <v>2.0</v>
      </c>
      <c r="J89" s="61">
        <f t="shared" si="3"/>
        <v>0.00113507378</v>
      </c>
      <c r="K89" s="62">
        <f t="shared" si="4"/>
        <v>0.4108967083</v>
      </c>
      <c r="L89" s="16"/>
      <c r="M89" s="4"/>
      <c r="N89" s="4"/>
      <c r="O89" s="4"/>
      <c r="P89" s="4"/>
      <c r="Q89" s="4"/>
      <c r="R89" s="4"/>
      <c r="S89" s="4"/>
      <c r="T89" s="4"/>
      <c r="U89" s="4"/>
      <c r="V89" s="4"/>
      <c r="W89" s="4"/>
      <c r="X89" s="4"/>
    </row>
    <row r="90">
      <c r="A90" s="69" t="s">
        <v>241</v>
      </c>
      <c r="B90" s="64" t="s">
        <v>192</v>
      </c>
      <c r="C90" s="65" t="s">
        <v>193</v>
      </c>
      <c r="D90" s="207">
        <v>496.0</v>
      </c>
      <c r="E90" s="70">
        <v>0.0</v>
      </c>
      <c r="F90" s="208">
        <f t="shared" si="1"/>
        <v>496</v>
      </c>
      <c r="G90" s="68">
        <f t="shared" si="2"/>
        <v>2</v>
      </c>
      <c r="H90" s="73" t="s">
        <v>63</v>
      </c>
      <c r="I90" s="26">
        <v>2.0</v>
      </c>
      <c r="J90" s="61">
        <f t="shared" si="3"/>
        <v>0.00113507378</v>
      </c>
      <c r="K90" s="62">
        <f t="shared" si="4"/>
        <v>0.5629965948</v>
      </c>
      <c r="L90" s="16"/>
      <c r="M90" s="4"/>
      <c r="N90" s="4"/>
      <c r="O90" s="4"/>
      <c r="P90" s="4"/>
      <c r="Q90" s="4"/>
      <c r="R90" s="4"/>
      <c r="S90" s="4"/>
      <c r="T90" s="4"/>
      <c r="U90" s="4"/>
      <c r="V90" s="4"/>
      <c r="W90" s="4"/>
      <c r="X90" s="4"/>
    </row>
    <row r="91">
      <c r="A91" s="31" t="s">
        <v>438</v>
      </c>
      <c r="B91" s="64" t="s">
        <v>177</v>
      </c>
      <c r="C91" s="65" t="s">
        <v>130</v>
      </c>
      <c r="D91" s="207">
        <v>393.0</v>
      </c>
      <c r="E91" s="70">
        <v>0.0</v>
      </c>
      <c r="F91" s="208">
        <f t="shared" si="1"/>
        <v>393</v>
      </c>
      <c r="G91" s="68">
        <f t="shared" si="2"/>
        <v>2</v>
      </c>
      <c r="H91" s="73" t="s">
        <v>100</v>
      </c>
      <c r="I91" s="26">
        <v>2.0</v>
      </c>
      <c r="J91" s="61">
        <f t="shared" si="3"/>
        <v>0.00113507378</v>
      </c>
      <c r="K91" s="62">
        <f t="shared" si="4"/>
        <v>0.4460839955</v>
      </c>
      <c r="L91" s="16"/>
      <c r="M91" s="4"/>
      <c r="N91" s="4"/>
      <c r="O91" s="4"/>
      <c r="P91" s="4"/>
      <c r="Q91" s="4"/>
      <c r="R91" s="4"/>
      <c r="S91" s="4"/>
      <c r="T91" s="4"/>
      <c r="U91" s="4"/>
      <c r="V91" s="4"/>
      <c r="W91" s="4"/>
      <c r="X91" s="4"/>
    </row>
    <row r="92">
      <c r="A92" s="72" t="s">
        <v>147</v>
      </c>
      <c r="B92" s="64" t="s">
        <v>148</v>
      </c>
      <c r="C92" s="65" t="s">
        <v>149</v>
      </c>
      <c r="D92" s="207">
        <v>40.0</v>
      </c>
      <c r="E92" s="70">
        <v>0.0</v>
      </c>
      <c r="F92" s="208">
        <f t="shared" si="1"/>
        <v>40</v>
      </c>
      <c r="G92" s="68">
        <f t="shared" si="2"/>
        <v>1</v>
      </c>
      <c r="H92" s="73" t="s">
        <v>685</v>
      </c>
      <c r="I92" s="26">
        <v>2.0</v>
      </c>
      <c r="J92" s="61">
        <f t="shared" si="3"/>
        <v>0.00113507378</v>
      </c>
      <c r="K92" s="62">
        <f t="shared" si="4"/>
        <v>0.04540295119</v>
      </c>
      <c r="L92" s="16"/>
      <c r="M92" s="4"/>
      <c r="N92" s="4"/>
      <c r="O92" s="4"/>
      <c r="P92" s="4"/>
      <c r="Q92" s="4"/>
      <c r="R92" s="4"/>
      <c r="S92" s="4"/>
      <c r="T92" s="4"/>
      <c r="U92" s="4"/>
      <c r="V92" s="4"/>
      <c r="W92" s="4"/>
      <c r="X92" s="4"/>
    </row>
    <row r="93">
      <c r="A93" s="31" t="s">
        <v>150</v>
      </c>
      <c r="B93" s="75" t="s">
        <v>151</v>
      </c>
      <c r="C93" s="65" t="s">
        <v>59</v>
      </c>
      <c r="D93" s="207">
        <v>51.1</v>
      </c>
      <c r="E93" s="70">
        <v>0.0</v>
      </c>
      <c r="F93" s="208">
        <f t="shared" si="1"/>
        <v>51.1</v>
      </c>
      <c r="G93" s="68">
        <f t="shared" si="2"/>
        <v>1</v>
      </c>
      <c r="H93" s="89" t="s">
        <v>51</v>
      </c>
      <c r="I93" s="26">
        <v>2.0</v>
      </c>
      <c r="J93" s="61">
        <f t="shared" si="3"/>
        <v>0.00113507378</v>
      </c>
      <c r="K93" s="62">
        <f t="shared" si="4"/>
        <v>0.05800227015</v>
      </c>
      <c r="L93" s="16"/>
      <c r="M93" s="4"/>
      <c r="N93" s="4"/>
      <c r="O93" s="4"/>
      <c r="P93" s="4"/>
      <c r="Q93" s="4"/>
      <c r="R93" s="4"/>
      <c r="S93" s="4"/>
      <c r="T93" s="4"/>
      <c r="U93" s="4"/>
      <c r="V93" s="4"/>
      <c r="W93" s="4"/>
      <c r="X93" s="4"/>
    </row>
    <row r="94">
      <c r="A94" s="63" t="s">
        <v>285</v>
      </c>
      <c r="B94" s="64" t="s">
        <v>137</v>
      </c>
      <c r="C94" s="65" t="s">
        <v>138</v>
      </c>
      <c r="D94" s="66">
        <v>287.8</v>
      </c>
      <c r="E94" s="70">
        <v>0.0</v>
      </c>
      <c r="F94" s="208">
        <f t="shared" si="1"/>
        <v>287.8</v>
      </c>
      <c r="G94" s="68">
        <f t="shared" si="2"/>
        <v>2</v>
      </c>
      <c r="H94" s="73" t="s">
        <v>67</v>
      </c>
      <c r="I94" s="26">
        <v>2.0</v>
      </c>
      <c r="J94" s="61">
        <f t="shared" si="3"/>
        <v>0.00113507378</v>
      </c>
      <c r="K94" s="62">
        <f t="shared" si="4"/>
        <v>0.3266742338</v>
      </c>
      <c r="L94" s="16"/>
      <c r="M94" s="4"/>
      <c r="N94" s="4"/>
      <c r="O94" s="4"/>
      <c r="P94" s="4"/>
      <c r="Q94" s="4"/>
      <c r="R94" s="4"/>
      <c r="S94" s="4"/>
      <c r="T94" s="4"/>
      <c r="U94" s="4"/>
      <c r="V94" s="4"/>
      <c r="W94" s="4"/>
      <c r="X94" s="4"/>
    </row>
    <row r="95">
      <c r="A95" s="31" t="s">
        <v>272</v>
      </c>
      <c r="B95" s="64" t="s">
        <v>95</v>
      </c>
      <c r="C95" s="65" t="s">
        <v>96</v>
      </c>
      <c r="D95" s="66">
        <v>175.3</v>
      </c>
      <c r="E95" s="70">
        <v>0.0</v>
      </c>
      <c r="F95" s="208">
        <f t="shared" si="1"/>
        <v>175.3</v>
      </c>
      <c r="G95" s="68">
        <f t="shared" si="2"/>
        <v>1</v>
      </c>
      <c r="H95" s="73" t="s">
        <v>67</v>
      </c>
      <c r="I95" s="26">
        <v>2.0</v>
      </c>
      <c r="J95" s="61">
        <f t="shared" si="3"/>
        <v>0.00113507378</v>
      </c>
      <c r="K95" s="62">
        <f t="shared" si="4"/>
        <v>0.1989784336</v>
      </c>
      <c r="L95" s="16"/>
      <c r="M95" s="4"/>
      <c r="N95" s="4"/>
      <c r="O95" s="4"/>
      <c r="P95" s="4"/>
      <c r="Q95" s="4"/>
      <c r="R95" s="4"/>
      <c r="S95" s="4"/>
      <c r="T95" s="4"/>
      <c r="U95" s="4"/>
      <c r="V95" s="4"/>
      <c r="W95" s="4"/>
      <c r="X95" s="4"/>
    </row>
    <row r="96">
      <c r="A96" s="31" t="s">
        <v>212</v>
      </c>
      <c r="B96" s="75" t="s">
        <v>109</v>
      </c>
      <c r="C96" s="65" t="s">
        <v>110</v>
      </c>
      <c r="D96" s="66">
        <v>246.9</v>
      </c>
      <c r="E96" s="70">
        <v>0.0</v>
      </c>
      <c r="F96" s="208">
        <f t="shared" si="1"/>
        <v>246.9</v>
      </c>
      <c r="G96" s="68">
        <f t="shared" si="2"/>
        <v>1</v>
      </c>
      <c r="H96" s="73" t="s">
        <v>67</v>
      </c>
      <c r="I96" s="26">
        <v>2.0</v>
      </c>
      <c r="J96" s="61">
        <f t="shared" si="3"/>
        <v>0.00113507378</v>
      </c>
      <c r="K96" s="62">
        <f t="shared" si="4"/>
        <v>0.2802497162</v>
      </c>
      <c r="L96" s="16"/>
      <c r="M96" s="4"/>
      <c r="N96" s="4"/>
      <c r="O96" s="4"/>
      <c r="P96" s="4"/>
      <c r="Q96" s="4"/>
      <c r="R96" s="4"/>
      <c r="S96" s="4"/>
      <c r="T96" s="4"/>
      <c r="U96" s="4"/>
      <c r="V96" s="4"/>
      <c r="W96" s="4"/>
      <c r="X96" s="4"/>
    </row>
    <row r="97">
      <c r="A97" s="31" t="s">
        <v>345</v>
      </c>
      <c r="B97" s="64" t="s">
        <v>71</v>
      </c>
      <c r="C97" s="65" t="s">
        <v>72</v>
      </c>
      <c r="D97" s="207">
        <v>228.0</v>
      </c>
      <c r="E97" s="70">
        <v>0.0</v>
      </c>
      <c r="F97" s="208">
        <f t="shared" si="1"/>
        <v>228</v>
      </c>
      <c r="G97" s="68">
        <f t="shared" si="2"/>
        <v>1</v>
      </c>
      <c r="H97" s="89" t="s">
        <v>51</v>
      </c>
      <c r="I97" s="26">
        <v>2.0</v>
      </c>
      <c r="J97" s="61">
        <f t="shared" si="3"/>
        <v>0.00113507378</v>
      </c>
      <c r="K97" s="62">
        <f t="shared" si="4"/>
        <v>0.2587968218</v>
      </c>
      <c r="L97" s="16"/>
      <c r="M97" s="4"/>
      <c r="N97" s="4"/>
      <c r="O97" s="4"/>
      <c r="P97" s="4"/>
      <c r="Q97" s="4"/>
      <c r="R97" s="4"/>
      <c r="S97" s="4"/>
      <c r="T97" s="4"/>
      <c r="U97" s="4"/>
      <c r="V97" s="4"/>
      <c r="W97" s="4"/>
      <c r="X97" s="4"/>
    </row>
    <row r="98">
      <c r="A98" s="77" t="s">
        <v>707</v>
      </c>
      <c r="B98" s="75" t="s">
        <v>708</v>
      </c>
      <c r="C98" s="65" t="s">
        <v>62</v>
      </c>
      <c r="D98" s="207">
        <v>1.2</v>
      </c>
      <c r="E98" s="70">
        <v>0.0</v>
      </c>
      <c r="F98" s="208">
        <f t="shared" si="1"/>
        <v>1.2</v>
      </c>
      <c r="G98" s="68">
        <f t="shared" si="2"/>
        <v>1</v>
      </c>
      <c r="H98" s="73" t="s">
        <v>685</v>
      </c>
      <c r="I98" s="26">
        <v>2.0</v>
      </c>
      <c r="J98" s="61">
        <f t="shared" si="3"/>
        <v>0.00113507378</v>
      </c>
      <c r="K98" s="62">
        <f t="shared" si="4"/>
        <v>0.001362088536</v>
      </c>
      <c r="L98" s="16"/>
      <c r="M98" s="4"/>
      <c r="N98" s="4"/>
      <c r="O98" s="4"/>
      <c r="P98" s="4"/>
      <c r="Q98" s="4"/>
      <c r="R98" s="4"/>
      <c r="S98" s="4"/>
      <c r="T98" s="4"/>
      <c r="U98" s="4"/>
      <c r="V98" s="4"/>
      <c r="W98" s="4"/>
      <c r="X98" s="4"/>
    </row>
    <row r="99">
      <c r="A99" s="63" t="s">
        <v>709</v>
      </c>
      <c r="B99" s="64" t="s">
        <v>98</v>
      </c>
      <c r="C99" s="65" t="s">
        <v>99</v>
      </c>
      <c r="D99" s="207">
        <v>362.0</v>
      </c>
      <c r="E99" s="70">
        <v>0.0</v>
      </c>
      <c r="F99" s="208">
        <f t="shared" si="1"/>
        <v>362</v>
      </c>
      <c r="G99" s="68">
        <f t="shared" si="2"/>
        <v>2</v>
      </c>
      <c r="H99" s="73" t="s">
        <v>100</v>
      </c>
      <c r="I99" s="26">
        <v>2.0</v>
      </c>
      <c r="J99" s="61">
        <f t="shared" si="3"/>
        <v>0.00113507378</v>
      </c>
      <c r="K99" s="62">
        <f t="shared" si="4"/>
        <v>0.4108967083</v>
      </c>
      <c r="L99" s="16"/>
      <c r="M99" s="4"/>
      <c r="N99" s="4"/>
      <c r="O99" s="4"/>
      <c r="P99" s="4"/>
      <c r="Q99" s="4"/>
      <c r="R99" s="4"/>
      <c r="S99" s="4"/>
      <c r="T99" s="4"/>
      <c r="U99" s="4"/>
      <c r="V99" s="4"/>
      <c r="W99" s="4"/>
      <c r="X99" s="4"/>
    </row>
    <row r="100">
      <c r="A100" s="69" t="s">
        <v>388</v>
      </c>
      <c r="B100" s="64" t="s">
        <v>104</v>
      </c>
      <c r="C100" s="65" t="s">
        <v>105</v>
      </c>
      <c r="D100" s="209">
        <v>328.4</v>
      </c>
      <c r="E100" s="70">
        <v>0.0</v>
      </c>
      <c r="F100" s="208">
        <f t="shared" si="1"/>
        <v>328.4</v>
      </c>
      <c r="G100" s="68">
        <f t="shared" si="2"/>
        <v>2</v>
      </c>
      <c r="H100" s="89" t="s">
        <v>51</v>
      </c>
      <c r="I100" s="26">
        <v>2.0</v>
      </c>
      <c r="J100" s="61">
        <f t="shared" si="3"/>
        <v>0.00113507378</v>
      </c>
      <c r="K100" s="62">
        <f t="shared" si="4"/>
        <v>0.3727582293</v>
      </c>
      <c r="L100" s="16"/>
      <c r="M100" s="4"/>
      <c r="N100" s="4"/>
      <c r="O100" s="4"/>
      <c r="P100" s="4"/>
      <c r="Q100" s="4"/>
      <c r="R100" s="4"/>
      <c r="S100" s="4"/>
      <c r="T100" s="4"/>
      <c r="U100" s="4"/>
      <c r="V100" s="4"/>
      <c r="W100" s="4"/>
      <c r="X100" s="4"/>
    </row>
    <row r="101">
      <c r="A101" s="72" t="s">
        <v>710</v>
      </c>
      <c r="B101" s="75" t="s">
        <v>171</v>
      </c>
      <c r="C101" s="65" t="s">
        <v>99</v>
      </c>
      <c r="D101" s="207">
        <v>362.0</v>
      </c>
      <c r="E101" s="70">
        <v>0.0</v>
      </c>
      <c r="F101" s="208">
        <f t="shared" si="1"/>
        <v>362</v>
      </c>
      <c r="G101" s="68">
        <f t="shared" si="2"/>
        <v>2</v>
      </c>
      <c r="H101" s="73" t="s">
        <v>100</v>
      </c>
      <c r="I101" s="26">
        <v>2.0</v>
      </c>
      <c r="J101" s="61">
        <f t="shared" si="3"/>
        <v>0.00113507378</v>
      </c>
      <c r="K101" s="62">
        <f t="shared" si="4"/>
        <v>0.4108967083</v>
      </c>
      <c r="L101" s="16"/>
      <c r="M101" s="4"/>
      <c r="N101" s="4"/>
      <c r="O101" s="4"/>
      <c r="P101" s="4"/>
      <c r="Q101" s="4"/>
      <c r="R101" s="4"/>
      <c r="S101" s="4"/>
      <c r="T101" s="4"/>
      <c r="U101" s="4"/>
      <c r="V101" s="4"/>
      <c r="W101" s="4"/>
      <c r="X101" s="4"/>
    </row>
    <row r="102">
      <c r="A102" s="31" t="s">
        <v>255</v>
      </c>
      <c r="B102" s="75" t="s">
        <v>256</v>
      </c>
      <c r="C102" s="65" t="s">
        <v>99</v>
      </c>
      <c r="D102" s="207">
        <v>362.0</v>
      </c>
      <c r="E102" s="70">
        <v>0.0</v>
      </c>
      <c r="F102" s="208">
        <f t="shared" si="1"/>
        <v>362</v>
      </c>
      <c r="G102" s="68">
        <f t="shared" si="2"/>
        <v>2</v>
      </c>
      <c r="H102" s="73" t="s">
        <v>100</v>
      </c>
      <c r="I102" s="26">
        <v>2.0</v>
      </c>
      <c r="J102" s="61">
        <f t="shared" si="3"/>
        <v>0.00113507378</v>
      </c>
      <c r="K102" s="62">
        <f t="shared" si="4"/>
        <v>0.4108967083</v>
      </c>
      <c r="L102" s="16"/>
      <c r="M102" s="4"/>
      <c r="N102" s="4"/>
      <c r="O102" s="4"/>
      <c r="P102" s="4"/>
      <c r="Q102" s="4"/>
      <c r="R102" s="4"/>
      <c r="S102" s="4"/>
      <c r="T102" s="4"/>
      <c r="U102" s="4"/>
      <c r="V102" s="4"/>
      <c r="W102" s="4"/>
      <c r="X102" s="4"/>
    </row>
    <row r="103">
      <c r="A103" s="72" t="s">
        <v>711</v>
      </c>
      <c r="B103" s="64" t="s">
        <v>104</v>
      </c>
      <c r="C103" s="65" t="s">
        <v>105</v>
      </c>
      <c r="D103" s="209">
        <v>328.4</v>
      </c>
      <c r="E103" s="70">
        <v>0.0</v>
      </c>
      <c r="F103" s="208">
        <f t="shared" si="1"/>
        <v>328.4</v>
      </c>
      <c r="G103" s="68">
        <f t="shared" si="2"/>
        <v>2</v>
      </c>
      <c r="H103" s="89" t="s">
        <v>51</v>
      </c>
      <c r="I103" s="26">
        <v>2.0</v>
      </c>
      <c r="J103" s="61">
        <f t="shared" si="3"/>
        <v>0.00113507378</v>
      </c>
      <c r="K103" s="62">
        <f t="shared" si="4"/>
        <v>0.3727582293</v>
      </c>
      <c r="L103" s="16"/>
      <c r="M103" s="4"/>
      <c r="N103" s="4"/>
      <c r="O103" s="4"/>
      <c r="P103" s="4"/>
      <c r="Q103" s="4"/>
      <c r="R103" s="4"/>
      <c r="S103" s="4"/>
      <c r="T103" s="4"/>
      <c r="U103" s="4"/>
      <c r="V103" s="4"/>
      <c r="W103" s="4"/>
      <c r="X103" s="4"/>
    </row>
    <row r="104">
      <c r="A104" s="69" t="s">
        <v>236</v>
      </c>
      <c r="B104" s="64" t="s">
        <v>71</v>
      </c>
      <c r="C104" s="65" t="s">
        <v>72</v>
      </c>
      <c r="D104" s="207">
        <v>228.0</v>
      </c>
      <c r="E104" s="70">
        <v>0.0</v>
      </c>
      <c r="F104" s="208">
        <f t="shared" si="1"/>
        <v>228</v>
      </c>
      <c r="G104" s="68">
        <f t="shared" si="2"/>
        <v>1</v>
      </c>
      <c r="H104" s="89" t="s">
        <v>51</v>
      </c>
      <c r="I104" s="26">
        <v>2.0</v>
      </c>
      <c r="J104" s="61">
        <f t="shared" si="3"/>
        <v>0.00113507378</v>
      </c>
      <c r="K104" s="62">
        <f t="shared" si="4"/>
        <v>0.2587968218</v>
      </c>
      <c r="L104" s="16"/>
      <c r="M104" s="4"/>
      <c r="N104" s="4"/>
      <c r="O104" s="4"/>
      <c r="P104" s="4"/>
      <c r="Q104" s="4"/>
      <c r="R104" s="4"/>
      <c r="S104" s="4"/>
      <c r="T104" s="4"/>
      <c r="U104" s="4"/>
      <c r="V104" s="4"/>
      <c r="W104" s="4"/>
      <c r="X104" s="4"/>
    </row>
    <row r="105">
      <c r="A105" s="77" t="s">
        <v>712</v>
      </c>
      <c r="B105" s="75" t="s">
        <v>71</v>
      </c>
      <c r="C105" s="65" t="s">
        <v>72</v>
      </c>
      <c r="D105" s="207">
        <v>228.0</v>
      </c>
      <c r="E105" s="70">
        <v>0.0</v>
      </c>
      <c r="F105" s="208">
        <f t="shared" si="1"/>
        <v>228</v>
      </c>
      <c r="G105" s="68">
        <f t="shared" si="2"/>
        <v>1</v>
      </c>
      <c r="H105" s="89" t="s">
        <v>51</v>
      </c>
      <c r="I105" s="26">
        <v>2.0</v>
      </c>
      <c r="J105" s="61">
        <f t="shared" si="3"/>
        <v>0.00113507378</v>
      </c>
      <c r="K105" s="62">
        <f t="shared" si="4"/>
        <v>0.2587968218</v>
      </c>
      <c r="L105" s="16"/>
      <c r="M105" s="4"/>
      <c r="N105" s="4"/>
      <c r="O105" s="4"/>
      <c r="P105" s="4"/>
      <c r="Q105" s="4"/>
      <c r="R105" s="4"/>
      <c r="S105" s="4"/>
      <c r="T105" s="4"/>
      <c r="U105" s="4"/>
      <c r="V105" s="4"/>
      <c r="W105" s="4"/>
      <c r="X105" s="4"/>
    </row>
    <row r="106">
      <c r="A106" s="72" t="s">
        <v>510</v>
      </c>
      <c r="B106" s="75" t="s">
        <v>511</v>
      </c>
      <c r="C106" s="65" t="s">
        <v>512</v>
      </c>
      <c r="D106" s="66">
        <v>352.3</v>
      </c>
      <c r="E106" s="70">
        <v>0.0</v>
      </c>
      <c r="F106" s="208">
        <f t="shared" si="1"/>
        <v>352.3</v>
      </c>
      <c r="G106" s="68">
        <f t="shared" si="2"/>
        <v>2</v>
      </c>
      <c r="H106" s="73" t="s">
        <v>67</v>
      </c>
      <c r="I106" s="26">
        <v>1.0</v>
      </c>
      <c r="J106" s="61">
        <f t="shared" si="3"/>
        <v>0.0005675368899</v>
      </c>
      <c r="K106" s="62">
        <f t="shared" si="4"/>
        <v>0.1999432463</v>
      </c>
      <c r="L106" s="16"/>
      <c r="M106" s="4"/>
      <c r="N106" s="4"/>
      <c r="O106" s="4"/>
      <c r="P106" s="4"/>
      <c r="Q106" s="4"/>
      <c r="R106" s="4"/>
      <c r="S106" s="4"/>
      <c r="T106" s="4"/>
      <c r="U106" s="4"/>
      <c r="V106" s="4"/>
      <c r="W106" s="4"/>
      <c r="X106" s="4"/>
    </row>
    <row r="107">
      <c r="A107" s="82" t="s">
        <v>392</v>
      </c>
      <c r="B107" s="75" t="s">
        <v>393</v>
      </c>
      <c r="C107" s="65" t="s">
        <v>82</v>
      </c>
      <c r="D107" s="207">
        <v>709.8</v>
      </c>
      <c r="E107" s="70">
        <v>0.0</v>
      </c>
      <c r="F107" s="208">
        <f t="shared" si="1"/>
        <v>709.8</v>
      </c>
      <c r="G107" s="68">
        <f t="shared" si="2"/>
        <v>3</v>
      </c>
      <c r="H107" s="89" t="s">
        <v>51</v>
      </c>
      <c r="I107" s="26">
        <v>1.0</v>
      </c>
      <c r="J107" s="61">
        <f t="shared" si="3"/>
        <v>0.0005675368899</v>
      </c>
      <c r="K107" s="62">
        <f t="shared" si="4"/>
        <v>0.4028376844</v>
      </c>
      <c r="L107" s="16"/>
      <c r="M107" s="4"/>
      <c r="N107" s="4"/>
      <c r="O107" s="4"/>
      <c r="P107" s="4"/>
      <c r="Q107" s="4"/>
      <c r="R107" s="4"/>
      <c r="S107" s="4"/>
      <c r="T107" s="4"/>
      <c r="U107" s="4"/>
      <c r="V107" s="4"/>
      <c r="W107" s="4"/>
      <c r="X107" s="4"/>
    </row>
    <row r="108">
      <c r="A108" s="31" t="s">
        <v>339</v>
      </c>
      <c r="B108" s="64" t="s">
        <v>112</v>
      </c>
      <c r="C108" s="65" t="s">
        <v>59</v>
      </c>
      <c r="D108" s="207">
        <v>51.1</v>
      </c>
      <c r="E108" s="70">
        <v>0.0</v>
      </c>
      <c r="F108" s="208">
        <f t="shared" si="1"/>
        <v>51.1</v>
      </c>
      <c r="G108" s="68">
        <f t="shared" si="2"/>
        <v>1</v>
      </c>
      <c r="H108" s="89" t="s">
        <v>51</v>
      </c>
      <c r="I108" s="26">
        <v>1.0</v>
      </c>
      <c r="J108" s="61">
        <f t="shared" si="3"/>
        <v>0.0005675368899</v>
      </c>
      <c r="K108" s="62">
        <f t="shared" si="4"/>
        <v>0.02900113507</v>
      </c>
      <c r="L108" s="16"/>
      <c r="M108" s="4"/>
      <c r="N108" s="4"/>
      <c r="O108" s="4"/>
      <c r="P108" s="4"/>
      <c r="Q108" s="4"/>
      <c r="R108" s="4"/>
      <c r="S108" s="4"/>
      <c r="T108" s="4"/>
      <c r="U108" s="4"/>
      <c r="V108" s="4"/>
      <c r="W108" s="4"/>
      <c r="X108" s="4"/>
    </row>
    <row r="109">
      <c r="A109" s="31" t="s">
        <v>449</v>
      </c>
      <c r="B109" s="64" t="s">
        <v>450</v>
      </c>
      <c r="C109" s="65" t="s">
        <v>96</v>
      </c>
      <c r="D109" s="66">
        <v>175.3</v>
      </c>
      <c r="E109" s="70">
        <v>0.0</v>
      </c>
      <c r="F109" s="208">
        <f t="shared" si="1"/>
        <v>175.3</v>
      </c>
      <c r="G109" s="68">
        <f t="shared" si="2"/>
        <v>1</v>
      </c>
      <c r="H109" s="73" t="s">
        <v>67</v>
      </c>
      <c r="I109" s="26">
        <v>1.0</v>
      </c>
      <c r="J109" s="61">
        <f t="shared" si="3"/>
        <v>0.0005675368899</v>
      </c>
      <c r="K109" s="62">
        <f t="shared" si="4"/>
        <v>0.0994892168</v>
      </c>
      <c r="L109" s="16"/>
      <c r="M109" s="4"/>
      <c r="N109" s="4"/>
      <c r="O109" s="4"/>
      <c r="P109" s="4"/>
      <c r="Q109" s="4"/>
      <c r="R109" s="4"/>
      <c r="S109" s="4"/>
      <c r="T109" s="4"/>
      <c r="U109" s="4"/>
      <c r="V109" s="4"/>
      <c r="W109" s="4"/>
      <c r="X109" s="4"/>
    </row>
    <row r="110">
      <c r="A110" s="69" t="s">
        <v>462</v>
      </c>
      <c r="B110" s="64" t="s">
        <v>463</v>
      </c>
      <c r="C110" s="65" t="s">
        <v>85</v>
      </c>
      <c r="D110" s="207">
        <v>391.0</v>
      </c>
      <c r="E110" s="70">
        <v>0.0</v>
      </c>
      <c r="F110" s="208">
        <f t="shared" si="1"/>
        <v>391</v>
      </c>
      <c r="G110" s="68">
        <f t="shared" si="2"/>
        <v>2</v>
      </c>
      <c r="H110" s="73" t="s">
        <v>67</v>
      </c>
      <c r="I110" s="26">
        <v>1.0</v>
      </c>
      <c r="J110" s="61">
        <f t="shared" si="3"/>
        <v>0.0005675368899</v>
      </c>
      <c r="K110" s="62">
        <f t="shared" si="4"/>
        <v>0.221906924</v>
      </c>
      <c r="L110" s="16"/>
      <c r="M110" s="4"/>
      <c r="N110" s="4"/>
      <c r="O110" s="4"/>
      <c r="P110" s="4"/>
      <c r="Q110" s="4"/>
      <c r="R110" s="4"/>
      <c r="S110" s="4"/>
      <c r="T110" s="4"/>
      <c r="U110" s="4"/>
      <c r="V110" s="4"/>
      <c r="W110" s="4"/>
      <c r="X110" s="4"/>
    </row>
    <row r="111">
      <c r="A111" s="77" t="s">
        <v>428</v>
      </c>
      <c r="B111" s="64" t="s">
        <v>173</v>
      </c>
      <c r="C111" s="65" t="s">
        <v>174</v>
      </c>
      <c r="D111" s="207">
        <v>408.0</v>
      </c>
      <c r="E111" s="70">
        <v>0.0</v>
      </c>
      <c r="F111" s="208">
        <f t="shared" si="1"/>
        <v>408</v>
      </c>
      <c r="G111" s="68">
        <f t="shared" si="2"/>
        <v>2</v>
      </c>
      <c r="H111" s="73" t="s">
        <v>175</v>
      </c>
      <c r="I111" s="26">
        <v>1.0</v>
      </c>
      <c r="J111" s="61">
        <f t="shared" si="3"/>
        <v>0.0005675368899</v>
      </c>
      <c r="K111" s="62">
        <f t="shared" si="4"/>
        <v>0.2315550511</v>
      </c>
      <c r="L111" s="16"/>
      <c r="M111" s="4"/>
      <c r="N111" s="4"/>
      <c r="O111" s="4"/>
      <c r="P111" s="4"/>
      <c r="Q111" s="4"/>
      <c r="R111" s="4"/>
      <c r="S111" s="4"/>
      <c r="T111" s="4"/>
      <c r="U111" s="4"/>
      <c r="V111" s="4"/>
      <c r="W111" s="4"/>
      <c r="X111" s="4"/>
    </row>
    <row r="112">
      <c r="A112" s="69" t="s">
        <v>451</v>
      </c>
      <c r="B112" s="64" t="s">
        <v>450</v>
      </c>
      <c r="C112" s="65" t="s">
        <v>96</v>
      </c>
      <c r="D112" s="66">
        <v>175.3</v>
      </c>
      <c r="E112" s="70">
        <v>0.0</v>
      </c>
      <c r="F112" s="208">
        <f t="shared" si="1"/>
        <v>175.3</v>
      </c>
      <c r="G112" s="68">
        <f t="shared" si="2"/>
        <v>1</v>
      </c>
      <c r="H112" s="73" t="s">
        <v>67</v>
      </c>
      <c r="I112" s="26">
        <v>1.0</v>
      </c>
      <c r="J112" s="61">
        <f t="shared" si="3"/>
        <v>0.0005675368899</v>
      </c>
      <c r="K112" s="62">
        <f t="shared" si="4"/>
        <v>0.0994892168</v>
      </c>
      <c r="L112" s="16"/>
      <c r="M112" s="4"/>
      <c r="N112" s="4"/>
      <c r="O112" s="4"/>
      <c r="P112" s="4"/>
      <c r="Q112" s="4"/>
      <c r="R112" s="4"/>
      <c r="S112" s="4"/>
      <c r="T112" s="4"/>
      <c r="U112" s="4"/>
      <c r="V112" s="4"/>
      <c r="W112" s="4"/>
      <c r="X112" s="4"/>
    </row>
    <row r="113">
      <c r="A113" s="69" t="s">
        <v>311</v>
      </c>
      <c r="B113" s="64" t="s">
        <v>79</v>
      </c>
      <c r="C113" s="65" t="s">
        <v>50</v>
      </c>
      <c r="D113" s="207">
        <v>314.0</v>
      </c>
      <c r="E113" s="70">
        <v>0.0</v>
      </c>
      <c r="F113" s="208">
        <f t="shared" si="1"/>
        <v>314</v>
      </c>
      <c r="G113" s="68">
        <f t="shared" si="2"/>
        <v>2</v>
      </c>
      <c r="H113" s="89" t="s">
        <v>51</v>
      </c>
      <c r="I113" s="26">
        <v>1.0</v>
      </c>
      <c r="J113" s="61">
        <f t="shared" si="3"/>
        <v>0.0005675368899</v>
      </c>
      <c r="K113" s="62">
        <f t="shared" si="4"/>
        <v>0.1782065834</v>
      </c>
      <c r="L113" s="16"/>
      <c r="M113" s="4"/>
      <c r="N113" s="4"/>
      <c r="O113" s="4"/>
      <c r="P113" s="4"/>
      <c r="Q113" s="4"/>
      <c r="R113" s="4"/>
      <c r="S113" s="4"/>
      <c r="T113" s="4"/>
      <c r="U113" s="4"/>
      <c r="V113" s="4"/>
      <c r="W113" s="4"/>
      <c r="X113" s="4"/>
    </row>
    <row r="114">
      <c r="A114" s="77" t="s">
        <v>713</v>
      </c>
      <c r="B114" s="75" t="s">
        <v>714</v>
      </c>
      <c r="C114" s="65" t="s">
        <v>715</v>
      </c>
      <c r="D114" s="207">
        <v>310.0</v>
      </c>
      <c r="E114" s="70">
        <v>0.0</v>
      </c>
      <c r="F114" s="208">
        <f t="shared" si="1"/>
        <v>310</v>
      </c>
      <c r="G114" s="68">
        <f t="shared" si="2"/>
        <v>2</v>
      </c>
      <c r="H114" s="73" t="s">
        <v>67</v>
      </c>
      <c r="I114" s="26">
        <v>1.0</v>
      </c>
      <c r="J114" s="61">
        <f t="shared" si="3"/>
        <v>0.0005675368899</v>
      </c>
      <c r="K114" s="62">
        <f t="shared" si="4"/>
        <v>0.1759364359</v>
      </c>
      <c r="L114" s="16"/>
      <c r="M114" s="4"/>
      <c r="N114" s="4"/>
      <c r="O114" s="4"/>
      <c r="P114" s="4"/>
      <c r="Q114" s="4"/>
      <c r="R114" s="4"/>
      <c r="S114" s="4"/>
      <c r="T114" s="4"/>
      <c r="U114" s="4"/>
      <c r="V114" s="4"/>
      <c r="W114" s="4"/>
      <c r="X114" s="4"/>
    </row>
    <row r="115">
      <c r="A115" s="31" t="s">
        <v>407</v>
      </c>
      <c r="B115" s="64" t="s">
        <v>98</v>
      </c>
      <c r="C115" s="65" t="s">
        <v>99</v>
      </c>
      <c r="D115" s="207">
        <v>362.0</v>
      </c>
      <c r="E115" s="70">
        <v>0.0</v>
      </c>
      <c r="F115" s="208">
        <f t="shared" si="1"/>
        <v>362</v>
      </c>
      <c r="G115" s="68">
        <f t="shared" si="2"/>
        <v>2</v>
      </c>
      <c r="H115" s="73" t="s">
        <v>100</v>
      </c>
      <c r="I115" s="26">
        <v>1.0</v>
      </c>
      <c r="J115" s="61">
        <f t="shared" si="3"/>
        <v>0.0005675368899</v>
      </c>
      <c r="K115" s="62">
        <f t="shared" si="4"/>
        <v>0.2054483541</v>
      </c>
      <c r="L115" s="16"/>
      <c r="M115" s="4"/>
      <c r="N115" s="4"/>
      <c r="O115" s="4"/>
      <c r="P115" s="4"/>
      <c r="Q115" s="4"/>
      <c r="R115" s="4"/>
      <c r="S115" s="4"/>
      <c r="T115" s="4"/>
      <c r="U115" s="4"/>
      <c r="V115" s="4"/>
      <c r="W115" s="4"/>
      <c r="X115" s="4"/>
    </row>
    <row r="116">
      <c r="A116" s="72" t="s">
        <v>439</v>
      </c>
      <c r="B116" s="64" t="s">
        <v>129</v>
      </c>
      <c r="C116" s="65" t="s">
        <v>130</v>
      </c>
      <c r="D116" s="207">
        <v>393.0</v>
      </c>
      <c r="E116" s="70">
        <v>0.0</v>
      </c>
      <c r="F116" s="208">
        <f t="shared" si="1"/>
        <v>393</v>
      </c>
      <c r="G116" s="68">
        <f t="shared" si="2"/>
        <v>2</v>
      </c>
      <c r="H116" s="73" t="s">
        <v>100</v>
      </c>
      <c r="I116" s="26">
        <v>1.0</v>
      </c>
      <c r="J116" s="61">
        <f t="shared" si="3"/>
        <v>0.0005675368899</v>
      </c>
      <c r="K116" s="62">
        <f t="shared" si="4"/>
        <v>0.2230419977</v>
      </c>
      <c r="L116" s="16"/>
      <c r="M116" s="4"/>
      <c r="N116" s="4"/>
      <c r="O116" s="4"/>
      <c r="P116" s="4"/>
      <c r="Q116" s="4"/>
      <c r="R116" s="4"/>
      <c r="S116" s="4"/>
      <c r="T116" s="4"/>
      <c r="U116" s="4"/>
      <c r="V116" s="4"/>
      <c r="W116" s="4"/>
      <c r="X116" s="4"/>
    </row>
    <row r="117">
      <c r="A117" s="31" t="s">
        <v>716</v>
      </c>
      <c r="B117" s="75" t="s">
        <v>717</v>
      </c>
      <c r="C117" s="65" t="s">
        <v>50</v>
      </c>
      <c r="D117" s="207">
        <v>314.0</v>
      </c>
      <c r="E117" s="70">
        <v>0.0</v>
      </c>
      <c r="F117" s="208">
        <f t="shared" si="1"/>
        <v>314</v>
      </c>
      <c r="G117" s="68">
        <f t="shared" si="2"/>
        <v>2</v>
      </c>
      <c r="H117" s="89" t="s">
        <v>51</v>
      </c>
      <c r="I117" s="26">
        <v>1.0</v>
      </c>
      <c r="J117" s="61">
        <f t="shared" si="3"/>
        <v>0.0005675368899</v>
      </c>
      <c r="K117" s="62">
        <f t="shared" si="4"/>
        <v>0.1782065834</v>
      </c>
      <c r="L117" s="16"/>
      <c r="M117" s="4"/>
      <c r="N117" s="4"/>
      <c r="O117" s="4"/>
      <c r="P117" s="4"/>
      <c r="Q117" s="4"/>
      <c r="R117" s="4"/>
      <c r="S117" s="4"/>
      <c r="T117" s="4"/>
      <c r="U117" s="4"/>
      <c r="V117" s="4"/>
      <c r="W117" s="4"/>
      <c r="X117" s="4"/>
    </row>
    <row r="118">
      <c r="A118" s="69" t="s">
        <v>315</v>
      </c>
      <c r="B118" s="64" t="s">
        <v>314</v>
      </c>
      <c r="C118" s="65" t="s">
        <v>50</v>
      </c>
      <c r="D118" s="207">
        <v>314.0</v>
      </c>
      <c r="E118" s="70">
        <v>0.0</v>
      </c>
      <c r="F118" s="208">
        <f t="shared" si="1"/>
        <v>314</v>
      </c>
      <c r="G118" s="68">
        <f t="shared" si="2"/>
        <v>2</v>
      </c>
      <c r="H118" s="89" t="s">
        <v>51</v>
      </c>
      <c r="I118" s="26">
        <v>1.0</v>
      </c>
      <c r="J118" s="61">
        <f t="shared" si="3"/>
        <v>0.0005675368899</v>
      </c>
      <c r="K118" s="62">
        <f t="shared" si="4"/>
        <v>0.1782065834</v>
      </c>
      <c r="L118" s="16"/>
      <c r="M118" s="4"/>
      <c r="N118" s="4"/>
      <c r="O118" s="4"/>
      <c r="P118" s="4"/>
      <c r="Q118" s="4"/>
      <c r="R118" s="4"/>
      <c r="S118" s="4"/>
      <c r="T118" s="4"/>
      <c r="U118" s="4"/>
      <c r="V118" s="4"/>
      <c r="W118" s="4"/>
      <c r="X118" s="4"/>
    </row>
    <row r="119">
      <c r="A119" s="31" t="s">
        <v>346</v>
      </c>
      <c r="B119" s="75" t="s">
        <v>347</v>
      </c>
      <c r="C119" s="65" t="s">
        <v>72</v>
      </c>
      <c r="D119" s="207">
        <v>228.0</v>
      </c>
      <c r="E119" s="70">
        <v>0.0</v>
      </c>
      <c r="F119" s="208">
        <f t="shared" si="1"/>
        <v>228</v>
      </c>
      <c r="G119" s="68">
        <f t="shared" si="2"/>
        <v>1</v>
      </c>
      <c r="H119" s="89" t="s">
        <v>51</v>
      </c>
      <c r="I119" s="26">
        <v>1.0</v>
      </c>
      <c r="J119" s="61">
        <f t="shared" si="3"/>
        <v>0.0005675368899</v>
      </c>
      <c r="K119" s="62">
        <f t="shared" si="4"/>
        <v>0.1293984109</v>
      </c>
      <c r="L119" s="16"/>
      <c r="M119" s="4"/>
      <c r="N119" s="4"/>
      <c r="O119" s="4"/>
      <c r="P119" s="4"/>
      <c r="Q119" s="4"/>
      <c r="R119" s="4"/>
      <c r="S119" s="4"/>
      <c r="T119" s="4"/>
      <c r="U119" s="4"/>
      <c r="V119" s="4"/>
      <c r="W119" s="4"/>
      <c r="X119" s="4"/>
    </row>
    <row r="120">
      <c r="A120" s="69" t="s">
        <v>120</v>
      </c>
      <c r="B120" s="75" t="s">
        <v>112</v>
      </c>
      <c r="C120" s="65" t="s">
        <v>59</v>
      </c>
      <c r="D120" s="207">
        <v>51.1</v>
      </c>
      <c r="E120" s="70">
        <v>0.0</v>
      </c>
      <c r="F120" s="208">
        <f t="shared" si="1"/>
        <v>51.1</v>
      </c>
      <c r="G120" s="68">
        <f t="shared" si="2"/>
        <v>1</v>
      </c>
      <c r="H120" s="89" t="s">
        <v>51</v>
      </c>
      <c r="I120" s="26">
        <v>1.0</v>
      </c>
      <c r="J120" s="61">
        <f t="shared" si="3"/>
        <v>0.0005675368899</v>
      </c>
      <c r="K120" s="62">
        <f t="shared" si="4"/>
        <v>0.02900113507</v>
      </c>
      <c r="L120" s="16"/>
      <c r="M120" s="4"/>
      <c r="N120" s="4"/>
      <c r="O120" s="4"/>
      <c r="P120" s="4"/>
      <c r="Q120" s="4"/>
      <c r="R120" s="4"/>
      <c r="S120" s="4"/>
      <c r="T120" s="4"/>
      <c r="U120" s="4"/>
      <c r="V120" s="4"/>
      <c r="W120" s="4"/>
      <c r="X120" s="4"/>
    </row>
    <row r="121">
      <c r="A121" s="31" t="s">
        <v>718</v>
      </c>
      <c r="B121" s="75" t="s">
        <v>104</v>
      </c>
      <c r="C121" s="65" t="s">
        <v>105</v>
      </c>
      <c r="D121" s="209">
        <v>328.4</v>
      </c>
      <c r="E121" s="70">
        <v>0.0</v>
      </c>
      <c r="F121" s="208">
        <f t="shared" si="1"/>
        <v>328.4</v>
      </c>
      <c r="G121" s="68">
        <f t="shared" si="2"/>
        <v>2</v>
      </c>
      <c r="H121" s="89" t="s">
        <v>51</v>
      </c>
      <c r="I121" s="26">
        <v>1.0</v>
      </c>
      <c r="J121" s="61">
        <f t="shared" si="3"/>
        <v>0.0005675368899</v>
      </c>
      <c r="K121" s="62">
        <f t="shared" si="4"/>
        <v>0.1863791146</v>
      </c>
      <c r="L121" s="16"/>
      <c r="M121" s="4"/>
      <c r="N121" s="4"/>
      <c r="O121" s="4"/>
      <c r="P121" s="4"/>
      <c r="Q121" s="4"/>
      <c r="R121" s="4"/>
      <c r="S121" s="4"/>
      <c r="T121" s="4"/>
      <c r="U121" s="4"/>
      <c r="V121" s="4"/>
      <c r="W121" s="4"/>
      <c r="X121" s="4"/>
    </row>
    <row r="122">
      <c r="A122" s="69" t="s">
        <v>341</v>
      </c>
      <c r="B122" s="64" t="s">
        <v>112</v>
      </c>
      <c r="C122" s="65" t="s">
        <v>59</v>
      </c>
      <c r="D122" s="207">
        <v>51.1</v>
      </c>
      <c r="E122" s="70">
        <v>0.0</v>
      </c>
      <c r="F122" s="208">
        <f t="shared" si="1"/>
        <v>51.1</v>
      </c>
      <c r="G122" s="68">
        <f t="shared" si="2"/>
        <v>1</v>
      </c>
      <c r="H122" s="89" t="s">
        <v>51</v>
      </c>
      <c r="I122" s="26">
        <v>1.0</v>
      </c>
      <c r="J122" s="61">
        <f t="shared" si="3"/>
        <v>0.0005675368899</v>
      </c>
      <c r="K122" s="62">
        <f t="shared" si="4"/>
        <v>0.02900113507</v>
      </c>
      <c r="L122" s="16"/>
      <c r="M122" s="4"/>
      <c r="N122" s="4"/>
      <c r="O122" s="4"/>
      <c r="P122" s="4"/>
      <c r="Q122" s="4"/>
      <c r="R122" s="4"/>
      <c r="S122" s="4"/>
      <c r="T122" s="4"/>
      <c r="U122" s="4"/>
      <c r="V122" s="4"/>
      <c r="W122" s="4"/>
      <c r="X122" s="4"/>
    </row>
    <row r="123">
      <c r="A123" s="31" t="s">
        <v>238</v>
      </c>
      <c r="B123" s="75" t="s">
        <v>239</v>
      </c>
      <c r="C123" s="65" t="s">
        <v>240</v>
      </c>
      <c r="D123" s="207">
        <v>743.0</v>
      </c>
      <c r="E123" s="70">
        <v>0.0</v>
      </c>
      <c r="F123" s="208">
        <f t="shared" si="1"/>
        <v>743</v>
      </c>
      <c r="G123" s="68">
        <f t="shared" si="2"/>
        <v>3</v>
      </c>
      <c r="H123" s="73" t="s">
        <v>225</v>
      </c>
      <c r="I123" s="26">
        <v>1.0</v>
      </c>
      <c r="J123" s="61">
        <f t="shared" si="3"/>
        <v>0.0005675368899</v>
      </c>
      <c r="K123" s="62">
        <f t="shared" si="4"/>
        <v>0.4216799092</v>
      </c>
      <c r="L123" s="16"/>
      <c r="M123" s="4"/>
      <c r="N123" s="4"/>
      <c r="O123" s="4"/>
      <c r="P123" s="4"/>
      <c r="Q123" s="4"/>
      <c r="R123" s="4"/>
      <c r="S123" s="4"/>
      <c r="T123" s="4"/>
      <c r="U123" s="4"/>
      <c r="V123" s="4"/>
      <c r="W123" s="4"/>
      <c r="X123" s="4"/>
    </row>
    <row r="124">
      <c r="A124" s="74" t="s">
        <v>374</v>
      </c>
      <c r="B124" s="75" t="s">
        <v>375</v>
      </c>
      <c r="C124" s="65" t="s">
        <v>376</v>
      </c>
      <c r="D124" s="207">
        <v>517.0</v>
      </c>
      <c r="E124" s="70">
        <v>0.0</v>
      </c>
      <c r="F124" s="208">
        <f t="shared" si="1"/>
        <v>517</v>
      </c>
      <c r="G124" s="68">
        <f t="shared" si="2"/>
        <v>3</v>
      </c>
      <c r="H124" s="73" t="s">
        <v>225</v>
      </c>
      <c r="I124" s="26">
        <v>1.0</v>
      </c>
      <c r="J124" s="61">
        <f t="shared" si="3"/>
        <v>0.0005675368899</v>
      </c>
      <c r="K124" s="62">
        <f t="shared" si="4"/>
        <v>0.2934165721</v>
      </c>
      <c r="L124" s="16"/>
      <c r="M124" s="4"/>
      <c r="N124" s="4"/>
      <c r="O124" s="4"/>
      <c r="P124" s="4"/>
      <c r="Q124" s="4"/>
      <c r="R124" s="4"/>
      <c r="S124" s="4"/>
      <c r="T124" s="4"/>
      <c r="U124" s="4"/>
      <c r="V124" s="4"/>
      <c r="W124" s="4"/>
      <c r="X124" s="4"/>
    </row>
    <row r="125">
      <c r="A125" s="72" t="s">
        <v>553</v>
      </c>
      <c r="B125" s="64" t="s">
        <v>554</v>
      </c>
      <c r="C125" s="65" t="s">
        <v>126</v>
      </c>
      <c r="D125" s="66">
        <v>413.4</v>
      </c>
      <c r="E125" s="70">
        <v>0.0</v>
      </c>
      <c r="F125" s="208">
        <f t="shared" si="1"/>
        <v>413.4</v>
      </c>
      <c r="G125" s="68">
        <f t="shared" si="2"/>
        <v>2</v>
      </c>
      <c r="H125" s="73" t="s">
        <v>67</v>
      </c>
      <c r="I125" s="26">
        <v>1.0</v>
      </c>
      <c r="J125" s="61">
        <f t="shared" si="3"/>
        <v>0.0005675368899</v>
      </c>
      <c r="K125" s="62">
        <f t="shared" si="4"/>
        <v>0.2346197503</v>
      </c>
      <c r="L125" s="16"/>
      <c r="M125" s="4"/>
      <c r="N125" s="4"/>
      <c r="O125" s="4"/>
      <c r="P125" s="4"/>
      <c r="Q125" s="4"/>
      <c r="R125" s="4"/>
      <c r="S125" s="4"/>
      <c r="T125" s="4"/>
      <c r="U125" s="4"/>
      <c r="V125" s="4"/>
      <c r="W125" s="4"/>
      <c r="X125" s="4"/>
    </row>
    <row r="126">
      <c r="A126" s="82" t="s">
        <v>719</v>
      </c>
      <c r="B126" s="75" t="s">
        <v>720</v>
      </c>
      <c r="C126" s="65" t="s">
        <v>721</v>
      </c>
      <c r="D126" s="207">
        <v>421.0</v>
      </c>
      <c r="E126" s="70">
        <v>0.0</v>
      </c>
      <c r="F126" s="208">
        <f t="shared" si="1"/>
        <v>421</v>
      </c>
      <c r="G126" s="68">
        <f t="shared" si="2"/>
        <v>2</v>
      </c>
      <c r="H126" s="73" t="s">
        <v>722</v>
      </c>
      <c r="I126" s="26">
        <v>1.0</v>
      </c>
      <c r="J126" s="61">
        <f t="shared" si="3"/>
        <v>0.0005675368899</v>
      </c>
      <c r="K126" s="62">
        <f t="shared" si="4"/>
        <v>0.2389330306</v>
      </c>
      <c r="L126" s="16"/>
      <c r="M126" s="4"/>
      <c r="N126" s="4"/>
      <c r="O126" s="4"/>
      <c r="P126" s="4"/>
      <c r="Q126" s="4"/>
      <c r="R126" s="4"/>
      <c r="S126" s="4"/>
      <c r="T126" s="4"/>
      <c r="U126" s="4"/>
      <c r="V126" s="4"/>
      <c r="W126" s="4"/>
      <c r="X126" s="4"/>
    </row>
    <row r="127">
      <c r="A127" s="72" t="s">
        <v>723</v>
      </c>
      <c r="B127" s="75" t="s">
        <v>724</v>
      </c>
      <c r="C127" s="65" t="s">
        <v>96</v>
      </c>
      <c r="D127" s="66">
        <v>175.3</v>
      </c>
      <c r="E127" s="70">
        <v>0.0</v>
      </c>
      <c r="F127" s="208">
        <f t="shared" si="1"/>
        <v>175.3</v>
      </c>
      <c r="G127" s="68">
        <f t="shared" si="2"/>
        <v>1</v>
      </c>
      <c r="H127" s="73" t="s">
        <v>67</v>
      </c>
      <c r="I127" s="26">
        <v>1.0</v>
      </c>
      <c r="J127" s="61">
        <f t="shared" si="3"/>
        <v>0.0005675368899</v>
      </c>
      <c r="K127" s="62">
        <f t="shared" si="4"/>
        <v>0.0994892168</v>
      </c>
      <c r="L127" s="16"/>
      <c r="M127" s="4"/>
      <c r="N127" s="4"/>
      <c r="O127" s="4"/>
      <c r="P127" s="4"/>
      <c r="Q127" s="4"/>
      <c r="R127" s="4"/>
      <c r="S127" s="4"/>
      <c r="T127" s="4"/>
      <c r="U127" s="4"/>
      <c r="V127" s="4"/>
      <c r="W127" s="4"/>
      <c r="X127" s="4"/>
    </row>
    <row r="128">
      <c r="A128" s="31" t="s">
        <v>564</v>
      </c>
      <c r="B128" s="75" t="s">
        <v>565</v>
      </c>
      <c r="C128" s="65" t="s">
        <v>77</v>
      </c>
      <c r="D128" s="66">
        <v>723.0</v>
      </c>
      <c r="E128" s="70">
        <v>0.0</v>
      </c>
      <c r="F128" s="208">
        <f t="shared" si="1"/>
        <v>723</v>
      </c>
      <c r="G128" s="68">
        <f t="shared" si="2"/>
        <v>3</v>
      </c>
      <c r="H128" s="73" t="s">
        <v>67</v>
      </c>
      <c r="I128" s="26">
        <v>1.0</v>
      </c>
      <c r="J128" s="61">
        <f t="shared" si="3"/>
        <v>0.0005675368899</v>
      </c>
      <c r="K128" s="62">
        <f t="shared" si="4"/>
        <v>0.4103291714</v>
      </c>
      <c r="L128" s="16"/>
      <c r="M128" s="4"/>
      <c r="N128" s="4"/>
      <c r="O128" s="4"/>
      <c r="P128" s="4"/>
      <c r="Q128" s="4"/>
      <c r="R128" s="4"/>
      <c r="S128" s="4"/>
      <c r="T128" s="4"/>
      <c r="U128" s="4"/>
      <c r="V128" s="4"/>
      <c r="W128" s="4"/>
      <c r="X128" s="4"/>
    </row>
    <row r="129">
      <c r="A129" s="79" t="s">
        <v>524</v>
      </c>
      <c r="B129" s="75" t="s">
        <v>525</v>
      </c>
      <c r="C129" s="65" t="s">
        <v>110</v>
      </c>
      <c r="D129" s="66">
        <v>246.9</v>
      </c>
      <c r="E129" s="70">
        <v>0.0</v>
      </c>
      <c r="F129" s="208">
        <f t="shared" si="1"/>
        <v>246.9</v>
      </c>
      <c r="G129" s="68">
        <f t="shared" si="2"/>
        <v>1</v>
      </c>
      <c r="H129" s="73" t="s">
        <v>67</v>
      </c>
      <c r="I129" s="26">
        <v>1.0</v>
      </c>
      <c r="J129" s="61">
        <f t="shared" si="3"/>
        <v>0.0005675368899</v>
      </c>
      <c r="K129" s="62">
        <f t="shared" si="4"/>
        <v>0.1401248581</v>
      </c>
      <c r="L129" s="16"/>
      <c r="M129" s="4"/>
      <c r="N129" s="4"/>
      <c r="O129" s="4"/>
      <c r="P129" s="4"/>
      <c r="Q129" s="4"/>
      <c r="R129" s="4"/>
      <c r="S129" s="4"/>
      <c r="T129" s="4"/>
      <c r="U129" s="4"/>
      <c r="V129" s="4"/>
      <c r="W129" s="4"/>
      <c r="X129" s="4"/>
    </row>
    <row r="130">
      <c r="A130" s="79" t="s">
        <v>213</v>
      </c>
      <c r="B130" s="75" t="s">
        <v>214</v>
      </c>
      <c r="C130" s="65" t="s">
        <v>110</v>
      </c>
      <c r="D130" s="66">
        <v>246.9</v>
      </c>
      <c r="E130" s="70">
        <v>0.0</v>
      </c>
      <c r="F130" s="208">
        <f t="shared" si="1"/>
        <v>246.9</v>
      </c>
      <c r="G130" s="68">
        <f t="shared" si="2"/>
        <v>1</v>
      </c>
      <c r="H130" s="73" t="s">
        <v>67</v>
      </c>
      <c r="I130" s="26">
        <v>1.0</v>
      </c>
      <c r="J130" s="61">
        <f t="shared" si="3"/>
        <v>0.0005675368899</v>
      </c>
      <c r="K130" s="62">
        <f t="shared" si="4"/>
        <v>0.1401248581</v>
      </c>
      <c r="L130" s="16"/>
      <c r="M130" s="4"/>
      <c r="N130" s="4"/>
      <c r="O130" s="4"/>
      <c r="P130" s="4"/>
      <c r="Q130" s="4"/>
      <c r="R130" s="4"/>
      <c r="S130" s="4"/>
      <c r="T130" s="4"/>
      <c r="U130" s="4"/>
      <c r="V130" s="4"/>
      <c r="W130" s="4"/>
      <c r="X130" s="4"/>
    </row>
    <row r="131">
      <c r="A131" s="79" t="s">
        <v>725</v>
      </c>
      <c r="B131" s="75" t="s">
        <v>726</v>
      </c>
      <c r="C131" s="65" t="s">
        <v>66</v>
      </c>
      <c r="D131" s="66">
        <v>171.2</v>
      </c>
      <c r="E131" s="70">
        <v>0.0</v>
      </c>
      <c r="F131" s="208">
        <f t="shared" si="1"/>
        <v>171.2</v>
      </c>
      <c r="G131" s="68">
        <f t="shared" si="2"/>
        <v>1</v>
      </c>
      <c r="H131" s="73" t="s">
        <v>67</v>
      </c>
      <c r="I131" s="26">
        <v>1.0</v>
      </c>
      <c r="J131" s="61">
        <f t="shared" si="3"/>
        <v>0.0005675368899</v>
      </c>
      <c r="K131" s="62">
        <f t="shared" si="4"/>
        <v>0.09716231555</v>
      </c>
      <c r="L131" s="16"/>
      <c r="M131" s="4"/>
      <c r="N131" s="4"/>
      <c r="O131" s="4"/>
      <c r="P131" s="4"/>
      <c r="Q131" s="4"/>
      <c r="R131" s="4"/>
      <c r="S131" s="4"/>
      <c r="T131" s="4"/>
      <c r="U131" s="4"/>
      <c r="V131" s="4"/>
      <c r="W131" s="4"/>
      <c r="X131" s="4"/>
    </row>
    <row r="132">
      <c r="A132" s="85" t="s">
        <v>505</v>
      </c>
      <c r="B132" s="75" t="s">
        <v>506</v>
      </c>
      <c r="C132" s="65" t="s">
        <v>507</v>
      </c>
      <c r="D132" s="66">
        <v>721.3</v>
      </c>
      <c r="E132" s="70">
        <v>0.0</v>
      </c>
      <c r="F132" s="208">
        <f t="shared" si="1"/>
        <v>721.3</v>
      </c>
      <c r="G132" s="68">
        <f t="shared" si="2"/>
        <v>3</v>
      </c>
      <c r="H132" s="73" t="s">
        <v>67</v>
      </c>
      <c r="I132" s="26">
        <v>1.0</v>
      </c>
      <c r="J132" s="61">
        <f t="shared" si="3"/>
        <v>0.0005675368899</v>
      </c>
      <c r="K132" s="62">
        <f t="shared" si="4"/>
        <v>0.4093643587</v>
      </c>
      <c r="L132" s="16"/>
      <c r="M132" s="4"/>
      <c r="N132" s="4"/>
      <c r="O132" s="4"/>
      <c r="P132" s="4"/>
      <c r="Q132" s="4"/>
      <c r="R132" s="4"/>
      <c r="S132" s="4"/>
      <c r="T132" s="4"/>
      <c r="U132" s="4"/>
      <c r="V132" s="4"/>
      <c r="W132" s="4"/>
      <c r="X132" s="4"/>
    </row>
    <row r="133">
      <c r="A133" s="79" t="s">
        <v>464</v>
      </c>
      <c r="B133" s="75" t="s">
        <v>465</v>
      </c>
      <c r="C133" s="65" t="s">
        <v>85</v>
      </c>
      <c r="D133" s="207">
        <v>391.0</v>
      </c>
      <c r="E133" s="70">
        <v>0.0</v>
      </c>
      <c r="F133" s="208">
        <f t="shared" si="1"/>
        <v>391</v>
      </c>
      <c r="G133" s="68">
        <f t="shared" si="2"/>
        <v>2</v>
      </c>
      <c r="H133" s="73" t="s">
        <v>67</v>
      </c>
      <c r="I133" s="26">
        <v>1.0</v>
      </c>
      <c r="J133" s="61">
        <f t="shared" si="3"/>
        <v>0.0005675368899</v>
      </c>
      <c r="K133" s="62">
        <f t="shared" si="4"/>
        <v>0.221906924</v>
      </c>
      <c r="L133" s="16"/>
      <c r="M133" s="4"/>
      <c r="N133" s="4"/>
      <c r="O133" s="4"/>
      <c r="P133" s="4"/>
      <c r="Q133" s="4"/>
      <c r="R133" s="4"/>
      <c r="S133" s="4"/>
      <c r="T133" s="4"/>
      <c r="U133" s="4"/>
      <c r="V133" s="4"/>
      <c r="W133" s="4"/>
      <c r="X133" s="4"/>
    </row>
    <row r="134">
      <c r="A134" s="79" t="s">
        <v>466</v>
      </c>
      <c r="B134" s="75" t="s">
        <v>84</v>
      </c>
      <c r="C134" s="65" t="s">
        <v>85</v>
      </c>
      <c r="D134" s="207">
        <v>391.0</v>
      </c>
      <c r="E134" s="70">
        <v>0.0</v>
      </c>
      <c r="F134" s="208">
        <f t="shared" si="1"/>
        <v>391</v>
      </c>
      <c r="G134" s="68">
        <f t="shared" si="2"/>
        <v>2</v>
      </c>
      <c r="H134" s="73" t="s">
        <v>67</v>
      </c>
      <c r="I134" s="26">
        <v>1.0</v>
      </c>
      <c r="J134" s="61">
        <f t="shared" si="3"/>
        <v>0.0005675368899</v>
      </c>
      <c r="K134" s="62">
        <f t="shared" si="4"/>
        <v>0.221906924</v>
      </c>
      <c r="L134" s="16"/>
      <c r="M134" s="4"/>
      <c r="N134" s="4"/>
      <c r="O134" s="4"/>
      <c r="P134" s="4"/>
      <c r="Q134" s="4"/>
      <c r="R134" s="4"/>
      <c r="S134" s="4"/>
      <c r="T134" s="4"/>
      <c r="U134" s="4"/>
      <c r="V134" s="4"/>
      <c r="W134" s="4"/>
      <c r="X134" s="4"/>
    </row>
    <row r="135">
      <c r="A135" s="79" t="s">
        <v>727</v>
      </c>
      <c r="B135" s="75" t="s">
        <v>728</v>
      </c>
      <c r="C135" s="65" t="s">
        <v>110</v>
      </c>
      <c r="D135" s="66">
        <v>246.9</v>
      </c>
      <c r="E135" s="70">
        <v>0.0</v>
      </c>
      <c r="F135" s="208">
        <f t="shared" si="1"/>
        <v>246.9</v>
      </c>
      <c r="G135" s="68">
        <f t="shared" si="2"/>
        <v>1</v>
      </c>
      <c r="H135" s="73" t="s">
        <v>67</v>
      </c>
      <c r="I135" s="26">
        <v>1.0</v>
      </c>
      <c r="J135" s="61">
        <f t="shared" si="3"/>
        <v>0.0005675368899</v>
      </c>
      <c r="K135" s="62">
        <f t="shared" si="4"/>
        <v>0.1401248581</v>
      </c>
      <c r="L135" s="16"/>
      <c r="M135" s="4"/>
      <c r="N135" s="4"/>
      <c r="O135" s="4"/>
      <c r="P135" s="4"/>
      <c r="Q135" s="4"/>
      <c r="R135" s="4"/>
      <c r="S135" s="4"/>
      <c r="T135" s="4"/>
      <c r="U135" s="4"/>
      <c r="V135" s="4"/>
      <c r="W135" s="4"/>
      <c r="X135" s="4"/>
    </row>
    <row r="136">
      <c r="A136" s="69" t="s">
        <v>729</v>
      </c>
      <c r="B136" s="64" t="s">
        <v>98</v>
      </c>
      <c r="C136" s="65" t="s">
        <v>99</v>
      </c>
      <c r="D136" s="207">
        <v>362.0</v>
      </c>
      <c r="E136" s="70">
        <v>0.0</v>
      </c>
      <c r="F136" s="208">
        <f t="shared" si="1"/>
        <v>362</v>
      </c>
      <c r="G136" s="68">
        <f t="shared" si="2"/>
        <v>2</v>
      </c>
      <c r="H136" s="73" t="s">
        <v>100</v>
      </c>
      <c r="I136" s="26">
        <v>1.0</v>
      </c>
      <c r="J136" s="61">
        <f t="shared" si="3"/>
        <v>0.0005675368899</v>
      </c>
      <c r="K136" s="62">
        <f t="shared" si="4"/>
        <v>0.2054483541</v>
      </c>
      <c r="L136" s="16"/>
      <c r="M136" s="4"/>
      <c r="N136" s="4"/>
      <c r="O136" s="4"/>
      <c r="P136" s="4"/>
      <c r="Q136" s="4"/>
      <c r="R136" s="4"/>
      <c r="S136" s="4"/>
      <c r="T136" s="4"/>
      <c r="U136" s="4"/>
      <c r="V136" s="4"/>
      <c r="W136" s="4"/>
      <c r="X136" s="4"/>
    </row>
    <row r="137">
      <c r="A137" s="72" t="s">
        <v>730</v>
      </c>
      <c r="B137" s="75" t="s">
        <v>731</v>
      </c>
      <c r="C137" s="65" t="s">
        <v>288</v>
      </c>
      <c r="D137" s="66">
        <v>135.1</v>
      </c>
      <c r="E137" s="70">
        <v>0.0</v>
      </c>
      <c r="F137" s="208">
        <f t="shared" si="1"/>
        <v>135.1</v>
      </c>
      <c r="G137" s="68">
        <f t="shared" si="2"/>
        <v>1</v>
      </c>
      <c r="H137" s="73" t="s">
        <v>67</v>
      </c>
      <c r="I137" s="26">
        <v>1.0</v>
      </c>
      <c r="J137" s="61">
        <f t="shared" si="3"/>
        <v>0.0005675368899</v>
      </c>
      <c r="K137" s="62">
        <f t="shared" si="4"/>
        <v>0.07667423383</v>
      </c>
      <c r="L137" s="16"/>
      <c r="M137" s="4"/>
      <c r="N137" s="4"/>
      <c r="O137" s="4"/>
      <c r="P137" s="4"/>
      <c r="Q137" s="4"/>
      <c r="R137" s="4"/>
      <c r="S137" s="4"/>
      <c r="T137" s="4"/>
      <c r="U137" s="4"/>
      <c r="V137" s="4"/>
      <c r="W137" s="4"/>
      <c r="X137" s="4"/>
    </row>
    <row r="138">
      <c r="A138" s="72" t="s">
        <v>289</v>
      </c>
      <c r="B138" s="75" t="s">
        <v>290</v>
      </c>
      <c r="C138" s="65" t="s">
        <v>291</v>
      </c>
      <c r="D138" s="207">
        <v>433.0</v>
      </c>
      <c r="E138" s="70">
        <v>0.0</v>
      </c>
      <c r="F138" s="208">
        <f t="shared" si="1"/>
        <v>433</v>
      </c>
      <c r="G138" s="68">
        <f t="shared" si="2"/>
        <v>2</v>
      </c>
      <c r="H138" s="73" t="s">
        <v>225</v>
      </c>
      <c r="I138" s="26">
        <v>1.0</v>
      </c>
      <c r="J138" s="61">
        <f t="shared" si="3"/>
        <v>0.0005675368899</v>
      </c>
      <c r="K138" s="62">
        <f t="shared" si="4"/>
        <v>0.2457434733</v>
      </c>
      <c r="L138" s="16"/>
      <c r="M138" s="4"/>
      <c r="N138" s="4"/>
      <c r="O138" s="4"/>
      <c r="P138" s="4"/>
      <c r="Q138" s="4"/>
      <c r="R138" s="4"/>
      <c r="S138" s="4"/>
      <c r="T138" s="4"/>
      <c r="U138" s="4"/>
      <c r="V138" s="4"/>
      <c r="W138" s="4"/>
      <c r="X138" s="4"/>
    </row>
    <row r="139">
      <c r="A139" s="72" t="s">
        <v>453</v>
      </c>
      <c r="B139" s="75" t="s">
        <v>454</v>
      </c>
      <c r="C139" s="65" t="s">
        <v>96</v>
      </c>
      <c r="D139" s="66">
        <v>175.3</v>
      </c>
      <c r="E139" s="70">
        <v>0.0</v>
      </c>
      <c r="F139" s="208">
        <f t="shared" si="1"/>
        <v>175.3</v>
      </c>
      <c r="G139" s="68">
        <f t="shared" si="2"/>
        <v>1</v>
      </c>
      <c r="H139" s="73" t="s">
        <v>67</v>
      </c>
      <c r="I139" s="26">
        <v>1.0</v>
      </c>
      <c r="J139" s="61">
        <f t="shared" si="3"/>
        <v>0.0005675368899</v>
      </c>
      <c r="K139" s="62">
        <f t="shared" si="4"/>
        <v>0.0994892168</v>
      </c>
      <c r="L139" s="16"/>
      <c r="M139" s="4"/>
      <c r="N139" s="4"/>
      <c r="O139" s="4"/>
      <c r="P139" s="4"/>
      <c r="Q139" s="4"/>
      <c r="R139" s="4"/>
      <c r="S139" s="4"/>
      <c r="T139" s="4"/>
      <c r="U139" s="4"/>
      <c r="V139" s="4"/>
      <c r="W139" s="4"/>
      <c r="X139" s="4"/>
    </row>
    <row r="140">
      <c r="A140" s="90" t="s">
        <v>732</v>
      </c>
      <c r="B140" s="75" t="s">
        <v>308</v>
      </c>
      <c r="C140" s="65" t="s">
        <v>228</v>
      </c>
      <c r="D140" s="207">
        <v>436.6</v>
      </c>
      <c r="E140" s="70">
        <v>0.0</v>
      </c>
      <c r="F140" s="208">
        <f t="shared" si="1"/>
        <v>436.6</v>
      </c>
      <c r="G140" s="68">
        <f t="shared" si="2"/>
        <v>2</v>
      </c>
      <c r="H140" s="89" t="s">
        <v>51</v>
      </c>
      <c r="I140" s="26">
        <v>1.0</v>
      </c>
      <c r="J140" s="61">
        <f t="shared" si="3"/>
        <v>0.0005675368899</v>
      </c>
      <c r="K140" s="62">
        <f t="shared" si="4"/>
        <v>0.2477866061</v>
      </c>
      <c r="L140" s="16"/>
      <c r="M140" s="4"/>
      <c r="N140" s="4"/>
      <c r="O140" s="4"/>
      <c r="P140" s="4"/>
      <c r="Q140" s="4"/>
      <c r="R140" s="4"/>
      <c r="S140" s="4"/>
      <c r="T140" s="4"/>
      <c r="U140" s="4"/>
      <c r="V140" s="4"/>
      <c r="W140" s="4"/>
      <c r="X140" s="4"/>
    </row>
    <row r="141">
      <c r="A141" s="88" t="s">
        <v>307</v>
      </c>
      <c r="B141" s="75" t="s">
        <v>308</v>
      </c>
      <c r="C141" s="65" t="s">
        <v>228</v>
      </c>
      <c r="D141" s="207">
        <v>436.6</v>
      </c>
      <c r="E141" s="70">
        <v>0.0</v>
      </c>
      <c r="F141" s="208">
        <f t="shared" si="1"/>
        <v>436.6</v>
      </c>
      <c r="G141" s="68">
        <f t="shared" si="2"/>
        <v>2</v>
      </c>
      <c r="H141" s="89" t="s">
        <v>51</v>
      </c>
      <c r="I141" s="26">
        <v>1.0</v>
      </c>
      <c r="J141" s="61">
        <f t="shared" si="3"/>
        <v>0.0005675368899</v>
      </c>
      <c r="K141" s="62">
        <f t="shared" si="4"/>
        <v>0.2477866061</v>
      </c>
      <c r="L141" s="16"/>
      <c r="M141" s="4"/>
      <c r="N141" s="4"/>
      <c r="O141" s="4"/>
      <c r="P141" s="4"/>
      <c r="Q141" s="4"/>
      <c r="R141" s="4"/>
      <c r="S141" s="4"/>
      <c r="T141" s="4"/>
      <c r="U141" s="4"/>
      <c r="V141" s="4"/>
      <c r="W141" s="4"/>
      <c r="X141" s="4"/>
    </row>
    <row r="142">
      <c r="A142" s="31" t="s">
        <v>479</v>
      </c>
      <c r="B142" s="64" t="s">
        <v>87</v>
      </c>
      <c r="C142" s="65" t="s">
        <v>88</v>
      </c>
      <c r="D142" s="66">
        <v>327.7</v>
      </c>
      <c r="E142" s="70">
        <v>0.0</v>
      </c>
      <c r="F142" s="208">
        <f t="shared" si="1"/>
        <v>327.7</v>
      </c>
      <c r="G142" s="68">
        <f t="shared" si="2"/>
        <v>2</v>
      </c>
      <c r="H142" s="73" t="s">
        <v>67</v>
      </c>
      <c r="I142" s="26">
        <v>1.0</v>
      </c>
      <c r="J142" s="61">
        <f t="shared" si="3"/>
        <v>0.0005675368899</v>
      </c>
      <c r="K142" s="62">
        <f t="shared" si="4"/>
        <v>0.1859818388</v>
      </c>
      <c r="L142" s="16"/>
      <c r="M142" s="4"/>
      <c r="N142" s="4"/>
      <c r="O142" s="4"/>
      <c r="P142" s="4"/>
      <c r="Q142" s="4"/>
      <c r="R142" s="4"/>
      <c r="S142" s="4"/>
      <c r="T142" s="4"/>
      <c r="U142" s="4"/>
      <c r="V142" s="4"/>
      <c r="W142" s="4"/>
      <c r="X142" s="4"/>
    </row>
    <row r="143">
      <c r="A143" s="31" t="s">
        <v>574</v>
      </c>
      <c r="B143" s="75" t="s">
        <v>575</v>
      </c>
      <c r="C143" s="65" t="s">
        <v>288</v>
      </c>
      <c r="D143" s="66">
        <v>135.1</v>
      </c>
      <c r="E143" s="70">
        <v>0.0</v>
      </c>
      <c r="F143" s="208">
        <f t="shared" si="1"/>
        <v>135.1</v>
      </c>
      <c r="G143" s="68">
        <f t="shared" si="2"/>
        <v>1</v>
      </c>
      <c r="H143" s="73" t="s">
        <v>67</v>
      </c>
      <c r="I143" s="26">
        <v>1.0</v>
      </c>
      <c r="J143" s="61">
        <f t="shared" si="3"/>
        <v>0.0005675368899</v>
      </c>
      <c r="K143" s="62">
        <f t="shared" si="4"/>
        <v>0.07667423383</v>
      </c>
      <c r="L143" s="16"/>
      <c r="M143" s="4"/>
      <c r="N143" s="4"/>
      <c r="O143" s="4"/>
      <c r="P143" s="4"/>
      <c r="Q143" s="4"/>
      <c r="R143" s="4"/>
      <c r="S143" s="4"/>
      <c r="T143" s="4"/>
      <c r="U143" s="4"/>
      <c r="V143" s="4"/>
      <c r="W143" s="4"/>
      <c r="X143" s="4"/>
    </row>
    <row r="144">
      <c r="A144" s="31" t="s">
        <v>455</v>
      </c>
      <c r="B144" s="64" t="s">
        <v>95</v>
      </c>
      <c r="C144" s="65" t="s">
        <v>96</v>
      </c>
      <c r="D144" s="66">
        <v>175.3</v>
      </c>
      <c r="E144" s="70">
        <v>0.0</v>
      </c>
      <c r="F144" s="208">
        <f t="shared" si="1"/>
        <v>175.3</v>
      </c>
      <c r="G144" s="68">
        <f t="shared" si="2"/>
        <v>1</v>
      </c>
      <c r="H144" s="73" t="s">
        <v>67</v>
      </c>
      <c r="I144" s="26">
        <v>1.0</v>
      </c>
      <c r="J144" s="61">
        <f t="shared" si="3"/>
        <v>0.0005675368899</v>
      </c>
      <c r="K144" s="62">
        <f t="shared" si="4"/>
        <v>0.0994892168</v>
      </c>
      <c r="L144" s="16"/>
      <c r="M144" s="4"/>
      <c r="N144" s="4"/>
      <c r="O144" s="4"/>
      <c r="P144" s="4"/>
      <c r="Q144" s="4"/>
      <c r="R144" s="4"/>
      <c r="S144" s="4"/>
      <c r="T144" s="4"/>
      <c r="U144" s="4"/>
      <c r="V144" s="4"/>
      <c r="W144" s="4"/>
      <c r="X144" s="4"/>
    </row>
    <row r="145">
      <c r="A145" s="31" t="s">
        <v>733</v>
      </c>
      <c r="B145" s="75" t="s">
        <v>734</v>
      </c>
      <c r="C145" s="65" t="s">
        <v>88</v>
      </c>
      <c r="D145" s="66">
        <v>327.7</v>
      </c>
      <c r="E145" s="70">
        <v>0.0</v>
      </c>
      <c r="F145" s="208">
        <f t="shared" si="1"/>
        <v>327.7</v>
      </c>
      <c r="G145" s="68">
        <f t="shared" si="2"/>
        <v>2</v>
      </c>
      <c r="H145" s="73" t="s">
        <v>67</v>
      </c>
      <c r="I145" s="26">
        <v>1.0</v>
      </c>
      <c r="J145" s="61">
        <f t="shared" si="3"/>
        <v>0.0005675368899</v>
      </c>
      <c r="K145" s="62">
        <f t="shared" si="4"/>
        <v>0.1859818388</v>
      </c>
      <c r="L145" s="16"/>
      <c r="M145" s="4"/>
      <c r="N145" s="4"/>
      <c r="O145" s="4"/>
      <c r="P145" s="4"/>
      <c r="Q145" s="4"/>
      <c r="R145" s="4"/>
      <c r="S145" s="4"/>
      <c r="T145" s="4"/>
      <c r="U145" s="4"/>
      <c r="V145" s="4"/>
      <c r="W145" s="4"/>
      <c r="X145" s="4"/>
    </row>
    <row r="146">
      <c r="A146" s="31" t="s">
        <v>502</v>
      </c>
      <c r="B146" s="75" t="s">
        <v>503</v>
      </c>
      <c r="C146" s="65" t="s">
        <v>504</v>
      </c>
      <c r="D146" s="66">
        <v>397.6</v>
      </c>
      <c r="E146" s="70">
        <v>0.0</v>
      </c>
      <c r="F146" s="208">
        <f t="shared" si="1"/>
        <v>397.6</v>
      </c>
      <c r="G146" s="68">
        <f t="shared" si="2"/>
        <v>2</v>
      </c>
      <c r="H146" s="73" t="s">
        <v>67</v>
      </c>
      <c r="I146" s="26">
        <v>1.0</v>
      </c>
      <c r="J146" s="61">
        <f t="shared" si="3"/>
        <v>0.0005675368899</v>
      </c>
      <c r="K146" s="62">
        <f t="shared" si="4"/>
        <v>0.2256526674</v>
      </c>
      <c r="L146" s="16"/>
      <c r="M146" s="4"/>
      <c r="N146" s="4"/>
      <c r="O146" s="4"/>
      <c r="P146" s="4"/>
      <c r="Q146" s="4"/>
      <c r="R146" s="4"/>
      <c r="S146" s="4"/>
      <c r="T146" s="4"/>
      <c r="U146" s="4"/>
      <c r="V146" s="4"/>
      <c r="W146" s="4"/>
      <c r="X146" s="4"/>
    </row>
    <row r="147">
      <c r="A147" s="31" t="s">
        <v>349</v>
      </c>
      <c r="B147" s="75" t="s">
        <v>350</v>
      </c>
      <c r="C147" s="65" t="s">
        <v>72</v>
      </c>
      <c r="D147" s="207">
        <v>228.0</v>
      </c>
      <c r="E147" s="70">
        <v>0.0</v>
      </c>
      <c r="F147" s="208">
        <f t="shared" si="1"/>
        <v>228</v>
      </c>
      <c r="G147" s="68">
        <f t="shared" si="2"/>
        <v>1</v>
      </c>
      <c r="H147" s="89" t="s">
        <v>51</v>
      </c>
      <c r="I147" s="26">
        <v>1.0</v>
      </c>
      <c r="J147" s="61">
        <f t="shared" si="3"/>
        <v>0.0005675368899</v>
      </c>
      <c r="K147" s="62">
        <f t="shared" si="4"/>
        <v>0.1293984109</v>
      </c>
      <c r="L147" s="16"/>
      <c r="M147" s="4"/>
      <c r="N147" s="4"/>
      <c r="O147" s="4"/>
      <c r="P147" s="4"/>
      <c r="Q147" s="4"/>
      <c r="R147" s="4"/>
      <c r="S147" s="4"/>
      <c r="T147" s="4"/>
      <c r="U147" s="4"/>
      <c r="V147" s="4"/>
      <c r="W147" s="4"/>
      <c r="X147" s="4"/>
    </row>
    <row r="148">
      <c r="A148" s="31" t="s">
        <v>440</v>
      </c>
      <c r="B148" s="64" t="s">
        <v>129</v>
      </c>
      <c r="C148" s="65" t="s">
        <v>130</v>
      </c>
      <c r="D148" s="207">
        <v>393.0</v>
      </c>
      <c r="E148" s="70">
        <v>0.0</v>
      </c>
      <c r="F148" s="208">
        <f t="shared" si="1"/>
        <v>393</v>
      </c>
      <c r="G148" s="68">
        <f t="shared" si="2"/>
        <v>2</v>
      </c>
      <c r="H148" s="73" t="s">
        <v>100</v>
      </c>
      <c r="I148" s="26">
        <v>1.0</v>
      </c>
      <c r="J148" s="61">
        <f t="shared" si="3"/>
        <v>0.0005675368899</v>
      </c>
      <c r="K148" s="62">
        <f t="shared" si="4"/>
        <v>0.2230419977</v>
      </c>
      <c r="L148" s="16"/>
      <c r="M148" s="4"/>
      <c r="N148" s="4"/>
      <c r="O148" s="4"/>
      <c r="P148" s="4"/>
      <c r="Q148" s="4"/>
      <c r="R148" s="4"/>
      <c r="S148" s="4"/>
      <c r="T148" s="4"/>
      <c r="U148" s="4"/>
      <c r="V148" s="4"/>
      <c r="W148" s="4"/>
      <c r="X148" s="4"/>
    </row>
    <row r="149">
      <c r="A149" s="82" t="s">
        <v>735</v>
      </c>
      <c r="B149" s="75" t="s">
        <v>736</v>
      </c>
      <c r="C149" s="65" t="s">
        <v>517</v>
      </c>
      <c r="D149" s="207">
        <v>463.0</v>
      </c>
      <c r="E149" s="70">
        <v>0.0</v>
      </c>
      <c r="F149" s="208">
        <f t="shared" si="1"/>
        <v>463</v>
      </c>
      <c r="G149" s="68">
        <f t="shared" si="2"/>
        <v>2</v>
      </c>
      <c r="H149" s="73" t="s">
        <v>67</v>
      </c>
      <c r="I149" s="26">
        <v>1.0</v>
      </c>
      <c r="J149" s="61">
        <f t="shared" si="3"/>
        <v>0.0005675368899</v>
      </c>
      <c r="K149" s="62">
        <f t="shared" si="4"/>
        <v>0.26276958</v>
      </c>
      <c r="L149" s="16"/>
      <c r="M149" s="4"/>
      <c r="N149" s="4"/>
      <c r="O149" s="4"/>
      <c r="P149" s="4"/>
      <c r="Q149" s="4"/>
      <c r="R149" s="4"/>
      <c r="S149" s="4"/>
      <c r="T149" s="4"/>
      <c r="U149" s="4"/>
      <c r="V149" s="4"/>
      <c r="W149" s="4"/>
      <c r="X149" s="4"/>
    </row>
    <row r="150">
      <c r="A150" s="72" t="s">
        <v>737</v>
      </c>
      <c r="B150" s="64" t="s">
        <v>65</v>
      </c>
      <c r="C150" s="65" t="s">
        <v>66</v>
      </c>
      <c r="D150" s="66">
        <v>171.2</v>
      </c>
      <c r="E150" s="70">
        <v>0.0</v>
      </c>
      <c r="F150" s="208">
        <f t="shared" si="1"/>
        <v>171.2</v>
      </c>
      <c r="G150" s="68">
        <f t="shared" si="2"/>
        <v>1</v>
      </c>
      <c r="H150" s="73" t="s">
        <v>67</v>
      </c>
      <c r="I150" s="26">
        <v>1.0</v>
      </c>
      <c r="J150" s="61">
        <f t="shared" si="3"/>
        <v>0.0005675368899</v>
      </c>
      <c r="K150" s="62">
        <f t="shared" si="4"/>
        <v>0.09716231555</v>
      </c>
      <c r="L150" s="16"/>
      <c r="M150" s="4"/>
      <c r="N150" s="4"/>
      <c r="O150" s="4"/>
      <c r="P150" s="4"/>
      <c r="Q150" s="4"/>
      <c r="R150" s="4"/>
      <c r="S150" s="4"/>
      <c r="T150" s="4"/>
      <c r="U150" s="4"/>
      <c r="V150" s="4"/>
      <c r="W150" s="4"/>
      <c r="X150" s="4"/>
    </row>
    <row r="151">
      <c r="A151" s="31" t="s">
        <v>738</v>
      </c>
      <c r="B151" s="75" t="s">
        <v>739</v>
      </c>
      <c r="C151" s="65" t="s">
        <v>110</v>
      </c>
      <c r="D151" s="66">
        <v>246.9</v>
      </c>
      <c r="E151" s="70">
        <v>0.0</v>
      </c>
      <c r="F151" s="208">
        <f t="shared" si="1"/>
        <v>246.9</v>
      </c>
      <c r="G151" s="68">
        <f t="shared" si="2"/>
        <v>1</v>
      </c>
      <c r="H151" s="73" t="s">
        <v>67</v>
      </c>
      <c r="I151" s="26">
        <v>1.0</v>
      </c>
      <c r="J151" s="61">
        <f t="shared" si="3"/>
        <v>0.0005675368899</v>
      </c>
      <c r="K151" s="62">
        <f t="shared" si="4"/>
        <v>0.1401248581</v>
      </c>
      <c r="L151" s="16"/>
      <c r="M151" s="4"/>
      <c r="N151" s="4"/>
      <c r="O151" s="4"/>
      <c r="P151" s="4"/>
      <c r="Q151" s="4"/>
      <c r="R151" s="4"/>
      <c r="S151" s="4"/>
      <c r="T151" s="4"/>
      <c r="U151" s="4"/>
      <c r="V151" s="4"/>
      <c r="W151" s="4"/>
      <c r="X151" s="4"/>
    </row>
    <row r="152">
      <c r="A152" s="31" t="s">
        <v>740</v>
      </c>
      <c r="B152" s="75" t="s">
        <v>741</v>
      </c>
      <c r="C152" s="65" t="s">
        <v>204</v>
      </c>
      <c r="D152" s="66">
        <v>204.4</v>
      </c>
      <c r="E152" s="70">
        <v>0.0</v>
      </c>
      <c r="F152" s="208">
        <f t="shared" si="1"/>
        <v>204.4</v>
      </c>
      <c r="G152" s="68">
        <f t="shared" si="2"/>
        <v>1</v>
      </c>
      <c r="H152" s="73" t="s">
        <v>67</v>
      </c>
      <c r="I152" s="26">
        <v>1.0</v>
      </c>
      <c r="J152" s="61">
        <f t="shared" si="3"/>
        <v>0.0005675368899</v>
      </c>
      <c r="K152" s="62">
        <f t="shared" si="4"/>
        <v>0.1160045403</v>
      </c>
      <c r="L152" s="16"/>
      <c r="M152" s="4"/>
      <c r="N152" s="4"/>
      <c r="O152" s="4"/>
      <c r="P152" s="4"/>
      <c r="Q152" s="4"/>
      <c r="R152" s="4"/>
      <c r="S152" s="4"/>
      <c r="T152" s="4"/>
      <c r="U152" s="4"/>
      <c r="V152" s="4"/>
      <c r="W152" s="4"/>
      <c r="X152" s="4"/>
    </row>
    <row r="153">
      <c r="A153" s="77" t="s">
        <v>742</v>
      </c>
      <c r="B153" s="64" t="s">
        <v>552</v>
      </c>
      <c r="C153" s="65" t="s">
        <v>135</v>
      </c>
      <c r="D153" s="66">
        <v>343.1</v>
      </c>
      <c r="E153" s="70">
        <v>0.0</v>
      </c>
      <c r="F153" s="208">
        <f t="shared" si="1"/>
        <v>343.1</v>
      </c>
      <c r="G153" s="68">
        <f t="shared" si="2"/>
        <v>2</v>
      </c>
      <c r="H153" s="73" t="s">
        <v>67</v>
      </c>
      <c r="I153" s="26">
        <v>1.0</v>
      </c>
      <c r="J153" s="61">
        <f t="shared" si="3"/>
        <v>0.0005675368899</v>
      </c>
      <c r="K153" s="62">
        <f t="shared" si="4"/>
        <v>0.1947219069</v>
      </c>
      <c r="L153" s="16"/>
      <c r="M153" s="4"/>
      <c r="N153" s="4"/>
      <c r="O153" s="4"/>
      <c r="P153" s="4"/>
      <c r="Q153" s="4"/>
      <c r="R153" s="4"/>
      <c r="S153" s="4"/>
      <c r="T153" s="4"/>
      <c r="U153" s="4"/>
      <c r="V153" s="4"/>
      <c r="W153" s="4"/>
      <c r="X153" s="4"/>
    </row>
    <row r="154">
      <c r="A154" s="72" t="s">
        <v>356</v>
      </c>
      <c r="B154" s="75" t="s">
        <v>164</v>
      </c>
      <c r="C154" s="65" t="s">
        <v>165</v>
      </c>
      <c r="D154" s="207">
        <v>710.0</v>
      </c>
      <c r="E154" s="70">
        <v>0.0</v>
      </c>
      <c r="F154" s="208">
        <f t="shared" si="1"/>
        <v>710</v>
      </c>
      <c r="G154" s="68">
        <f t="shared" si="2"/>
        <v>3</v>
      </c>
      <c r="H154" s="73" t="s">
        <v>166</v>
      </c>
      <c r="I154" s="26">
        <v>1.0</v>
      </c>
      <c r="J154" s="61">
        <f t="shared" si="3"/>
        <v>0.0005675368899</v>
      </c>
      <c r="K154" s="62">
        <f t="shared" si="4"/>
        <v>0.4029511918</v>
      </c>
      <c r="L154" s="16"/>
      <c r="M154" s="4"/>
      <c r="N154" s="4"/>
      <c r="O154" s="4"/>
      <c r="P154" s="4"/>
      <c r="Q154" s="4"/>
      <c r="R154" s="4"/>
      <c r="S154" s="4"/>
      <c r="T154" s="4"/>
      <c r="U154" s="4"/>
      <c r="V154" s="4"/>
      <c r="W154" s="4"/>
      <c r="X154" s="4"/>
    </row>
    <row r="155">
      <c r="A155" s="63" t="s">
        <v>743</v>
      </c>
      <c r="B155" s="64" t="s">
        <v>141</v>
      </c>
      <c r="C155" s="65" t="s">
        <v>50</v>
      </c>
      <c r="D155" s="207">
        <v>314.0</v>
      </c>
      <c r="E155" s="70">
        <v>0.0</v>
      </c>
      <c r="F155" s="208">
        <f t="shared" si="1"/>
        <v>314</v>
      </c>
      <c r="G155" s="68">
        <f t="shared" si="2"/>
        <v>2</v>
      </c>
      <c r="H155" s="89" t="s">
        <v>51</v>
      </c>
      <c r="I155" s="26">
        <v>1.0</v>
      </c>
      <c r="J155" s="61">
        <f t="shared" si="3"/>
        <v>0.0005675368899</v>
      </c>
      <c r="K155" s="62">
        <f t="shared" si="4"/>
        <v>0.1782065834</v>
      </c>
      <c r="L155" s="16"/>
      <c r="M155" s="25"/>
      <c r="N155" s="4"/>
      <c r="O155" s="4"/>
      <c r="P155" s="4"/>
      <c r="Q155" s="4"/>
      <c r="R155" s="4"/>
      <c r="S155" s="4"/>
      <c r="T155" s="4"/>
      <c r="U155" s="4"/>
      <c r="V155" s="4"/>
      <c r="W155" s="4"/>
      <c r="X155" s="4"/>
    </row>
    <row r="156">
      <c r="A156" s="31" t="s">
        <v>744</v>
      </c>
      <c r="B156" s="75" t="s">
        <v>745</v>
      </c>
      <c r="C156" s="65" t="s">
        <v>50</v>
      </c>
      <c r="D156" s="207">
        <v>314.0</v>
      </c>
      <c r="E156" s="70">
        <v>0.0</v>
      </c>
      <c r="F156" s="208">
        <f t="shared" si="1"/>
        <v>314</v>
      </c>
      <c r="G156" s="68">
        <f t="shared" si="2"/>
        <v>2</v>
      </c>
      <c r="H156" s="89" t="s">
        <v>51</v>
      </c>
      <c r="I156" s="26">
        <v>1.0</v>
      </c>
      <c r="J156" s="61">
        <f t="shared" si="3"/>
        <v>0.0005675368899</v>
      </c>
      <c r="K156" s="62">
        <f t="shared" si="4"/>
        <v>0.1782065834</v>
      </c>
      <c r="L156" s="16"/>
      <c r="M156" s="4"/>
      <c r="N156" s="4"/>
      <c r="O156" s="4"/>
      <c r="P156" s="4"/>
      <c r="Q156" s="4"/>
      <c r="R156" s="4"/>
      <c r="S156" s="4"/>
      <c r="T156" s="4"/>
      <c r="U156" s="4"/>
      <c r="V156" s="4"/>
      <c r="W156" s="4"/>
      <c r="X156" s="4"/>
    </row>
    <row r="157">
      <c r="A157" s="31" t="s">
        <v>746</v>
      </c>
      <c r="B157" s="75" t="s">
        <v>747</v>
      </c>
      <c r="C157" s="65" t="s">
        <v>50</v>
      </c>
      <c r="D157" s="207">
        <v>314.0</v>
      </c>
      <c r="E157" s="70">
        <v>0.0</v>
      </c>
      <c r="F157" s="208">
        <f t="shared" si="1"/>
        <v>314</v>
      </c>
      <c r="G157" s="68">
        <f t="shared" si="2"/>
        <v>2</v>
      </c>
      <c r="H157" s="89" t="s">
        <v>51</v>
      </c>
      <c r="I157" s="26">
        <v>1.0</v>
      </c>
      <c r="J157" s="61">
        <f t="shared" si="3"/>
        <v>0.0005675368899</v>
      </c>
      <c r="K157" s="62">
        <f t="shared" si="4"/>
        <v>0.1782065834</v>
      </c>
      <c r="L157" s="16"/>
      <c r="M157" s="4"/>
      <c r="N157" s="4"/>
      <c r="O157" s="4"/>
      <c r="P157" s="4"/>
      <c r="Q157" s="4"/>
      <c r="R157" s="4"/>
      <c r="S157" s="4"/>
      <c r="T157" s="4"/>
      <c r="U157" s="4"/>
      <c r="V157" s="4"/>
      <c r="W157" s="4"/>
      <c r="X157" s="4"/>
    </row>
    <row r="158">
      <c r="A158" s="82" t="s">
        <v>748</v>
      </c>
      <c r="B158" s="75" t="s">
        <v>749</v>
      </c>
      <c r="C158" s="65" t="s">
        <v>224</v>
      </c>
      <c r="D158" s="207">
        <v>14.0</v>
      </c>
      <c r="E158" s="70">
        <v>0.0</v>
      </c>
      <c r="F158" s="208">
        <f t="shared" si="1"/>
        <v>14</v>
      </c>
      <c r="G158" s="68">
        <f t="shared" si="2"/>
        <v>1</v>
      </c>
      <c r="H158" s="89" t="s">
        <v>225</v>
      </c>
      <c r="I158" s="26">
        <v>1.0</v>
      </c>
      <c r="J158" s="61">
        <f t="shared" si="3"/>
        <v>0.0005675368899</v>
      </c>
      <c r="K158" s="62">
        <f t="shared" si="4"/>
        <v>0.007945516459</v>
      </c>
      <c r="L158" s="16"/>
      <c r="M158" s="4"/>
      <c r="N158" s="4"/>
      <c r="O158" s="4"/>
      <c r="P158" s="4"/>
      <c r="Q158" s="4"/>
      <c r="R158" s="4"/>
      <c r="S158" s="4"/>
      <c r="T158" s="4"/>
      <c r="U158" s="4"/>
      <c r="V158" s="4"/>
      <c r="W158" s="4"/>
      <c r="X158" s="4"/>
    </row>
    <row r="159">
      <c r="A159" s="31" t="s">
        <v>480</v>
      </c>
      <c r="B159" s="64" t="s">
        <v>87</v>
      </c>
      <c r="C159" s="65" t="s">
        <v>88</v>
      </c>
      <c r="D159" s="66">
        <v>327.7</v>
      </c>
      <c r="E159" s="70">
        <v>0.0</v>
      </c>
      <c r="F159" s="208">
        <f t="shared" si="1"/>
        <v>327.7</v>
      </c>
      <c r="G159" s="68">
        <f t="shared" si="2"/>
        <v>2</v>
      </c>
      <c r="H159" s="73" t="s">
        <v>67</v>
      </c>
      <c r="I159" s="26">
        <v>1.0</v>
      </c>
      <c r="J159" s="61">
        <f t="shared" si="3"/>
        <v>0.0005675368899</v>
      </c>
      <c r="K159" s="62">
        <f t="shared" si="4"/>
        <v>0.1859818388</v>
      </c>
      <c r="L159" s="16"/>
      <c r="M159" s="4"/>
      <c r="N159" s="4"/>
      <c r="O159" s="4"/>
      <c r="P159" s="4"/>
      <c r="Q159" s="4"/>
      <c r="R159" s="4"/>
      <c r="S159" s="4"/>
      <c r="T159" s="4"/>
      <c r="U159" s="4"/>
      <c r="V159" s="4"/>
      <c r="W159" s="4"/>
      <c r="X159" s="4"/>
    </row>
    <row r="160">
      <c r="A160" s="74" t="s">
        <v>408</v>
      </c>
      <c r="B160" s="75" t="s">
        <v>409</v>
      </c>
      <c r="C160" s="65" t="s">
        <v>99</v>
      </c>
      <c r="D160" s="207">
        <v>362.0</v>
      </c>
      <c r="E160" s="70">
        <v>0.0</v>
      </c>
      <c r="F160" s="208">
        <f t="shared" si="1"/>
        <v>362</v>
      </c>
      <c r="G160" s="68">
        <f t="shared" si="2"/>
        <v>2</v>
      </c>
      <c r="H160" s="73" t="s">
        <v>100</v>
      </c>
      <c r="I160" s="26">
        <v>1.0</v>
      </c>
      <c r="J160" s="61">
        <f t="shared" si="3"/>
        <v>0.0005675368899</v>
      </c>
      <c r="K160" s="62">
        <f t="shared" si="4"/>
        <v>0.2054483541</v>
      </c>
      <c r="L160" s="16"/>
      <c r="M160" s="25"/>
      <c r="N160" s="4"/>
      <c r="O160" s="4"/>
      <c r="P160" s="4"/>
      <c r="Q160" s="4"/>
      <c r="R160" s="4"/>
      <c r="S160" s="4"/>
      <c r="T160" s="4"/>
      <c r="U160" s="4"/>
      <c r="V160" s="4"/>
      <c r="W160" s="4"/>
      <c r="X160" s="4"/>
    </row>
    <row r="161">
      <c r="A161" s="210" t="s">
        <v>750</v>
      </c>
      <c r="B161" s="75" t="s">
        <v>751</v>
      </c>
      <c r="C161" s="65" t="s">
        <v>752</v>
      </c>
      <c r="D161" s="207">
        <v>216.4</v>
      </c>
      <c r="E161" s="70">
        <v>0.0</v>
      </c>
      <c r="F161" s="208">
        <f t="shared" si="1"/>
        <v>216.4</v>
      </c>
      <c r="G161" s="68">
        <f t="shared" si="2"/>
        <v>1</v>
      </c>
      <c r="H161" s="89" t="s">
        <v>51</v>
      </c>
      <c r="I161" s="26">
        <v>1.0</v>
      </c>
      <c r="J161" s="61">
        <f t="shared" si="3"/>
        <v>0.0005675368899</v>
      </c>
      <c r="K161" s="62">
        <f t="shared" si="4"/>
        <v>0.122814983</v>
      </c>
      <c r="L161" s="16"/>
      <c r="M161" s="25"/>
      <c r="N161" s="4"/>
      <c r="O161" s="4"/>
      <c r="P161" s="4"/>
      <c r="Q161" s="4"/>
      <c r="R161" s="4"/>
      <c r="S161" s="4"/>
      <c r="T161" s="4"/>
      <c r="U161" s="4"/>
      <c r="V161" s="4"/>
      <c r="W161" s="4"/>
      <c r="X161" s="4"/>
    </row>
    <row r="162">
      <c r="A162" s="88" t="s">
        <v>368</v>
      </c>
      <c r="B162" s="75" t="s">
        <v>369</v>
      </c>
      <c r="C162" s="65" t="s">
        <v>370</v>
      </c>
      <c r="D162" s="207">
        <v>213.4</v>
      </c>
      <c r="E162" s="70">
        <v>0.0</v>
      </c>
      <c r="F162" s="208">
        <f t="shared" si="1"/>
        <v>213.4</v>
      </c>
      <c r="G162" s="68">
        <f t="shared" si="2"/>
        <v>1</v>
      </c>
      <c r="H162" s="89" t="s">
        <v>51</v>
      </c>
      <c r="I162" s="26">
        <v>1.0</v>
      </c>
      <c r="J162" s="61">
        <f t="shared" si="3"/>
        <v>0.0005675368899</v>
      </c>
      <c r="K162" s="62">
        <f t="shared" si="4"/>
        <v>0.1211123723</v>
      </c>
      <c r="L162" s="16"/>
      <c r="M162" s="25"/>
      <c r="N162" s="4"/>
      <c r="O162" s="4"/>
      <c r="P162" s="4"/>
      <c r="Q162" s="4"/>
      <c r="R162" s="4"/>
      <c r="S162" s="4"/>
      <c r="T162" s="4"/>
      <c r="U162" s="4"/>
      <c r="V162" s="4"/>
      <c r="W162" s="4"/>
      <c r="X162" s="4"/>
    </row>
    <row r="163">
      <c r="A163" s="90" t="s">
        <v>371</v>
      </c>
      <c r="B163" s="75" t="s">
        <v>372</v>
      </c>
      <c r="C163" s="65" t="s">
        <v>370</v>
      </c>
      <c r="D163" s="207">
        <v>213.4</v>
      </c>
      <c r="E163" s="70">
        <v>0.0</v>
      </c>
      <c r="F163" s="208">
        <f t="shared" si="1"/>
        <v>213.4</v>
      </c>
      <c r="G163" s="68">
        <f t="shared" si="2"/>
        <v>1</v>
      </c>
      <c r="H163" s="89" t="s">
        <v>51</v>
      </c>
      <c r="I163" s="26">
        <v>1.0</v>
      </c>
      <c r="J163" s="61">
        <f t="shared" si="3"/>
        <v>0.0005675368899</v>
      </c>
      <c r="K163" s="62">
        <f t="shared" si="4"/>
        <v>0.1211123723</v>
      </c>
      <c r="L163" s="16"/>
      <c r="M163" s="25"/>
      <c r="N163" s="4"/>
      <c r="O163" s="4"/>
      <c r="P163" s="4"/>
      <c r="Q163" s="4"/>
      <c r="R163" s="4"/>
      <c r="S163" s="4"/>
      <c r="T163" s="4"/>
      <c r="U163" s="4"/>
      <c r="V163" s="4"/>
      <c r="W163" s="4"/>
      <c r="X163" s="4"/>
    </row>
    <row r="164">
      <c r="A164" s="72" t="s">
        <v>351</v>
      </c>
      <c r="B164" s="75" t="s">
        <v>352</v>
      </c>
      <c r="C164" s="65" t="s">
        <v>72</v>
      </c>
      <c r="D164" s="207">
        <v>228.0</v>
      </c>
      <c r="E164" s="70">
        <v>0.0</v>
      </c>
      <c r="F164" s="208">
        <f t="shared" si="1"/>
        <v>228</v>
      </c>
      <c r="G164" s="68">
        <f t="shared" si="2"/>
        <v>1</v>
      </c>
      <c r="H164" s="89" t="s">
        <v>51</v>
      </c>
      <c r="I164" s="26">
        <v>1.0</v>
      </c>
      <c r="J164" s="61">
        <f t="shared" si="3"/>
        <v>0.0005675368899</v>
      </c>
      <c r="K164" s="62">
        <f t="shared" si="4"/>
        <v>0.1293984109</v>
      </c>
      <c r="L164" s="16"/>
      <c r="M164" s="4"/>
      <c r="N164" s="4"/>
      <c r="O164" s="4"/>
      <c r="P164" s="4"/>
      <c r="Q164" s="4"/>
      <c r="R164" s="4"/>
      <c r="S164" s="4"/>
      <c r="T164" s="4"/>
      <c r="U164" s="4"/>
      <c r="V164" s="4"/>
      <c r="W164" s="4"/>
      <c r="X164" s="4"/>
    </row>
    <row r="165">
      <c r="A165" s="31" t="s">
        <v>483</v>
      </c>
      <c r="B165" s="64" t="s">
        <v>87</v>
      </c>
      <c r="C165" s="65" t="s">
        <v>88</v>
      </c>
      <c r="D165" s="66">
        <v>327.7</v>
      </c>
      <c r="E165" s="70">
        <v>0.0</v>
      </c>
      <c r="F165" s="208">
        <f t="shared" si="1"/>
        <v>327.7</v>
      </c>
      <c r="G165" s="68">
        <f t="shared" si="2"/>
        <v>2</v>
      </c>
      <c r="H165" s="73" t="s">
        <v>67</v>
      </c>
      <c r="I165" s="26">
        <v>1.0</v>
      </c>
      <c r="J165" s="61">
        <f t="shared" si="3"/>
        <v>0.0005675368899</v>
      </c>
      <c r="K165" s="62">
        <f t="shared" si="4"/>
        <v>0.1859818388</v>
      </c>
      <c r="L165" s="16"/>
      <c r="M165" s="4"/>
      <c r="N165" s="4"/>
      <c r="O165" s="4"/>
      <c r="P165" s="4"/>
      <c r="Q165" s="4"/>
      <c r="R165" s="4"/>
      <c r="S165" s="4"/>
      <c r="T165" s="4"/>
      <c r="U165" s="4"/>
      <c r="V165" s="4"/>
      <c r="W165" s="4"/>
      <c r="X165" s="4"/>
    </row>
    <row r="166">
      <c r="A166" s="31" t="s">
        <v>753</v>
      </c>
      <c r="B166" s="75" t="s">
        <v>754</v>
      </c>
      <c r="C166" s="65" t="s">
        <v>99</v>
      </c>
      <c r="D166" s="207">
        <v>362.0</v>
      </c>
      <c r="E166" s="70">
        <v>0.0</v>
      </c>
      <c r="F166" s="208">
        <f t="shared" si="1"/>
        <v>362</v>
      </c>
      <c r="G166" s="68">
        <f t="shared" si="2"/>
        <v>2</v>
      </c>
      <c r="H166" s="73" t="s">
        <v>100</v>
      </c>
      <c r="I166" s="26">
        <v>1.0</v>
      </c>
      <c r="J166" s="61">
        <f t="shared" si="3"/>
        <v>0.0005675368899</v>
      </c>
      <c r="K166" s="62">
        <f t="shared" si="4"/>
        <v>0.2054483541</v>
      </c>
      <c r="L166" s="16"/>
      <c r="M166" s="4"/>
      <c r="N166" s="4"/>
      <c r="O166" s="4"/>
      <c r="P166" s="4"/>
      <c r="Q166" s="4"/>
      <c r="R166" s="4"/>
      <c r="S166" s="4"/>
      <c r="T166" s="4"/>
      <c r="U166" s="4"/>
      <c r="V166" s="4"/>
      <c r="W166" s="4"/>
      <c r="X166" s="4"/>
    </row>
    <row r="167">
      <c r="A167" s="31" t="s">
        <v>418</v>
      </c>
      <c r="B167" s="75" t="s">
        <v>419</v>
      </c>
      <c r="C167" s="65" t="s">
        <v>99</v>
      </c>
      <c r="D167" s="207">
        <v>362.0</v>
      </c>
      <c r="E167" s="70">
        <v>0.0</v>
      </c>
      <c r="F167" s="208">
        <f t="shared" si="1"/>
        <v>362</v>
      </c>
      <c r="G167" s="68">
        <f t="shared" si="2"/>
        <v>2</v>
      </c>
      <c r="H167" s="73" t="s">
        <v>100</v>
      </c>
      <c r="I167" s="26">
        <v>1.0</v>
      </c>
      <c r="J167" s="61">
        <f t="shared" si="3"/>
        <v>0.0005675368899</v>
      </c>
      <c r="K167" s="62">
        <f t="shared" si="4"/>
        <v>0.2054483541</v>
      </c>
      <c r="L167" s="16"/>
      <c r="M167" s="4"/>
      <c r="N167" s="4"/>
      <c r="O167" s="4"/>
      <c r="P167" s="4"/>
      <c r="Q167" s="4"/>
      <c r="R167" s="4"/>
      <c r="S167" s="4"/>
      <c r="T167" s="4"/>
      <c r="U167" s="4"/>
      <c r="V167" s="4"/>
      <c r="W167" s="4"/>
      <c r="X167" s="4"/>
    </row>
    <row r="168">
      <c r="A168" s="31" t="s">
        <v>334</v>
      </c>
      <c r="B168" s="75" t="s">
        <v>335</v>
      </c>
      <c r="C168" s="65" t="s">
        <v>188</v>
      </c>
      <c r="D168" s="207">
        <v>156.4</v>
      </c>
      <c r="E168" s="70">
        <v>0.0</v>
      </c>
      <c r="F168" s="208">
        <f t="shared" si="1"/>
        <v>156.4</v>
      </c>
      <c r="G168" s="68">
        <f t="shared" si="2"/>
        <v>1</v>
      </c>
      <c r="H168" s="89" t="s">
        <v>51</v>
      </c>
      <c r="I168" s="26">
        <v>1.0</v>
      </c>
      <c r="J168" s="61">
        <f t="shared" si="3"/>
        <v>0.0005675368899</v>
      </c>
      <c r="K168" s="62">
        <f t="shared" si="4"/>
        <v>0.08876276958</v>
      </c>
      <c r="L168" s="16"/>
      <c r="M168" s="4"/>
      <c r="N168" s="4"/>
      <c r="O168" s="4"/>
      <c r="P168" s="4"/>
      <c r="Q168" s="4"/>
      <c r="R168" s="4"/>
      <c r="S168" s="4"/>
      <c r="T168" s="4"/>
      <c r="U168" s="4"/>
      <c r="V168" s="4"/>
      <c r="W168" s="4"/>
      <c r="X168" s="4"/>
    </row>
    <row r="169">
      <c r="A169" s="74" t="s">
        <v>434</v>
      </c>
      <c r="B169" s="75" t="s">
        <v>435</v>
      </c>
      <c r="C169" s="65" t="s">
        <v>265</v>
      </c>
      <c r="D169" s="207">
        <v>509.0</v>
      </c>
      <c r="E169" s="70">
        <v>0.0</v>
      </c>
      <c r="F169" s="208">
        <f t="shared" si="1"/>
        <v>509</v>
      </c>
      <c r="G169" s="68">
        <f t="shared" si="2"/>
        <v>3</v>
      </c>
      <c r="H169" s="73" t="s">
        <v>266</v>
      </c>
      <c r="I169" s="26">
        <v>1.0</v>
      </c>
      <c r="J169" s="61">
        <f t="shared" si="3"/>
        <v>0.0005675368899</v>
      </c>
      <c r="K169" s="62">
        <f t="shared" si="4"/>
        <v>0.288876277</v>
      </c>
      <c r="L169" s="16"/>
      <c r="M169" s="4"/>
      <c r="N169" s="4"/>
      <c r="O169" s="4"/>
      <c r="P169" s="4"/>
      <c r="Q169" s="4"/>
      <c r="R169" s="4"/>
      <c r="S169" s="4"/>
      <c r="T169" s="4"/>
      <c r="U169" s="4"/>
      <c r="V169" s="4"/>
      <c r="W169" s="4"/>
      <c r="X169" s="4"/>
    </row>
    <row r="170">
      <c r="A170" s="74" t="s">
        <v>257</v>
      </c>
      <c r="B170" s="75" t="s">
        <v>258</v>
      </c>
      <c r="C170" s="65" t="s">
        <v>99</v>
      </c>
      <c r="D170" s="207">
        <v>362.0</v>
      </c>
      <c r="E170" s="70">
        <v>0.0</v>
      </c>
      <c r="F170" s="208">
        <f t="shared" si="1"/>
        <v>362</v>
      </c>
      <c r="G170" s="68">
        <f t="shared" si="2"/>
        <v>2</v>
      </c>
      <c r="H170" s="73" t="s">
        <v>100</v>
      </c>
      <c r="I170" s="26">
        <v>1.0</v>
      </c>
      <c r="J170" s="61">
        <f t="shared" si="3"/>
        <v>0.0005675368899</v>
      </c>
      <c r="K170" s="62">
        <f t="shared" si="4"/>
        <v>0.2054483541</v>
      </c>
      <c r="L170" s="16"/>
      <c r="M170" s="4"/>
      <c r="N170" s="4"/>
      <c r="O170" s="4"/>
      <c r="P170" s="4"/>
      <c r="Q170" s="4"/>
      <c r="R170" s="4"/>
      <c r="S170" s="4"/>
      <c r="T170" s="4"/>
      <c r="U170" s="4"/>
      <c r="V170" s="4"/>
      <c r="W170" s="4"/>
      <c r="X170" s="4"/>
    </row>
    <row r="171">
      <c r="A171" s="77" t="s">
        <v>249</v>
      </c>
      <c r="B171" s="75" t="s">
        <v>250</v>
      </c>
      <c r="C171" s="65" t="s">
        <v>755</v>
      </c>
      <c r="D171" s="207"/>
      <c r="E171" s="70">
        <v>0.0</v>
      </c>
      <c r="F171" s="208">
        <f t="shared" si="1"/>
        <v>0</v>
      </c>
      <c r="G171" s="68">
        <f t="shared" si="2"/>
        <v>1</v>
      </c>
      <c r="H171" s="211"/>
      <c r="I171" s="26">
        <v>1.0</v>
      </c>
      <c r="J171" s="61">
        <f t="shared" si="3"/>
        <v>0.0005675368899</v>
      </c>
      <c r="K171" s="62">
        <f t="shared" si="4"/>
        <v>0</v>
      </c>
      <c r="L171" s="16"/>
      <c r="M171" s="4"/>
      <c r="N171" s="4"/>
      <c r="O171" s="4"/>
      <c r="P171" s="4"/>
      <c r="Q171" s="4"/>
      <c r="R171" s="4"/>
      <c r="S171" s="4"/>
      <c r="T171" s="4"/>
      <c r="U171" s="4"/>
      <c r="V171" s="4"/>
      <c r="W171" s="4"/>
      <c r="X171" s="4"/>
    </row>
    <row r="172">
      <c r="A172" s="69" t="s">
        <v>342</v>
      </c>
      <c r="B172" s="64" t="s">
        <v>343</v>
      </c>
      <c r="C172" s="65" t="s">
        <v>59</v>
      </c>
      <c r="D172" s="207">
        <v>51.1</v>
      </c>
      <c r="E172" s="70">
        <v>0.0</v>
      </c>
      <c r="F172" s="208">
        <f t="shared" si="1"/>
        <v>51.1</v>
      </c>
      <c r="G172" s="68">
        <f t="shared" si="2"/>
        <v>1</v>
      </c>
      <c r="H172" s="89" t="s">
        <v>51</v>
      </c>
      <c r="I172" s="26">
        <v>1.0</v>
      </c>
      <c r="J172" s="61">
        <f t="shared" si="3"/>
        <v>0.0005675368899</v>
      </c>
      <c r="K172" s="62">
        <f t="shared" si="4"/>
        <v>0.02900113507</v>
      </c>
      <c r="L172" s="16"/>
      <c r="M172" s="4"/>
      <c r="N172" s="4"/>
      <c r="O172" s="4"/>
      <c r="P172" s="4"/>
      <c r="Q172" s="4"/>
      <c r="R172" s="4"/>
      <c r="S172" s="4"/>
      <c r="T172" s="4"/>
      <c r="U172" s="4"/>
      <c r="V172" s="4"/>
      <c r="W172" s="4"/>
      <c r="X172" s="4"/>
    </row>
    <row r="173">
      <c r="A173" s="69" t="s">
        <v>756</v>
      </c>
      <c r="B173" s="64" t="s">
        <v>757</v>
      </c>
      <c r="C173" s="65" t="s">
        <v>99</v>
      </c>
      <c r="D173" s="207">
        <v>362.0</v>
      </c>
      <c r="E173" s="70">
        <v>0.0</v>
      </c>
      <c r="F173" s="208">
        <f t="shared" si="1"/>
        <v>362</v>
      </c>
      <c r="G173" s="68">
        <f t="shared" si="2"/>
        <v>2</v>
      </c>
      <c r="H173" s="73" t="s">
        <v>100</v>
      </c>
      <c r="I173" s="26">
        <v>1.0</v>
      </c>
      <c r="J173" s="61">
        <f t="shared" si="3"/>
        <v>0.0005675368899</v>
      </c>
      <c r="K173" s="62">
        <f t="shared" si="4"/>
        <v>0.2054483541</v>
      </c>
      <c r="L173" s="16"/>
      <c r="M173" s="4"/>
      <c r="N173" s="4"/>
      <c r="O173" s="4"/>
      <c r="P173" s="4"/>
      <c r="Q173" s="4"/>
      <c r="R173" s="4"/>
      <c r="S173" s="4"/>
      <c r="T173" s="4"/>
      <c r="U173" s="4"/>
      <c r="V173" s="4"/>
      <c r="W173" s="4"/>
      <c r="X173" s="4"/>
    </row>
    <row r="174">
      <c r="A174" s="72" t="s">
        <v>299</v>
      </c>
      <c r="B174" s="64" t="s">
        <v>300</v>
      </c>
      <c r="C174" s="65" t="s">
        <v>301</v>
      </c>
      <c r="D174" s="207">
        <v>555.0</v>
      </c>
      <c r="E174" s="70">
        <v>0.0</v>
      </c>
      <c r="F174" s="208">
        <f t="shared" si="1"/>
        <v>555</v>
      </c>
      <c r="G174" s="68">
        <f t="shared" si="2"/>
        <v>3</v>
      </c>
      <c r="H174" s="73" t="s">
        <v>302</v>
      </c>
      <c r="I174" s="26">
        <v>1.0</v>
      </c>
      <c r="J174" s="61">
        <f t="shared" si="3"/>
        <v>0.0005675368899</v>
      </c>
      <c r="K174" s="62">
        <f t="shared" si="4"/>
        <v>0.3149829739</v>
      </c>
      <c r="L174" s="16"/>
      <c r="M174" s="4"/>
      <c r="N174" s="4"/>
      <c r="O174" s="4"/>
      <c r="P174" s="4"/>
      <c r="Q174" s="4"/>
      <c r="R174" s="4"/>
      <c r="S174" s="4"/>
      <c r="T174" s="4"/>
      <c r="U174" s="4"/>
      <c r="V174" s="4"/>
      <c r="W174" s="4"/>
      <c r="X174" s="4"/>
    </row>
    <row r="175">
      <c r="A175" s="90" t="s">
        <v>303</v>
      </c>
      <c r="B175" s="64" t="s">
        <v>300</v>
      </c>
      <c r="C175" s="65" t="s">
        <v>301</v>
      </c>
      <c r="D175" s="207">
        <v>555.0</v>
      </c>
      <c r="E175" s="70">
        <v>0.0</v>
      </c>
      <c r="F175" s="208">
        <f t="shared" si="1"/>
        <v>555</v>
      </c>
      <c r="G175" s="68">
        <f t="shared" si="2"/>
        <v>3</v>
      </c>
      <c r="H175" s="73" t="s">
        <v>302</v>
      </c>
      <c r="I175" s="26">
        <v>1.0</v>
      </c>
      <c r="J175" s="61">
        <f t="shared" si="3"/>
        <v>0.0005675368899</v>
      </c>
      <c r="K175" s="62">
        <f t="shared" si="4"/>
        <v>0.3149829739</v>
      </c>
      <c r="L175" s="16"/>
      <c r="M175" s="4"/>
      <c r="N175" s="4"/>
      <c r="O175" s="4"/>
      <c r="P175" s="4"/>
      <c r="Q175" s="4"/>
      <c r="R175" s="4"/>
      <c r="S175" s="4"/>
      <c r="T175" s="4"/>
      <c r="U175" s="4"/>
      <c r="V175" s="4"/>
      <c r="W175" s="4"/>
      <c r="X175" s="4"/>
    </row>
    <row r="176">
      <c r="A176" s="88" t="s">
        <v>304</v>
      </c>
      <c r="B176" s="75" t="s">
        <v>305</v>
      </c>
      <c r="C176" s="65" t="s">
        <v>301</v>
      </c>
      <c r="D176" s="207">
        <v>555.0</v>
      </c>
      <c r="E176" s="70">
        <v>0.0</v>
      </c>
      <c r="F176" s="208">
        <f t="shared" si="1"/>
        <v>555</v>
      </c>
      <c r="G176" s="68">
        <f t="shared" si="2"/>
        <v>3</v>
      </c>
      <c r="H176" s="73" t="s">
        <v>302</v>
      </c>
      <c r="I176" s="26">
        <v>1.0</v>
      </c>
      <c r="J176" s="61">
        <f t="shared" si="3"/>
        <v>0.0005675368899</v>
      </c>
      <c r="K176" s="62">
        <f t="shared" si="4"/>
        <v>0.3149829739</v>
      </c>
      <c r="L176" s="16"/>
      <c r="M176" s="4"/>
      <c r="N176" s="4"/>
      <c r="O176" s="4"/>
      <c r="P176" s="4"/>
      <c r="Q176" s="4"/>
      <c r="R176" s="4"/>
      <c r="S176" s="4"/>
      <c r="T176" s="4"/>
      <c r="U176" s="4"/>
      <c r="V176" s="4"/>
      <c r="W176" s="4"/>
      <c r="X176" s="4"/>
    </row>
    <row r="177">
      <c r="A177" s="31" t="s">
        <v>429</v>
      </c>
      <c r="B177" s="64" t="s">
        <v>173</v>
      </c>
      <c r="C177" s="65" t="s">
        <v>174</v>
      </c>
      <c r="D177" s="207">
        <v>408.0</v>
      </c>
      <c r="E177" s="70">
        <v>0.0</v>
      </c>
      <c r="F177" s="208">
        <f t="shared" si="1"/>
        <v>408</v>
      </c>
      <c r="G177" s="68">
        <f t="shared" si="2"/>
        <v>2</v>
      </c>
      <c r="H177" s="73" t="s">
        <v>175</v>
      </c>
      <c r="I177" s="26">
        <v>1.0</v>
      </c>
      <c r="J177" s="61">
        <f t="shared" si="3"/>
        <v>0.0005675368899</v>
      </c>
      <c r="K177" s="62">
        <f t="shared" si="4"/>
        <v>0.2315550511</v>
      </c>
      <c r="L177" s="16"/>
      <c r="M177" s="4"/>
      <c r="N177" s="4"/>
      <c r="O177" s="4"/>
      <c r="P177" s="4"/>
      <c r="Q177" s="4"/>
      <c r="R177" s="4"/>
      <c r="S177" s="4"/>
      <c r="T177" s="4"/>
      <c r="U177" s="4"/>
      <c r="V177" s="4"/>
      <c r="W177" s="4"/>
      <c r="X177" s="4"/>
    </row>
    <row r="178">
      <c r="A178" s="31" t="s">
        <v>560</v>
      </c>
      <c r="B178" s="75" t="s">
        <v>561</v>
      </c>
      <c r="C178" s="65" t="s">
        <v>126</v>
      </c>
      <c r="D178" s="66">
        <v>413.4</v>
      </c>
      <c r="E178" s="70">
        <v>0.0</v>
      </c>
      <c r="F178" s="208">
        <f t="shared" si="1"/>
        <v>413.4</v>
      </c>
      <c r="G178" s="68">
        <f t="shared" si="2"/>
        <v>2</v>
      </c>
      <c r="H178" s="73" t="s">
        <v>67</v>
      </c>
      <c r="I178" s="26">
        <v>1.0</v>
      </c>
      <c r="J178" s="61">
        <f t="shared" si="3"/>
        <v>0.0005675368899</v>
      </c>
      <c r="K178" s="62">
        <f t="shared" si="4"/>
        <v>0.2346197503</v>
      </c>
      <c r="L178" s="16"/>
      <c r="M178" s="25"/>
      <c r="N178" s="4"/>
      <c r="O178" s="4"/>
      <c r="P178" s="4"/>
      <c r="Q178" s="4"/>
      <c r="R178" s="4"/>
      <c r="S178" s="4"/>
      <c r="T178" s="4"/>
      <c r="U178" s="4"/>
      <c r="V178" s="4"/>
      <c r="W178" s="4"/>
      <c r="X178" s="4"/>
    </row>
    <row r="179">
      <c r="A179" s="31" t="s">
        <v>758</v>
      </c>
      <c r="B179" s="75" t="s">
        <v>759</v>
      </c>
      <c r="C179" s="65" t="s">
        <v>126</v>
      </c>
      <c r="D179" s="66">
        <v>413.4</v>
      </c>
      <c r="E179" s="70">
        <v>0.0</v>
      </c>
      <c r="F179" s="208">
        <f t="shared" si="1"/>
        <v>413.4</v>
      </c>
      <c r="G179" s="68">
        <f t="shared" si="2"/>
        <v>2</v>
      </c>
      <c r="H179" s="73" t="s">
        <v>67</v>
      </c>
      <c r="I179" s="26">
        <v>1.0</v>
      </c>
      <c r="J179" s="61">
        <f t="shared" si="3"/>
        <v>0.0005675368899</v>
      </c>
      <c r="K179" s="62">
        <f t="shared" si="4"/>
        <v>0.2346197503</v>
      </c>
      <c r="L179" s="16"/>
      <c r="M179" s="25"/>
      <c r="N179" s="4"/>
      <c r="O179" s="4"/>
      <c r="P179" s="4"/>
      <c r="Q179" s="4"/>
      <c r="R179" s="4"/>
      <c r="S179" s="4"/>
      <c r="T179" s="4"/>
      <c r="U179" s="4"/>
      <c r="V179" s="4"/>
      <c r="W179" s="4"/>
      <c r="X179" s="4"/>
    </row>
    <row r="180">
      <c r="A180" s="31" t="s">
        <v>394</v>
      </c>
      <c r="B180" s="75" t="s">
        <v>395</v>
      </c>
      <c r="C180" s="65" t="s">
        <v>82</v>
      </c>
      <c r="D180" s="207">
        <v>709.8</v>
      </c>
      <c r="E180" s="70">
        <v>0.0</v>
      </c>
      <c r="F180" s="208">
        <f t="shared" si="1"/>
        <v>709.8</v>
      </c>
      <c r="G180" s="68">
        <f t="shared" si="2"/>
        <v>3</v>
      </c>
      <c r="H180" s="89" t="s">
        <v>51</v>
      </c>
      <c r="I180" s="26">
        <v>1.0</v>
      </c>
      <c r="J180" s="61">
        <f t="shared" si="3"/>
        <v>0.0005675368899</v>
      </c>
      <c r="K180" s="62">
        <f t="shared" si="4"/>
        <v>0.4028376844</v>
      </c>
      <c r="L180" s="16"/>
      <c r="M180" s="25"/>
      <c r="N180" s="4"/>
      <c r="O180" s="4"/>
      <c r="P180" s="4"/>
      <c r="Q180" s="4"/>
      <c r="R180" s="4"/>
      <c r="S180" s="4"/>
      <c r="T180" s="4"/>
      <c r="U180" s="4"/>
      <c r="V180" s="4"/>
      <c r="W180" s="4"/>
      <c r="X180" s="4"/>
    </row>
    <row r="181">
      <c r="A181" s="77" t="s">
        <v>760</v>
      </c>
      <c r="B181" s="75" t="s">
        <v>298</v>
      </c>
      <c r="C181" s="65" t="s">
        <v>224</v>
      </c>
      <c r="D181" s="207">
        <v>14.0</v>
      </c>
      <c r="E181" s="70">
        <v>0.0</v>
      </c>
      <c r="F181" s="208">
        <f t="shared" si="1"/>
        <v>14</v>
      </c>
      <c r="G181" s="68">
        <f t="shared" si="2"/>
        <v>1</v>
      </c>
      <c r="H181" s="89" t="s">
        <v>225</v>
      </c>
      <c r="I181" s="26">
        <v>1.0</v>
      </c>
      <c r="J181" s="61">
        <f t="shared" si="3"/>
        <v>0.0005675368899</v>
      </c>
      <c r="K181" s="62">
        <f t="shared" si="4"/>
        <v>0.007945516459</v>
      </c>
      <c r="L181" s="16"/>
      <c r="M181" s="25"/>
      <c r="N181" s="4"/>
      <c r="O181" s="4"/>
      <c r="P181" s="4"/>
      <c r="Q181" s="4"/>
      <c r="R181" s="4"/>
      <c r="S181" s="4"/>
      <c r="T181" s="4"/>
      <c r="U181" s="4"/>
      <c r="V181" s="4"/>
      <c r="W181" s="4"/>
      <c r="X181" s="4"/>
    </row>
    <row r="182">
      <c r="A182" s="69" t="s">
        <v>295</v>
      </c>
      <c r="B182" s="64" t="s">
        <v>296</v>
      </c>
      <c r="C182" s="65" t="s">
        <v>149</v>
      </c>
      <c r="D182" s="207">
        <v>40.0</v>
      </c>
      <c r="E182" s="70">
        <v>0.0</v>
      </c>
      <c r="F182" s="208">
        <f t="shared" si="1"/>
        <v>40</v>
      </c>
      <c r="G182" s="68">
        <f t="shared" si="2"/>
        <v>1</v>
      </c>
      <c r="H182" s="73" t="s">
        <v>685</v>
      </c>
      <c r="I182" s="26">
        <v>1.0</v>
      </c>
      <c r="J182" s="61">
        <f t="shared" si="3"/>
        <v>0.0005675368899</v>
      </c>
      <c r="K182" s="62">
        <f t="shared" si="4"/>
        <v>0.0227014756</v>
      </c>
      <c r="L182" s="16"/>
      <c r="M182" s="25"/>
      <c r="N182" s="4"/>
      <c r="O182" s="4"/>
      <c r="P182" s="4"/>
      <c r="Q182" s="4"/>
      <c r="R182" s="4"/>
      <c r="S182" s="4"/>
      <c r="T182" s="4"/>
      <c r="U182" s="4"/>
      <c r="V182" s="4"/>
      <c r="W182" s="4"/>
      <c r="X182" s="4"/>
    </row>
    <row r="183">
      <c r="A183" s="31" t="s">
        <v>485</v>
      </c>
      <c r="B183" s="64" t="s">
        <v>87</v>
      </c>
      <c r="C183" s="65" t="s">
        <v>88</v>
      </c>
      <c r="D183" s="66">
        <v>327.7</v>
      </c>
      <c r="E183" s="70">
        <v>0.0</v>
      </c>
      <c r="F183" s="208">
        <f t="shared" si="1"/>
        <v>327.7</v>
      </c>
      <c r="G183" s="68">
        <f t="shared" si="2"/>
        <v>2</v>
      </c>
      <c r="H183" s="73" t="s">
        <v>67</v>
      </c>
      <c r="I183" s="26">
        <v>1.0</v>
      </c>
      <c r="J183" s="61">
        <f t="shared" si="3"/>
        <v>0.0005675368899</v>
      </c>
      <c r="K183" s="62">
        <f t="shared" si="4"/>
        <v>0.1859818388</v>
      </c>
      <c r="L183" s="16"/>
      <c r="M183" s="25"/>
      <c r="N183" s="4"/>
      <c r="O183" s="4"/>
      <c r="P183" s="4"/>
      <c r="Q183" s="4"/>
      <c r="R183" s="4"/>
      <c r="S183" s="4"/>
      <c r="T183" s="4"/>
      <c r="U183" s="4"/>
      <c r="V183" s="4"/>
      <c r="W183" s="4"/>
      <c r="X183" s="4"/>
    </row>
    <row r="184">
      <c r="A184" s="31" t="s">
        <v>486</v>
      </c>
      <c r="B184" s="64" t="s">
        <v>87</v>
      </c>
      <c r="C184" s="65" t="s">
        <v>88</v>
      </c>
      <c r="D184" s="66">
        <v>327.7</v>
      </c>
      <c r="E184" s="70">
        <v>0.0</v>
      </c>
      <c r="F184" s="208">
        <f t="shared" si="1"/>
        <v>327.7</v>
      </c>
      <c r="G184" s="68">
        <f t="shared" si="2"/>
        <v>2</v>
      </c>
      <c r="H184" s="73" t="s">
        <v>67</v>
      </c>
      <c r="I184" s="26">
        <v>1.0</v>
      </c>
      <c r="J184" s="61">
        <f t="shared" si="3"/>
        <v>0.0005675368899</v>
      </c>
      <c r="K184" s="62">
        <f t="shared" si="4"/>
        <v>0.1859818388</v>
      </c>
      <c r="L184" s="16"/>
      <c r="M184" s="25"/>
      <c r="N184" s="4"/>
      <c r="O184" s="4"/>
      <c r="P184" s="4"/>
      <c r="Q184" s="4"/>
      <c r="R184" s="4"/>
      <c r="S184" s="4"/>
      <c r="T184" s="4"/>
      <c r="U184" s="4"/>
      <c r="V184" s="4"/>
      <c r="W184" s="4"/>
      <c r="X184" s="4"/>
    </row>
    <row r="185">
      <c r="A185" s="88" t="s">
        <v>562</v>
      </c>
      <c r="B185" s="75" t="s">
        <v>125</v>
      </c>
      <c r="C185" s="65" t="s">
        <v>126</v>
      </c>
      <c r="D185" s="66">
        <v>413.4</v>
      </c>
      <c r="E185" s="70">
        <v>0.0</v>
      </c>
      <c r="F185" s="208">
        <f t="shared" si="1"/>
        <v>413.4</v>
      </c>
      <c r="G185" s="68">
        <f t="shared" si="2"/>
        <v>2</v>
      </c>
      <c r="H185" s="73" t="s">
        <v>67</v>
      </c>
      <c r="I185" s="26">
        <v>1.0</v>
      </c>
      <c r="J185" s="61">
        <f t="shared" si="3"/>
        <v>0.0005675368899</v>
      </c>
      <c r="K185" s="62">
        <f t="shared" si="4"/>
        <v>0.2346197503</v>
      </c>
      <c r="L185" s="16"/>
      <c r="M185" s="25"/>
      <c r="N185" s="4"/>
      <c r="O185" s="4"/>
      <c r="P185" s="4"/>
      <c r="Q185" s="4"/>
      <c r="R185" s="4"/>
      <c r="S185" s="4"/>
      <c r="T185" s="4"/>
      <c r="U185" s="4"/>
      <c r="V185" s="4"/>
      <c r="W185" s="4"/>
      <c r="X185" s="4"/>
    </row>
    <row r="186">
      <c r="A186" s="69" t="s">
        <v>508</v>
      </c>
      <c r="B186" s="64" t="s">
        <v>509</v>
      </c>
      <c r="C186" s="65" t="s">
        <v>507</v>
      </c>
      <c r="D186" s="66">
        <v>721.3</v>
      </c>
      <c r="E186" s="70">
        <v>0.0</v>
      </c>
      <c r="F186" s="208">
        <f t="shared" si="1"/>
        <v>721.3</v>
      </c>
      <c r="G186" s="68">
        <f t="shared" si="2"/>
        <v>3</v>
      </c>
      <c r="H186" s="73" t="s">
        <v>67</v>
      </c>
      <c r="I186" s="26">
        <v>1.0</v>
      </c>
      <c r="J186" s="61">
        <f t="shared" si="3"/>
        <v>0.0005675368899</v>
      </c>
      <c r="K186" s="62">
        <f t="shared" si="4"/>
        <v>0.4093643587</v>
      </c>
      <c r="L186" s="16"/>
      <c r="M186" s="25"/>
      <c r="N186" s="4"/>
      <c r="O186" s="4"/>
      <c r="P186" s="4"/>
      <c r="Q186" s="4"/>
      <c r="R186" s="4"/>
      <c r="S186" s="4"/>
      <c r="T186" s="4"/>
      <c r="U186" s="4"/>
      <c r="V186" s="4"/>
      <c r="W186" s="4"/>
      <c r="X186" s="4"/>
    </row>
    <row r="187">
      <c r="A187" s="31" t="s">
        <v>761</v>
      </c>
      <c r="B187" s="64" t="s">
        <v>87</v>
      </c>
      <c r="C187" s="65" t="s">
        <v>88</v>
      </c>
      <c r="D187" s="66">
        <v>327.7</v>
      </c>
      <c r="E187" s="70">
        <v>0.0</v>
      </c>
      <c r="F187" s="208">
        <f t="shared" si="1"/>
        <v>327.7</v>
      </c>
      <c r="G187" s="68">
        <f t="shared" si="2"/>
        <v>2</v>
      </c>
      <c r="H187" s="73" t="s">
        <v>67</v>
      </c>
      <c r="I187" s="26">
        <v>1.0</v>
      </c>
      <c r="J187" s="61">
        <f t="shared" si="3"/>
        <v>0.0005675368899</v>
      </c>
      <c r="K187" s="62">
        <f t="shared" si="4"/>
        <v>0.1859818388</v>
      </c>
      <c r="L187" s="16"/>
      <c r="M187" s="25"/>
      <c r="N187" s="4"/>
      <c r="O187" s="4"/>
      <c r="P187" s="4"/>
      <c r="Q187" s="4"/>
      <c r="R187" s="4"/>
      <c r="S187" s="4"/>
      <c r="T187" s="4"/>
      <c r="U187" s="4"/>
      <c r="V187" s="4"/>
      <c r="W187" s="4"/>
      <c r="X187" s="4"/>
    </row>
    <row r="188">
      <c r="A188" s="31" t="s">
        <v>571</v>
      </c>
      <c r="B188" s="64" t="s">
        <v>137</v>
      </c>
      <c r="C188" s="65" t="s">
        <v>138</v>
      </c>
      <c r="D188" s="66">
        <v>287.8</v>
      </c>
      <c r="E188" s="70">
        <v>0.0</v>
      </c>
      <c r="F188" s="208">
        <f t="shared" si="1"/>
        <v>287.8</v>
      </c>
      <c r="G188" s="68">
        <f t="shared" si="2"/>
        <v>2</v>
      </c>
      <c r="H188" s="73" t="s">
        <v>67</v>
      </c>
      <c r="I188" s="26">
        <v>1.0</v>
      </c>
      <c r="J188" s="61">
        <f t="shared" si="3"/>
        <v>0.0005675368899</v>
      </c>
      <c r="K188" s="62">
        <f t="shared" si="4"/>
        <v>0.1633371169</v>
      </c>
      <c r="L188" s="16"/>
      <c r="M188" s="25"/>
      <c r="N188" s="4"/>
      <c r="O188" s="4"/>
      <c r="P188" s="4"/>
      <c r="Q188" s="4"/>
      <c r="R188" s="4"/>
      <c r="S188" s="4"/>
      <c r="T188" s="4"/>
      <c r="U188" s="4"/>
      <c r="V188" s="4"/>
      <c r="W188" s="4"/>
      <c r="X188" s="4"/>
    </row>
    <row r="189">
      <c r="A189" s="88" t="s">
        <v>762</v>
      </c>
      <c r="B189" s="64" t="s">
        <v>65</v>
      </c>
      <c r="C189" s="65" t="s">
        <v>66</v>
      </c>
      <c r="D189" s="66">
        <v>171.2</v>
      </c>
      <c r="E189" s="70">
        <v>0.0</v>
      </c>
      <c r="F189" s="208">
        <f t="shared" si="1"/>
        <v>171.2</v>
      </c>
      <c r="G189" s="68">
        <f t="shared" si="2"/>
        <v>1</v>
      </c>
      <c r="H189" s="73" t="s">
        <v>67</v>
      </c>
      <c r="I189" s="26">
        <v>1.0</v>
      </c>
      <c r="J189" s="61">
        <f t="shared" si="3"/>
        <v>0.0005675368899</v>
      </c>
      <c r="K189" s="62">
        <f t="shared" si="4"/>
        <v>0.09716231555</v>
      </c>
      <c r="L189" s="16"/>
      <c r="M189" s="25"/>
      <c r="N189" s="4"/>
      <c r="O189" s="4"/>
      <c r="P189" s="4"/>
      <c r="Q189" s="4"/>
      <c r="R189" s="4"/>
      <c r="S189" s="4"/>
      <c r="T189" s="4"/>
      <c r="U189" s="4"/>
      <c r="V189" s="4"/>
      <c r="W189" s="4"/>
      <c r="X189" s="4"/>
    </row>
    <row r="190">
      <c r="A190" s="88" t="s">
        <v>763</v>
      </c>
      <c r="B190" s="64" t="s">
        <v>65</v>
      </c>
      <c r="C190" s="65" t="s">
        <v>66</v>
      </c>
      <c r="D190" s="66">
        <v>171.2</v>
      </c>
      <c r="E190" s="70">
        <v>0.0</v>
      </c>
      <c r="F190" s="208">
        <f t="shared" si="1"/>
        <v>171.2</v>
      </c>
      <c r="G190" s="68">
        <f t="shared" si="2"/>
        <v>1</v>
      </c>
      <c r="H190" s="73" t="s">
        <v>67</v>
      </c>
      <c r="I190" s="26">
        <v>1.0</v>
      </c>
      <c r="J190" s="61">
        <f t="shared" si="3"/>
        <v>0.0005675368899</v>
      </c>
      <c r="K190" s="62">
        <f t="shared" si="4"/>
        <v>0.09716231555</v>
      </c>
      <c r="L190" s="16"/>
      <c r="M190" s="25"/>
      <c r="N190" s="4"/>
      <c r="O190" s="4"/>
      <c r="P190" s="4"/>
      <c r="Q190" s="4"/>
      <c r="R190" s="4"/>
      <c r="S190" s="4"/>
      <c r="T190" s="4"/>
      <c r="U190" s="4"/>
      <c r="V190" s="4"/>
      <c r="W190" s="4"/>
      <c r="X190" s="4"/>
    </row>
    <row r="191">
      <c r="A191" s="31" t="s">
        <v>441</v>
      </c>
      <c r="B191" s="64" t="s">
        <v>129</v>
      </c>
      <c r="C191" s="65" t="s">
        <v>130</v>
      </c>
      <c r="D191" s="207">
        <v>393.0</v>
      </c>
      <c r="E191" s="70">
        <v>0.0</v>
      </c>
      <c r="F191" s="208">
        <f t="shared" si="1"/>
        <v>393</v>
      </c>
      <c r="G191" s="68">
        <f t="shared" si="2"/>
        <v>2</v>
      </c>
      <c r="H191" s="73" t="s">
        <v>100</v>
      </c>
      <c r="I191" s="26">
        <v>1.0</v>
      </c>
      <c r="J191" s="61">
        <f t="shared" si="3"/>
        <v>0.0005675368899</v>
      </c>
      <c r="K191" s="62">
        <f t="shared" si="4"/>
        <v>0.2230419977</v>
      </c>
      <c r="L191" s="16"/>
      <c r="M191" s="25"/>
      <c r="N191" s="4"/>
      <c r="O191" s="4"/>
      <c r="P191" s="4"/>
      <c r="Q191" s="4"/>
      <c r="R191" s="4"/>
      <c r="S191" s="4"/>
      <c r="T191" s="4"/>
      <c r="U191" s="4"/>
      <c r="V191" s="4"/>
      <c r="W191" s="4"/>
      <c r="X191" s="4"/>
    </row>
    <row r="192">
      <c r="A192" s="88" t="s">
        <v>764</v>
      </c>
      <c r="B192" s="75" t="s">
        <v>305</v>
      </c>
      <c r="C192" s="65" t="s">
        <v>301</v>
      </c>
      <c r="D192" s="207">
        <v>555.0</v>
      </c>
      <c r="E192" s="70">
        <v>0.0</v>
      </c>
      <c r="F192" s="208">
        <f t="shared" si="1"/>
        <v>555</v>
      </c>
      <c r="G192" s="68">
        <f t="shared" si="2"/>
        <v>3</v>
      </c>
      <c r="H192" s="73" t="s">
        <v>302</v>
      </c>
      <c r="I192" s="26">
        <v>1.0</v>
      </c>
      <c r="J192" s="61">
        <f t="shared" si="3"/>
        <v>0.0005675368899</v>
      </c>
      <c r="K192" s="62">
        <f t="shared" si="4"/>
        <v>0.3149829739</v>
      </c>
      <c r="L192" s="16"/>
      <c r="M192" s="25"/>
      <c r="N192" s="4"/>
      <c r="O192" s="4"/>
      <c r="P192" s="4"/>
      <c r="Q192" s="4"/>
      <c r="R192" s="4"/>
      <c r="S192" s="4"/>
      <c r="T192" s="4"/>
      <c r="U192" s="4"/>
      <c r="V192" s="4"/>
      <c r="W192" s="4"/>
      <c r="X192" s="4"/>
    </row>
    <row r="193">
      <c r="A193" s="31" t="s">
        <v>354</v>
      </c>
      <c r="B193" s="64" t="s">
        <v>71</v>
      </c>
      <c r="C193" s="65" t="s">
        <v>72</v>
      </c>
      <c r="D193" s="207">
        <v>228.0</v>
      </c>
      <c r="E193" s="70">
        <v>0.0</v>
      </c>
      <c r="F193" s="208">
        <f t="shared" si="1"/>
        <v>228</v>
      </c>
      <c r="G193" s="68">
        <f t="shared" si="2"/>
        <v>1</v>
      </c>
      <c r="H193" s="89" t="s">
        <v>51</v>
      </c>
      <c r="I193" s="26">
        <v>1.0</v>
      </c>
      <c r="J193" s="61">
        <f t="shared" si="3"/>
        <v>0.0005675368899</v>
      </c>
      <c r="K193" s="62">
        <f t="shared" si="4"/>
        <v>0.1293984109</v>
      </c>
      <c r="L193" s="16"/>
      <c r="M193" s="25"/>
      <c r="N193" s="4"/>
      <c r="O193" s="4"/>
      <c r="P193" s="4"/>
      <c r="Q193" s="4"/>
      <c r="R193" s="4"/>
      <c r="S193" s="4"/>
      <c r="T193" s="4"/>
      <c r="U193" s="4"/>
      <c r="V193" s="4"/>
      <c r="W193" s="4"/>
      <c r="X193" s="4"/>
    </row>
    <row r="194">
      <c r="A194" s="74" t="s">
        <v>425</v>
      </c>
      <c r="B194" s="75" t="s">
        <v>409</v>
      </c>
      <c r="C194" s="65" t="s">
        <v>99</v>
      </c>
      <c r="D194" s="207">
        <v>362.0</v>
      </c>
      <c r="E194" s="70">
        <v>0.0</v>
      </c>
      <c r="F194" s="208">
        <f t="shared" si="1"/>
        <v>362</v>
      </c>
      <c r="G194" s="68">
        <f t="shared" si="2"/>
        <v>2</v>
      </c>
      <c r="H194" s="73" t="s">
        <v>100</v>
      </c>
      <c r="I194" s="26">
        <v>1.0</v>
      </c>
      <c r="J194" s="61">
        <f t="shared" si="3"/>
        <v>0.0005675368899</v>
      </c>
      <c r="K194" s="62">
        <f t="shared" si="4"/>
        <v>0.2054483541</v>
      </c>
      <c r="L194" s="16"/>
      <c r="M194" s="25"/>
      <c r="N194" s="4"/>
      <c r="O194" s="4"/>
      <c r="P194" s="4"/>
      <c r="Q194" s="4"/>
      <c r="R194" s="4"/>
      <c r="S194" s="4"/>
      <c r="T194" s="4"/>
      <c r="U194" s="4"/>
      <c r="V194" s="4"/>
      <c r="W194" s="4"/>
      <c r="X194" s="4"/>
    </row>
    <row r="195">
      <c r="A195" s="77" t="s">
        <v>328</v>
      </c>
      <c r="B195" s="64" t="s">
        <v>79</v>
      </c>
      <c r="C195" s="65" t="s">
        <v>50</v>
      </c>
      <c r="D195" s="207">
        <v>314.0</v>
      </c>
      <c r="E195" s="70">
        <v>0.0</v>
      </c>
      <c r="F195" s="208">
        <f t="shared" si="1"/>
        <v>314</v>
      </c>
      <c r="G195" s="68">
        <f t="shared" si="2"/>
        <v>2</v>
      </c>
      <c r="H195" s="89" t="s">
        <v>51</v>
      </c>
      <c r="I195" s="26">
        <v>1.0</v>
      </c>
      <c r="J195" s="61">
        <f t="shared" si="3"/>
        <v>0.0005675368899</v>
      </c>
      <c r="K195" s="62">
        <f t="shared" si="4"/>
        <v>0.1782065834</v>
      </c>
      <c r="L195" s="16"/>
      <c r="M195" s="25"/>
      <c r="N195" s="4"/>
      <c r="O195" s="4"/>
      <c r="P195" s="4"/>
      <c r="Q195" s="4"/>
      <c r="R195" s="4"/>
      <c r="S195" s="4"/>
      <c r="T195" s="4"/>
      <c r="U195" s="4"/>
      <c r="V195" s="4"/>
      <c r="W195" s="4"/>
      <c r="X195" s="4"/>
    </row>
    <row r="196">
      <c r="A196" s="77" t="s">
        <v>765</v>
      </c>
      <c r="B196" s="75" t="s">
        <v>98</v>
      </c>
      <c r="C196" s="65" t="s">
        <v>99</v>
      </c>
      <c r="D196" s="207">
        <v>362.0</v>
      </c>
      <c r="E196" s="70">
        <v>0.0</v>
      </c>
      <c r="F196" s="208">
        <f t="shared" si="1"/>
        <v>362</v>
      </c>
      <c r="G196" s="68">
        <f t="shared" si="2"/>
        <v>2</v>
      </c>
      <c r="H196" s="73" t="s">
        <v>100</v>
      </c>
      <c r="I196" s="26">
        <v>1.0</v>
      </c>
      <c r="J196" s="61">
        <f t="shared" si="3"/>
        <v>0.0005675368899</v>
      </c>
      <c r="K196" s="62">
        <f t="shared" si="4"/>
        <v>0.2054483541</v>
      </c>
      <c r="L196" s="16"/>
      <c r="M196" s="25"/>
      <c r="N196" s="4"/>
      <c r="O196" s="4"/>
      <c r="P196" s="4"/>
      <c r="Q196" s="4"/>
      <c r="R196" s="4"/>
      <c r="S196" s="4"/>
      <c r="T196" s="4"/>
      <c r="U196" s="4"/>
      <c r="V196" s="4"/>
      <c r="W196" s="4"/>
      <c r="X196" s="4"/>
    </row>
    <row r="197">
      <c r="A197" s="74" t="s">
        <v>329</v>
      </c>
      <c r="B197" s="64" t="s">
        <v>79</v>
      </c>
      <c r="C197" s="65" t="s">
        <v>50</v>
      </c>
      <c r="D197" s="207">
        <v>314.0</v>
      </c>
      <c r="E197" s="70">
        <v>0.0</v>
      </c>
      <c r="F197" s="208">
        <f t="shared" si="1"/>
        <v>314</v>
      </c>
      <c r="G197" s="68">
        <f t="shared" si="2"/>
        <v>2</v>
      </c>
      <c r="H197" s="89" t="s">
        <v>51</v>
      </c>
      <c r="I197" s="26">
        <v>1.0</v>
      </c>
      <c r="J197" s="61">
        <f t="shared" si="3"/>
        <v>0.0005675368899</v>
      </c>
      <c r="K197" s="62">
        <f t="shared" si="4"/>
        <v>0.1782065834</v>
      </c>
      <c r="L197" s="16"/>
      <c r="M197" s="25"/>
      <c r="N197" s="4"/>
      <c r="O197" s="4"/>
      <c r="P197" s="4"/>
      <c r="Q197" s="4"/>
      <c r="R197" s="4"/>
      <c r="S197" s="4"/>
      <c r="T197" s="4"/>
      <c r="U197" s="4"/>
      <c r="V197" s="4"/>
      <c r="W197" s="4"/>
      <c r="X197" s="4"/>
    </row>
    <row r="198">
      <c r="A198" s="63" t="s">
        <v>576</v>
      </c>
      <c r="B198" s="64" t="s">
        <v>577</v>
      </c>
      <c r="C198" s="65" t="s">
        <v>578</v>
      </c>
      <c r="D198" s="207">
        <v>624.0</v>
      </c>
      <c r="E198" s="70">
        <v>0.0</v>
      </c>
      <c r="F198" s="208">
        <f t="shared" si="1"/>
        <v>624</v>
      </c>
      <c r="G198" s="68">
        <f t="shared" si="2"/>
        <v>3</v>
      </c>
      <c r="H198" s="73" t="s">
        <v>579</v>
      </c>
      <c r="I198" s="26">
        <v>1.0</v>
      </c>
      <c r="J198" s="61">
        <f t="shared" si="3"/>
        <v>0.0005675368899</v>
      </c>
      <c r="K198" s="62">
        <f t="shared" si="4"/>
        <v>0.3541430193</v>
      </c>
      <c r="L198" s="16"/>
      <c r="M198" s="25"/>
      <c r="N198" s="4"/>
      <c r="O198" s="4"/>
      <c r="P198" s="4"/>
      <c r="Q198" s="4"/>
      <c r="R198" s="4"/>
      <c r="S198" s="4"/>
      <c r="T198" s="4"/>
      <c r="U198" s="4"/>
      <c r="V198" s="4"/>
      <c r="W198" s="4"/>
      <c r="X198" s="4"/>
    </row>
    <row r="199">
      <c r="A199" s="69" t="s">
        <v>766</v>
      </c>
      <c r="B199" s="64" t="s">
        <v>173</v>
      </c>
      <c r="C199" s="65" t="s">
        <v>174</v>
      </c>
      <c r="D199" s="207">
        <v>408.0</v>
      </c>
      <c r="E199" s="70">
        <v>0.0</v>
      </c>
      <c r="F199" s="208">
        <f t="shared" si="1"/>
        <v>408</v>
      </c>
      <c r="G199" s="68">
        <f t="shared" si="2"/>
        <v>2</v>
      </c>
      <c r="H199" s="73" t="s">
        <v>175</v>
      </c>
      <c r="I199" s="26">
        <v>1.0</v>
      </c>
      <c r="J199" s="61">
        <f t="shared" si="3"/>
        <v>0.0005675368899</v>
      </c>
      <c r="K199" s="62">
        <f t="shared" si="4"/>
        <v>0.2315550511</v>
      </c>
      <c r="L199" s="16"/>
      <c r="M199" s="25"/>
      <c r="N199" s="4"/>
      <c r="O199" s="4"/>
      <c r="P199" s="4"/>
      <c r="Q199" s="4"/>
      <c r="R199" s="4"/>
      <c r="S199" s="4"/>
      <c r="T199" s="4"/>
      <c r="U199" s="4"/>
      <c r="V199" s="4"/>
      <c r="W199" s="4"/>
      <c r="X199" s="4"/>
    </row>
    <row r="200">
      <c r="A200" s="31" t="s">
        <v>767</v>
      </c>
      <c r="B200" s="64" t="s">
        <v>87</v>
      </c>
      <c r="C200" s="65" t="s">
        <v>88</v>
      </c>
      <c r="D200" s="66">
        <v>327.7</v>
      </c>
      <c r="E200" s="70">
        <v>0.0</v>
      </c>
      <c r="F200" s="208">
        <f t="shared" si="1"/>
        <v>327.7</v>
      </c>
      <c r="G200" s="68">
        <f t="shared" si="2"/>
        <v>2</v>
      </c>
      <c r="H200" s="73" t="s">
        <v>67</v>
      </c>
      <c r="I200" s="26">
        <v>1.0</v>
      </c>
      <c r="J200" s="61">
        <f t="shared" si="3"/>
        <v>0.0005675368899</v>
      </c>
      <c r="K200" s="62">
        <f t="shared" si="4"/>
        <v>0.1859818388</v>
      </c>
      <c r="L200" s="16"/>
      <c r="M200" s="25"/>
      <c r="N200" s="4"/>
      <c r="O200" s="4"/>
      <c r="P200" s="4"/>
      <c r="Q200" s="4"/>
      <c r="R200" s="4"/>
      <c r="S200" s="4"/>
      <c r="T200" s="4"/>
      <c r="U200" s="4"/>
      <c r="V200" s="4"/>
      <c r="W200" s="4"/>
      <c r="X200" s="4"/>
    </row>
    <row r="201">
      <c r="A201" s="31" t="s">
        <v>377</v>
      </c>
      <c r="B201" s="75" t="s">
        <v>378</v>
      </c>
      <c r="C201" s="65" t="s">
        <v>376</v>
      </c>
      <c r="D201" s="207">
        <v>517.0</v>
      </c>
      <c r="E201" s="70">
        <v>0.0</v>
      </c>
      <c r="F201" s="208">
        <f t="shared" si="1"/>
        <v>517</v>
      </c>
      <c r="G201" s="68">
        <f t="shared" si="2"/>
        <v>3</v>
      </c>
      <c r="H201" s="73" t="s">
        <v>225</v>
      </c>
      <c r="I201" s="26">
        <v>1.0</v>
      </c>
      <c r="J201" s="61">
        <f t="shared" si="3"/>
        <v>0.0005675368899</v>
      </c>
      <c r="K201" s="62">
        <f t="shared" si="4"/>
        <v>0.2934165721</v>
      </c>
      <c r="L201" s="16"/>
      <c r="M201" s="25"/>
      <c r="N201" s="4"/>
      <c r="O201" s="4"/>
      <c r="P201" s="4"/>
      <c r="Q201" s="4"/>
      <c r="R201" s="4"/>
      <c r="S201" s="4"/>
      <c r="T201" s="4"/>
      <c r="U201" s="4"/>
      <c r="V201" s="4"/>
      <c r="W201" s="4"/>
      <c r="X201" s="4"/>
    </row>
    <row r="202">
      <c r="A202" s="69" t="s">
        <v>292</v>
      </c>
      <c r="B202" s="64" t="s">
        <v>293</v>
      </c>
      <c r="C202" s="65" t="s">
        <v>294</v>
      </c>
      <c r="D202" s="207">
        <v>656.0</v>
      </c>
      <c r="E202" s="70">
        <v>0.0</v>
      </c>
      <c r="F202" s="208">
        <f t="shared" si="1"/>
        <v>656</v>
      </c>
      <c r="G202" s="68">
        <f t="shared" si="2"/>
        <v>3</v>
      </c>
      <c r="H202" s="73" t="s">
        <v>100</v>
      </c>
      <c r="I202" s="26">
        <v>1.0</v>
      </c>
      <c r="J202" s="61">
        <f t="shared" si="3"/>
        <v>0.0005675368899</v>
      </c>
      <c r="K202" s="62">
        <f t="shared" si="4"/>
        <v>0.3723041998</v>
      </c>
      <c r="L202" s="16"/>
      <c r="M202" s="25"/>
      <c r="N202" s="4"/>
      <c r="O202" s="4"/>
      <c r="P202" s="4"/>
      <c r="Q202" s="4"/>
      <c r="R202" s="4"/>
      <c r="S202" s="4"/>
      <c r="T202" s="4"/>
      <c r="U202" s="4"/>
      <c r="V202" s="4"/>
      <c r="W202" s="4"/>
      <c r="X202" s="4"/>
    </row>
    <row r="203">
      <c r="A203" s="212" t="s">
        <v>768</v>
      </c>
      <c r="B203" s="75" t="s">
        <v>769</v>
      </c>
      <c r="C203" s="65" t="s">
        <v>99</v>
      </c>
      <c r="D203" s="207">
        <v>362.0</v>
      </c>
      <c r="E203" s="70">
        <v>0.0</v>
      </c>
      <c r="F203" s="208">
        <f t="shared" si="1"/>
        <v>362</v>
      </c>
      <c r="G203" s="68">
        <f t="shared" si="2"/>
        <v>2</v>
      </c>
      <c r="H203" s="73" t="s">
        <v>100</v>
      </c>
      <c r="I203" s="26">
        <v>1.0</v>
      </c>
      <c r="J203" s="61">
        <f t="shared" si="3"/>
        <v>0.0005675368899</v>
      </c>
      <c r="K203" s="62">
        <f t="shared" si="4"/>
        <v>0.2054483541</v>
      </c>
      <c r="L203" s="16"/>
      <c r="M203" s="25"/>
      <c r="N203" s="4"/>
      <c r="O203" s="4"/>
      <c r="P203" s="4"/>
      <c r="Q203" s="4"/>
      <c r="R203" s="4"/>
      <c r="S203" s="4"/>
      <c r="T203" s="4"/>
      <c r="U203" s="4"/>
      <c r="V203" s="4"/>
      <c r="W203" s="4"/>
      <c r="X203" s="4"/>
    </row>
    <row r="204">
      <c r="A204" s="31" t="s">
        <v>355</v>
      </c>
      <c r="B204" s="64" t="s">
        <v>71</v>
      </c>
      <c r="C204" s="65" t="s">
        <v>72</v>
      </c>
      <c r="D204" s="207">
        <v>228.0</v>
      </c>
      <c r="E204" s="70">
        <v>0.0</v>
      </c>
      <c r="F204" s="208">
        <f t="shared" si="1"/>
        <v>228</v>
      </c>
      <c r="G204" s="68">
        <f t="shared" si="2"/>
        <v>1</v>
      </c>
      <c r="H204" s="89" t="s">
        <v>51</v>
      </c>
      <c r="I204" s="26">
        <v>1.0</v>
      </c>
      <c r="J204" s="61">
        <f t="shared" si="3"/>
        <v>0.0005675368899</v>
      </c>
      <c r="K204" s="62">
        <f t="shared" si="4"/>
        <v>0.1293984109</v>
      </c>
      <c r="L204" s="16"/>
      <c r="M204" s="25"/>
      <c r="N204" s="4"/>
      <c r="O204" s="4"/>
      <c r="P204" s="4"/>
      <c r="Q204" s="4"/>
      <c r="R204" s="4"/>
      <c r="S204" s="4"/>
      <c r="T204" s="4"/>
      <c r="U204" s="4"/>
      <c r="V204" s="4"/>
      <c r="W204" s="4"/>
      <c r="X204" s="4"/>
    </row>
    <row r="205">
      <c r="A205" s="69" t="s">
        <v>770</v>
      </c>
      <c r="B205" s="64" t="s">
        <v>98</v>
      </c>
      <c r="C205" s="65" t="s">
        <v>99</v>
      </c>
      <c r="D205" s="207">
        <v>362.0</v>
      </c>
      <c r="E205" s="70">
        <v>0.0</v>
      </c>
      <c r="F205" s="208">
        <f t="shared" si="1"/>
        <v>362</v>
      </c>
      <c r="G205" s="68">
        <f t="shared" si="2"/>
        <v>2</v>
      </c>
      <c r="H205" s="73" t="s">
        <v>100</v>
      </c>
      <c r="I205" s="26">
        <v>1.0</v>
      </c>
      <c r="J205" s="61">
        <f t="shared" si="3"/>
        <v>0.0005675368899</v>
      </c>
      <c r="K205" s="62">
        <f t="shared" si="4"/>
        <v>0.2054483541</v>
      </c>
      <c r="L205" s="16"/>
      <c r="M205" s="4"/>
      <c r="N205" s="4"/>
      <c r="O205" s="4"/>
      <c r="P205" s="4"/>
      <c r="Q205" s="4"/>
      <c r="R205" s="4"/>
      <c r="S205" s="4"/>
      <c r="T205" s="4"/>
      <c r="U205" s="4"/>
      <c r="V205" s="4"/>
      <c r="W205" s="4"/>
      <c r="X205" s="4"/>
    </row>
    <row r="206">
      <c r="A206" s="31" t="s">
        <v>771</v>
      </c>
      <c r="B206" s="64" t="s">
        <v>102</v>
      </c>
      <c r="C206" s="65" t="s">
        <v>50</v>
      </c>
      <c r="D206" s="207">
        <v>314.0</v>
      </c>
      <c r="E206" s="70">
        <v>0.0</v>
      </c>
      <c r="F206" s="208">
        <f t="shared" si="1"/>
        <v>314</v>
      </c>
      <c r="G206" s="68">
        <f t="shared" si="2"/>
        <v>2</v>
      </c>
      <c r="H206" s="89" t="s">
        <v>51</v>
      </c>
      <c r="I206" s="26">
        <v>1.0</v>
      </c>
      <c r="J206" s="61">
        <f t="shared" si="3"/>
        <v>0.0005675368899</v>
      </c>
      <c r="K206" s="62">
        <f t="shared" si="4"/>
        <v>0.1782065834</v>
      </c>
      <c r="L206" s="16"/>
      <c r="M206" s="4"/>
      <c r="N206" s="4"/>
      <c r="O206" s="4"/>
      <c r="P206" s="4"/>
      <c r="Q206" s="4"/>
      <c r="R206" s="4"/>
      <c r="S206" s="4"/>
      <c r="T206" s="4"/>
      <c r="U206" s="4"/>
      <c r="V206" s="4"/>
      <c r="W206" s="4"/>
      <c r="X206" s="4"/>
    </row>
    <row r="207">
      <c r="A207" s="77" t="s">
        <v>772</v>
      </c>
      <c r="B207" s="64" t="s">
        <v>87</v>
      </c>
      <c r="C207" s="65" t="s">
        <v>88</v>
      </c>
      <c r="D207" s="66">
        <v>327.7</v>
      </c>
      <c r="E207" s="70">
        <v>0.0</v>
      </c>
      <c r="F207" s="208">
        <f t="shared" si="1"/>
        <v>327.7</v>
      </c>
      <c r="G207" s="68">
        <f t="shared" si="2"/>
        <v>2</v>
      </c>
      <c r="H207" s="73" t="s">
        <v>67</v>
      </c>
      <c r="I207" s="26">
        <v>1.0</v>
      </c>
      <c r="J207" s="61">
        <f t="shared" si="3"/>
        <v>0.0005675368899</v>
      </c>
      <c r="K207" s="62">
        <f t="shared" si="4"/>
        <v>0.1859818388</v>
      </c>
      <c r="L207" s="16"/>
      <c r="M207" s="4"/>
      <c r="N207" s="4"/>
      <c r="O207" s="4"/>
      <c r="P207" s="4"/>
      <c r="Q207" s="4"/>
      <c r="R207" s="4"/>
      <c r="S207" s="4"/>
      <c r="T207" s="4"/>
      <c r="U207" s="4"/>
      <c r="V207" s="4"/>
      <c r="W207" s="4"/>
      <c r="X207" s="4"/>
    </row>
    <row r="208">
      <c r="A208" s="74" t="s">
        <v>491</v>
      </c>
      <c r="B208" s="75" t="s">
        <v>492</v>
      </c>
      <c r="C208" s="65" t="s">
        <v>88</v>
      </c>
      <c r="D208" s="66">
        <v>327.7</v>
      </c>
      <c r="E208" s="70">
        <v>0.0</v>
      </c>
      <c r="F208" s="208">
        <f t="shared" si="1"/>
        <v>327.7</v>
      </c>
      <c r="G208" s="68">
        <f t="shared" si="2"/>
        <v>2</v>
      </c>
      <c r="H208" s="73" t="s">
        <v>67</v>
      </c>
      <c r="I208" s="26">
        <v>1.0</v>
      </c>
      <c r="J208" s="61">
        <f t="shared" si="3"/>
        <v>0.0005675368899</v>
      </c>
      <c r="K208" s="62">
        <f t="shared" si="4"/>
        <v>0.1859818388</v>
      </c>
      <c r="L208" s="16"/>
      <c r="M208" s="4"/>
      <c r="N208" s="4"/>
      <c r="O208" s="4"/>
      <c r="P208" s="4"/>
      <c r="Q208" s="4"/>
      <c r="R208" s="4"/>
      <c r="S208" s="4"/>
      <c r="T208" s="4"/>
      <c r="U208" s="4"/>
      <c r="V208" s="4"/>
      <c r="W208" s="4"/>
      <c r="X208" s="4"/>
    </row>
    <row r="209">
      <c r="A209" s="72" t="s">
        <v>162</v>
      </c>
      <c r="B209" s="64" t="s">
        <v>79</v>
      </c>
      <c r="C209" s="65" t="s">
        <v>50</v>
      </c>
      <c r="D209" s="207">
        <v>314.0</v>
      </c>
      <c r="E209" s="70">
        <v>0.0</v>
      </c>
      <c r="F209" s="208">
        <f t="shared" si="1"/>
        <v>314</v>
      </c>
      <c r="G209" s="68">
        <f t="shared" si="2"/>
        <v>2</v>
      </c>
      <c r="H209" s="89" t="s">
        <v>51</v>
      </c>
      <c r="I209" s="26">
        <v>1.0</v>
      </c>
      <c r="J209" s="61">
        <f t="shared" si="3"/>
        <v>0.0005675368899</v>
      </c>
      <c r="K209" s="62">
        <f t="shared" si="4"/>
        <v>0.1782065834</v>
      </c>
      <c r="L209" s="16"/>
      <c r="M209" s="25"/>
      <c r="N209" s="4"/>
      <c r="O209" s="4"/>
      <c r="P209" s="4"/>
      <c r="Q209" s="4"/>
      <c r="R209" s="4"/>
      <c r="S209" s="4"/>
      <c r="T209" s="4"/>
      <c r="U209" s="4"/>
      <c r="V209" s="4"/>
      <c r="W209" s="4"/>
      <c r="X209" s="4"/>
    </row>
    <row r="210">
      <c r="A210" s="72" t="s">
        <v>234</v>
      </c>
      <c r="B210" s="75" t="s">
        <v>235</v>
      </c>
      <c r="C210" s="65" t="s">
        <v>59</v>
      </c>
      <c r="D210" s="207">
        <v>51.1</v>
      </c>
      <c r="E210" s="70">
        <v>0.0</v>
      </c>
      <c r="F210" s="208">
        <f t="shared" si="1"/>
        <v>51.1</v>
      </c>
      <c r="G210" s="68">
        <f t="shared" si="2"/>
        <v>1</v>
      </c>
      <c r="H210" s="89" t="s">
        <v>51</v>
      </c>
      <c r="I210" s="26">
        <v>1.0</v>
      </c>
      <c r="J210" s="61">
        <f t="shared" si="3"/>
        <v>0.0005675368899</v>
      </c>
      <c r="K210" s="62">
        <f t="shared" si="4"/>
        <v>0.02900113507</v>
      </c>
      <c r="L210" s="16"/>
      <c r="M210" s="25"/>
      <c r="N210" s="4"/>
      <c r="O210" s="4"/>
      <c r="P210" s="4"/>
      <c r="Q210" s="4"/>
      <c r="R210" s="4"/>
      <c r="S210" s="4"/>
      <c r="T210" s="4"/>
      <c r="U210" s="4"/>
      <c r="V210" s="4"/>
      <c r="W210" s="4"/>
      <c r="X210" s="4"/>
    </row>
    <row r="211">
      <c r="A211" s="31" t="s">
        <v>357</v>
      </c>
      <c r="B211" s="75" t="s">
        <v>164</v>
      </c>
      <c r="C211" s="65" t="s">
        <v>165</v>
      </c>
      <c r="D211" s="207">
        <v>710.0</v>
      </c>
      <c r="E211" s="70">
        <v>0.0</v>
      </c>
      <c r="F211" s="208">
        <f t="shared" si="1"/>
        <v>710</v>
      </c>
      <c r="G211" s="68">
        <f t="shared" si="2"/>
        <v>3</v>
      </c>
      <c r="H211" s="73" t="s">
        <v>166</v>
      </c>
      <c r="I211" s="26">
        <v>1.0</v>
      </c>
      <c r="J211" s="61">
        <f t="shared" si="3"/>
        <v>0.0005675368899</v>
      </c>
      <c r="K211" s="62">
        <f t="shared" si="4"/>
        <v>0.4029511918</v>
      </c>
      <c r="L211" s="16"/>
      <c r="M211" s="4"/>
      <c r="N211" s="4"/>
      <c r="O211" s="4"/>
      <c r="P211" s="4"/>
      <c r="Q211" s="4"/>
      <c r="R211" s="4"/>
      <c r="S211" s="4"/>
      <c r="T211" s="4"/>
      <c r="U211" s="4"/>
      <c r="V211" s="4"/>
      <c r="W211" s="4"/>
      <c r="X211" s="4"/>
    </row>
    <row r="212">
      <c r="A212" s="31" t="s">
        <v>358</v>
      </c>
      <c r="B212" s="75" t="s">
        <v>164</v>
      </c>
      <c r="C212" s="65" t="s">
        <v>165</v>
      </c>
      <c r="D212" s="207">
        <v>710.0</v>
      </c>
      <c r="E212" s="70">
        <v>0.0</v>
      </c>
      <c r="F212" s="208">
        <f t="shared" si="1"/>
        <v>710</v>
      </c>
      <c r="G212" s="68">
        <f t="shared" si="2"/>
        <v>3</v>
      </c>
      <c r="H212" s="73" t="s">
        <v>166</v>
      </c>
      <c r="I212" s="26">
        <v>1.0</v>
      </c>
      <c r="J212" s="61">
        <f t="shared" si="3"/>
        <v>0.0005675368899</v>
      </c>
      <c r="K212" s="62">
        <f t="shared" si="4"/>
        <v>0.4029511918</v>
      </c>
      <c r="L212" s="16"/>
      <c r="M212" s="4"/>
      <c r="N212" s="4"/>
      <c r="O212" s="4"/>
      <c r="P212" s="4"/>
      <c r="Q212" s="4"/>
      <c r="R212" s="4"/>
      <c r="S212" s="4"/>
      <c r="T212" s="4"/>
      <c r="U212" s="4"/>
      <c r="V212" s="4"/>
      <c r="W212" s="4"/>
      <c r="X212" s="4"/>
    </row>
    <row r="213">
      <c r="A213" s="31" t="s">
        <v>195</v>
      </c>
      <c r="B213" s="64" t="s">
        <v>192</v>
      </c>
      <c r="C213" s="65" t="s">
        <v>193</v>
      </c>
      <c r="D213" s="207">
        <v>496.0</v>
      </c>
      <c r="E213" s="70">
        <v>0.0</v>
      </c>
      <c r="F213" s="208">
        <f t="shared" si="1"/>
        <v>496</v>
      </c>
      <c r="G213" s="68">
        <f t="shared" si="2"/>
        <v>2</v>
      </c>
      <c r="H213" s="73" t="s">
        <v>63</v>
      </c>
      <c r="I213" s="26">
        <v>1.0</v>
      </c>
      <c r="J213" s="61">
        <f t="shared" si="3"/>
        <v>0.0005675368899</v>
      </c>
      <c r="K213" s="62">
        <f t="shared" si="4"/>
        <v>0.2814982974</v>
      </c>
      <c r="L213" s="16"/>
      <c r="M213" s="4"/>
      <c r="N213" s="4"/>
      <c r="O213" s="4"/>
      <c r="P213" s="4"/>
      <c r="Q213" s="4"/>
      <c r="R213" s="4"/>
      <c r="S213" s="4"/>
      <c r="T213" s="4"/>
      <c r="U213" s="4"/>
      <c r="V213" s="4"/>
      <c r="W213" s="4"/>
      <c r="X213" s="4"/>
    </row>
    <row r="214">
      <c r="A214" s="88" t="s">
        <v>431</v>
      </c>
      <c r="B214" s="64" t="s">
        <v>173</v>
      </c>
      <c r="C214" s="65" t="s">
        <v>174</v>
      </c>
      <c r="D214" s="207">
        <v>408.0</v>
      </c>
      <c r="E214" s="70">
        <v>0.0</v>
      </c>
      <c r="F214" s="208">
        <f t="shared" si="1"/>
        <v>408</v>
      </c>
      <c r="G214" s="68">
        <f t="shared" si="2"/>
        <v>2</v>
      </c>
      <c r="H214" s="73" t="s">
        <v>175</v>
      </c>
      <c r="I214" s="26">
        <v>1.0</v>
      </c>
      <c r="J214" s="61">
        <f t="shared" si="3"/>
        <v>0.0005675368899</v>
      </c>
      <c r="K214" s="62">
        <f t="shared" si="4"/>
        <v>0.2315550511</v>
      </c>
      <c r="L214" s="16"/>
      <c r="M214" s="4"/>
      <c r="N214" s="4"/>
      <c r="O214" s="4"/>
      <c r="P214" s="4"/>
      <c r="Q214" s="4"/>
      <c r="R214" s="4"/>
      <c r="S214" s="4"/>
      <c r="T214" s="4"/>
      <c r="U214" s="4"/>
      <c r="V214" s="4"/>
      <c r="W214" s="4"/>
      <c r="X214" s="4"/>
    </row>
    <row r="215">
      <c r="A215" s="88" t="s">
        <v>261</v>
      </c>
      <c r="B215" s="64" t="s">
        <v>173</v>
      </c>
      <c r="C215" s="65" t="s">
        <v>174</v>
      </c>
      <c r="D215" s="207">
        <v>408.0</v>
      </c>
      <c r="E215" s="70">
        <v>0.0</v>
      </c>
      <c r="F215" s="208">
        <f t="shared" si="1"/>
        <v>408</v>
      </c>
      <c r="G215" s="68">
        <f t="shared" si="2"/>
        <v>2</v>
      </c>
      <c r="H215" s="73" t="s">
        <v>175</v>
      </c>
      <c r="I215" s="26">
        <v>1.0</v>
      </c>
      <c r="J215" s="61">
        <f t="shared" si="3"/>
        <v>0.0005675368899</v>
      </c>
      <c r="K215" s="62">
        <f t="shared" si="4"/>
        <v>0.2315550511</v>
      </c>
      <c r="L215" s="16"/>
      <c r="M215" s="4"/>
      <c r="N215" s="4"/>
      <c r="O215" s="4"/>
      <c r="P215" s="4"/>
      <c r="Q215" s="4"/>
      <c r="R215" s="4"/>
      <c r="S215" s="4"/>
      <c r="T215" s="4"/>
      <c r="U215" s="4"/>
      <c r="V215" s="4"/>
      <c r="W215" s="4"/>
      <c r="X215" s="4"/>
    </row>
    <row r="216">
      <c r="A216" s="88" t="s">
        <v>433</v>
      </c>
      <c r="B216" s="64" t="s">
        <v>173</v>
      </c>
      <c r="C216" s="65" t="s">
        <v>174</v>
      </c>
      <c r="D216" s="207">
        <v>408.0</v>
      </c>
      <c r="E216" s="70">
        <v>0.0</v>
      </c>
      <c r="F216" s="208">
        <f t="shared" si="1"/>
        <v>408</v>
      </c>
      <c r="G216" s="68">
        <f t="shared" si="2"/>
        <v>2</v>
      </c>
      <c r="H216" s="73" t="s">
        <v>175</v>
      </c>
      <c r="I216" s="26">
        <v>1.0</v>
      </c>
      <c r="J216" s="61">
        <f t="shared" si="3"/>
        <v>0.0005675368899</v>
      </c>
      <c r="K216" s="62">
        <f t="shared" si="4"/>
        <v>0.2315550511</v>
      </c>
      <c r="L216" s="16"/>
      <c r="M216" s="4"/>
      <c r="N216" s="4"/>
      <c r="O216" s="4"/>
      <c r="P216" s="4"/>
      <c r="Q216" s="4"/>
      <c r="R216" s="4"/>
      <c r="S216" s="4"/>
      <c r="T216" s="4"/>
      <c r="U216" s="4"/>
      <c r="V216" s="4"/>
      <c r="W216" s="4"/>
      <c r="X216" s="4"/>
    </row>
    <row r="217">
      <c r="A217" s="31" t="s">
        <v>282</v>
      </c>
      <c r="B217" s="75" t="s">
        <v>283</v>
      </c>
      <c r="C217" s="65" t="s">
        <v>110</v>
      </c>
      <c r="D217" s="66">
        <v>246.9</v>
      </c>
      <c r="E217" s="70">
        <v>0.0</v>
      </c>
      <c r="F217" s="208">
        <f t="shared" si="1"/>
        <v>246.9</v>
      </c>
      <c r="G217" s="68">
        <f t="shared" si="2"/>
        <v>1</v>
      </c>
      <c r="H217" s="73" t="s">
        <v>67</v>
      </c>
      <c r="I217" s="26">
        <v>1.0</v>
      </c>
      <c r="J217" s="61">
        <f t="shared" si="3"/>
        <v>0.0005675368899</v>
      </c>
      <c r="K217" s="62">
        <f t="shared" si="4"/>
        <v>0.1401248581</v>
      </c>
      <c r="L217" s="16"/>
      <c r="M217" s="4"/>
      <c r="N217" s="4"/>
      <c r="O217" s="4"/>
      <c r="P217" s="4"/>
      <c r="Q217" s="4"/>
      <c r="R217" s="4"/>
      <c r="S217" s="4"/>
      <c r="T217" s="4"/>
      <c r="U217" s="4"/>
      <c r="V217" s="4"/>
      <c r="W217" s="4"/>
      <c r="X217" s="4"/>
    </row>
    <row r="218">
      <c r="A218" s="31" t="s">
        <v>456</v>
      </c>
      <c r="B218" s="64" t="s">
        <v>450</v>
      </c>
      <c r="C218" s="65" t="s">
        <v>96</v>
      </c>
      <c r="D218" s="66">
        <v>175.3</v>
      </c>
      <c r="E218" s="70">
        <v>0.0</v>
      </c>
      <c r="F218" s="208">
        <f t="shared" si="1"/>
        <v>175.3</v>
      </c>
      <c r="G218" s="68">
        <f t="shared" si="2"/>
        <v>1</v>
      </c>
      <c r="H218" s="73" t="s">
        <v>67</v>
      </c>
      <c r="I218" s="26">
        <v>1.0</v>
      </c>
      <c r="J218" s="61">
        <f t="shared" si="3"/>
        <v>0.0005675368899</v>
      </c>
      <c r="K218" s="62">
        <f t="shared" si="4"/>
        <v>0.0994892168</v>
      </c>
      <c r="L218" s="16"/>
      <c r="M218" s="4"/>
      <c r="N218" s="4"/>
      <c r="O218" s="4"/>
      <c r="P218" s="4"/>
      <c r="Q218" s="4"/>
      <c r="R218" s="4"/>
      <c r="S218" s="4"/>
      <c r="T218" s="4"/>
      <c r="U218" s="4"/>
      <c r="V218" s="4"/>
      <c r="W218" s="4"/>
      <c r="X218" s="4"/>
    </row>
    <row r="219">
      <c r="A219" s="31" t="s">
        <v>262</v>
      </c>
      <c r="B219" s="64" t="s">
        <v>173</v>
      </c>
      <c r="C219" s="65" t="s">
        <v>174</v>
      </c>
      <c r="D219" s="207">
        <v>408.0</v>
      </c>
      <c r="E219" s="70">
        <v>0.0</v>
      </c>
      <c r="F219" s="208">
        <f t="shared" si="1"/>
        <v>408</v>
      </c>
      <c r="G219" s="68">
        <f t="shared" si="2"/>
        <v>2</v>
      </c>
      <c r="H219" s="73" t="s">
        <v>175</v>
      </c>
      <c r="I219" s="26">
        <v>1.0</v>
      </c>
      <c r="J219" s="61">
        <f t="shared" si="3"/>
        <v>0.0005675368899</v>
      </c>
      <c r="K219" s="62">
        <f t="shared" si="4"/>
        <v>0.2315550511</v>
      </c>
      <c r="L219" s="16"/>
      <c r="M219" s="4"/>
      <c r="N219" s="4"/>
      <c r="O219" s="4"/>
      <c r="P219" s="4"/>
      <c r="Q219" s="4"/>
      <c r="R219" s="4"/>
      <c r="S219" s="4"/>
      <c r="T219" s="4"/>
      <c r="U219" s="4"/>
      <c r="V219" s="4"/>
      <c r="W219" s="4"/>
      <c r="X219" s="4"/>
    </row>
    <row r="220">
      <c r="A220" s="31" t="s">
        <v>306</v>
      </c>
      <c r="B220" s="64" t="s">
        <v>300</v>
      </c>
      <c r="C220" s="65" t="s">
        <v>301</v>
      </c>
      <c r="D220" s="207">
        <v>555.0</v>
      </c>
      <c r="E220" s="70">
        <v>0.0</v>
      </c>
      <c r="F220" s="208">
        <f t="shared" si="1"/>
        <v>555</v>
      </c>
      <c r="G220" s="68">
        <f t="shared" si="2"/>
        <v>3</v>
      </c>
      <c r="H220" s="73" t="s">
        <v>302</v>
      </c>
      <c r="I220" s="26">
        <v>1.0</v>
      </c>
      <c r="J220" s="61">
        <f t="shared" si="3"/>
        <v>0.0005675368899</v>
      </c>
      <c r="K220" s="62">
        <f t="shared" si="4"/>
        <v>0.3149829739</v>
      </c>
      <c r="L220" s="16"/>
      <c r="M220" s="4"/>
      <c r="N220" s="4"/>
      <c r="O220" s="4"/>
      <c r="P220" s="4"/>
      <c r="Q220" s="4"/>
      <c r="R220" s="4"/>
      <c r="S220" s="4"/>
      <c r="T220" s="4"/>
      <c r="U220" s="4"/>
      <c r="V220" s="4"/>
      <c r="W220" s="4"/>
      <c r="X220" s="4"/>
    </row>
    <row r="221">
      <c r="A221" s="31" t="s">
        <v>442</v>
      </c>
      <c r="B221" s="64" t="s">
        <v>129</v>
      </c>
      <c r="C221" s="65" t="s">
        <v>130</v>
      </c>
      <c r="D221" s="207">
        <v>393.0</v>
      </c>
      <c r="E221" s="70">
        <v>0.0</v>
      </c>
      <c r="F221" s="208">
        <f t="shared" si="1"/>
        <v>393</v>
      </c>
      <c r="G221" s="68">
        <f t="shared" si="2"/>
        <v>2</v>
      </c>
      <c r="H221" s="73" t="s">
        <v>100</v>
      </c>
      <c r="I221" s="26">
        <v>1.0</v>
      </c>
      <c r="J221" s="61">
        <f t="shared" si="3"/>
        <v>0.0005675368899</v>
      </c>
      <c r="K221" s="62">
        <f t="shared" si="4"/>
        <v>0.2230419977</v>
      </c>
      <c r="L221" s="16"/>
      <c r="M221" s="4"/>
      <c r="N221" s="4"/>
      <c r="O221" s="4"/>
      <c r="P221" s="4"/>
      <c r="Q221" s="4"/>
      <c r="R221" s="4"/>
      <c r="S221" s="4"/>
      <c r="T221" s="4"/>
      <c r="U221" s="4"/>
      <c r="V221" s="4"/>
      <c r="W221" s="4"/>
      <c r="X221" s="4"/>
    </row>
    <row r="222">
      <c r="A222" s="72" t="s">
        <v>467</v>
      </c>
      <c r="B222" s="75" t="s">
        <v>468</v>
      </c>
      <c r="C222" s="65" t="s">
        <v>85</v>
      </c>
      <c r="D222" s="66">
        <v>397.1</v>
      </c>
      <c r="E222" s="70">
        <v>0.0</v>
      </c>
      <c r="F222" s="208">
        <f t="shared" si="1"/>
        <v>397.1</v>
      </c>
      <c r="G222" s="68">
        <f t="shared" si="2"/>
        <v>2</v>
      </c>
      <c r="H222" s="73" t="s">
        <v>67</v>
      </c>
      <c r="I222" s="26">
        <v>1.0</v>
      </c>
      <c r="J222" s="61">
        <f t="shared" si="3"/>
        <v>0.0005675368899</v>
      </c>
      <c r="K222" s="62">
        <f t="shared" si="4"/>
        <v>0.225368899</v>
      </c>
      <c r="L222" s="16"/>
      <c r="M222" s="25"/>
      <c r="N222" s="4"/>
      <c r="O222" s="4"/>
      <c r="P222" s="4"/>
      <c r="Q222" s="4"/>
      <c r="R222" s="4"/>
      <c r="S222" s="4"/>
      <c r="T222" s="4"/>
      <c r="U222" s="4"/>
      <c r="V222" s="4"/>
      <c r="W222" s="4"/>
      <c r="X222" s="4"/>
    </row>
    <row r="223">
      <c r="A223" s="31" t="s">
        <v>773</v>
      </c>
      <c r="B223" s="75" t="s">
        <v>269</v>
      </c>
      <c r="C223" s="65" t="s">
        <v>130</v>
      </c>
      <c r="D223" s="207">
        <v>393.0</v>
      </c>
      <c r="E223" s="70">
        <v>0.0</v>
      </c>
      <c r="F223" s="208">
        <f t="shared" si="1"/>
        <v>393</v>
      </c>
      <c r="G223" s="68">
        <f t="shared" si="2"/>
        <v>2</v>
      </c>
      <c r="H223" s="73" t="s">
        <v>100</v>
      </c>
      <c r="I223" s="26">
        <v>1.0</v>
      </c>
      <c r="J223" s="61">
        <f t="shared" si="3"/>
        <v>0.0005675368899</v>
      </c>
      <c r="K223" s="62">
        <f t="shared" si="4"/>
        <v>0.2230419977</v>
      </c>
      <c r="L223" s="16"/>
      <c r="M223" s="25"/>
      <c r="N223" s="4"/>
      <c r="O223" s="4"/>
      <c r="P223" s="4"/>
      <c r="Q223" s="4"/>
      <c r="R223" s="4"/>
      <c r="S223" s="4"/>
      <c r="T223" s="4"/>
      <c r="U223" s="4"/>
      <c r="V223" s="4"/>
      <c r="W223" s="4"/>
      <c r="X223" s="4"/>
    </row>
    <row r="224">
      <c r="A224" s="69" t="s">
        <v>774</v>
      </c>
      <c r="B224" s="64" t="s">
        <v>104</v>
      </c>
      <c r="C224" s="65" t="s">
        <v>105</v>
      </c>
      <c r="D224" s="209">
        <v>328.4</v>
      </c>
      <c r="E224" s="70">
        <v>0.0</v>
      </c>
      <c r="F224" s="208">
        <f t="shared" si="1"/>
        <v>328.4</v>
      </c>
      <c r="G224" s="68">
        <f t="shared" si="2"/>
        <v>2</v>
      </c>
      <c r="H224" s="89" t="s">
        <v>51</v>
      </c>
      <c r="I224" s="26">
        <v>1.0</v>
      </c>
      <c r="J224" s="61">
        <f t="shared" si="3"/>
        <v>0.0005675368899</v>
      </c>
      <c r="K224" s="62">
        <f t="shared" si="4"/>
        <v>0.1863791146</v>
      </c>
      <c r="L224" s="16"/>
      <c r="M224" s="4"/>
      <c r="N224" s="4"/>
      <c r="O224" s="4"/>
      <c r="P224" s="4"/>
      <c r="Q224" s="4"/>
      <c r="R224" s="4"/>
      <c r="S224" s="4"/>
      <c r="T224" s="4"/>
      <c r="U224" s="4"/>
      <c r="V224" s="4"/>
      <c r="W224" s="4"/>
      <c r="X224" s="4"/>
    </row>
    <row r="225">
      <c r="A225" s="82" t="s">
        <v>381</v>
      </c>
      <c r="B225" s="75" t="s">
        <v>153</v>
      </c>
      <c r="C225" s="65" t="s">
        <v>154</v>
      </c>
      <c r="D225" s="209">
        <v>45.4</v>
      </c>
      <c r="E225" s="70">
        <v>0.0</v>
      </c>
      <c r="F225" s="208">
        <f t="shared" si="1"/>
        <v>45.4</v>
      </c>
      <c r="G225" s="68">
        <f t="shared" si="2"/>
        <v>1</v>
      </c>
      <c r="H225" s="89" t="s">
        <v>51</v>
      </c>
      <c r="I225" s="26">
        <v>1.0</v>
      </c>
      <c r="J225" s="61">
        <f t="shared" si="3"/>
        <v>0.0005675368899</v>
      </c>
      <c r="K225" s="62">
        <f t="shared" si="4"/>
        <v>0.0257661748</v>
      </c>
      <c r="L225" s="16"/>
      <c r="M225" s="4"/>
      <c r="N225" s="4"/>
      <c r="O225" s="4"/>
      <c r="P225" s="4"/>
      <c r="Q225" s="4"/>
      <c r="R225" s="4"/>
      <c r="S225" s="4"/>
      <c r="T225" s="4"/>
      <c r="U225" s="4"/>
      <c r="V225" s="4"/>
      <c r="W225" s="4"/>
      <c r="X225" s="4"/>
    </row>
    <row r="226">
      <c r="A226" s="69" t="s">
        <v>219</v>
      </c>
      <c r="B226" s="64" t="s">
        <v>220</v>
      </c>
      <c r="C226" s="65" t="s">
        <v>221</v>
      </c>
      <c r="D226" s="207">
        <v>12.9</v>
      </c>
      <c r="E226" s="70">
        <v>0.0</v>
      </c>
      <c r="F226" s="208">
        <f t="shared" si="1"/>
        <v>12.9</v>
      </c>
      <c r="G226" s="68">
        <f t="shared" si="2"/>
        <v>1</v>
      </c>
      <c r="H226" s="73" t="s">
        <v>685</v>
      </c>
      <c r="I226" s="26">
        <v>1.0</v>
      </c>
      <c r="J226" s="61">
        <f t="shared" si="3"/>
        <v>0.0005675368899</v>
      </c>
      <c r="K226" s="62">
        <f t="shared" si="4"/>
        <v>0.00732122588</v>
      </c>
      <c r="L226" s="16"/>
      <c r="M226" s="4"/>
      <c r="N226" s="4"/>
      <c r="O226" s="4"/>
      <c r="P226" s="4"/>
      <c r="Q226" s="4"/>
      <c r="R226" s="4"/>
      <c r="S226" s="4"/>
      <c r="T226" s="4"/>
      <c r="U226" s="4"/>
      <c r="V226" s="4"/>
      <c r="W226" s="4"/>
      <c r="X226" s="4"/>
    </row>
    <row r="227">
      <c r="A227" s="31" t="s">
        <v>493</v>
      </c>
      <c r="B227" s="64" t="s">
        <v>87</v>
      </c>
      <c r="C227" s="65" t="s">
        <v>88</v>
      </c>
      <c r="D227" s="66">
        <v>327.7</v>
      </c>
      <c r="E227" s="70">
        <v>0.0</v>
      </c>
      <c r="F227" s="208">
        <f t="shared" si="1"/>
        <v>327.7</v>
      </c>
      <c r="G227" s="68">
        <f t="shared" si="2"/>
        <v>2</v>
      </c>
      <c r="H227" s="73" t="s">
        <v>67</v>
      </c>
      <c r="I227" s="26">
        <v>1.0</v>
      </c>
      <c r="J227" s="61">
        <f t="shared" si="3"/>
        <v>0.0005675368899</v>
      </c>
      <c r="K227" s="62">
        <f t="shared" si="4"/>
        <v>0.1859818388</v>
      </c>
      <c r="L227" s="16"/>
      <c r="M227" s="4"/>
      <c r="N227" s="4"/>
      <c r="O227" s="4"/>
      <c r="P227" s="4"/>
      <c r="Q227" s="4"/>
      <c r="R227" s="4"/>
      <c r="S227" s="4"/>
      <c r="T227" s="4"/>
      <c r="U227" s="4"/>
      <c r="V227" s="4"/>
      <c r="W227" s="4"/>
      <c r="X227" s="4"/>
    </row>
    <row r="228">
      <c r="A228" s="74" t="s">
        <v>457</v>
      </c>
      <c r="B228" s="75" t="s">
        <v>458</v>
      </c>
      <c r="C228" s="65" t="s">
        <v>96</v>
      </c>
      <c r="D228" s="66">
        <v>175.3</v>
      </c>
      <c r="E228" s="70">
        <v>0.0</v>
      </c>
      <c r="F228" s="208">
        <f t="shared" si="1"/>
        <v>175.3</v>
      </c>
      <c r="G228" s="68">
        <f t="shared" si="2"/>
        <v>1</v>
      </c>
      <c r="H228" s="73" t="s">
        <v>67</v>
      </c>
      <c r="I228" s="26">
        <v>1.0</v>
      </c>
      <c r="J228" s="61">
        <f t="shared" si="3"/>
        <v>0.0005675368899</v>
      </c>
      <c r="K228" s="62">
        <f t="shared" si="4"/>
        <v>0.0994892168</v>
      </c>
      <c r="L228" s="16"/>
      <c r="M228" s="4"/>
      <c r="N228" s="4"/>
      <c r="O228" s="4"/>
      <c r="P228" s="4"/>
      <c r="Q228" s="4"/>
      <c r="R228" s="4"/>
      <c r="S228" s="4"/>
      <c r="T228" s="4"/>
      <c r="U228" s="4"/>
      <c r="V228" s="4"/>
      <c r="W228" s="4"/>
      <c r="X228" s="4"/>
    </row>
    <row r="229">
      <c r="A229" s="31" t="s">
        <v>541</v>
      </c>
      <c r="B229" s="64" t="s">
        <v>65</v>
      </c>
      <c r="C229" s="65" t="s">
        <v>66</v>
      </c>
      <c r="D229" s="66">
        <v>171.2</v>
      </c>
      <c r="E229" s="70">
        <v>0.0</v>
      </c>
      <c r="F229" s="208">
        <f t="shared" si="1"/>
        <v>171.2</v>
      </c>
      <c r="G229" s="68">
        <f t="shared" si="2"/>
        <v>1</v>
      </c>
      <c r="H229" s="73" t="s">
        <v>67</v>
      </c>
      <c r="I229" s="26">
        <v>1.0</v>
      </c>
      <c r="J229" s="61">
        <f t="shared" si="3"/>
        <v>0.0005675368899</v>
      </c>
      <c r="K229" s="62">
        <f t="shared" si="4"/>
        <v>0.09716231555</v>
      </c>
      <c r="L229" s="16"/>
      <c r="M229" s="4"/>
      <c r="N229" s="4"/>
      <c r="O229" s="4"/>
      <c r="P229" s="4"/>
      <c r="Q229" s="4"/>
      <c r="R229" s="4"/>
      <c r="S229" s="4"/>
      <c r="T229" s="4"/>
      <c r="U229" s="4"/>
      <c r="V229" s="4"/>
      <c r="W229" s="4"/>
      <c r="X229" s="4"/>
    </row>
    <row r="230">
      <c r="A230" s="31" t="s">
        <v>534</v>
      </c>
      <c r="B230" s="75" t="s">
        <v>535</v>
      </c>
      <c r="C230" s="65" t="s">
        <v>110</v>
      </c>
      <c r="D230" s="66">
        <v>246.9</v>
      </c>
      <c r="E230" s="70">
        <v>0.0</v>
      </c>
      <c r="F230" s="208">
        <f t="shared" si="1"/>
        <v>246.9</v>
      </c>
      <c r="G230" s="68">
        <f t="shared" si="2"/>
        <v>1</v>
      </c>
      <c r="H230" s="73" t="s">
        <v>67</v>
      </c>
      <c r="I230" s="26">
        <v>1.0</v>
      </c>
      <c r="J230" s="61">
        <f t="shared" si="3"/>
        <v>0.0005675368899</v>
      </c>
      <c r="K230" s="62">
        <f t="shared" si="4"/>
        <v>0.1401248581</v>
      </c>
      <c r="L230" s="16"/>
      <c r="M230" s="4"/>
      <c r="N230" s="4"/>
      <c r="O230" s="4"/>
      <c r="P230" s="4"/>
      <c r="Q230" s="4"/>
      <c r="R230" s="4"/>
      <c r="S230" s="4"/>
      <c r="T230" s="4"/>
      <c r="U230" s="4"/>
      <c r="V230" s="4"/>
      <c r="W230" s="4"/>
      <c r="X230" s="4"/>
    </row>
    <row r="231">
      <c r="A231" s="69" t="s">
        <v>551</v>
      </c>
      <c r="B231" s="64" t="s">
        <v>552</v>
      </c>
      <c r="C231" s="65" t="s">
        <v>135</v>
      </c>
      <c r="D231" s="66">
        <v>343.1</v>
      </c>
      <c r="E231" s="70">
        <v>0.0</v>
      </c>
      <c r="F231" s="208">
        <f t="shared" si="1"/>
        <v>343.1</v>
      </c>
      <c r="G231" s="68">
        <f t="shared" si="2"/>
        <v>2</v>
      </c>
      <c r="H231" s="73" t="s">
        <v>67</v>
      </c>
      <c r="I231" s="26">
        <v>1.0</v>
      </c>
      <c r="J231" s="61">
        <f t="shared" si="3"/>
        <v>0.0005675368899</v>
      </c>
      <c r="K231" s="62">
        <f t="shared" si="4"/>
        <v>0.1947219069</v>
      </c>
      <c r="L231" s="16"/>
      <c r="M231" s="4"/>
      <c r="N231" s="4"/>
      <c r="O231" s="4"/>
      <c r="P231" s="4"/>
      <c r="Q231" s="4"/>
      <c r="R231" s="4"/>
      <c r="S231" s="4"/>
      <c r="T231" s="4"/>
      <c r="U231" s="4"/>
      <c r="V231" s="4"/>
      <c r="W231" s="4"/>
      <c r="X231" s="4"/>
    </row>
    <row r="232">
      <c r="A232" s="31" t="s">
        <v>543</v>
      </c>
      <c r="B232" s="75" t="s">
        <v>544</v>
      </c>
      <c r="C232" s="65" t="s">
        <v>66</v>
      </c>
      <c r="D232" s="66">
        <v>171.2</v>
      </c>
      <c r="E232" s="70">
        <v>0.0</v>
      </c>
      <c r="F232" s="208">
        <f t="shared" si="1"/>
        <v>171.2</v>
      </c>
      <c r="G232" s="68">
        <f t="shared" si="2"/>
        <v>1</v>
      </c>
      <c r="H232" s="73" t="s">
        <v>67</v>
      </c>
      <c r="I232" s="26">
        <v>1.0</v>
      </c>
      <c r="J232" s="61">
        <f t="shared" si="3"/>
        <v>0.0005675368899</v>
      </c>
      <c r="K232" s="62">
        <f t="shared" si="4"/>
        <v>0.09716231555</v>
      </c>
      <c r="L232" s="16"/>
      <c r="M232" s="4"/>
      <c r="N232" s="4"/>
      <c r="O232" s="4"/>
      <c r="P232" s="4"/>
      <c r="Q232" s="4"/>
      <c r="R232" s="4"/>
      <c r="S232" s="4"/>
      <c r="T232" s="4"/>
      <c r="U232" s="4"/>
      <c r="V232" s="4"/>
      <c r="W232" s="4"/>
      <c r="X232" s="4"/>
    </row>
    <row r="233">
      <c r="A233" s="31" t="s">
        <v>498</v>
      </c>
      <c r="B233" s="75" t="s">
        <v>499</v>
      </c>
      <c r="C233" s="65" t="s">
        <v>278</v>
      </c>
      <c r="D233" s="66">
        <v>351.4</v>
      </c>
      <c r="E233" s="70">
        <v>0.0</v>
      </c>
      <c r="F233" s="208">
        <f t="shared" si="1"/>
        <v>351.4</v>
      </c>
      <c r="G233" s="68">
        <f t="shared" si="2"/>
        <v>2</v>
      </c>
      <c r="H233" s="73" t="s">
        <v>67</v>
      </c>
      <c r="I233" s="26">
        <v>1.0</v>
      </c>
      <c r="J233" s="61">
        <f t="shared" si="3"/>
        <v>0.0005675368899</v>
      </c>
      <c r="K233" s="62">
        <f t="shared" si="4"/>
        <v>0.1994324631</v>
      </c>
      <c r="L233" s="16"/>
      <c r="M233" s="25"/>
      <c r="N233" s="4"/>
      <c r="O233" s="4"/>
      <c r="P233" s="4"/>
      <c r="Q233" s="4"/>
      <c r="R233" s="4"/>
      <c r="S233" s="4"/>
      <c r="T233" s="4"/>
      <c r="U233" s="4"/>
      <c r="V233" s="4"/>
      <c r="W233" s="4"/>
      <c r="X233" s="4"/>
    </row>
    <row r="234">
      <c r="A234" s="74" t="s">
        <v>494</v>
      </c>
      <c r="B234" s="75" t="s">
        <v>495</v>
      </c>
      <c r="C234" s="65" t="s">
        <v>88</v>
      </c>
      <c r="D234" s="66">
        <v>327.7</v>
      </c>
      <c r="E234" s="70">
        <v>0.0</v>
      </c>
      <c r="F234" s="208">
        <f t="shared" si="1"/>
        <v>327.7</v>
      </c>
      <c r="G234" s="68">
        <f t="shared" si="2"/>
        <v>2</v>
      </c>
      <c r="H234" s="73" t="s">
        <v>67</v>
      </c>
      <c r="I234" s="26">
        <v>1.0</v>
      </c>
      <c r="J234" s="61">
        <f t="shared" si="3"/>
        <v>0.0005675368899</v>
      </c>
      <c r="K234" s="62">
        <f t="shared" si="4"/>
        <v>0.1859818388</v>
      </c>
      <c r="L234" s="16"/>
      <c r="M234" s="4"/>
      <c r="N234" s="4"/>
      <c r="O234" s="4"/>
      <c r="P234" s="4"/>
      <c r="Q234" s="4"/>
      <c r="R234" s="4"/>
      <c r="S234" s="4"/>
      <c r="T234" s="4"/>
      <c r="U234" s="4"/>
      <c r="V234" s="4"/>
      <c r="W234" s="4"/>
      <c r="X234" s="4"/>
    </row>
    <row r="235">
      <c r="A235" s="213" t="s">
        <v>471</v>
      </c>
      <c r="B235" s="64" t="s">
        <v>84</v>
      </c>
      <c r="C235" s="65" t="s">
        <v>85</v>
      </c>
      <c r="D235" s="66">
        <v>397.1</v>
      </c>
      <c r="E235" s="70">
        <v>0.0</v>
      </c>
      <c r="F235" s="208">
        <f t="shared" si="1"/>
        <v>397.1</v>
      </c>
      <c r="G235" s="68">
        <f t="shared" si="2"/>
        <v>2</v>
      </c>
      <c r="H235" s="73" t="s">
        <v>67</v>
      </c>
      <c r="I235" s="26">
        <v>1.0</v>
      </c>
      <c r="J235" s="61">
        <f t="shared" si="3"/>
        <v>0.0005675368899</v>
      </c>
      <c r="K235" s="62">
        <f t="shared" si="4"/>
        <v>0.225368899</v>
      </c>
      <c r="L235" s="16"/>
      <c r="M235" s="4"/>
      <c r="N235" s="4"/>
      <c r="O235" s="4"/>
      <c r="P235" s="4"/>
      <c r="Q235" s="4"/>
      <c r="R235" s="4"/>
      <c r="S235" s="4"/>
      <c r="T235" s="4"/>
      <c r="U235" s="4"/>
      <c r="V235" s="4"/>
      <c r="W235" s="4"/>
      <c r="X235" s="4"/>
    </row>
    <row r="236">
      <c r="A236" s="214" t="s">
        <v>496</v>
      </c>
      <c r="B236" s="75" t="s">
        <v>497</v>
      </c>
      <c r="C236" s="65" t="s">
        <v>88</v>
      </c>
      <c r="D236" s="66">
        <v>327.7</v>
      </c>
      <c r="E236" s="70">
        <v>0.0</v>
      </c>
      <c r="F236" s="208">
        <f t="shared" si="1"/>
        <v>327.7</v>
      </c>
      <c r="G236" s="68">
        <f t="shared" si="2"/>
        <v>2</v>
      </c>
      <c r="H236" s="73" t="s">
        <v>67</v>
      </c>
      <c r="I236" s="26">
        <v>1.0</v>
      </c>
      <c r="J236" s="61">
        <f t="shared" si="3"/>
        <v>0.0005675368899</v>
      </c>
      <c r="K236" s="62">
        <f t="shared" si="4"/>
        <v>0.1859818388</v>
      </c>
      <c r="L236" s="16"/>
      <c r="M236" s="25"/>
      <c r="N236" s="4"/>
      <c r="O236" s="4"/>
      <c r="P236" s="4"/>
      <c r="Q236" s="4"/>
      <c r="R236" s="4"/>
      <c r="S236" s="4"/>
      <c r="T236" s="4"/>
      <c r="U236" s="4"/>
      <c r="V236" s="4"/>
      <c r="W236" s="4"/>
      <c r="X236" s="4"/>
    </row>
    <row r="237">
      <c r="A237" s="72" t="s">
        <v>519</v>
      </c>
      <c r="B237" s="75" t="s">
        <v>520</v>
      </c>
      <c r="C237" s="65" t="s">
        <v>521</v>
      </c>
      <c r="D237" s="66">
        <v>114.1</v>
      </c>
      <c r="E237" s="70">
        <v>0.0</v>
      </c>
      <c r="F237" s="208">
        <f t="shared" si="1"/>
        <v>114.1</v>
      </c>
      <c r="G237" s="68">
        <f t="shared" si="2"/>
        <v>1</v>
      </c>
      <c r="H237" s="73" t="s">
        <v>67</v>
      </c>
      <c r="I237" s="26">
        <v>1.0</v>
      </c>
      <c r="J237" s="61">
        <f t="shared" si="3"/>
        <v>0.0005675368899</v>
      </c>
      <c r="K237" s="62">
        <f t="shared" si="4"/>
        <v>0.06475595914</v>
      </c>
      <c r="L237" s="16"/>
      <c r="M237" s="25"/>
      <c r="N237" s="4"/>
      <c r="O237" s="4"/>
      <c r="P237" s="4"/>
      <c r="Q237" s="4"/>
      <c r="R237" s="4"/>
      <c r="S237" s="4"/>
      <c r="T237" s="4"/>
      <c r="U237" s="4"/>
      <c r="V237" s="4"/>
      <c r="W237" s="4"/>
      <c r="X237" s="4"/>
    </row>
    <row r="238">
      <c r="A238" s="77" t="s">
        <v>775</v>
      </c>
      <c r="B238" s="75" t="s">
        <v>298</v>
      </c>
      <c r="C238" s="65" t="s">
        <v>224</v>
      </c>
      <c r="D238" s="207">
        <v>14.0</v>
      </c>
      <c r="E238" s="70">
        <v>0.0</v>
      </c>
      <c r="F238" s="208">
        <f t="shared" si="1"/>
        <v>14</v>
      </c>
      <c r="G238" s="68">
        <f t="shared" si="2"/>
        <v>1</v>
      </c>
      <c r="H238" s="89" t="s">
        <v>225</v>
      </c>
      <c r="I238" s="26">
        <v>1.0</v>
      </c>
      <c r="J238" s="61">
        <f t="shared" si="3"/>
        <v>0.0005675368899</v>
      </c>
      <c r="K238" s="62">
        <f t="shared" si="4"/>
        <v>0.007945516459</v>
      </c>
      <c r="L238" s="16"/>
      <c r="M238" s="4"/>
      <c r="N238" s="4"/>
      <c r="O238" s="4"/>
      <c r="P238" s="4"/>
      <c r="Q238" s="4"/>
      <c r="R238" s="4"/>
      <c r="S238" s="4"/>
      <c r="T238" s="4"/>
      <c r="U238" s="4"/>
      <c r="V238" s="4"/>
      <c r="W238" s="4"/>
      <c r="X238" s="4"/>
    </row>
    <row r="239">
      <c r="A239" s="72" t="s">
        <v>332</v>
      </c>
      <c r="B239" s="64" t="s">
        <v>79</v>
      </c>
      <c r="C239" s="65" t="s">
        <v>50</v>
      </c>
      <c r="D239" s="207">
        <v>314.0</v>
      </c>
      <c r="E239" s="70">
        <v>0.0</v>
      </c>
      <c r="F239" s="208">
        <f t="shared" si="1"/>
        <v>314</v>
      </c>
      <c r="G239" s="68">
        <f t="shared" si="2"/>
        <v>2</v>
      </c>
      <c r="H239" s="89" t="s">
        <v>51</v>
      </c>
      <c r="I239" s="26">
        <v>1.0</v>
      </c>
      <c r="J239" s="61">
        <f t="shared" si="3"/>
        <v>0.0005675368899</v>
      </c>
      <c r="K239" s="62">
        <f t="shared" si="4"/>
        <v>0.1782065834</v>
      </c>
      <c r="L239" s="16"/>
      <c r="M239" s="4"/>
      <c r="N239" s="4"/>
      <c r="O239" s="4"/>
      <c r="P239" s="4"/>
      <c r="Q239" s="4"/>
      <c r="R239" s="4"/>
      <c r="S239" s="4"/>
      <c r="T239" s="4"/>
      <c r="U239" s="4"/>
      <c r="V239" s="4"/>
      <c r="W239" s="4"/>
      <c r="X239" s="4"/>
    </row>
    <row r="240">
      <c r="A240" s="69" t="s">
        <v>396</v>
      </c>
      <c r="B240" s="64" t="s">
        <v>122</v>
      </c>
      <c r="C240" s="65" t="s">
        <v>123</v>
      </c>
      <c r="D240" s="207">
        <v>299.5</v>
      </c>
      <c r="E240" s="70">
        <v>0.0</v>
      </c>
      <c r="F240" s="208">
        <f t="shared" si="1"/>
        <v>299.5</v>
      </c>
      <c r="G240" s="68">
        <f t="shared" si="2"/>
        <v>2</v>
      </c>
      <c r="H240" s="89" t="s">
        <v>51</v>
      </c>
      <c r="I240" s="26">
        <v>1.0</v>
      </c>
      <c r="J240" s="61">
        <f t="shared" si="3"/>
        <v>0.0005675368899</v>
      </c>
      <c r="K240" s="62">
        <f t="shared" si="4"/>
        <v>0.1699772985</v>
      </c>
      <c r="L240" s="16"/>
      <c r="M240" s="25"/>
      <c r="N240" s="4"/>
      <c r="O240" s="4"/>
      <c r="P240" s="4"/>
      <c r="Q240" s="4"/>
      <c r="R240" s="4"/>
      <c r="S240" s="4"/>
      <c r="T240" s="4"/>
      <c r="U240" s="4"/>
      <c r="V240" s="4"/>
      <c r="W240" s="4"/>
      <c r="X240" s="4"/>
    </row>
    <row r="241">
      <c r="A241" s="95" t="s">
        <v>400</v>
      </c>
      <c r="B241" s="75" t="s">
        <v>401</v>
      </c>
      <c r="C241" s="65" t="s">
        <v>123</v>
      </c>
      <c r="D241" s="207">
        <v>299.5</v>
      </c>
      <c r="E241" s="70">
        <v>0.0</v>
      </c>
      <c r="F241" s="208">
        <f t="shared" si="1"/>
        <v>299.5</v>
      </c>
      <c r="G241" s="68">
        <f t="shared" si="2"/>
        <v>2</v>
      </c>
      <c r="H241" s="89" t="s">
        <v>51</v>
      </c>
      <c r="I241" s="26">
        <v>1.0</v>
      </c>
      <c r="J241" s="61">
        <f t="shared" si="3"/>
        <v>0.0005675368899</v>
      </c>
      <c r="K241" s="62">
        <f t="shared" si="4"/>
        <v>0.1699772985</v>
      </c>
      <c r="L241" s="16"/>
      <c r="M241" s="4"/>
      <c r="N241" s="4"/>
      <c r="O241" s="4"/>
      <c r="P241" s="4"/>
      <c r="Q241" s="4"/>
      <c r="R241" s="4"/>
      <c r="S241" s="4"/>
      <c r="T241" s="4"/>
      <c r="U241" s="4"/>
      <c r="V241" s="4"/>
      <c r="W241" s="4"/>
      <c r="X241" s="4"/>
    </row>
    <row r="242">
      <c r="A242" s="215" t="s">
        <v>359</v>
      </c>
      <c r="B242" s="216" t="s">
        <v>164</v>
      </c>
      <c r="C242" s="99" t="s">
        <v>165</v>
      </c>
      <c r="D242" s="217">
        <v>710.0</v>
      </c>
      <c r="E242" s="101">
        <v>0.0</v>
      </c>
      <c r="F242" s="218">
        <f t="shared" si="1"/>
        <v>710</v>
      </c>
      <c r="G242" s="102">
        <f t="shared" si="2"/>
        <v>3</v>
      </c>
      <c r="H242" s="103" t="s">
        <v>166</v>
      </c>
      <c r="I242" s="41">
        <v>1.0</v>
      </c>
      <c r="J242" s="104">
        <f t="shared" si="3"/>
        <v>0.0005675368899</v>
      </c>
      <c r="K242" s="105">
        <f t="shared" si="4"/>
        <v>0.4029511918</v>
      </c>
      <c r="L242" s="16"/>
      <c r="M242" s="4"/>
      <c r="N242" s="4"/>
      <c r="O242" s="4"/>
      <c r="P242" s="4"/>
      <c r="Q242" s="4"/>
      <c r="R242" s="4"/>
      <c r="S242" s="4"/>
      <c r="T242" s="4"/>
      <c r="U242" s="4"/>
      <c r="V242" s="4"/>
      <c r="W242" s="4"/>
      <c r="X242" s="4"/>
    </row>
    <row r="243">
      <c r="A243" s="32"/>
      <c r="B243" s="32"/>
      <c r="C243" s="32"/>
      <c r="D243" s="32"/>
      <c r="E243" s="32"/>
      <c r="F243" s="32"/>
      <c r="G243" s="32"/>
      <c r="H243" s="106" t="s">
        <v>580</v>
      </c>
      <c r="I243" s="107">
        <f>sum(I2:I242)</f>
        <v>1762</v>
      </c>
      <c r="J243" s="108">
        <f t="shared" si="3"/>
        <v>1</v>
      </c>
      <c r="K243" s="109">
        <f>sum(K2:K242)</f>
        <v>197.9303065</v>
      </c>
      <c r="L243" s="16"/>
      <c r="M243" s="4"/>
      <c r="N243" s="4"/>
      <c r="O243" s="4"/>
      <c r="P243" s="4"/>
      <c r="Q243" s="4"/>
      <c r="R243" s="4"/>
      <c r="S243" s="4"/>
      <c r="T243" s="4"/>
      <c r="U243" s="4"/>
      <c r="V243" s="4"/>
      <c r="W243" s="4"/>
      <c r="X243" s="4"/>
    </row>
    <row r="244">
      <c r="A244" s="32"/>
      <c r="B244" s="32"/>
      <c r="C244" s="32"/>
      <c r="D244" s="110"/>
      <c r="E244" s="22"/>
      <c r="F244" s="22"/>
      <c r="G244" s="22"/>
      <c r="H244" s="111"/>
      <c r="I244" s="32"/>
      <c r="J244" s="32"/>
      <c r="K244" s="32"/>
      <c r="L244" s="16"/>
      <c r="M244" s="4"/>
      <c r="N244" s="4"/>
      <c r="O244" s="4"/>
      <c r="P244" s="4"/>
      <c r="Q244" s="4"/>
      <c r="R244" s="4"/>
      <c r="S244" s="4"/>
      <c r="T244" s="4"/>
      <c r="U244" s="4"/>
      <c r="V244" s="4"/>
      <c r="W244" s="4"/>
      <c r="X244" s="4"/>
    </row>
    <row r="245">
      <c r="A245" s="4"/>
      <c r="B245" s="4"/>
      <c r="C245" s="4"/>
      <c r="D245" s="112" t="s">
        <v>581</v>
      </c>
      <c r="E245" s="30"/>
      <c r="F245" s="30"/>
      <c r="G245" s="30"/>
      <c r="H245" s="4"/>
      <c r="I245" s="32"/>
      <c r="J245" s="32"/>
      <c r="K245" s="32"/>
      <c r="L245" s="4"/>
      <c r="M245" s="4"/>
      <c r="N245" s="4"/>
      <c r="O245" s="4"/>
      <c r="P245" s="4"/>
      <c r="Q245" s="4"/>
      <c r="R245" s="4"/>
      <c r="S245" s="4"/>
      <c r="T245" s="4"/>
      <c r="U245" s="4"/>
      <c r="V245" s="4"/>
      <c r="W245" s="4"/>
      <c r="X245" s="4"/>
    </row>
    <row r="246">
      <c r="A246" s="4"/>
      <c r="B246" s="4"/>
      <c r="C246" s="113" t="s">
        <v>582</v>
      </c>
      <c r="D246" s="114">
        <f>average(D2:D242)</f>
        <v>327.9804167</v>
      </c>
      <c r="E246" s="115"/>
      <c r="F246" s="116">
        <f>average(F2:F242)</f>
        <v>325.0319502</v>
      </c>
      <c r="G246" s="117"/>
      <c r="H246" s="16"/>
      <c r="I246" s="4"/>
      <c r="J246" s="4"/>
      <c r="K246" s="4"/>
      <c r="L246" s="4"/>
      <c r="M246" s="4"/>
      <c r="N246" s="4"/>
      <c r="O246" s="4"/>
      <c r="P246" s="4"/>
      <c r="Q246" s="4"/>
      <c r="R246" s="4"/>
      <c r="S246" s="4"/>
      <c r="T246" s="4"/>
      <c r="U246" s="4"/>
      <c r="V246" s="4"/>
      <c r="W246" s="4"/>
      <c r="X246" s="4"/>
    </row>
    <row r="247">
      <c r="A247" s="4"/>
      <c r="B247" s="4"/>
      <c r="C247" s="113" t="s">
        <v>583</v>
      </c>
      <c r="D247" s="118">
        <f>max(D2:D242)*0.6777</f>
        <v>503.5311</v>
      </c>
      <c r="E247" s="119" t="s">
        <v>584</v>
      </c>
      <c r="F247" s="120">
        <f>max(F2:F242)*0.6777</f>
        <v>503.5311</v>
      </c>
      <c r="G247" s="121" t="s">
        <v>584</v>
      </c>
      <c r="H247" s="16"/>
      <c r="I247" s="4"/>
      <c r="J247" s="4"/>
      <c r="K247" s="4"/>
      <c r="L247" s="4"/>
      <c r="M247" s="4"/>
      <c r="N247" s="4"/>
      <c r="O247" s="4"/>
      <c r="P247" s="4"/>
      <c r="Q247" s="4"/>
      <c r="R247" s="4"/>
      <c r="S247" s="4"/>
      <c r="T247" s="4"/>
      <c r="U247" s="4"/>
      <c r="V247" s="4"/>
      <c r="W247" s="4"/>
      <c r="X247" s="4"/>
    </row>
    <row r="248">
      <c r="A248" s="4"/>
      <c r="B248" s="4"/>
      <c r="C248" s="113" t="s">
        <v>585</v>
      </c>
      <c r="D248" s="122" t="s">
        <v>586</v>
      </c>
      <c r="E248" s="119"/>
      <c r="F248" s="119" t="s">
        <v>586</v>
      </c>
      <c r="G248" s="121"/>
      <c r="H248" s="16"/>
      <c r="I248" s="4"/>
      <c r="J248" s="4"/>
      <c r="K248" s="4"/>
      <c r="L248" s="4"/>
      <c r="M248" s="4"/>
      <c r="N248" s="4"/>
      <c r="O248" s="4"/>
      <c r="P248" s="4"/>
      <c r="Q248" s="4"/>
      <c r="R248" s="4"/>
      <c r="S248" s="4"/>
      <c r="T248" s="4"/>
      <c r="U248" s="4"/>
      <c r="V248" s="4"/>
      <c r="W248" s="4"/>
      <c r="X248" s="4"/>
    </row>
    <row r="249">
      <c r="A249" s="4"/>
      <c r="B249" s="4"/>
      <c r="C249" s="113" t="s">
        <v>587</v>
      </c>
      <c r="D249" s="123">
        <f>max(D2:D242)*0.3333</f>
        <v>247.6419</v>
      </c>
      <c r="E249" s="124" t="s">
        <v>588</v>
      </c>
      <c r="F249" s="125">
        <f>max(F2:F242)*0.3333</f>
        <v>247.6419</v>
      </c>
      <c r="G249" s="126" t="s">
        <v>588</v>
      </c>
      <c r="H249" s="16"/>
      <c r="I249" s="4"/>
      <c r="J249" s="4"/>
      <c r="K249" s="4"/>
      <c r="L249" s="4"/>
      <c r="M249" s="4"/>
      <c r="N249" s="4"/>
      <c r="O249" s="4"/>
      <c r="P249" s="4"/>
      <c r="Q249" s="4"/>
      <c r="R249" s="4"/>
      <c r="S249" s="4"/>
      <c r="T249" s="4"/>
      <c r="U249" s="4"/>
      <c r="V249" s="4"/>
      <c r="W249" s="4"/>
      <c r="X249" s="4"/>
    </row>
    <row r="250">
      <c r="A250" s="4"/>
      <c r="B250" s="4"/>
      <c r="C250" s="4"/>
      <c r="D250" s="32"/>
      <c r="E250" s="32"/>
      <c r="F250" s="32"/>
      <c r="G250" s="32"/>
      <c r="H250" s="4"/>
      <c r="I250" s="4"/>
      <c r="J250" s="4"/>
      <c r="K250" s="4"/>
      <c r="L250" s="4"/>
      <c r="M250" s="4"/>
      <c r="N250" s="4"/>
      <c r="O250" s="4"/>
      <c r="P250" s="4"/>
      <c r="Q250" s="4"/>
      <c r="R250" s="4"/>
      <c r="S250" s="4"/>
      <c r="T250" s="4"/>
      <c r="U250" s="4"/>
      <c r="V250" s="4"/>
      <c r="W250" s="4"/>
      <c r="X250" s="4"/>
    </row>
    <row r="251">
      <c r="A251" s="4"/>
      <c r="B251" s="4"/>
      <c r="C251" s="4"/>
      <c r="D251" s="127" t="s">
        <v>589</v>
      </c>
      <c r="E251" s="30"/>
      <c r="F251" s="4"/>
      <c r="G251" s="4"/>
      <c r="H251" s="4"/>
      <c r="I251" s="4"/>
      <c r="J251" s="4"/>
      <c r="K251" s="4"/>
      <c r="L251" s="4"/>
      <c r="M251" s="4"/>
      <c r="N251" s="4"/>
      <c r="O251" s="4"/>
      <c r="P251" s="4"/>
      <c r="Q251" s="4"/>
      <c r="R251" s="4"/>
      <c r="S251" s="4"/>
      <c r="T251" s="4"/>
      <c r="U251" s="4"/>
      <c r="V251" s="4"/>
      <c r="W251" s="4"/>
      <c r="X251" s="4"/>
    </row>
    <row r="252">
      <c r="A252" s="4"/>
      <c r="B252" s="4"/>
      <c r="C252" s="128"/>
      <c r="D252" s="129" t="s">
        <v>590</v>
      </c>
      <c r="E252" s="130" t="s">
        <v>591</v>
      </c>
      <c r="F252" s="16"/>
      <c r="G252" s="4"/>
      <c r="H252" s="4"/>
      <c r="I252" s="4"/>
      <c r="J252" s="4"/>
      <c r="K252" s="4"/>
      <c r="L252" s="4"/>
      <c r="M252" s="4"/>
      <c r="N252" s="4"/>
      <c r="O252" s="4"/>
      <c r="P252" s="4"/>
      <c r="Q252" s="4"/>
      <c r="R252" s="4"/>
      <c r="S252" s="4"/>
      <c r="T252" s="4"/>
      <c r="U252" s="4"/>
      <c r="V252" s="4"/>
      <c r="W252" s="4"/>
      <c r="X252" s="4"/>
    </row>
    <row r="253">
      <c r="A253" s="4"/>
      <c r="B253" s="4"/>
      <c r="C253" s="113" t="s">
        <v>592</v>
      </c>
      <c r="D253" s="131">
        <f>countif(G2:G242,"1")</f>
        <v>78</v>
      </c>
      <c r="E253" s="132">
        <f>sumif(G2:G242,"1",I2:I242)</f>
        <v>1015</v>
      </c>
      <c r="F253" s="16"/>
      <c r="G253" s="4"/>
      <c r="H253" s="4"/>
      <c r="I253" s="4"/>
      <c r="J253" s="4"/>
      <c r="K253" s="4"/>
      <c r="L253" s="4"/>
      <c r="M253" s="4"/>
      <c r="N253" s="4"/>
      <c r="O253" s="4"/>
      <c r="P253" s="4"/>
      <c r="Q253" s="4"/>
      <c r="R253" s="4"/>
      <c r="S253" s="4"/>
      <c r="T253" s="4"/>
      <c r="U253" s="4"/>
      <c r="V253" s="4"/>
      <c r="W253" s="4"/>
      <c r="X253" s="4"/>
    </row>
    <row r="254">
      <c r="A254" s="4"/>
      <c r="B254" s="4"/>
      <c r="C254" s="113" t="s">
        <v>593</v>
      </c>
      <c r="D254" s="131">
        <f>countif(G2:G242,"2")</f>
        <v>133</v>
      </c>
      <c r="E254" s="132">
        <f>sumif(G2:G242,"2",I2:I242)</f>
        <v>620</v>
      </c>
      <c r="F254" s="16"/>
      <c r="G254" s="4"/>
      <c r="H254" s="4"/>
      <c r="I254" s="4"/>
      <c r="J254" s="4"/>
      <c r="K254" s="4"/>
      <c r="L254" s="4"/>
      <c r="M254" s="4"/>
      <c r="N254" s="4"/>
      <c r="O254" s="4"/>
      <c r="P254" s="4"/>
      <c r="Q254" s="4"/>
      <c r="R254" s="4"/>
      <c r="S254" s="4"/>
      <c r="T254" s="4"/>
      <c r="U254" s="4"/>
      <c r="V254" s="4"/>
      <c r="W254" s="4"/>
      <c r="X254" s="4"/>
    </row>
    <row r="255">
      <c r="A255" s="4"/>
      <c r="B255" s="4"/>
      <c r="C255" s="113" t="s">
        <v>594</v>
      </c>
      <c r="D255" s="133">
        <f>countif(G2:G242,"3")</f>
        <v>30</v>
      </c>
      <c r="E255" s="134">
        <f>sumif(G2:G242,"3",I2:I242)</f>
        <v>127</v>
      </c>
      <c r="F255" s="16"/>
      <c r="G255" s="4"/>
      <c r="H255" s="4"/>
      <c r="I255" s="4"/>
      <c r="J255" s="4"/>
      <c r="K255" s="4"/>
      <c r="L255" s="4"/>
      <c r="M255" s="4"/>
      <c r="N255" s="4"/>
      <c r="O255" s="4"/>
      <c r="P255" s="4"/>
      <c r="Q255" s="4"/>
      <c r="R255" s="4"/>
      <c r="S255" s="4"/>
      <c r="T255" s="4"/>
      <c r="U255" s="4"/>
      <c r="V255" s="4"/>
      <c r="W255" s="4"/>
      <c r="X255" s="4"/>
    </row>
    <row r="256">
      <c r="A256" s="4"/>
      <c r="B256" s="4"/>
      <c r="C256" s="4"/>
      <c r="D256" s="135"/>
      <c r="E256" s="32"/>
      <c r="F256" s="4"/>
      <c r="G256" s="4"/>
      <c r="H256" s="4"/>
      <c r="I256" s="4"/>
      <c r="J256" s="4"/>
      <c r="K256" s="4"/>
      <c r="L256" s="4"/>
      <c r="M256" s="4"/>
      <c r="N256" s="4"/>
      <c r="O256" s="4"/>
      <c r="P256" s="4"/>
      <c r="Q256" s="4"/>
      <c r="R256" s="4"/>
      <c r="S256" s="4"/>
      <c r="T256" s="4"/>
      <c r="U256" s="4"/>
      <c r="V256" s="4"/>
      <c r="W256" s="4"/>
      <c r="X256" s="4"/>
    </row>
    <row r="257">
      <c r="A257" s="4"/>
      <c r="B257" s="4"/>
      <c r="C257" s="4"/>
      <c r="D257" s="136"/>
      <c r="E257" s="137"/>
      <c r="F257" s="137"/>
      <c r="G257" s="4"/>
      <c r="H257" s="4"/>
      <c r="I257" s="4"/>
      <c r="J257" s="4"/>
      <c r="K257" s="4"/>
      <c r="L257" s="4"/>
      <c r="M257" s="4"/>
      <c r="N257" s="4"/>
      <c r="O257" s="4"/>
      <c r="P257" s="4"/>
      <c r="Q257" s="4"/>
      <c r="R257" s="4"/>
      <c r="S257" s="4"/>
      <c r="T257" s="4"/>
      <c r="U257" s="4"/>
      <c r="V257" s="4"/>
      <c r="W257" s="4"/>
      <c r="X257" s="4"/>
    </row>
    <row r="258">
      <c r="A258" s="4"/>
      <c r="B258" s="4"/>
      <c r="C258" s="4"/>
      <c r="D258" s="136"/>
      <c r="E258" s="4"/>
      <c r="F258" s="4"/>
      <c r="G258" s="4"/>
      <c r="H258" s="4"/>
      <c r="I258" s="4"/>
      <c r="J258" s="4"/>
      <c r="K258" s="4"/>
      <c r="L258" s="4"/>
      <c r="M258" s="4"/>
      <c r="N258" s="4"/>
      <c r="O258" s="4"/>
      <c r="P258" s="4"/>
      <c r="Q258" s="4"/>
      <c r="R258" s="4"/>
      <c r="S258" s="4"/>
      <c r="T258" s="4"/>
      <c r="U258" s="4"/>
      <c r="V258" s="4"/>
      <c r="W258" s="4"/>
      <c r="X258" s="4"/>
    </row>
    <row r="259">
      <c r="A259" s="4"/>
      <c r="B259" s="4"/>
      <c r="C259" s="4"/>
      <c r="D259" s="136"/>
      <c r="E259" s="4"/>
      <c r="F259" s="4"/>
      <c r="G259" s="4"/>
      <c r="H259" s="4"/>
      <c r="I259" s="4"/>
      <c r="J259" s="4"/>
      <c r="K259" s="4"/>
      <c r="L259" s="4"/>
      <c r="M259" s="4"/>
      <c r="N259" s="4"/>
      <c r="O259" s="4"/>
      <c r="P259" s="4"/>
      <c r="Q259" s="4"/>
      <c r="R259" s="4"/>
      <c r="S259" s="4"/>
      <c r="T259" s="4"/>
      <c r="U259" s="4"/>
      <c r="V259" s="4"/>
      <c r="W259" s="4"/>
      <c r="X259" s="4"/>
    </row>
    <row r="260">
      <c r="A260" s="4"/>
      <c r="B260" s="4"/>
      <c r="C260" s="4"/>
      <c r="D260" s="136"/>
      <c r="E260" s="4"/>
      <c r="F260" s="4"/>
      <c r="G260" s="4"/>
      <c r="H260" s="4"/>
      <c r="I260" s="4"/>
      <c r="J260" s="4"/>
      <c r="K260" s="4"/>
      <c r="L260" s="4"/>
      <c r="M260" s="4"/>
      <c r="N260" s="4"/>
      <c r="O260" s="4"/>
      <c r="P260" s="4"/>
      <c r="Q260" s="4"/>
      <c r="R260" s="4"/>
      <c r="S260" s="4"/>
      <c r="T260" s="4"/>
      <c r="U260" s="4"/>
      <c r="V260" s="4"/>
      <c r="W260" s="4"/>
      <c r="X260" s="4"/>
    </row>
    <row r="261">
      <c r="A261" s="4"/>
      <c r="B261" s="4"/>
      <c r="C261" s="4"/>
      <c r="D261" s="136"/>
      <c r="E261" s="4"/>
      <c r="F261" s="4"/>
      <c r="G261" s="4"/>
      <c r="H261" s="4"/>
      <c r="I261" s="4"/>
      <c r="J261" s="4"/>
      <c r="K261" s="4"/>
      <c r="L261" s="4"/>
      <c r="M261" s="4"/>
      <c r="N261" s="4"/>
      <c r="O261" s="4"/>
      <c r="P261" s="4"/>
      <c r="Q261" s="4"/>
      <c r="R261" s="4"/>
      <c r="S261" s="4"/>
      <c r="T261" s="4"/>
      <c r="U261" s="4"/>
      <c r="V261" s="4"/>
      <c r="W261" s="4"/>
      <c r="X261" s="4"/>
    </row>
    <row r="262">
      <c r="A262" s="4"/>
      <c r="B262" s="4"/>
      <c r="C262" s="4"/>
      <c r="D262" s="136"/>
      <c r="E262" s="4"/>
      <c r="F262" s="4"/>
      <c r="G262" s="4"/>
      <c r="H262" s="4"/>
      <c r="I262" s="4"/>
      <c r="J262" s="4"/>
      <c r="K262" s="4"/>
      <c r="L262" s="4"/>
      <c r="M262" s="4"/>
      <c r="N262" s="4"/>
      <c r="O262" s="4"/>
      <c r="P262" s="4"/>
      <c r="Q262" s="4"/>
      <c r="R262" s="4"/>
      <c r="S262" s="4"/>
      <c r="T262" s="4"/>
      <c r="U262" s="4"/>
      <c r="V262" s="4"/>
      <c r="W262" s="4"/>
      <c r="X262" s="4"/>
    </row>
    <row r="263">
      <c r="A263" s="4"/>
      <c r="B263" s="4"/>
      <c r="C263" s="4"/>
      <c r="D263" s="136"/>
      <c r="E263" s="4"/>
      <c r="F263" s="4"/>
      <c r="G263" s="4"/>
      <c r="H263" s="4"/>
      <c r="I263" s="4"/>
      <c r="J263" s="4"/>
      <c r="K263" s="4"/>
      <c r="L263" s="4"/>
      <c r="M263" s="4"/>
      <c r="N263" s="4"/>
      <c r="O263" s="4"/>
      <c r="P263" s="4"/>
      <c r="Q263" s="4"/>
      <c r="R263" s="4"/>
      <c r="S263" s="4"/>
      <c r="T263" s="4"/>
      <c r="U263" s="4"/>
      <c r="V263" s="4"/>
      <c r="W263" s="4"/>
      <c r="X263" s="4"/>
    </row>
    <row r="264">
      <c r="A264" s="4"/>
      <c r="B264" s="4"/>
      <c r="C264" s="4"/>
      <c r="D264" s="136"/>
      <c r="E264" s="4"/>
      <c r="F264" s="4"/>
      <c r="G264" s="4"/>
      <c r="H264" s="4"/>
      <c r="I264" s="4"/>
      <c r="J264" s="4"/>
      <c r="K264" s="4"/>
      <c r="L264" s="4"/>
      <c r="M264" s="4"/>
      <c r="N264" s="4"/>
      <c r="O264" s="4"/>
      <c r="P264" s="4"/>
      <c r="Q264" s="4"/>
      <c r="R264" s="4"/>
      <c r="S264" s="4"/>
      <c r="T264" s="4"/>
      <c r="U264" s="4"/>
      <c r="V264" s="4"/>
      <c r="W264" s="4"/>
      <c r="X264" s="4"/>
    </row>
    <row r="265">
      <c r="A265" s="4"/>
      <c r="B265" s="4"/>
      <c r="C265" s="4"/>
      <c r="D265" s="136"/>
      <c r="E265" s="4"/>
      <c r="F265" s="4"/>
      <c r="G265" s="4"/>
      <c r="H265" s="4"/>
      <c r="I265" s="4"/>
      <c r="J265" s="4"/>
      <c r="K265" s="4"/>
      <c r="L265" s="4"/>
      <c r="M265" s="4"/>
      <c r="N265" s="4"/>
      <c r="O265" s="4"/>
      <c r="P265" s="4"/>
      <c r="Q265" s="4"/>
      <c r="R265" s="4"/>
      <c r="S265" s="4"/>
      <c r="T265" s="4"/>
      <c r="U265" s="4"/>
      <c r="V265" s="4"/>
      <c r="W265" s="4"/>
      <c r="X265" s="4"/>
    </row>
    <row r="266">
      <c r="A266" s="4"/>
      <c r="B266" s="4"/>
      <c r="C266" s="4"/>
      <c r="D266" s="136"/>
      <c r="E266" s="4"/>
      <c r="F266" s="4"/>
      <c r="G266" s="4"/>
      <c r="H266" s="4"/>
      <c r="I266" s="4"/>
      <c r="J266" s="4"/>
      <c r="K266" s="4"/>
      <c r="L266" s="4"/>
      <c r="M266" s="4"/>
      <c r="N266" s="4"/>
      <c r="O266" s="4"/>
      <c r="P266" s="4"/>
      <c r="Q266" s="4"/>
      <c r="R266" s="4"/>
      <c r="S266" s="4"/>
      <c r="T266" s="4"/>
      <c r="U266" s="4"/>
      <c r="V266" s="4"/>
      <c r="W266" s="4"/>
      <c r="X266" s="4"/>
    </row>
    <row r="267">
      <c r="A267" s="4"/>
      <c r="B267" s="4"/>
      <c r="C267" s="4"/>
      <c r="D267" s="136"/>
      <c r="E267" s="4"/>
      <c r="F267" s="4"/>
      <c r="G267" s="4"/>
      <c r="H267" s="4"/>
      <c r="I267" s="4"/>
      <c r="J267" s="4"/>
      <c r="K267" s="4"/>
      <c r="L267" s="4"/>
      <c r="M267" s="4"/>
      <c r="N267" s="4"/>
      <c r="O267" s="4"/>
      <c r="P267" s="4"/>
      <c r="Q267" s="4"/>
      <c r="R267" s="4"/>
      <c r="S267" s="4"/>
      <c r="T267" s="4"/>
      <c r="U267" s="4"/>
      <c r="V267" s="4"/>
      <c r="W267" s="4"/>
      <c r="X267" s="4"/>
    </row>
    <row r="268">
      <c r="A268" s="4"/>
      <c r="B268" s="4"/>
      <c r="C268" s="4"/>
      <c r="D268" s="136"/>
      <c r="E268" s="4"/>
      <c r="F268" s="4"/>
      <c r="G268" s="4"/>
      <c r="H268" s="4"/>
      <c r="I268" s="4"/>
      <c r="J268" s="4"/>
      <c r="K268" s="4"/>
      <c r="L268" s="4"/>
      <c r="M268" s="4"/>
      <c r="N268" s="4"/>
      <c r="O268" s="4"/>
      <c r="P268" s="4"/>
      <c r="Q268" s="4"/>
      <c r="R268" s="4"/>
      <c r="S268" s="4"/>
      <c r="T268" s="4"/>
      <c r="U268" s="4"/>
      <c r="V268" s="4"/>
      <c r="W268" s="4"/>
      <c r="X268" s="4"/>
    </row>
    <row r="269">
      <c r="A269" s="4"/>
      <c r="B269" s="4"/>
      <c r="C269" s="4"/>
      <c r="D269" s="136"/>
      <c r="E269" s="4"/>
      <c r="F269" s="4"/>
      <c r="G269" s="4"/>
      <c r="H269" s="4"/>
      <c r="I269" s="4"/>
      <c r="J269" s="4"/>
      <c r="K269" s="4"/>
      <c r="L269" s="4"/>
      <c r="M269" s="4"/>
      <c r="N269" s="4"/>
      <c r="O269" s="4"/>
      <c r="P269" s="4"/>
      <c r="Q269" s="4"/>
      <c r="R269" s="4"/>
      <c r="S269" s="4"/>
      <c r="T269" s="4"/>
      <c r="U269" s="4"/>
      <c r="V269" s="4"/>
      <c r="W269" s="4"/>
      <c r="X269" s="4"/>
    </row>
    <row r="270">
      <c r="A270" s="4"/>
      <c r="B270" s="4"/>
      <c r="C270" s="138"/>
      <c r="D270" s="136"/>
      <c r="E270" s="4"/>
      <c r="F270" s="4"/>
      <c r="G270" s="4"/>
      <c r="H270" s="4"/>
      <c r="I270" s="4"/>
      <c r="J270" s="4"/>
      <c r="K270" s="4"/>
      <c r="L270" s="4"/>
      <c r="M270" s="4"/>
      <c r="N270" s="4"/>
      <c r="O270" s="4"/>
      <c r="P270" s="4"/>
      <c r="Q270" s="4"/>
      <c r="R270" s="4"/>
      <c r="S270" s="4"/>
      <c r="T270" s="4"/>
      <c r="U270" s="4"/>
      <c r="V270" s="4"/>
      <c r="W270" s="4"/>
      <c r="X270" s="4"/>
    </row>
    <row r="271">
      <c r="A271" s="4"/>
      <c r="B271" s="4"/>
      <c r="C271" s="4"/>
      <c r="D271" s="136"/>
      <c r="E271" s="4"/>
      <c r="F271" s="4"/>
      <c r="G271" s="4"/>
      <c r="H271" s="4"/>
      <c r="I271" s="4"/>
      <c r="J271" s="4"/>
      <c r="K271" s="4"/>
      <c r="L271" s="4"/>
      <c r="M271" s="4"/>
      <c r="N271" s="4"/>
      <c r="O271" s="4"/>
      <c r="P271" s="4"/>
      <c r="Q271" s="4"/>
      <c r="R271" s="4"/>
      <c r="S271" s="4"/>
      <c r="T271" s="4"/>
      <c r="U271" s="4"/>
      <c r="V271" s="4"/>
      <c r="W271" s="4"/>
      <c r="X271" s="4"/>
    </row>
    <row r="272">
      <c r="A272" s="4"/>
      <c r="B272" s="4"/>
      <c r="C272" s="4"/>
      <c r="D272" s="136"/>
      <c r="E272" s="4"/>
      <c r="F272" s="4"/>
      <c r="G272" s="4"/>
      <c r="H272" s="4"/>
      <c r="I272" s="4"/>
      <c r="J272" s="4"/>
      <c r="K272" s="4"/>
      <c r="L272" s="4"/>
      <c r="M272" s="4"/>
      <c r="N272" s="4"/>
      <c r="O272" s="4"/>
      <c r="P272" s="4"/>
      <c r="Q272" s="4"/>
      <c r="R272" s="4"/>
      <c r="S272" s="4"/>
      <c r="T272" s="4"/>
      <c r="U272" s="4"/>
      <c r="V272" s="4"/>
      <c r="W272" s="4"/>
      <c r="X272" s="4"/>
    </row>
    <row r="273">
      <c r="A273" s="4"/>
      <c r="B273" s="4"/>
      <c r="C273" s="4"/>
      <c r="D273" s="136"/>
      <c r="E273" s="4"/>
      <c r="F273" s="4"/>
      <c r="G273" s="4"/>
      <c r="H273" s="4"/>
      <c r="I273" s="4"/>
      <c r="J273" s="4"/>
      <c r="K273" s="4"/>
      <c r="L273" s="4"/>
      <c r="M273" s="4"/>
      <c r="N273" s="4"/>
      <c r="O273" s="4"/>
      <c r="P273" s="4"/>
      <c r="Q273" s="4"/>
      <c r="R273" s="4"/>
      <c r="S273" s="4"/>
      <c r="T273" s="4"/>
      <c r="U273" s="4"/>
      <c r="V273" s="4"/>
      <c r="W273" s="4"/>
      <c r="X273" s="4"/>
    </row>
    <row r="274">
      <c r="A274" s="4"/>
      <c r="B274" s="4"/>
      <c r="C274" s="4"/>
      <c r="D274" s="136"/>
      <c r="E274" s="4"/>
      <c r="F274" s="4"/>
      <c r="G274" s="4"/>
      <c r="H274" s="4"/>
      <c r="I274" s="4"/>
      <c r="J274" s="4"/>
      <c r="K274" s="4"/>
      <c r="L274" s="4"/>
      <c r="M274" s="4"/>
      <c r="N274" s="4"/>
      <c r="O274" s="4"/>
      <c r="P274" s="4"/>
      <c r="Q274" s="4"/>
      <c r="R274" s="4"/>
      <c r="S274" s="4"/>
      <c r="T274" s="4"/>
      <c r="U274" s="4"/>
      <c r="V274" s="4"/>
      <c r="W274" s="4"/>
      <c r="X274" s="4"/>
    </row>
    <row r="275">
      <c r="A275" s="4"/>
      <c r="B275" s="4"/>
      <c r="C275" s="4"/>
      <c r="D275" s="136"/>
      <c r="E275" s="4"/>
      <c r="F275" s="4"/>
      <c r="G275" s="4"/>
      <c r="H275" s="4"/>
      <c r="I275" s="4"/>
      <c r="J275" s="4"/>
      <c r="K275" s="4"/>
      <c r="L275" s="4"/>
      <c r="M275" s="4"/>
      <c r="N275" s="4"/>
      <c r="O275" s="4"/>
      <c r="P275" s="4"/>
      <c r="Q275" s="4"/>
      <c r="R275" s="4"/>
      <c r="S275" s="4"/>
      <c r="T275" s="4"/>
      <c r="U275" s="4"/>
      <c r="V275" s="4"/>
      <c r="W275" s="4"/>
      <c r="X275" s="4"/>
    </row>
    <row r="276">
      <c r="A276" s="4"/>
      <c r="B276" s="4"/>
      <c r="C276" s="4"/>
      <c r="D276" s="136"/>
      <c r="E276" s="4"/>
      <c r="F276" s="4"/>
      <c r="G276" s="4"/>
      <c r="H276" s="4"/>
      <c r="I276" s="4"/>
      <c r="J276" s="4"/>
      <c r="K276" s="4"/>
      <c r="L276" s="4"/>
      <c r="M276" s="4"/>
      <c r="N276" s="4"/>
      <c r="O276" s="4"/>
      <c r="P276" s="4"/>
      <c r="Q276" s="4"/>
      <c r="R276" s="4"/>
      <c r="S276" s="4"/>
      <c r="T276" s="4"/>
      <c r="U276" s="4"/>
      <c r="V276" s="4"/>
      <c r="W276" s="4"/>
      <c r="X276" s="4"/>
    </row>
    <row r="277">
      <c r="A277" s="4"/>
      <c r="B277" s="4"/>
      <c r="C277" s="4"/>
      <c r="D277" s="136"/>
      <c r="E277" s="4"/>
      <c r="F277" s="4"/>
      <c r="G277" s="4"/>
      <c r="H277" s="4"/>
      <c r="I277" s="4"/>
      <c r="J277" s="4"/>
      <c r="K277" s="4"/>
      <c r="L277" s="4"/>
      <c r="M277" s="4"/>
      <c r="N277" s="4"/>
      <c r="O277" s="4"/>
      <c r="P277" s="4"/>
      <c r="Q277" s="4"/>
      <c r="R277" s="4"/>
      <c r="S277" s="4"/>
      <c r="T277" s="4"/>
      <c r="U277" s="4"/>
      <c r="V277" s="4"/>
      <c r="W277" s="4"/>
      <c r="X277" s="4"/>
    </row>
    <row r="278">
      <c r="A278" s="4"/>
      <c r="B278" s="4"/>
      <c r="C278" s="4"/>
      <c r="D278" s="136"/>
      <c r="E278" s="4"/>
      <c r="F278" s="4"/>
      <c r="G278" s="4"/>
      <c r="H278" s="4"/>
      <c r="I278" s="4"/>
      <c r="J278" s="4"/>
      <c r="K278" s="4"/>
      <c r="L278" s="4"/>
      <c r="M278" s="4"/>
      <c r="N278" s="4"/>
      <c r="O278" s="4"/>
      <c r="P278" s="4"/>
      <c r="Q278" s="4"/>
      <c r="R278" s="4"/>
      <c r="S278" s="4"/>
      <c r="T278" s="4"/>
      <c r="U278" s="4"/>
      <c r="V278" s="4"/>
      <c r="W278" s="4"/>
      <c r="X278" s="4"/>
    </row>
    <row r="279">
      <c r="A279" s="4"/>
      <c r="B279" s="4"/>
      <c r="C279" s="4"/>
      <c r="D279" s="136"/>
      <c r="E279" s="4"/>
      <c r="F279" s="4"/>
      <c r="G279" s="4"/>
      <c r="H279" s="4"/>
      <c r="I279" s="4"/>
      <c r="J279" s="4"/>
      <c r="K279" s="4"/>
      <c r="L279" s="4"/>
      <c r="M279" s="4"/>
      <c r="N279" s="4"/>
      <c r="O279" s="4"/>
      <c r="P279" s="4"/>
      <c r="Q279" s="4"/>
      <c r="R279" s="4"/>
      <c r="S279" s="4"/>
      <c r="T279" s="4"/>
      <c r="U279" s="4"/>
      <c r="V279" s="4"/>
      <c r="W279" s="4"/>
      <c r="X279" s="4"/>
    </row>
    <row r="280">
      <c r="A280" s="4"/>
      <c r="B280" s="4"/>
      <c r="C280" s="4"/>
      <c r="D280" s="136"/>
      <c r="E280" s="4"/>
      <c r="F280" s="4"/>
      <c r="G280" s="4"/>
      <c r="H280" s="4"/>
      <c r="I280" s="4"/>
      <c r="J280" s="4"/>
      <c r="K280" s="4"/>
      <c r="L280" s="4"/>
      <c r="M280" s="4"/>
      <c r="N280" s="4"/>
      <c r="O280" s="4"/>
      <c r="P280" s="4"/>
      <c r="Q280" s="4"/>
      <c r="R280" s="4"/>
      <c r="S280" s="4"/>
      <c r="T280" s="4"/>
      <c r="U280" s="4"/>
      <c r="V280" s="4"/>
      <c r="W280" s="4"/>
      <c r="X280" s="4"/>
    </row>
    <row r="281">
      <c r="A281" s="4"/>
      <c r="B281" s="4"/>
      <c r="C281" s="4"/>
      <c r="D281" s="136"/>
      <c r="E281" s="4"/>
      <c r="F281" s="4"/>
      <c r="G281" s="4"/>
      <c r="H281" s="4"/>
      <c r="I281" s="4"/>
      <c r="J281" s="4"/>
      <c r="K281" s="4"/>
      <c r="L281" s="4"/>
      <c r="M281" s="4"/>
      <c r="N281" s="4"/>
      <c r="O281" s="4"/>
      <c r="P281" s="4"/>
      <c r="Q281" s="4"/>
      <c r="R281" s="4"/>
      <c r="S281" s="4"/>
      <c r="T281" s="4"/>
      <c r="U281" s="4"/>
      <c r="V281" s="4"/>
      <c r="W281" s="4"/>
      <c r="X281" s="4"/>
    </row>
    <row r="282">
      <c r="A282" s="4"/>
      <c r="B282" s="4"/>
      <c r="C282" s="4"/>
      <c r="D282" s="136"/>
      <c r="E282" s="4"/>
      <c r="F282" s="4"/>
      <c r="G282" s="4"/>
      <c r="H282" s="4"/>
      <c r="I282" s="4"/>
      <c r="J282" s="4"/>
      <c r="K282" s="4"/>
      <c r="L282" s="4"/>
      <c r="M282" s="4"/>
      <c r="N282" s="4"/>
      <c r="O282" s="4"/>
      <c r="P282" s="4"/>
      <c r="Q282" s="4"/>
      <c r="R282" s="4"/>
      <c r="S282" s="4"/>
      <c r="T282" s="4"/>
      <c r="U282" s="4"/>
      <c r="V282" s="4"/>
      <c r="W282" s="4"/>
      <c r="X282" s="4"/>
    </row>
    <row r="283">
      <c r="A283" s="4"/>
      <c r="B283" s="4"/>
      <c r="C283" s="4"/>
      <c r="D283" s="136"/>
      <c r="E283" s="4"/>
      <c r="F283" s="4"/>
      <c r="G283" s="4"/>
      <c r="H283" s="4"/>
      <c r="I283" s="4"/>
      <c r="J283" s="4"/>
      <c r="K283" s="4"/>
      <c r="L283" s="4"/>
      <c r="M283" s="4"/>
      <c r="N283" s="4"/>
      <c r="O283" s="4"/>
      <c r="P283" s="4"/>
      <c r="Q283" s="4"/>
      <c r="R283" s="4"/>
      <c r="S283" s="4"/>
      <c r="T283" s="4"/>
      <c r="U283" s="4"/>
      <c r="V283" s="4"/>
      <c r="W283" s="4"/>
      <c r="X283" s="4"/>
    </row>
    <row r="284">
      <c r="A284" s="4"/>
      <c r="B284" s="4"/>
      <c r="C284" s="4"/>
      <c r="D284" s="136"/>
      <c r="E284" s="4"/>
      <c r="F284" s="4"/>
      <c r="G284" s="4"/>
      <c r="H284" s="4"/>
      <c r="I284" s="4"/>
      <c r="J284" s="4"/>
      <c r="K284" s="4"/>
      <c r="L284" s="4"/>
      <c r="M284" s="4"/>
      <c r="N284" s="4"/>
      <c r="O284" s="4"/>
      <c r="P284" s="4"/>
      <c r="Q284" s="4"/>
      <c r="R284" s="4"/>
      <c r="S284" s="4"/>
      <c r="T284" s="4"/>
      <c r="U284" s="4"/>
      <c r="V284" s="4"/>
      <c r="W284" s="4"/>
      <c r="X284" s="4"/>
    </row>
    <row r="285">
      <c r="A285" s="4"/>
      <c r="B285" s="4"/>
      <c r="C285" s="4"/>
      <c r="D285" s="136"/>
      <c r="E285" s="4"/>
      <c r="F285" s="4"/>
      <c r="G285" s="4"/>
      <c r="H285" s="4"/>
      <c r="I285" s="4"/>
      <c r="J285" s="4"/>
      <c r="K285" s="4"/>
      <c r="L285" s="4"/>
      <c r="M285" s="4"/>
      <c r="N285" s="4"/>
      <c r="O285" s="4"/>
      <c r="P285" s="4"/>
      <c r="Q285" s="4"/>
      <c r="R285" s="4"/>
      <c r="S285" s="4"/>
      <c r="T285" s="4"/>
      <c r="U285" s="4"/>
      <c r="V285" s="4"/>
      <c r="W285" s="4"/>
      <c r="X285" s="4"/>
    </row>
    <row r="286">
      <c r="A286" s="4"/>
      <c r="B286" s="4"/>
      <c r="C286" s="4"/>
      <c r="D286" s="136"/>
      <c r="E286" s="4"/>
      <c r="F286" s="4"/>
      <c r="G286" s="4"/>
      <c r="H286" s="4"/>
      <c r="I286" s="4"/>
      <c r="J286" s="4"/>
      <c r="K286" s="4"/>
      <c r="L286" s="4"/>
      <c r="M286" s="4"/>
      <c r="N286" s="4"/>
      <c r="O286" s="4"/>
      <c r="P286" s="4"/>
      <c r="Q286" s="4"/>
      <c r="R286" s="4"/>
      <c r="S286" s="4"/>
      <c r="T286" s="4"/>
      <c r="U286" s="4"/>
      <c r="V286" s="4"/>
      <c r="W286" s="4"/>
      <c r="X286" s="4"/>
    </row>
    <row r="287">
      <c r="A287" s="4"/>
      <c r="B287" s="4"/>
      <c r="C287" s="4"/>
      <c r="D287" s="136"/>
      <c r="E287" s="4"/>
      <c r="F287" s="4"/>
      <c r="G287" s="4"/>
      <c r="H287" s="4"/>
      <c r="I287" s="4"/>
      <c r="J287" s="4"/>
      <c r="K287" s="4"/>
      <c r="L287" s="4"/>
      <c r="M287" s="4"/>
      <c r="N287" s="4"/>
      <c r="O287" s="4"/>
      <c r="P287" s="4"/>
      <c r="Q287" s="4"/>
      <c r="R287" s="4"/>
      <c r="S287" s="4"/>
      <c r="T287" s="4"/>
      <c r="U287" s="4"/>
      <c r="V287" s="4"/>
      <c r="W287" s="4"/>
      <c r="X287" s="4"/>
    </row>
    <row r="288">
      <c r="A288" s="4"/>
      <c r="B288" s="4"/>
      <c r="C288" s="4"/>
      <c r="D288" s="136"/>
      <c r="E288" s="4"/>
      <c r="F288" s="4"/>
      <c r="G288" s="4"/>
      <c r="H288" s="4"/>
      <c r="I288" s="4"/>
      <c r="J288" s="4"/>
      <c r="K288" s="4"/>
      <c r="L288" s="4"/>
      <c r="M288" s="4"/>
      <c r="N288" s="4"/>
      <c r="O288" s="4"/>
      <c r="P288" s="4"/>
      <c r="Q288" s="4"/>
      <c r="R288" s="4"/>
      <c r="S288" s="4"/>
      <c r="T288" s="4"/>
      <c r="U288" s="4"/>
      <c r="V288" s="4"/>
      <c r="W288" s="4"/>
      <c r="X288" s="4"/>
    </row>
    <row r="289">
      <c r="A289" s="4"/>
      <c r="B289" s="4"/>
      <c r="C289" s="4"/>
      <c r="D289" s="136"/>
      <c r="E289" s="4"/>
      <c r="F289" s="4"/>
      <c r="G289" s="4"/>
      <c r="H289" s="4"/>
      <c r="I289" s="4"/>
      <c r="J289" s="4"/>
      <c r="K289" s="4"/>
      <c r="L289" s="4"/>
      <c r="M289" s="4"/>
      <c r="N289" s="4"/>
      <c r="O289" s="4"/>
      <c r="P289" s="4"/>
      <c r="Q289" s="4"/>
      <c r="R289" s="4"/>
      <c r="S289" s="4"/>
      <c r="T289" s="4"/>
      <c r="U289" s="4"/>
      <c r="V289" s="4"/>
      <c r="W289" s="4"/>
      <c r="X289" s="4"/>
    </row>
    <row r="290">
      <c r="A290" s="4"/>
      <c r="B290" s="4"/>
      <c r="C290" s="4"/>
      <c r="D290" s="136"/>
      <c r="E290" s="4"/>
      <c r="F290" s="4"/>
      <c r="G290" s="4"/>
      <c r="H290" s="4"/>
      <c r="I290" s="4"/>
      <c r="J290" s="4"/>
      <c r="K290" s="4"/>
      <c r="L290" s="4"/>
      <c r="M290" s="4"/>
      <c r="N290" s="4"/>
      <c r="O290" s="4"/>
      <c r="P290" s="4"/>
      <c r="Q290" s="4"/>
      <c r="R290" s="4"/>
      <c r="S290" s="4"/>
      <c r="T290" s="4"/>
      <c r="U290" s="4"/>
      <c r="V290" s="4"/>
      <c r="W290" s="4"/>
      <c r="X290" s="4"/>
    </row>
    <row r="291">
      <c r="A291" s="4"/>
      <c r="B291" s="4"/>
      <c r="C291" s="4"/>
      <c r="D291" s="136"/>
      <c r="E291" s="4"/>
      <c r="F291" s="4"/>
      <c r="G291" s="4"/>
      <c r="H291" s="4"/>
      <c r="I291" s="4"/>
      <c r="J291" s="4"/>
      <c r="K291" s="4"/>
      <c r="L291" s="4"/>
      <c r="M291" s="4"/>
      <c r="N291" s="4"/>
      <c r="O291" s="4"/>
      <c r="P291" s="4"/>
      <c r="Q291" s="4"/>
      <c r="R291" s="4"/>
      <c r="S291" s="4"/>
      <c r="T291" s="4"/>
      <c r="U291" s="4"/>
      <c r="V291" s="4"/>
      <c r="W291" s="4"/>
      <c r="X291" s="4"/>
    </row>
    <row r="292">
      <c r="A292" s="4"/>
      <c r="B292" s="4"/>
      <c r="C292" s="4"/>
      <c r="D292" s="136"/>
      <c r="E292" s="4"/>
      <c r="F292" s="4"/>
      <c r="G292" s="4"/>
      <c r="H292" s="4"/>
      <c r="I292" s="4"/>
      <c r="J292" s="4"/>
      <c r="K292" s="4"/>
      <c r="L292" s="4"/>
      <c r="M292" s="4"/>
      <c r="N292" s="4"/>
      <c r="O292" s="4"/>
      <c r="P292" s="4"/>
      <c r="Q292" s="4"/>
      <c r="R292" s="4"/>
      <c r="S292" s="4"/>
      <c r="T292" s="4"/>
      <c r="U292" s="4"/>
      <c r="V292" s="4"/>
      <c r="W292" s="4"/>
      <c r="X292" s="4"/>
    </row>
    <row r="293">
      <c r="A293" s="4"/>
      <c r="B293" s="4"/>
      <c r="C293" s="4"/>
      <c r="D293" s="136"/>
      <c r="E293" s="4"/>
      <c r="F293" s="4"/>
      <c r="G293" s="4"/>
      <c r="H293" s="4"/>
      <c r="I293" s="4"/>
      <c r="J293" s="4"/>
      <c r="K293" s="4"/>
      <c r="L293" s="4"/>
      <c r="M293" s="4"/>
      <c r="N293" s="4"/>
      <c r="O293" s="4"/>
      <c r="P293" s="4"/>
      <c r="Q293" s="4"/>
      <c r="R293" s="4"/>
      <c r="S293" s="4"/>
      <c r="T293" s="4"/>
      <c r="U293" s="4"/>
      <c r="V293" s="4"/>
      <c r="W293" s="4"/>
      <c r="X293" s="4"/>
    </row>
    <row r="294">
      <c r="A294" s="4"/>
      <c r="B294" s="4"/>
      <c r="C294" s="4"/>
      <c r="D294" s="136"/>
      <c r="E294" s="4"/>
      <c r="F294" s="4"/>
      <c r="G294" s="4"/>
      <c r="H294" s="4"/>
      <c r="I294" s="4"/>
      <c r="J294" s="4"/>
      <c r="K294" s="4"/>
      <c r="L294" s="4"/>
      <c r="M294" s="4"/>
      <c r="N294" s="4"/>
      <c r="O294" s="4"/>
      <c r="P294" s="4"/>
      <c r="Q294" s="4"/>
      <c r="R294" s="4"/>
      <c r="S294" s="4"/>
      <c r="T294" s="4"/>
      <c r="U294" s="4"/>
      <c r="V294" s="4"/>
      <c r="W294" s="4"/>
      <c r="X294" s="4"/>
    </row>
    <row r="295">
      <c r="A295" s="4"/>
      <c r="B295" s="4"/>
      <c r="C295" s="4"/>
      <c r="D295" s="136"/>
      <c r="E295" s="4"/>
      <c r="F295" s="4"/>
      <c r="G295" s="4"/>
      <c r="H295" s="4"/>
      <c r="I295" s="4"/>
      <c r="J295" s="4"/>
      <c r="K295" s="4"/>
      <c r="L295" s="4"/>
      <c r="M295" s="4"/>
      <c r="N295" s="4"/>
      <c r="O295" s="4"/>
      <c r="P295" s="4"/>
      <c r="Q295" s="4"/>
      <c r="R295" s="4"/>
      <c r="S295" s="4"/>
      <c r="T295" s="4"/>
      <c r="U295" s="4"/>
      <c r="V295" s="4"/>
      <c r="W295" s="4"/>
      <c r="X295" s="4"/>
    </row>
    <row r="296">
      <c r="A296" s="4"/>
      <c r="B296" s="4"/>
      <c r="C296" s="4"/>
      <c r="D296" s="136"/>
      <c r="E296" s="4"/>
      <c r="F296" s="4"/>
      <c r="G296" s="4"/>
      <c r="H296" s="4"/>
      <c r="I296" s="4"/>
      <c r="J296" s="4"/>
      <c r="K296" s="4"/>
      <c r="L296" s="4"/>
      <c r="M296" s="4"/>
      <c r="N296" s="4"/>
      <c r="O296" s="4"/>
      <c r="P296" s="4"/>
      <c r="Q296" s="4"/>
      <c r="R296" s="4"/>
      <c r="S296" s="4"/>
      <c r="T296" s="4"/>
      <c r="U296" s="4"/>
      <c r="V296" s="4"/>
      <c r="W296" s="4"/>
      <c r="X296" s="4"/>
    </row>
    <row r="297">
      <c r="A297" s="4"/>
      <c r="B297" s="4"/>
      <c r="C297" s="4"/>
      <c r="D297" s="136"/>
      <c r="E297" s="4"/>
      <c r="F297" s="4"/>
      <c r="G297" s="4"/>
      <c r="H297" s="4"/>
      <c r="I297" s="4"/>
      <c r="J297" s="4"/>
      <c r="K297" s="4"/>
      <c r="L297" s="4"/>
      <c r="M297" s="4"/>
      <c r="N297" s="4"/>
      <c r="O297" s="4"/>
      <c r="P297" s="4"/>
      <c r="Q297" s="4"/>
      <c r="R297" s="4"/>
      <c r="S297" s="4"/>
      <c r="T297" s="4"/>
      <c r="U297" s="4"/>
      <c r="V297" s="4"/>
      <c r="W297" s="4"/>
      <c r="X297" s="4"/>
    </row>
    <row r="298">
      <c r="A298" s="4"/>
      <c r="B298" s="4"/>
      <c r="C298" s="4"/>
      <c r="D298" s="136"/>
      <c r="E298" s="4"/>
      <c r="F298" s="4"/>
      <c r="G298" s="4"/>
      <c r="H298" s="4"/>
      <c r="I298" s="4"/>
      <c r="J298" s="4"/>
      <c r="K298" s="4"/>
      <c r="L298" s="4"/>
      <c r="M298" s="4"/>
      <c r="N298" s="4"/>
      <c r="O298" s="4"/>
      <c r="P298" s="4"/>
      <c r="Q298" s="4"/>
      <c r="R298" s="4"/>
      <c r="S298" s="4"/>
      <c r="T298" s="4"/>
      <c r="U298" s="4"/>
      <c r="V298" s="4"/>
      <c r="W298" s="4"/>
      <c r="X298" s="4"/>
    </row>
    <row r="299">
      <c r="A299" s="4"/>
      <c r="B299" s="4"/>
      <c r="C299" s="4"/>
      <c r="D299" s="136"/>
      <c r="E299" s="4"/>
      <c r="F299" s="4"/>
      <c r="G299" s="4"/>
      <c r="H299" s="4"/>
      <c r="I299" s="4"/>
      <c r="J299" s="4"/>
      <c r="K299" s="4"/>
      <c r="L299" s="4"/>
      <c r="M299" s="4"/>
      <c r="N299" s="4"/>
      <c r="O299" s="4"/>
      <c r="P299" s="4"/>
      <c r="Q299" s="4"/>
      <c r="R299" s="4"/>
      <c r="S299" s="4"/>
      <c r="T299" s="4"/>
      <c r="U299" s="4"/>
      <c r="V299" s="4"/>
      <c r="W299" s="4"/>
      <c r="X299" s="4"/>
    </row>
    <row r="300">
      <c r="A300" s="4"/>
      <c r="B300" s="4"/>
      <c r="C300" s="4"/>
      <c r="D300" s="136"/>
      <c r="E300" s="4"/>
      <c r="F300" s="4"/>
      <c r="G300" s="4"/>
      <c r="H300" s="4"/>
      <c r="I300" s="4"/>
      <c r="J300" s="4"/>
      <c r="K300" s="4"/>
      <c r="L300" s="4"/>
      <c r="M300" s="4"/>
      <c r="N300" s="4"/>
      <c r="O300" s="4"/>
      <c r="P300" s="4"/>
      <c r="Q300" s="4"/>
      <c r="R300" s="4"/>
      <c r="S300" s="4"/>
      <c r="T300" s="4"/>
      <c r="U300" s="4"/>
      <c r="V300" s="4"/>
      <c r="W300" s="4"/>
      <c r="X300" s="4"/>
    </row>
    <row r="301">
      <c r="A301" s="4"/>
      <c r="B301" s="4"/>
      <c r="C301" s="4"/>
      <c r="D301" s="136"/>
      <c r="E301" s="4"/>
      <c r="F301" s="4"/>
      <c r="G301" s="4"/>
      <c r="H301" s="4"/>
      <c r="I301" s="4"/>
      <c r="J301" s="4"/>
      <c r="K301" s="4"/>
      <c r="L301" s="4"/>
      <c r="M301" s="4"/>
      <c r="N301" s="4"/>
      <c r="O301" s="4"/>
      <c r="P301" s="4"/>
      <c r="Q301" s="4"/>
      <c r="R301" s="4"/>
      <c r="S301" s="4"/>
      <c r="T301" s="4"/>
      <c r="U301" s="4"/>
      <c r="V301" s="4"/>
      <c r="W301" s="4"/>
      <c r="X301" s="4"/>
    </row>
    <row r="302">
      <c r="A302" s="4"/>
      <c r="B302" s="4"/>
      <c r="C302" s="4"/>
      <c r="D302" s="136"/>
      <c r="E302" s="4"/>
      <c r="F302" s="4"/>
      <c r="G302" s="4"/>
      <c r="H302" s="4"/>
      <c r="I302" s="4"/>
      <c r="J302" s="4"/>
      <c r="K302" s="4"/>
      <c r="L302" s="4"/>
      <c r="M302" s="4"/>
      <c r="N302" s="4"/>
      <c r="O302" s="4"/>
      <c r="P302" s="4"/>
      <c r="Q302" s="4"/>
      <c r="R302" s="4"/>
      <c r="S302" s="4"/>
      <c r="T302" s="4"/>
      <c r="U302" s="4"/>
      <c r="V302" s="4"/>
      <c r="W302" s="4"/>
      <c r="X302" s="4"/>
    </row>
    <row r="303">
      <c r="A303" s="4"/>
      <c r="B303" s="4"/>
      <c r="C303" s="4"/>
      <c r="D303" s="136"/>
      <c r="E303" s="4"/>
      <c r="F303" s="4"/>
      <c r="G303" s="4"/>
      <c r="H303" s="4"/>
      <c r="I303" s="4"/>
      <c r="J303" s="4"/>
      <c r="K303" s="4"/>
      <c r="L303" s="4"/>
      <c r="M303" s="4"/>
      <c r="N303" s="4"/>
      <c r="O303" s="4"/>
      <c r="P303" s="4"/>
      <c r="Q303" s="4"/>
      <c r="R303" s="4"/>
      <c r="S303" s="4"/>
      <c r="T303" s="4"/>
      <c r="U303" s="4"/>
      <c r="V303" s="4"/>
      <c r="W303" s="4"/>
      <c r="X303" s="4"/>
    </row>
    <row r="304">
      <c r="A304" s="4"/>
      <c r="B304" s="4"/>
      <c r="C304" s="4"/>
      <c r="D304" s="136"/>
      <c r="E304" s="4"/>
      <c r="F304" s="4"/>
      <c r="G304" s="4"/>
      <c r="H304" s="4"/>
      <c r="I304" s="4"/>
      <c r="J304" s="4"/>
      <c r="K304" s="4"/>
      <c r="L304" s="4"/>
      <c r="M304" s="4"/>
      <c r="N304" s="4"/>
      <c r="O304" s="4"/>
      <c r="P304" s="4"/>
      <c r="Q304" s="4"/>
      <c r="R304" s="4"/>
      <c r="S304" s="4"/>
      <c r="T304" s="4"/>
      <c r="U304" s="4"/>
      <c r="V304" s="4"/>
      <c r="W304" s="4"/>
      <c r="X304" s="4"/>
    </row>
    <row r="305">
      <c r="A305" s="4"/>
      <c r="B305" s="4"/>
      <c r="C305" s="4"/>
      <c r="D305" s="136"/>
      <c r="E305" s="4"/>
      <c r="F305" s="4"/>
      <c r="G305" s="4"/>
      <c r="H305" s="4"/>
      <c r="I305" s="4"/>
      <c r="J305" s="4"/>
      <c r="K305" s="4"/>
      <c r="L305" s="4"/>
      <c r="M305" s="4"/>
      <c r="N305" s="4"/>
      <c r="O305" s="4"/>
      <c r="P305" s="4"/>
      <c r="Q305" s="4"/>
      <c r="R305" s="4"/>
      <c r="S305" s="4"/>
      <c r="T305" s="4"/>
      <c r="U305" s="4"/>
      <c r="V305" s="4"/>
      <c r="W305" s="4"/>
      <c r="X305" s="4"/>
    </row>
    <row r="306">
      <c r="A306" s="4"/>
      <c r="B306" s="4"/>
      <c r="C306" s="4"/>
      <c r="D306" s="136"/>
      <c r="E306" s="4"/>
      <c r="F306" s="4"/>
      <c r="G306" s="4"/>
      <c r="H306" s="4"/>
      <c r="I306" s="4"/>
      <c r="J306" s="4"/>
      <c r="K306" s="4"/>
      <c r="L306" s="4"/>
      <c r="M306" s="4"/>
      <c r="N306" s="4"/>
      <c r="O306" s="4"/>
      <c r="P306" s="4"/>
      <c r="Q306" s="4"/>
      <c r="R306" s="4"/>
      <c r="S306" s="4"/>
      <c r="T306" s="4"/>
      <c r="U306" s="4"/>
      <c r="V306" s="4"/>
      <c r="W306" s="4"/>
      <c r="X306" s="4"/>
    </row>
    <row r="307">
      <c r="A307" s="4"/>
      <c r="B307" s="4"/>
      <c r="C307" s="4"/>
      <c r="D307" s="136"/>
      <c r="E307" s="4"/>
      <c r="F307" s="4"/>
      <c r="G307" s="4"/>
      <c r="H307" s="4"/>
      <c r="I307" s="4"/>
      <c r="J307" s="4"/>
      <c r="K307" s="4"/>
      <c r="L307" s="4"/>
      <c r="M307" s="4"/>
      <c r="N307" s="4"/>
      <c r="O307" s="4"/>
      <c r="P307" s="4"/>
      <c r="Q307" s="4"/>
      <c r="R307" s="4"/>
      <c r="S307" s="4"/>
      <c r="T307" s="4"/>
      <c r="U307" s="4"/>
      <c r="V307" s="4"/>
      <c r="W307" s="4"/>
      <c r="X307" s="4"/>
    </row>
    <row r="308">
      <c r="A308" s="4"/>
      <c r="B308" s="4"/>
      <c r="C308" s="4"/>
      <c r="D308" s="136"/>
      <c r="E308" s="4"/>
      <c r="F308" s="4"/>
      <c r="G308" s="4"/>
      <c r="H308" s="4"/>
      <c r="I308" s="4"/>
      <c r="J308" s="4"/>
      <c r="K308" s="4"/>
      <c r="L308" s="4"/>
      <c r="M308" s="4"/>
      <c r="N308" s="4"/>
      <c r="O308" s="4"/>
      <c r="P308" s="4"/>
      <c r="Q308" s="4"/>
      <c r="R308" s="4"/>
      <c r="S308" s="4"/>
      <c r="T308" s="4"/>
      <c r="U308" s="4"/>
      <c r="V308" s="4"/>
      <c r="W308" s="4"/>
      <c r="X308" s="4"/>
    </row>
    <row r="309">
      <c r="A309" s="4"/>
      <c r="B309" s="4"/>
      <c r="C309" s="4"/>
      <c r="D309" s="136"/>
      <c r="E309" s="4"/>
      <c r="F309" s="4"/>
      <c r="G309" s="4"/>
      <c r="H309" s="4"/>
      <c r="I309" s="4"/>
      <c r="J309" s="4"/>
      <c r="K309" s="4"/>
      <c r="L309" s="4"/>
      <c r="M309" s="4"/>
      <c r="N309" s="4"/>
      <c r="O309" s="4"/>
      <c r="P309" s="4"/>
      <c r="Q309" s="4"/>
      <c r="R309" s="4"/>
      <c r="S309" s="4"/>
      <c r="T309" s="4"/>
      <c r="U309" s="4"/>
      <c r="V309" s="4"/>
      <c r="W309" s="4"/>
      <c r="X309" s="4"/>
    </row>
    <row r="310">
      <c r="A310" s="4"/>
      <c r="B310" s="4"/>
      <c r="C310" s="4"/>
      <c r="D310" s="136"/>
      <c r="E310" s="4"/>
      <c r="F310" s="4"/>
      <c r="G310" s="4"/>
      <c r="H310" s="4"/>
      <c r="I310" s="4"/>
      <c r="J310" s="4"/>
      <c r="K310" s="4"/>
      <c r="L310" s="4"/>
      <c r="M310" s="4"/>
      <c r="N310" s="4"/>
      <c r="O310" s="4"/>
      <c r="P310" s="4"/>
      <c r="Q310" s="4"/>
      <c r="R310" s="4"/>
      <c r="S310" s="4"/>
      <c r="T310" s="4"/>
      <c r="U310" s="4"/>
      <c r="V310" s="4"/>
      <c r="W310" s="4"/>
      <c r="X310" s="4"/>
    </row>
    <row r="311">
      <c r="A311" s="4"/>
      <c r="B311" s="4"/>
      <c r="C311" s="4"/>
      <c r="D311" s="136"/>
      <c r="E311" s="4"/>
      <c r="F311" s="4"/>
      <c r="G311" s="4"/>
      <c r="H311" s="4"/>
      <c r="I311" s="4"/>
      <c r="J311" s="4"/>
      <c r="K311" s="4"/>
      <c r="L311" s="4"/>
      <c r="M311" s="4"/>
      <c r="N311" s="4"/>
      <c r="O311" s="4"/>
      <c r="P311" s="4"/>
      <c r="Q311" s="4"/>
      <c r="R311" s="4"/>
      <c r="S311" s="4"/>
      <c r="T311" s="4"/>
      <c r="U311" s="4"/>
      <c r="V311" s="4"/>
      <c r="W311" s="4"/>
      <c r="X311" s="4"/>
    </row>
    <row r="312">
      <c r="A312" s="4"/>
      <c r="B312" s="4"/>
      <c r="C312" s="4"/>
      <c r="D312" s="136"/>
      <c r="E312" s="4"/>
      <c r="F312" s="4"/>
      <c r="G312" s="4"/>
      <c r="H312" s="4"/>
      <c r="I312" s="4"/>
      <c r="J312" s="4"/>
      <c r="K312" s="4"/>
      <c r="L312" s="4"/>
      <c r="M312" s="4"/>
      <c r="N312" s="4"/>
      <c r="O312" s="4"/>
      <c r="P312" s="4"/>
      <c r="Q312" s="4"/>
      <c r="R312" s="4"/>
      <c r="S312" s="4"/>
      <c r="T312" s="4"/>
      <c r="U312" s="4"/>
      <c r="V312" s="4"/>
      <c r="W312" s="4"/>
      <c r="X312" s="4"/>
    </row>
    <row r="313">
      <c r="A313" s="4"/>
      <c r="B313" s="4"/>
      <c r="C313" s="219"/>
      <c r="D313" s="220"/>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row>
    <row r="110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row>
    <row r="11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row>
    <row r="11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row>
    <row r="1104">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row>
    <row r="110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row>
    <row r="110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row>
    <row r="1107">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row>
    <row r="1108">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row>
    <row r="1109">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row>
    <row r="1110">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row>
    <row r="111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row>
    <row r="111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row>
    <row r="111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row>
    <row r="1114">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row>
    <row r="111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row>
    <row r="111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row>
    <row r="1117">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row>
    <row r="1118">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row>
    <row r="1119">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row>
    <row r="1120">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row>
    <row r="112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row>
    <row r="112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row>
    <row r="112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row>
    <row r="1124">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row>
    <row r="11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row>
    <row r="1126">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row>
    <row r="1127">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row>
    <row r="1128">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row>
    <row r="1129">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row>
    <row r="1130">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row>
    <row r="113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row>
    <row r="113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row>
    <row r="113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row>
    <row r="1134">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row>
    <row r="113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row>
    <row r="1136">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row>
    <row r="1137">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row>
    <row r="1138">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row>
    <row r="1139">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row>
    <row r="1140">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row>
    <row r="114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row>
    <row r="114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row>
    <row r="114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row>
    <row r="1144">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row>
    <row r="114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row>
    <row r="1146">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row>
    <row r="1147">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row>
    <row r="1148">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row>
  </sheetData>
  <autoFilter ref="$A$1:$K$242">
    <sortState ref="A1:K242">
      <sortCondition descending="1" ref="I1:I242"/>
      <sortCondition ref="A1:A242"/>
      <sortCondition ref="C1:C242"/>
    </sortState>
  </autoFilter>
  <hyperlinks>
    <hyperlink r:id="rId1" ref="E2"/>
    <hyperlink r:id="rId2" location="tab-googlechartid_googlechartid_googlechartid_chart_1111" ref="H2"/>
    <hyperlink r:id="rId3" ref="E3"/>
    <hyperlink r:id="rId4" location="tab-googlechartid_googlechartid_googlechartid_chart_1111" ref="H3"/>
    <hyperlink r:id="rId5" location="tab-googlechartid_googlechartid_googlechartid_chart_1111" ref="H4"/>
    <hyperlink r:id="rId6" location="tab-googlechartid_googlechartid_googlechartid_chart_1111" ref="H5"/>
    <hyperlink r:id="rId7" location="tab-googlechartid_googlechartid_googlechartid_chart_1111" ref="H6"/>
    <hyperlink r:id="rId8" ref="H7"/>
    <hyperlink r:id="rId9" ref="H8"/>
    <hyperlink r:id="rId10" location="tab-googlechartid_googlechartid_googlechartid_chart_1111" ref="H9"/>
    <hyperlink r:id="rId11" ref="H10"/>
    <hyperlink r:id="rId12" location="tab-googlechartid_googlechartid_googlechartid_chart_1111" ref="H11"/>
    <hyperlink r:id="rId13" location="tab-googlechartid_googlechartid_googlechartid_chart_1111" ref="H12"/>
    <hyperlink r:id="rId14" ref="H13"/>
    <hyperlink r:id="rId15" location="tab-googlechartid_googlechartid_googlechartid_chart_1111" ref="H14"/>
    <hyperlink r:id="rId16" ref="H15"/>
    <hyperlink r:id="rId17" ref="H16"/>
    <hyperlink r:id="rId18" ref="H17"/>
    <hyperlink r:id="rId19" ref="H18"/>
    <hyperlink r:id="rId20" ref="H19"/>
    <hyperlink r:id="rId21" location="tab-googlechartid_googlechartid_googlechartid_chart_1111" ref="H20"/>
    <hyperlink r:id="rId22" location="tab-googlechartid_googlechartid_googlechartid_chart_1111" ref="H21"/>
    <hyperlink r:id="rId23" ref="H22"/>
    <hyperlink r:id="rId24" ref="H23"/>
    <hyperlink r:id="rId25" ref="H24"/>
    <hyperlink r:id="rId26" location="tab-googlechartid_googlechartid_googlechartid_chart_1111" ref="H25"/>
    <hyperlink r:id="rId27" ref="H26"/>
    <hyperlink r:id="rId28" ref="H27"/>
    <hyperlink r:id="rId29" ref="H28"/>
    <hyperlink r:id="rId30" ref="H29"/>
    <hyperlink r:id="rId31" ref="H30"/>
    <hyperlink r:id="rId32" ref="H31"/>
    <hyperlink r:id="rId33" ref="H32"/>
    <hyperlink r:id="rId34" ref="H33"/>
    <hyperlink r:id="rId35" location="tab-googlechartid_googlechartid_googlechartid_chart_1111" ref="H34"/>
    <hyperlink r:id="rId36" location="tab-googlechartid_googlechartid_googlechartid_chart_1111" ref="H35"/>
    <hyperlink r:id="rId37" ref="H36"/>
    <hyperlink r:id="rId38" ref="H37"/>
    <hyperlink r:id="rId39" location="tab-googlechartid_googlechartid_googlechartid_chart_1111" ref="H38"/>
    <hyperlink r:id="rId40" location="tab-googlechartid_googlechartid_googlechartid_chart_1111" ref="H39"/>
    <hyperlink r:id="rId41" ref="H40"/>
    <hyperlink r:id="rId42" ref="H41"/>
    <hyperlink r:id="rId43" ref="H42"/>
    <hyperlink r:id="rId44" ref="H43"/>
    <hyperlink r:id="rId45" location="tab-googlechartid_googlechartid_googlechartid_chart_1111" ref="H44"/>
    <hyperlink r:id="rId46" ref="H45"/>
    <hyperlink r:id="rId47" ref="H46"/>
    <hyperlink r:id="rId48" ref="H47"/>
    <hyperlink r:id="rId49" ref="H48"/>
    <hyperlink r:id="rId50" ref="H49"/>
    <hyperlink r:id="rId51" location="tab-googlechartid_googlechartid_googlechartid_chart_1111" ref="H50"/>
    <hyperlink r:id="rId52" ref="H51"/>
    <hyperlink r:id="rId53" ref="H52"/>
    <hyperlink r:id="rId54" ref="H53"/>
    <hyperlink r:id="rId55" location="tab-googlechartid_googlechartid_googlechartid_chart_1111" ref="H54"/>
    <hyperlink r:id="rId56" location="tab-googlechartid_googlechartid_googlechartid_chart_1111" ref="H55"/>
    <hyperlink r:id="rId57" ref="H56"/>
    <hyperlink r:id="rId58" location="tab-googlechartid_googlechartid_googlechartid_chart_1111" ref="H57"/>
    <hyperlink r:id="rId59" location="tab-googlechartid_googlechartid_googlechartid_chart_1111" ref="H58"/>
    <hyperlink r:id="rId60" ref="H59"/>
    <hyperlink r:id="rId61" ref="H60"/>
    <hyperlink r:id="rId62" ref="H61"/>
    <hyperlink r:id="rId63" ref="H62"/>
    <hyperlink r:id="rId64" ref="H63"/>
    <hyperlink r:id="rId65" location="tab-googlechartid_googlechartid_googlechartid_chart_1111" ref="H64"/>
    <hyperlink r:id="rId66" location="tab-googlechartid_googlechartid_googlechartid_chart_1111" ref="H65"/>
    <hyperlink r:id="rId67" ref="H66"/>
    <hyperlink r:id="rId68" ref="H67"/>
    <hyperlink r:id="rId69" ref="H68"/>
    <hyperlink r:id="rId70" ref="H69"/>
    <hyperlink r:id="rId71" ref="H70"/>
    <hyperlink r:id="rId72" ref="H71"/>
    <hyperlink r:id="rId73" ref="H72"/>
    <hyperlink r:id="rId74" ref="H73"/>
    <hyperlink r:id="rId75" ref="H74"/>
    <hyperlink r:id="rId76" location="tab-googlechartid_googlechartid_googlechartid_chart_1111" ref="H75"/>
    <hyperlink r:id="rId77" location="tab-googlechartid_googlechartid_googlechartid_chart_1111" ref="H76"/>
    <hyperlink r:id="rId78" location="tab-googlechartid_googlechartid_googlechartid_chart_1111" ref="H77"/>
    <hyperlink r:id="rId79" ref="H78"/>
    <hyperlink r:id="rId80" location="tab-googlechartid_googlechartid_googlechartid_chart_1111" ref="H79"/>
    <hyperlink r:id="rId81" ref="H80"/>
    <hyperlink r:id="rId82" ref="H81"/>
    <hyperlink r:id="rId83" ref="H82"/>
    <hyperlink r:id="rId84" ref="H83"/>
    <hyperlink r:id="rId85" ref="H84"/>
    <hyperlink r:id="rId86" location="tab-googlechartid_googlechartid_googlechartid_chart_1111" ref="H85"/>
    <hyperlink r:id="rId87" ref="H86"/>
    <hyperlink r:id="rId88" ref="H87"/>
    <hyperlink r:id="rId89" ref="H88"/>
    <hyperlink r:id="rId90" ref="H89"/>
    <hyperlink r:id="rId91" ref="H90"/>
    <hyperlink r:id="rId92" ref="H91"/>
    <hyperlink r:id="rId93" ref="H92"/>
    <hyperlink r:id="rId94" location="tab-googlechartid_googlechartid_googlechartid_chart_1111" ref="H93"/>
    <hyperlink r:id="rId95" ref="H94"/>
    <hyperlink r:id="rId96" ref="H95"/>
    <hyperlink r:id="rId97" ref="H96"/>
    <hyperlink r:id="rId98" ref="H97"/>
    <hyperlink r:id="rId99" ref="H98"/>
    <hyperlink r:id="rId100" ref="H99"/>
    <hyperlink r:id="rId101" location="tab-googlechartid_googlechartid_googlechartid_chart_1111" ref="H100"/>
    <hyperlink r:id="rId102" ref="H101"/>
    <hyperlink r:id="rId103" ref="H102"/>
    <hyperlink r:id="rId104" location="tab-googlechartid_googlechartid_googlechartid_chart_1111" ref="H103"/>
    <hyperlink r:id="rId105" ref="H104"/>
    <hyperlink r:id="rId106" ref="H105"/>
    <hyperlink r:id="rId107" ref="H106"/>
    <hyperlink r:id="rId108" location="tab-googlechartid_googlechartid_googlechartid_chart_1111" ref="H107"/>
    <hyperlink r:id="rId109" location="tab-googlechartid_googlechartid_googlechartid_chart_1111" ref="H108"/>
    <hyperlink r:id="rId110" ref="H109"/>
    <hyperlink r:id="rId111" ref="H110"/>
    <hyperlink r:id="rId112" ref="H111"/>
    <hyperlink r:id="rId113" ref="H112"/>
    <hyperlink r:id="rId114" location="tab-googlechartid_googlechartid_googlechartid_chart_1111" ref="H113"/>
    <hyperlink r:id="rId115" ref="H114"/>
    <hyperlink r:id="rId116" ref="H115"/>
    <hyperlink r:id="rId117" ref="H116"/>
    <hyperlink r:id="rId118" location="tab-googlechartid_googlechartid_googlechartid_chart_1111" ref="H117"/>
    <hyperlink r:id="rId119" location="tab-googlechartid_googlechartid_googlechartid_chart_1111" ref="H118"/>
    <hyperlink r:id="rId120" ref="H119"/>
    <hyperlink r:id="rId121" location="tab-googlechartid_googlechartid_googlechartid_chart_1111" ref="H120"/>
    <hyperlink r:id="rId122" location="tab-googlechartid_googlechartid_googlechartid_chart_1111" ref="H121"/>
    <hyperlink r:id="rId123" location="tab-googlechartid_googlechartid_googlechartid_chart_1111" ref="H122"/>
    <hyperlink r:id="rId124" ref="H123"/>
    <hyperlink r:id="rId125" ref="H124"/>
    <hyperlink r:id="rId126" ref="H125"/>
    <hyperlink r:id="rId127" location=":~:text=Thailand%20Carbon%20Dioxide%20Emission%20per%20Electricity%20Generation%20data%20was,0.421%20kg%2FkWh%20in%202021." ref="H126"/>
    <hyperlink r:id="rId128" ref="H127"/>
    <hyperlink r:id="rId129" ref="H128"/>
    <hyperlink r:id="rId130" ref="H129"/>
    <hyperlink r:id="rId131" ref="H130"/>
    <hyperlink r:id="rId132" ref="H131"/>
    <hyperlink r:id="rId133" ref="H132"/>
    <hyperlink r:id="rId134" ref="H133"/>
    <hyperlink r:id="rId135" ref="H134"/>
    <hyperlink r:id="rId136" ref="H135"/>
    <hyperlink r:id="rId137" ref="H136"/>
    <hyperlink r:id="rId138" ref="H137"/>
    <hyperlink r:id="rId139" ref="H138"/>
    <hyperlink r:id="rId140" ref="H139"/>
    <hyperlink r:id="rId141" location="tab-googlechartid_googlechartid_googlechartid_chart_1111" ref="H140"/>
    <hyperlink r:id="rId142" location="tab-googlechartid_googlechartid_googlechartid_chart_1111" ref="H141"/>
    <hyperlink r:id="rId143" ref="H142"/>
    <hyperlink r:id="rId144" ref="H143"/>
    <hyperlink r:id="rId145" ref="H144"/>
    <hyperlink r:id="rId146" ref="H145"/>
    <hyperlink r:id="rId147" ref="H146"/>
    <hyperlink r:id="rId148" ref="H147"/>
    <hyperlink r:id="rId149" ref="H148"/>
    <hyperlink r:id="rId150" ref="H149"/>
    <hyperlink r:id="rId151" ref="H150"/>
    <hyperlink r:id="rId152" ref="H151"/>
    <hyperlink r:id="rId153" ref="H152"/>
    <hyperlink r:id="rId154" ref="H153"/>
    <hyperlink r:id="rId155" ref="H154"/>
    <hyperlink r:id="rId156" location="tab-googlechartid_googlechartid_googlechartid_chart_1111" ref="H155"/>
    <hyperlink r:id="rId157" location="tab-googlechartid_googlechartid_googlechartid_chart_1111" ref="H156"/>
    <hyperlink r:id="rId158" location="tab-googlechartid_googlechartid_googlechartid_chart_1111" ref="H157"/>
    <hyperlink r:id="rId159" ref="H158"/>
    <hyperlink r:id="rId160" ref="H159"/>
    <hyperlink r:id="rId161" ref="H160"/>
    <hyperlink r:id="rId162" location="tab-googlechartid_googlechartid_googlechartid_chart_1111" ref="H161"/>
    <hyperlink r:id="rId163" location="tab-googlechartid_googlechartid_googlechartid_chart_1111" ref="H162"/>
    <hyperlink r:id="rId164" location="tab-googlechartid_googlechartid_googlechartid_chart_1111" ref="H163"/>
    <hyperlink r:id="rId165" ref="H164"/>
    <hyperlink r:id="rId166" ref="H165"/>
    <hyperlink r:id="rId167" ref="H166"/>
    <hyperlink r:id="rId168" ref="H167"/>
    <hyperlink r:id="rId169" location="tab-googlechartid_googlechartid_googlechartid_chart_1111" ref="H168"/>
    <hyperlink r:id="rId170" ref="H169"/>
    <hyperlink r:id="rId171" ref="H170"/>
    <hyperlink r:id="rId172" location="tab-googlechartid_googlechartid_googlechartid_chart_1111" ref="H172"/>
    <hyperlink r:id="rId173" ref="H173"/>
    <hyperlink r:id="rId174" ref="H174"/>
    <hyperlink r:id="rId175" ref="H175"/>
    <hyperlink r:id="rId176" ref="H176"/>
    <hyperlink r:id="rId177" ref="H177"/>
    <hyperlink r:id="rId178" ref="H178"/>
    <hyperlink r:id="rId179" ref="H179"/>
    <hyperlink r:id="rId180" location="tab-googlechartid_googlechartid_googlechartid_chart_1111" ref="H180"/>
    <hyperlink r:id="rId181" ref="H181"/>
    <hyperlink r:id="rId182" ref="H182"/>
    <hyperlink r:id="rId183" ref="H183"/>
    <hyperlink r:id="rId184" ref="H184"/>
    <hyperlink r:id="rId185" ref="H185"/>
    <hyperlink r:id="rId186" ref="H186"/>
    <hyperlink r:id="rId187" ref="H187"/>
    <hyperlink r:id="rId188" ref="H188"/>
    <hyperlink r:id="rId189" ref="H189"/>
    <hyperlink r:id="rId190" ref="H190"/>
    <hyperlink r:id="rId191" ref="H191"/>
    <hyperlink r:id="rId192" ref="H192"/>
    <hyperlink r:id="rId193" ref="H193"/>
    <hyperlink r:id="rId194" ref="H194"/>
    <hyperlink r:id="rId195" location="tab-googlechartid_googlechartid_googlechartid_chart_1111" ref="H195"/>
    <hyperlink r:id="rId196" ref="H196"/>
    <hyperlink r:id="rId197" location="tab-googlechartid_googlechartid_googlechartid_chart_1111" ref="H197"/>
    <hyperlink r:id="rId198" ref="H198"/>
    <hyperlink r:id="rId199" ref="H199"/>
    <hyperlink r:id="rId200" ref="H200"/>
    <hyperlink r:id="rId201" ref="H201"/>
    <hyperlink r:id="rId202" ref="H202"/>
    <hyperlink r:id="rId203" ref="H203"/>
    <hyperlink r:id="rId204" ref="H204"/>
    <hyperlink r:id="rId205" ref="H205"/>
    <hyperlink r:id="rId206" location="tab-googlechartid_googlechartid_googlechartid_chart_1111" ref="H206"/>
    <hyperlink r:id="rId207" ref="H207"/>
    <hyperlink r:id="rId208" ref="H208"/>
    <hyperlink r:id="rId209" location="tab-googlechartid_googlechartid_googlechartid_chart_1111" ref="H209"/>
    <hyperlink r:id="rId210" location="tab-googlechartid_googlechartid_googlechartid_chart_1111" ref="H210"/>
    <hyperlink r:id="rId211" ref="H211"/>
    <hyperlink r:id="rId212" ref="H212"/>
    <hyperlink r:id="rId213" ref="H213"/>
    <hyperlink r:id="rId214" ref="H214"/>
    <hyperlink r:id="rId215" ref="H215"/>
    <hyperlink r:id="rId216" ref="H216"/>
    <hyperlink r:id="rId217" ref="H217"/>
    <hyperlink r:id="rId218" ref="H218"/>
    <hyperlink r:id="rId219" ref="H219"/>
    <hyperlink r:id="rId220" ref="H220"/>
    <hyperlink r:id="rId221" ref="H221"/>
    <hyperlink r:id="rId222" ref="H222"/>
    <hyperlink r:id="rId223" ref="H223"/>
    <hyperlink r:id="rId224" location="tab-googlechartid_googlechartid_googlechartid_chart_1111" ref="H224"/>
    <hyperlink r:id="rId225" location="tab-googlechartid_googlechartid_googlechartid_chart_1111" ref="H225"/>
    <hyperlink r:id="rId226" ref="H226"/>
    <hyperlink r:id="rId227" ref="H227"/>
    <hyperlink r:id="rId228" ref="H228"/>
    <hyperlink r:id="rId229" ref="H229"/>
    <hyperlink r:id="rId230" ref="H230"/>
    <hyperlink r:id="rId231" ref="H231"/>
    <hyperlink r:id="rId232" ref="H232"/>
    <hyperlink r:id="rId233" ref="H233"/>
    <hyperlink r:id="rId234" ref="H234"/>
    <hyperlink r:id="rId235" ref="H235"/>
    <hyperlink r:id="rId236" ref="H236"/>
    <hyperlink r:id="rId237" ref="H237"/>
    <hyperlink r:id="rId238" ref="H238"/>
    <hyperlink r:id="rId239" location="tab-googlechartid_googlechartid_googlechartid_chart_1111" ref="H239"/>
    <hyperlink r:id="rId240" location="tab-googlechartid_googlechartid_googlechartid_chart_1111" ref="H240"/>
    <hyperlink r:id="rId241" location="tab-googlechartid_googlechartid_googlechartid_chart_1111" ref="H241"/>
    <hyperlink r:id="rId242" ref="H242"/>
  </hyperlinks>
  <drawing r:id="rId2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0"/>
  </cols>
  <sheetData>
    <row r="1">
      <c r="A1" s="45" t="s">
        <v>37</v>
      </c>
      <c r="B1" s="46" t="s">
        <v>38</v>
      </c>
      <c r="C1" s="47" t="s">
        <v>39</v>
      </c>
      <c r="D1" s="48" t="s">
        <v>776</v>
      </c>
      <c r="E1" s="49" t="s">
        <v>41</v>
      </c>
      <c r="F1" s="49" t="s">
        <v>777</v>
      </c>
      <c r="G1" s="50" t="s">
        <v>778</v>
      </c>
      <c r="H1" s="47" t="s">
        <v>44</v>
      </c>
      <c r="I1" s="48" t="s">
        <v>779</v>
      </c>
      <c r="J1" s="49" t="s">
        <v>780</v>
      </c>
      <c r="K1" s="47" t="s">
        <v>781</v>
      </c>
      <c r="L1" s="51"/>
      <c r="M1" s="52"/>
      <c r="N1" s="52"/>
      <c r="O1" s="52"/>
      <c r="P1" s="52"/>
      <c r="Q1" s="52"/>
      <c r="R1" s="52"/>
      <c r="S1" s="52"/>
      <c r="T1" s="52"/>
      <c r="U1" s="52"/>
      <c r="V1" s="52"/>
      <c r="W1" s="52"/>
      <c r="X1" s="52"/>
    </row>
    <row r="2">
      <c r="A2" s="53" t="s">
        <v>52</v>
      </c>
      <c r="B2" s="54" t="s">
        <v>53</v>
      </c>
      <c r="C2" s="55" t="s">
        <v>54</v>
      </c>
      <c r="D2" s="206">
        <v>68.6</v>
      </c>
      <c r="E2" s="57">
        <v>1.0</v>
      </c>
      <c r="F2" s="58">
        <f t="shared" ref="F2:F219" si="1">D2*(1-E2)</f>
        <v>0</v>
      </c>
      <c r="G2" s="59">
        <f t="shared" ref="G2:G219" si="2">IF(F2&gt;$F$224,3,IF((AND(F2&lt;=$F$224, F2&gt;=$F$226)),2,IF(F2&lt;$F$226,1)))</f>
        <v>1</v>
      </c>
      <c r="H2" s="86" t="s">
        <v>51</v>
      </c>
      <c r="I2" s="26">
        <v>227.0</v>
      </c>
      <c r="J2" s="61">
        <f t="shared" ref="J2:J220" si="3">I2/$I$220</f>
        <v>0.1544217687</v>
      </c>
      <c r="K2" s="62">
        <f t="shared" ref="K2:K219" si="4">F2*J2</f>
        <v>0</v>
      </c>
      <c r="L2" s="16"/>
      <c r="M2" s="4"/>
      <c r="N2" s="4"/>
      <c r="O2" s="4"/>
      <c r="P2" s="4"/>
      <c r="Q2" s="4"/>
      <c r="R2" s="4"/>
      <c r="S2" s="4"/>
      <c r="T2" s="4"/>
      <c r="U2" s="4"/>
      <c r="V2" s="4"/>
      <c r="W2" s="4"/>
      <c r="X2" s="4"/>
    </row>
    <row r="3">
      <c r="A3" s="63" t="s">
        <v>48</v>
      </c>
      <c r="B3" s="64" t="s">
        <v>49</v>
      </c>
      <c r="C3" s="65" t="s">
        <v>50</v>
      </c>
      <c r="D3" s="207">
        <v>314.0</v>
      </c>
      <c r="E3" s="67">
        <v>1.0</v>
      </c>
      <c r="F3" s="208">
        <f t="shared" si="1"/>
        <v>0</v>
      </c>
      <c r="G3" s="68">
        <f t="shared" si="2"/>
        <v>1</v>
      </c>
      <c r="H3" s="89" t="s">
        <v>51</v>
      </c>
      <c r="I3" s="26">
        <v>171.0</v>
      </c>
      <c r="J3" s="61">
        <f t="shared" si="3"/>
        <v>0.1163265306</v>
      </c>
      <c r="K3" s="62">
        <f t="shared" si="4"/>
        <v>0</v>
      </c>
      <c r="L3" s="16"/>
      <c r="M3" s="4"/>
      <c r="N3" s="4"/>
      <c r="O3" s="4"/>
      <c r="P3" s="4"/>
      <c r="Q3" s="4"/>
      <c r="R3" s="4"/>
      <c r="S3" s="4"/>
      <c r="T3" s="4"/>
      <c r="U3" s="4"/>
      <c r="V3" s="4"/>
      <c r="W3" s="4"/>
      <c r="X3" s="4"/>
    </row>
    <row r="4">
      <c r="A4" s="69" t="s">
        <v>57</v>
      </c>
      <c r="B4" s="64" t="s">
        <v>58</v>
      </c>
      <c r="C4" s="65" t="s">
        <v>59</v>
      </c>
      <c r="D4" s="207">
        <v>51.1</v>
      </c>
      <c r="E4" s="70">
        <v>0.0</v>
      </c>
      <c r="F4" s="208">
        <f t="shared" si="1"/>
        <v>51.1</v>
      </c>
      <c r="G4" s="68">
        <f t="shared" si="2"/>
        <v>1</v>
      </c>
      <c r="H4" s="89" t="s">
        <v>51</v>
      </c>
      <c r="I4" s="26">
        <v>107.0</v>
      </c>
      <c r="J4" s="61">
        <f t="shared" si="3"/>
        <v>0.07278911565</v>
      </c>
      <c r="K4" s="62">
        <f t="shared" si="4"/>
        <v>3.71952381</v>
      </c>
      <c r="L4" s="16"/>
      <c r="M4" s="4"/>
      <c r="N4" s="4"/>
      <c r="O4" s="4"/>
      <c r="P4" s="4"/>
      <c r="Q4" s="4"/>
      <c r="R4" s="4"/>
      <c r="S4" s="4"/>
      <c r="T4" s="4"/>
      <c r="U4" s="4"/>
      <c r="V4" s="4"/>
      <c r="W4" s="4"/>
      <c r="X4" s="4"/>
    </row>
    <row r="5">
      <c r="A5" s="63" t="s">
        <v>475</v>
      </c>
      <c r="B5" s="64" t="s">
        <v>87</v>
      </c>
      <c r="C5" s="65" t="s">
        <v>88</v>
      </c>
      <c r="D5" s="66">
        <v>327.7</v>
      </c>
      <c r="E5" s="70">
        <v>0.0</v>
      </c>
      <c r="F5" s="208">
        <f t="shared" si="1"/>
        <v>327.7</v>
      </c>
      <c r="G5" s="68">
        <f t="shared" si="2"/>
        <v>2</v>
      </c>
      <c r="H5" s="73" t="s">
        <v>67</v>
      </c>
      <c r="I5" s="26">
        <v>74.0</v>
      </c>
      <c r="J5" s="61">
        <f t="shared" si="3"/>
        <v>0.05034013605</v>
      </c>
      <c r="K5" s="62">
        <f t="shared" si="4"/>
        <v>16.49646259</v>
      </c>
      <c r="L5" s="16"/>
      <c r="M5" s="4"/>
      <c r="N5" s="4"/>
      <c r="O5" s="4"/>
      <c r="P5" s="4"/>
      <c r="Q5" s="4"/>
      <c r="R5" s="4"/>
      <c r="S5" s="4"/>
      <c r="T5" s="4"/>
      <c r="U5" s="4"/>
      <c r="V5" s="4"/>
      <c r="W5" s="4"/>
      <c r="X5" s="4"/>
    </row>
    <row r="6">
      <c r="A6" s="63" t="s">
        <v>60</v>
      </c>
      <c r="B6" s="64" t="s">
        <v>61</v>
      </c>
      <c r="C6" s="65" t="s">
        <v>62</v>
      </c>
      <c r="D6" s="207">
        <v>1.2</v>
      </c>
      <c r="E6" s="70">
        <v>0.0</v>
      </c>
      <c r="F6" s="208">
        <f t="shared" si="1"/>
        <v>1.2</v>
      </c>
      <c r="G6" s="68">
        <f t="shared" si="2"/>
        <v>1</v>
      </c>
      <c r="H6" s="73" t="s">
        <v>685</v>
      </c>
      <c r="I6" s="26">
        <v>71.0</v>
      </c>
      <c r="J6" s="61">
        <f t="shared" si="3"/>
        <v>0.04829931973</v>
      </c>
      <c r="K6" s="62">
        <f t="shared" si="4"/>
        <v>0.05795918367</v>
      </c>
      <c r="L6" s="16"/>
      <c r="M6" s="4"/>
      <c r="N6" s="4"/>
      <c r="O6" s="4"/>
      <c r="P6" s="4"/>
      <c r="Q6" s="4"/>
      <c r="R6" s="4"/>
      <c r="S6" s="4"/>
      <c r="T6" s="4"/>
      <c r="U6" s="4"/>
      <c r="V6" s="4"/>
      <c r="W6" s="4"/>
      <c r="X6" s="4"/>
    </row>
    <row r="7">
      <c r="A7" s="63" t="s">
        <v>68</v>
      </c>
      <c r="B7" s="64" t="s">
        <v>69</v>
      </c>
      <c r="C7" s="65" t="s">
        <v>59</v>
      </c>
      <c r="D7" s="207">
        <v>51.1</v>
      </c>
      <c r="E7" s="70">
        <v>0.0</v>
      </c>
      <c r="F7" s="208">
        <f t="shared" si="1"/>
        <v>51.1</v>
      </c>
      <c r="G7" s="68">
        <f t="shared" si="2"/>
        <v>1</v>
      </c>
      <c r="H7" s="89" t="s">
        <v>51</v>
      </c>
      <c r="I7" s="26">
        <v>58.0</v>
      </c>
      <c r="J7" s="61">
        <f t="shared" si="3"/>
        <v>0.03945578231</v>
      </c>
      <c r="K7" s="62">
        <f t="shared" si="4"/>
        <v>2.016190476</v>
      </c>
      <c r="L7" s="16"/>
      <c r="M7" s="4"/>
      <c r="N7" s="4"/>
      <c r="O7" s="4"/>
      <c r="P7" s="4"/>
      <c r="Q7" s="4"/>
      <c r="R7" s="4"/>
      <c r="S7" s="4"/>
      <c r="T7" s="4"/>
      <c r="U7" s="4"/>
      <c r="V7" s="4"/>
      <c r="W7" s="4"/>
      <c r="X7" s="4"/>
    </row>
    <row r="8">
      <c r="A8" s="63" t="s">
        <v>55</v>
      </c>
      <c r="B8" s="64" t="s">
        <v>56</v>
      </c>
      <c r="C8" s="65" t="s">
        <v>50</v>
      </c>
      <c r="D8" s="207">
        <v>314.0</v>
      </c>
      <c r="E8" s="70">
        <v>0.0</v>
      </c>
      <c r="F8" s="208">
        <f t="shared" si="1"/>
        <v>314</v>
      </c>
      <c r="G8" s="68">
        <f t="shared" si="2"/>
        <v>2</v>
      </c>
      <c r="H8" s="89" t="s">
        <v>51</v>
      </c>
      <c r="I8" s="26">
        <v>57.0</v>
      </c>
      <c r="J8" s="61">
        <f t="shared" si="3"/>
        <v>0.0387755102</v>
      </c>
      <c r="K8" s="62">
        <f t="shared" si="4"/>
        <v>12.1755102</v>
      </c>
      <c r="L8" s="16"/>
      <c r="M8" s="4"/>
      <c r="N8" s="4"/>
      <c r="O8" s="4"/>
      <c r="P8" s="4"/>
      <c r="Q8" s="4"/>
      <c r="R8" s="4"/>
      <c r="S8" s="4"/>
      <c r="T8" s="4"/>
      <c r="U8" s="4"/>
      <c r="V8" s="4"/>
      <c r="W8" s="4"/>
      <c r="X8" s="4"/>
    </row>
    <row r="9">
      <c r="A9" s="69" t="s">
        <v>83</v>
      </c>
      <c r="B9" s="64" t="s">
        <v>84</v>
      </c>
      <c r="C9" s="65" t="s">
        <v>85</v>
      </c>
      <c r="D9" s="66">
        <v>397.1</v>
      </c>
      <c r="E9" s="70">
        <v>0.0</v>
      </c>
      <c r="F9" s="208">
        <f t="shared" si="1"/>
        <v>397.1</v>
      </c>
      <c r="G9" s="68">
        <f t="shared" si="2"/>
        <v>2</v>
      </c>
      <c r="H9" s="73" t="s">
        <v>67</v>
      </c>
      <c r="I9" s="26">
        <v>43.0</v>
      </c>
      <c r="J9" s="61">
        <f t="shared" si="3"/>
        <v>0.02925170068</v>
      </c>
      <c r="K9" s="62">
        <f t="shared" si="4"/>
        <v>11.61585034</v>
      </c>
      <c r="L9" s="16"/>
      <c r="M9" s="4"/>
      <c r="N9" s="4"/>
      <c r="O9" s="4"/>
      <c r="P9" s="4"/>
      <c r="Q9" s="4"/>
      <c r="R9" s="4"/>
      <c r="S9" s="4"/>
      <c r="T9" s="4"/>
      <c r="U9" s="4"/>
      <c r="V9" s="4"/>
      <c r="W9" s="4"/>
      <c r="X9" s="4"/>
    </row>
    <row r="10">
      <c r="A10" s="63" t="s">
        <v>86</v>
      </c>
      <c r="B10" s="64" t="s">
        <v>87</v>
      </c>
      <c r="C10" s="65" t="s">
        <v>88</v>
      </c>
      <c r="D10" s="66">
        <v>327.7</v>
      </c>
      <c r="E10" s="70">
        <v>0.0</v>
      </c>
      <c r="F10" s="208">
        <f t="shared" si="1"/>
        <v>327.7</v>
      </c>
      <c r="G10" s="68">
        <f t="shared" si="2"/>
        <v>2</v>
      </c>
      <c r="H10" s="73" t="s">
        <v>67</v>
      </c>
      <c r="I10" s="26">
        <v>42.0</v>
      </c>
      <c r="J10" s="61">
        <f t="shared" si="3"/>
        <v>0.02857142857</v>
      </c>
      <c r="K10" s="62">
        <f t="shared" si="4"/>
        <v>9.362857143</v>
      </c>
      <c r="L10" s="16"/>
      <c r="M10" s="4"/>
      <c r="N10" s="4"/>
      <c r="O10" s="4"/>
      <c r="P10" s="4"/>
      <c r="Q10" s="4"/>
      <c r="R10" s="4"/>
      <c r="S10" s="4"/>
      <c r="T10" s="4"/>
      <c r="U10" s="4"/>
      <c r="V10" s="4"/>
      <c r="W10" s="4"/>
      <c r="X10" s="4"/>
    </row>
    <row r="11">
      <c r="A11" s="63" t="s">
        <v>73</v>
      </c>
      <c r="B11" s="64" t="s">
        <v>74</v>
      </c>
      <c r="C11" s="65" t="s">
        <v>59</v>
      </c>
      <c r="D11" s="207">
        <v>51.1</v>
      </c>
      <c r="E11" s="70">
        <v>0.0</v>
      </c>
      <c r="F11" s="208">
        <f t="shared" si="1"/>
        <v>51.1</v>
      </c>
      <c r="G11" s="68">
        <f t="shared" si="2"/>
        <v>1</v>
      </c>
      <c r="H11" s="89" t="s">
        <v>51</v>
      </c>
      <c r="I11" s="26">
        <v>40.0</v>
      </c>
      <c r="J11" s="61">
        <f t="shared" si="3"/>
        <v>0.02721088435</v>
      </c>
      <c r="K11" s="62">
        <f t="shared" si="4"/>
        <v>1.39047619</v>
      </c>
      <c r="L11" s="16"/>
      <c r="M11" s="4"/>
      <c r="N11" s="4"/>
      <c r="O11" s="4"/>
      <c r="P11" s="4"/>
      <c r="Q11" s="4"/>
      <c r="R11" s="4"/>
      <c r="S11" s="4"/>
      <c r="T11" s="4"/>
      <c r="U11" s="4"/>
      <c r="V11" s="4"/>
      <c r="W11" s="4"/>
      <c r="X11" s="4"/>
    </row>
    <row r="12">
      <c r="A12" s="69" t="s">
        <v>70</v>
      </c>
      <c r="B12" s="64" t="s">
        <v>71</v>
      </c>
      <c r="C12" s="65" t="s">
        <v>72</v>
      </c>
      <c r="D12" s="207">
        <v>228.0</v>
      </c>
      <c r="E12" s="70">
        <v>0.0</v>
      </c>
      <c r="F12" s="208">
        <f t="shared" si="1"/>
        <v>228</v>
      </c>
      <c r="G12" s="68">
        <f t="shared" si="2"/>
        <v>1</v>
      </c>
      <c r="H12" s="89" t="s">
        <v>51</v>
      </c>
      <c r="I12" s="26">
        <v>37.0</v>
      </c>
      <c r="J12" s="61">
        <f t="shared" si="3"/>
        <v>0.02517006803</v>
      </c>
      <c r="K12" s="62">
        <f t="shared" si="4"/>
        <v>5.73877551</v>
      </c>
      <c r="L12" s="16"/>
      <c r="M12" s="4"/>
      <c r="N12" s="4"/>
      <c r="O12" s="4"/>
      <c r="P12" s="4"/>
      <c r="Q12" s="4"/>
      <c r="R12" s="4"/>
      <c r="S12" s="4"/>
      <c r="T12" s="4"/>
      <c r="U12" s="4"/>
      <c r="V12" s="4"/>
      <c r="W12" s="4"/>
      <c r="X12" s="4"/>
    </row>
    <row r="13">
      <c r="A13" s="69" t="s">
        <v>80</v>
      </c>
      <c r="B13" s="64" t="s">
        <v>81</v>
      </c>
      <c r="C13" s="65" t="s">
        <v>82</v>
      </c>
      <c r="D13" s="207">
        <v>709.8</v>
      </c>
      <c r="E13" s="70">
        <v>0.0</v>
      </c>
      <c r="F13" s="208">
        <f t="shared" si="1"/>
        <v>709.8</v>
      </c>
      <c r="G13" s="68">
        <f t="shared" si="2"/>
        <v>3</v>
      </c>
      <c r="H13" s="89" t="s">
        <v>51</v>
      </c>
      <c r="I13" s="26">
        <v>32.0</v>
      </c>
      <c r="J13" s="61">
        <f t="shared" si="3"/>
        <v>0.02176870748</v>
      </c>
      <c r="K13" s="62">
        <f t="shared" si="4"/>
        <v>15.45142857</v>
      </c>
      <c r="L13" s="16"/>
      <c r="M13" s="4"/>
      <c r="N13" s="4"/>
      <c r="O13" s="4"/>
      <c r="P13" s="4"/>
      <c r="Q13" s="4"/>
      <c r="R13" s="4"/>
      <c r="S13" s="4"/>
      <c r="T13" s="4"/>
      <c r="U13" s="4"/>
      <c r="V13" s="4"/>
      <c r="W13" s="4"/>
      <c r="X13" s="4"/>
    </row>
    <row r="14">
      <c r="A14" s="69" t="s">
        <v>91</v>
      </c>
      <c r="B14" s="64" t="s">
        <v>92</v>
      </c>
      <c r="C14" s="65" t="s">
        <v>93</v>
      </c>
      <c r="D14" s="207">
        <v>278.6</v>
      </c>
      <c r="E14" s="70">
        <v>0.0</v>
      </c>
      <c r="F14" s="208">
        <f t="shared" si="1"/>
        <v>278.6</v>
      </c>
      <c r="G14" s="68">
        <f t="shared" si="2"/>
        <v>2</v>
      </c>
      <c r="H14" s="89" t="s">
        <v>51</v>
      </c>
      <c r="I14" s="26">
        <v>30.0</v>
      </c>
      <c r="J14" s="61">
        <f t="shared" si="3"/>
        <v>0.02040816327</v>
      </c>
      <c r="K14" s="62">
        <f t="shared" si="4"/>
        <v>5.685714286</v>
      </c>
      <c r="L14" s="16"/>
      <c r="M14" s="4"/>
      <c r="N14" s="4"/>
      <c r="O14" s="4"/>
      <c r="P14" s="4"/>
      <c r="Q14" s="4"/>
      <c r="R14" s="4"/>
      <c r="S14" s="4"/>
      <c r="T14" s="4"/>
      <c r="U14" s="4"/>
      <c r="V14" s="4"/>
      <c r="W14" s="4"/>
      <c r="X14" s="4"/>
    </row>
    <row r="15">
      <c r="A15" s="69" t="s">
        <v>75</v>
      </c>
      <c r="B15" s="64" t="s">
        <v>76</v>
      </c>
      <c r="C15" s="65" t="s">
        <v>77</v>
      </c>
      <c r="D15" s="66">
        <v>723.0</v>
      </c>
      <c r="E15" s="70">
        <v>0.0</v>
      </c>
      <c r="F15" s="208">
        <f t="shared" si="1"/>
        <v>723</v>
      </c>
      <c r="G15" s="68">
        <f t="shared" si="2"/>
        <v>3</v>
      </c>
      <c r="H15" s="73" t="s">
        <v>67</v>
      </c>
      <c r="I15" s="26">
        <v>27.0</v>
      </c>
      <c r="J15" s="61">
        <f t="shared" si="3"/>
        <v>0.01836734694</v>
      </c>
      <c r="K15" s="62">
        <f t="shared" si="4"/>
        <v>13.27959184</v>
      </c>
      <c r="L15" s="16"/>
      <c r="M15" s="4"/>
      <c r="N15" s="4"/>
      <c r="O15" s="4"/>
      <c r="P15" s="4"/>
      <c r="Q15" s="4"/>
      <c r="R15" s="4"/>
      <c r="S15" s="4"/>
      <c r="T15" s="4"/>
      <c r="U15" s="4"/>
      <c r="V15" s="4"/>
      <c r="W15" s="4"/>
      <c r="X15" s="4"/>
    </row>
    <row r="16">
      <c r="A16" s="69" t="s">
        <v>191</v>
      </c>
      <c r="B16" s="64" t="s">
        <v>192</v>
      </c>
      <c r="C16" s="65" t="s">
        <v>193</v>
      </c>
      <c r="D16" s="207">
        <v>496.0</v>
      </c>
      <c r="E16" s="70">
        <v>0.0</v>
      </c>
      <c r="F16" s="208">
        <f t="shared" si="1"/>
        <v>496</v>
      </c>
      <c r="G16" s="68">
        <f t="shared" si="2"/>
        <v>2</v>
      </c>
      <c r="H16" s="73" t="s">
        <v>63</v>
      </c>
      <c r="I16" s="26">
        <v>22.0</v>
      </c>
      <c r="J16" s="61">
        <f t="shared" si="3"/>
        <v>0.01496598639</v>
      </c>
      <c r="K16" s="62">
        <f t="shared" si="4"/>
        <v>7.423129252</v>
      </c>
      <c r="L16" s="16"/>
      <c r="M16" s="4"/>
      <c r="N16" s="4"/>
      <c r="O16" s="4"/>
      <c r="P16" s="4"/>
      <c r="Q16" s="4"/>
      <c r="R16" s="4"/>
      <c r="S16" s="4"/>
      <c r="T16" s="4"/>
      <c r="U16" s="4"/>
      <c r="V16" s="4"/>
      <c r="W16" s="4"/>
      <c r="X16" s="4"/>
    </row>
    <row r="17">
      <c r="A17" s="69" t="s">
        <v>94</v>
      </c>
      <c r="B17" s="64" t="s">
        <v>95</v>
      </c>
      <c r="C17" s="65" t="s">
        <v>96</v>
      </c>
      <c r="D17" s="66">
        <v>175.3</v>
      </c>
      <c r="E17" s="70">
        <v>0.0</v>
      </c>
      <c r="F17" s="208">
        <f t="shared" si="1"/>
        <v>175.3</v>
      </c>
      <c r="G17" s="68">
        <f t="shared" si="2"/>
        <v>1</v>
      </c>
      <c r="H17" s="73" t="s">
        <v>67</v>
      </c>
      <c r="I17" s="26">
        <v>20.0</v>
      </c>
      <c r="J17" s="61">
        <f t="shared" si="3"/>
        <v>0.01360544218</v>
      </c>
      <c r="K17" s="62">
        <f t="shared" si="4"/>
        <v>2.385034014</v>
      </c>
      <c r="L17" s="16"/>
      <c r="M17" s="4"/>
      <c r="N17" s="4"/>
      <c r="O17" s="4"/>
      <c r="P17" s="4"/>
      <c r="Q17" s="4"/>
      <c r="R17" s="4"/>
      <c r="S17" s="4"/>
      <c r="T17" s="4"/>
      <c r="U17" s="4"/>
      <c r="V17" s="4"/>
      <c r="W17" s="4"/>
      <c r="X17" s="4"/>
    </row>
    <row r="18">
      <c r="A18" s="69" t="s">
        <v>686</v>
      </c>
      <c r="B18" s="64" t="s">
        <v>687</v>
      </c>
      <c r="C18" s="65" t="s">
        <v>688</v>
      </c>
      <c r="D18" s="66">
        <v>335.2</v>
      </c>
      <c r="E18" s="70">
        <v>0.0</v>
      </c>
      <c r="F18" s="208">
        <f t="shared" si="1"/>
        <v>335.2</v>
      </c>
      <c r="G18" s="68">
        <f t="shared" si="2"/>
        <v>2</v>
      </c>
      <c r="H18" s="73" t="s">
        <v>67</v>
      </c>
      <c r="I18" s="26">
        <v>20.0</v>
      </c>
      <c r="J18" s="61">
        <f t="shared" si="3"/>
        <v>0.01360544218</v>
      </c>
      <c r="K18" s="62">
        <f t="shared" si="4"/>
        <v>4.560544218</v>
      </c>
      <c r="L18" s="16"/>
      <c r="M18" s="4"/>
      <c r="N18" s="4"/>
      <c r="O18" s="4"/>
      <c r="P18" s="4"/>
      <c r="Q18" s="4"/>
      <c r="R18" s="4"/>
      <c r="S18" s="4"/>
      <c r="T18" s="4"/>
      <c r="U18" s="4"/>
      <c r="V18" s="4"/>
      <c r="W18" s="4"/>
      <c r="X18" s="4"/>
    </row>
    <row r="19">
      <c r="A19" s="69" t="s">
        <v>139</v>
      </c>
      <c r="B19" s="64" t="s">
        <v>102</v>
      </c>
      <c r="C19" s="65" t="s">
        <v>50</v>
      </c>
      <c r="D19" s="207">
        <v>314.0</v>
      </c>
      <c r="E19" s="70">
        <v>0.0</v>
      </c>
      <c r="F19" s="208">
        <f t="shared" si="1"/>
        <v>314</v>
      </c>
      <c r="G19" s="68">
        <f t="shared" si="2"/>
        <v>2</v>
      </c>
      <c r="H19" s="89" t="s">
        <v>51</v>
      </c>
      <c r="I19" s="26">
        <v>15.0</v>
      </c>
      <c r="J19" s="61">
        <f t="shared" si="3"/>
        <v>0.01020408163</v>
      </c>
      <c r="K19" s="62">
        <f t="shared" si="4"/>
        <v>3.204081633</v>
      </c>
      <c r="L19" s="16"/>
      <c r="M19" s="4"/>
      <c r="N19" s="4"/>
      <c r="O19" s="4"/>
      <c r="P19" s="4"/>
      <c r="Q19" s="4"/>
      <c r="R19" s="4"/>
      <c r="S19" s="4"/>
      <c r="T19" s="4"/>
      <c r="U19" s="4"/>
      <c r="V19" s="4"/>
      <c r="W19" s="4"/>
      <c r="X19" s="4"/>
    </row>
    <row r="20">
      <c r="A20" s="69" t="s">
        <v>155</v>
      </c>
      <c r="B20" s="64" t="s">
        <v>95</v>
      </c>
      <c r="C20" s="65" t="s">
        <v>96</v>
      </c>
      <c r="D20" s="66">
        <v>175.3</v>
      </c>
      <c r="E20" s="70">
        <v>0.0</v>
      </c>
      <c r="F20" s="208">
        <f t="shared" si="1"/>
        <v>175.3</v>
      </c>
      <c r="G20" s="68">
        <f t="shared" si="2"/>
        <v>1</v>
      </c>
      <c r="H20" s="73" t="s">
        <v>67</v>
      </c>
      <c r="I20" s="26">
        <v>11.0</v>
      </c>
      <c r="J20" s="61">
        <f t="shared" si="3"/>
        <v>0.007482993197</v>
      </c>
      <c r="K20" s="62">
        <f t="shared" si="4"/>
        <v>1.311768707</v>
      </c>
      <c r="L20" s="16"/>
      <c r="M20" s="4"/>
      <c r="N20" s="4"/>
      <c r="O20" s="4"/>
      <c r="P20" s="4"/>
      <c r="Q20" s="4"/>
      <c r="R20" s="4"/>
      <c r="S20" s="4"/>
      <c r="T20" s="4"/>
      <c r="U20" s="4"/>
      <c r="V20" s="4"/>
      <c r="W20" s="4"/>
      <c r="X20" s="4"/>
    </row>
    <row r="21">
      <c r="A21" s="63" t="s">
        <v>140</v>
      </c>
      <c r="B21" s="64" t="s">
        <v>141</v>
      </c>
      <c r="C21" s="65" t="s">
        <v>50</v>
      </c>
      <c r="D21" s="207">
        <v>314.0</v>
      </c>
      <c r="E21" s="70">
        <v>0.0</v>
      </c>
      <c r="F21" s="208">
        <f t="shared" si="1"/>
        <v>314</v>
      </c>
      <c r="G21" s="68">
        <f t="shared" si="2"/>
        <v>2</v>
      </c>
      <c r="H21" s="89" t="s">
        <v>51</v>
      </c>
      <c r="I21" s="26">
        <v>9.0</v>
      </c>
      <c r="J21" s="61">
        <f t="shared" si="3"/>
        <v>0.00612244898</v>
      </c>
      <c r="K21" s="62">
        <f t="shared" si="4"/>
        <v>1.92244898</v>
      </c>
      <c r="L21" s="16"/>
      <c r="M21" s="4"/>
      <c r="N21" s="4"/>
      <c r="O21" s="4"/>
      <c r="P21" s="4"/>
      <c r="Q21" s="4"/>
      <c r="R21" s="4"/>
      <c r="S21" s="4"/>
      <c r="T21" s="4"/>
      <c r="U21" s="4"/>
      <c r="V21" s="4"/>
      <c r="W21" s="4"/>
      <c r="X21" s="4"/>
    </row>
    <row r="22">
      <c r="A22" s="31" t="s">
        <v>689</v>
      </c>
      <c r="B22" s="75" t="s">
        <v>181</v>
      </c>
      <c r="C22" s="65" t="s">
        <v>110</v>
      </c>
      <c r="D22" s="66">
        <v>246.9</v>
      </c>
      <c r="E22" s="70">
        <v>0.0</v>
      </c>
      <c r="F22" s="208">
        <f t="shared" si="1"/>
        <v>246.9</v>
      </c>
      <c r="G22" s="68">
        <f t="shared" si="2"/>
        <v>1</v>
      </c>
      <c r="H22" s="73" t="s">
        <v>67</v>
      </c>
      <c r="I22" s="26">
        <v>9.0</v>
      </c>
      <c r="J22" s="61">
        <f t="shared" si="3"/>
        <v>0.00612244898</v>
      </c>
      <c r="K22" s="62">
        <f t="shared" si="4"/>
        <v>1.511632653</v>
      </c>
      <c r="L22" s="16"/>
      <c r="M22" s="4"/>
      <c r="N22" s="4"/>
      <c r="O22" s="4"/>
      <c r="P22" s="4"/>
      <c r="Q22" s="4"/>
      <c r="R22" s="4"/>
      <c r="S22" s="4"/>
      <c r="T22" s="4"/>
      <c r="U22" s="4"/>
      <c r="V22" s="4"/>
      <c r="W22" s="4"/>
      <c r="X22" s="4"/>
    </row>
    <row r="23">
      <c r="A23" s="31" t="s">
        <v>114</v>
      </c>
      <c r="B23" s="64" t="s">
        <v>98</v>
      </c>
      <c r="C23" s="65" t="s">
        <v>99</v>
      </c>
      <c r="D23" s="207">
        <v>362.0</v>
      </c>
      <c r="E23" s="70">
        <v>0.0</v>
      </c>
      <c r="F23" s="208">
        <f t="shared" si="1"/>
        <v>362</v>
      </c>
      <c r="G23" s="68">
        <f t="shared" si="2"/>
        <v>2</v>
      </c>
      <c r="H23" s="73" t="s">
        <v>100</v>
      </c>
      <c r="I23" s="26">
        <v>8.0</v>
      </c>
      <c r="J23" s="61">
        <f t="shared" si="3"/>
        <v>0.005442176871</v>
      </c>
      <c r="K23" s="62">
        <f t="shared" si="4"/>
        <v>1.970068027</v>
      </c>
      <c r="L23" s="16"/>
      <c r="M23" s="4"/>
      <c r="N23" s="4"/>
      <c r="O23" s="4"/>
      <c r="P23" s="4"/>
      <c r="Q23" s="4"/>
      <c r="R23" s="4"/>
      <c r="S23" s="4"/>
      <c r="T23" s="4"/>
      <c r="U23" s="4"/>
      <c r="V23" s="4"/>
      <c r="W23" s="4"/>
      <c r="X23" s="4"/>
    </row>
    <row r="24">
      <c r="A24" s="69" t="s">
        <v>253</v>
      </c>
      <c r="B24" s="64" t="s">
        <v>98</v>
      </c>
      <c r="C24" s="65" t="s">
        <v>99</v>
      </c>
      <c r="D24" s="207">
        <v>362.0</v>
      </c>
      <c r="E24" s="70">
        <v>0.0</v>
      </c>
      <c r="F24" s="208">
        <f t="shared" si="1"/>
        <v>362</v>
      </c>
      <c r="G24" s="68">
        <f t="shared" si="2"/>
        <v>2</v>
      </c>
      <c r="H24" s="73" t="s">
        <v>100</v>
      </c>
      <c r="I24" s="26">
        <v>8.0</v>
      </c>
      <c r="J24" s="61">
        <f t="shared" si="3"/>
        <v>0.005442176871</v>
      </c>
      <c r="K24" s="62">
        <f t="shared" si="4"/>
        <v>1.970068027</v>
      </c>
      <c r="L24" s="16"/>
      <c r="M24" s="4"/>
      <c r="N24" s="4"/>
      <c r="O24" s="4"/>
      <c r="P24" s="4"/>
      <c r="Q24" s="4"/>
      <c r="R24" s="4"/>
      <c r="S24" s="4"/>
      <c r="T24" s="4"/>
      <c r="U24" s="4"/>
      <c r="V24" s="4"/>
      <c r="W24" s="4"/>
      <c r="X24" s="4"/>
    </row>
    <row r="25">
      <c r="A25" s="69" t="s">
        <v>121</v>
      </c>
      <c r="B25" s="64" t="s">
        <v>122</v>
      </c>
      <c r="C25" s="65" t="s">
        <v>123</v>
      </c>
      <c r="D25" s="207">
        <v>299.5</v>
      </c>
      <c r="E25" s="70">
        <v>0.0</v>
      </c>
      <c r="F25" s="208">
        <f t="shared" si="1"/>
        <v>299.5</v>
      </c>
      <c r="G25" s="68">
        <f t="shared" si="2"/>
        <v>2</v>
      </c>
      <c r="H25" s="89" t="s">
        <v>51</v>
      </c>
      <c r="I25" s="26">
        <v>7.0</v>
      </c>
      <c r="J25" s="61">
        <f t="shared" si="3"/>
        <v>0.004761904762</v>
      </c>
      <c r="K25" s="62">
        <f t="shared" si="4"/>
        <v>1.426190476</v>
      </c>
      <c r="L25" s="16"/>
      <c r="M25" s="4"/>
      <c r="N25" s="4"/>
      <c r="O25" s="4"/>
      <c r="P25" s="4"/>
      <c r="Q25" s="4"/>
      <c r="R25" s="4"/>
      <c r="S25" s="4"/>
      <c r="T25" s="4"/>
      <c r="U25" s="4"/>
      <c r="V25" s="4"/>
      <c r="W25" s="4"/>
      <c r="X25" s="4"/>
    </row>
    <row r="26">
      <c r="A26" s="69" t="s">
        <v>117</v>
      </c>
      <c r="B26" s="64" t="s">
        <v>118</v>
      </c>
      <c r="C26" s="65" t="s">
        <v>119</v>
      </c>
      <c r="D26" s="66">
        <v>561.6</v>
      </c>
      <c r="E26" s="70">
        <v>0.0</v>
      </c>
      <c r="F26" s="208">
        <f t="shared" si="1"/>
        <v>561.6</v>
      </c>
      <c r="G26" s="68">
        <f t="shared" si="2"/>
        <v>3</v>
      </c>
      <c r="H26" s="73" t="s">
        <v>67</v>
      </c>
      <c r="I26" s="26">
        <v>7.0</v>
      </c>
      <c r="J26" s="61">
        <f t="shared" si="3"/>
        <v>0.004761904762</v>
      </c>
      <c r="K26" s="62">
        <f t="shared" si="4"/>
        <v>2.674285714</v>
      </c>
      <c r="L26" s="16"/>
      <c r="M26" s="4"/>
      <c r="N26" s="4"/>
      <c r="O26" s="4"/>
      <c r="P26" s="4"/>
      <c r="Q26" s="4"/>
      <c r="R26" s="4"/>
      <c r="S26" s="4"/>
      <c r="T26" s="4"/>
      <c r="U26" s="4"/>
      <c r="V26" s="4"/>
      <c r="W26" s="4"/>
      <c r="X26" s="4"/>
    </row>
    <row r="27">
      <c r="A27" s="69" t="s">
        <v>142</v>
      </c>
      <c r="B27" s="64" t="s">
        <v>71</v>
      </c>
      <c r="C27" s="65" t="s">
        <v>72</v>
      </c>
      <c r="D27" s="207">
        <v>228.0</v>
      </c>
      <c r="E27" s="70">
        <v>0.0</v>
      </c>
      <c r="F27" s="208">
        <f t="shared" si="1"/>
        <v>228</v>
      </c>
      <c r="G27" s="68">
        <f t="shared" si="2"/>
        <v>1</v>
      </c>
      <c r="H27" s="89" t="s">
        <v>51</v>
      </c>
      <c r="I27" s="26">
        <v>6.0</v>
      </c>
      <c r="J27" s="61">
        <f t="shared" si="3"/>
        <v>0.004081632653</v>
      </c>
      <c r="K27" s="62">
        <f t="shared" si="4"/>
        <v>0.9306122449</v>
      </c>
      <c r="L27" s="16"/>
      <c r="M27" s="4"/>
      <c r="N27" s="4"/>
      <c r="O27" s="4"/>
      <c r="P27" s="4"/>
      <c r="Q27" s="4"/>
      <c r="R27" s="4"/>
      <c r="S27" s="4"/>
      <c r="T27" s="4"/>
      <c r="U27" s="4"/>
      <c r="V27" s="4"/>
      <c r="W27" s="4"/>
      <c r="X27" s="4"/>
    </row>
    <row r="28">
      <c r="A28" s="31" t="s">
        <v>407</v>
      </c>
      <c r="B28" s="64" t="s">
        <v>98</v>
      </c>
      <c r="C28" s="65" t="s">
        <v>99</v>
      </c>
      <c r="D28" s="207">
        <v>362.0</v>
      </c>
      <c r="E28" s="70">
        <v>0.0</v>
      </c>
      <c r="F28" s="208">
        <f t="shared" si="1"/>
        <v>362</v>
      </c>
      <c r="G28" s="68">
        <f t="shared" si="2"/>
        <v>2</v>
      </c>
      <c r="H28" s="73" t="s">
        <v>100</v>
      </c>
      <c r="I28" s="26">
        <v>6.0</v>
      </c>
      <c r="J28" s="61">
        <f t="shared" si="3"/>
        <v>0.004081632653</v>
      </c>
      <c r="K28" s="62">
        <f t="shared" si="4"/>
        <v>1.47755102</v>
      </c>
      <c r="L28" s="16"/>
      <c r="M28" s="4"/>
      <c r="N28" s="4"/>
      <c r="O28" s="4"/>
      <c r="P28" s="4"/>
      <c r="Q28" s="4"/>
      <c r="R28" s="4"/>
      <c r="S28" s="4"/>
      <c r="T28" s="4"/>
      <c r="U28" s="4"/>
      <c r="V28" s="4"/>
      <c r="W28" s="4"/>
      <c r="X28" s="4"/>
    </row>
    <row r="29">
      <c r="A29" s="63" t="s">
        <v>143</v>
      </c>
      <c r="B29" s="64" t="s">
        <v>144</v>
      </c>
      <c r="C29" s="65" t="s">
        <v>145</v>
      </c>
      <c r="D29" s="207">
        <v>324.0</v>
      </c>
      <c r="E29" s="70">
        <v>0.0</v>
      </c>
      <c r="F29" s="208">
        <f t="shared" si="1"/>
        <v>324</v>
      </c>
      <c r="G29" s="68">
        <f t="shared" si="2"/>
        <v>2</v>
      </c>
      <c r="H29" s="73" t="s">
        <v>67</v>
      </c>
      <c r="I29" s="26">
        <v>6.0</v>
      </c>
      <c r="J29" s="61">
        <f t="shared" si="3"/>
        <v>0.004081632653</v>
      </c>
      <c r="K29" s="62">
        <f t="shared" si="4"/>
        <v>1.32244898</v>
      </c>
      <c r="L29" s="16"/>
      <c r="M29" s="4"/>
      <c r="N29" s="4"/>
      <c r="O29" s="4"/>
      <c r="P29" s="4"/>
      <c r="Q29" s="4"/>
      <c r="R29" s="4"/>
      <c r="S29" s="4"/>
      <c r="T29" s="4"/>
      <c r="U29" s="4"/>
      <c r="V29" s="4"/>
      <c r="W29" s="4"/>
      <c r="X29" s="4"/>
    </row>
    <row r="30">
      <c r="A30" s="72" t="s">
        <v>124</v>
      </c>
      <c r="B30" s="75" t="s">
        <v>125</v>
      </c>
      <c r="C30" s="65" t="s">
        <v>126</v>
      </c>
      <c r="D30" s="66">
        <v>413.4</v>
      </c>
      <c r="E30" s="70">
        <v>0.0</v>
      </c>
      <c r="F30" s="208">
        <f t="shared" si="1"/>
        <v>413.4</v>
      </c>
      <c r="G30" s="68">
        <f t="shared" si="2"/>
        <v>2</v>
      </c>
      <c r="H30" s="73" t="s">
        <v>67</v>
      </c>
      <c r="I30" s="26">
        <v>6.0</v>
      </c>
      <c r="J30" s="61">
        <f t="shared" si="3"/>
        <v>0.004081632653</v>
      </c>
      <c r="K30" s="62">
        <f t="shared" si="4"/>
        <v>1.687346939</v>
      </c>
      <c r="L30" s="16"/>
      <c r="M30" s="4"/>
      <c r="N30" s="4"/>
      <c r="O30" s="4"/>
      <c r="P30" s="4"/>
      <c r="Q30" s="4"/>
      <c r="R30" s="4"/>
      <c r="S30" s="4"/>
      <c r="T30" s="4"/>
      <c r="U30" s="4"/>
      <c r="V30" s="4"/>
      <c r="W30" s="4"/>
      <c r="X30" s="4"/>
    </row>
    <row r="31">
      <c r="A31" s="72" t="s">
        <v>158</v>
      </c>
      <c r="B31" s="75" t="s">
        <v>159</v>
      </c>
      <c r="C31" s="65" t="s">
        <v>77</v>
      </c>
      <c r="D31" s="66">
        <v>723.0</v>
      </c>
      <c r="E31" s="70">
        <v>0.0</v>
      </c>
      <c r="F31" s="208">
        <f t="shared" si="1"/>
        <v>723</v>
      </c>
      <c r="G31" s="68">
        <f t="shared" si="2"/>
        <v>3</v>
      </c>
      <c r="H31" s="73" t="s">
        <v>67</v>
      </c>
      <c r="I31" s="26">
        <v>6.0</v>
      </c>
      <c r="J31" s="61">
        <f t="shared" si="3"/>
        <v>0.004081632653</v>
      </c>
      <c r="K31" s="62">
        <f t="shared" si="4"/>
        <v>2.951020408</v>
      </c>
      <c r="L31" s="16"/>
      <c r="M31" s="4"/>
      <c r="N31" s="4"/>
      <c r="O31" s="4"/>
      <c r="P31" s="4"/>
      <c r="Q31" s="4"/>
      <c r="R31" s="4"/>
      <c r="S31" s="4"/>
      <c r="T31" s="4"/>
      <c r="U31" s="4"/>
      <c r="V31" s="4"/>
      <c r="W31" s="4"/>
      <c r="X31" s="4"/>
    </row>
    <row r="32">
      <c r="A32" s="72" t="s">
        <v>564</v>
      </c>
      <c r="B32" s="75" t="s">
        <v>565</v>
      </c>
      <c r="C32" s="65" t="s">
        <v>77</v>
      </c>
      <c r="D32" s="66">
        <v>723.0</v>
      </c>
      <c r="E32" s="70">
        <v>0.0</v>
      </c>
      <c r="F32" s="208">
        <f t="shared" si="1"/>
        <v>723</v>
      </c>
      <c r="G32" s="68">
        <f t="shared" si="2"/>
        <v>3</v>
      </c>
      <c r="H32" s="73" t="s">
        <v>67</v>
      </c>
      <c r="I32" s="26">
        <v>6.0</v>
      </c>
      <c r="J32" s="61">
        <f t="shared" si="3"/>
        <v>0.004081632653</v>
      </c>
      <c r="K32" s="62">
        <f t="shared" si="4"/>
        <v>2.951020408</v>
      </c>
      <c r="L32" s="16"/>
      <c r="M32" s="4"/>
      <c r="N32" s="4"/>
      <c r="O32" s="4"/>
      <c r="P32" s="4"/>
      <c r="Q32" s="4"/>
      <c r="R32" s="4"/>
      <c r="S32" s="4"/>
      <c r="T32" s="4"/>
      <c r="U32" s="4"/>
      <c r="V32" s="4"/>
      <c r="W32" s="4"/>
      <c r="X32" s="4"/>
    </row>
    <row r="33">
      <c r="A33" s="63" t="s">
        <v>146</v>
      </c>
      <c r="B33" s="64" t="s">
        <v>137</v>
      </c>
      <c r="C33" s="65" t="s">
        <v>138</v>
      </c>
      <c r="D33" s="66">
        <v>287.8</v>
      </c>
      <c r="E33" s="70">
        <v>0.0</v>
      </c>
      <c r="F33" s="208">
        <f t="shared" si="1"/>
        <v>287.8</v>
      </c>
      <c r="G33" s="68">
        <f t="shared" si="2"/>
        <v>2</v>
      </c>
      <c r="H33" s="73" t="s">
        <v>67</v>
      </c>
      <c r="I33" s="26">
        <v>6.0</v>
      </c>
      <c r="J33" s="61">
        <f t="shared" si="3"/>
        <v>0.004081632653</v>
      </c>
      <c r="K33" s="62">
        <f t="shared" si="4"/>
        <v>1.174693878</v>
      </c>
      <c r="L33" s="16"/>
      <c r="M33" s="4"/>
      <c r="N33" s="4"/>
      <c r="O33" s="4"/>
      <c r="P33" s="4"/>
      <c r="Q33" s="4"/>
      <c r="R33" s="4"/>
      <c r="S33" s="4"/>
      <c r="T33" s="4"/>
      <c r="U33" s="4"/>
      <c r="V33" s="4"/>
      <c r="W33" s="4"/>
      <c r="X33" s="4"/>
    </row>
    <row r="34">
      <c r="A34" s="72" t="s">
        <v>156</v>
      </c>
      <c r="B34" s="64" t="s">
        <v>87</v>
      </c>
      <c r="C34" s="65" t="s">
        <v>88</v>
      </c>
      <c r="D34" s="66">
        <v>327.7</v>
      </c>
      <c r="E34" s="70">
        <v>0.0</v>
      </c>
      <c r="F34" s="208">
        <f t="shared" si="1"/>
        <v>327.7</v>
      </c>
      <c r="G34" s="68">
        <f t="shared" si="2"/>
        <v>2</v>
      </c>
      <c r="H34" s="73" t="s">
        <v>67</v>
      </c>
      <c r="I34" s="26">
        <v>5.0</v>
      </c>
      <c r="J34" s="61">
        <f t="shared" si="3"/>
        <v>0.003401360544</v>
      </c>
      <c r="K34" s="62">
        <f t="shared" si="4"/>
        <v>1.11462585</v>
      </c>
      <c r="L34" s="16"/>
      <c r="M34" s="4"/>
      <c r="N34" s="4"/>
      <c r="O34" s="4"/>
      <c r="P34" s="4"/>
      <c r="Q34" s="4"/>
      <c r="R34" s="4"/>
      <c r="S34" s="4"/>
      <c r="T34" s="4"/>
      <c r="U34" s="4"/>
      <c r="V34" s="4"/>
      <c r="W34" s="4"/>
      <c r="X34" s="4"/>
    </row>
    <row r="35">
      <c r="A35" s="63" t="s">
        <v>161</v>
      </c>
      <c r="B35" s="64" t="s">
        <v>148</v>
      </c>
      <c r="C35" s="65" t="s">
        <v>149</v>
      </c>
      <c r="D35" s="207">
        <v>40.0</v>
      </c>
      <c r="E35" s="70">
        <v>0.0</v>
      </c>
      <c r="F35" s="208">
        <f t="shared" si="1"/>
        <v>40</v>
      </c>
      <c r="G35" s="68">
        <f t="shared" si="2"/>
        <v>1</v>
      </c>
      <c r="H35" s="73" t="s">
        <v>685</v>
      </c>
      <c r="I35" s="26">
        <v>4.0</v>
      </c>
      <c r="J35" s="61">
        <f t="shared" si="3"/>
        <v>0.002721088435</v>
      </c>
      <c r="K35" s="62">
        <f t="shared" si="4"/>
        <v>0.1088435374</v>
      </c>
      <c r="L35" s="16"/>
      <c r="M35" s="4"/>
      <c r="N35" s="4"/>
      <c r="O35" s="4"/>
      <c r="P35" s="4"/>
      <c r="Q35" s="4"/>
      <c r="R35" s="4"/>
      <c r="S35" s="4"/>
      <c r="T35" s="4"/>
      <c r="U35" s="4"/>
      <c r="V35" s="4"/>
      <c r="W35" s="4"/>
      <c r="X35" s="4"/>
    </row>
    <row r="36">
      <c r="A36" s="72" t="s">
        <v>127</v>
      </c>
      <c r="B36" s="64" t="s">
        <v>104</v>
      </c>
      <c r="C36" s="65" t="s">
        <v>105</v>
      </c>
      <c r="D36" s="209">
        <v>328.4</v>
      </c>
      <c r="E36" s="70">
        <v>0.0</v>
      </c>
      <c r="F36" s="208">
        <f t="shared" si="1"/>
        <v>328.4</v>
      </c>
      <c r="G36" s="68">
        <f t="shared" si="2"/>
        <v>2</v>
      </c>
      <c r="H36" s="89" t="s">
        <v>51</v>
      </c>
      <c r="I36" s="26">
        <v>4.0</v>
      </c>
      <c r="J36" s="61">
        <f t="shared" si="3"/>
        <v>0.002721088435</v>
      </c>
      <c r="K36" s="62">
        <f t="shared" si="4"/>
        <v>0.8936054422</v>
      </c>
      <c r="L36" s="16"/>
      <c r="M36" s="4"/>
      <c r="N36" s="4"/>
      <c r="O36" s="4"/>
      <c r="P36" s="4"/>
      <c r="Q36" s="4"/>
      <c r="R36" s="4"/>
      <c r="S36" s="4"/>
      <c r="T36" s="4"/>
      <c r="U36" s="4"/>
      <c r="V36" s="4"/>
      <c r="W36" s="4"/>
      <c r="X36" s="4"/>
    </row>
    <row r="37">
      <c r="A37" s="31" t="s">
        <v>168</v>
      </c>
      <c r="B37" s="75" t="s">
        <v>169</v>
      </c>
      <c r="C37" s="65" t="s">
        <v>105</v>
      </c>
      <c r="D37" s="209">
        <v>328.4</v>
      </c>
      <c r="E37" s="70">
        <v>0.0</v>
      </c>
      <c r="F37" s="208">
        <f t="shared" si="1"/>
        <v>328.4</v>
      </c>
      <c r="G37" s="68">
        <f t="shared" si="2"/>
        <v>2</v>
      </c>
      <c r="H37" s="89" t="s">
        <v>51</v>
      </c>
      <c r="I37" s="26">
        <v>4.0</v>
      </c>
      <c r="J37" s="61">
        <f t="shared" si="3"/>
        <v>0.002721088435</v>
      </c>
      <c r="K37" s="62">
        <f t="shared" si="4"/>
        <v>0.8936054422</v>
      </c>
      <c r="L37" s="16"/>
      <c r="M37" s="4"/>
      <c r="N37" s="4"/>
      <c r="O37" s="4"/>
      <c r="P37" s="4"/>
      <c r="Q37" s="4"/>
      <c r="R37" s="4"/>
      <c r="S37" s="4"/>
      <c r="T37" s="4"/>
      <c r="U37" s="4"/>
      <c r="V37" s="4"/>
      <c r="W37" s="4"/>
      <c r="X37" s="4"/>
    </row>
    <row r="38">
      <c r="A38" s="31" t="s">
        <v>198</v>
      </c>
      <c r="B38" s="75" t="s">
        <v>199</v>
      </c>
      <c r="C38" s="65" t="s">
        <v>130</v>
      </c>
      <c r="D38" s="207">
        <v>393.0</v>
      </c>
      <c r="E38" s="70">
        <v>0.0</v>
      </c>
      <c r="F38" s="208">
        <f t="shared" si="1"/>
        <v>393</v>
      </c>
      <c r="G38" s="68">
        <f t="shared" si="2"/>
        <v>2</v>
      </c>
      <c r="H38" s="73" t="s">
        <v>100</v>
      </c>
      <c r="I38" s="26">
        <v>4.0</v>
      </c>
      <c r="J38" s="61">
        <f t="shared" si="3"/>
        <v>0.002721088435</v>
      </c>
      <c r="K38" s="62">
        <f t="shared" si="4"/>
        <v>1.069387755</v>
      </c>
      <c r="L38" s="16"/>
      <c r="M38" s="4"/>
      <c r="N38" s="4"/>
      <c r="O38" s="4"/>
      <c r="P38" s="4"/>
      <c r="Q38" s="4"/>
      <c r="R38" s="4"/>
      <c r="S38" s="4"/>
      <c r="T38" s="4"/>
      <c r="U38" s="4"/>
      <c r="V38" s="4"/>
      <c r="W38" s="4"/>
      <c r="X38" s="4"/>
    </row>
    <row r="39">
      <c r="A39" s="72" t="s">
        <v>200</v>
      </c>
      <c r="B39" s="64" t="s">
        <v>177</v>
      </c>
      <c r="C39" s="65" t="s">
        <v>130</v>
      </c>
      <c r="D39" s="207">
        <v>393.0</v>
      </c>
      <c r="E39" s="70">
        <v>0.0</v>
      </c>
      <c r="F39" s="208">
        <f t="shared" si="1"/>
        <v>393</v>
      </c>
      <c r="G39" s="68">
        <f t="shared" si="2"/>
        <v>2</v>
      </c>
      <c r="H39" s="73" t="s">
        <v>100</v>
      </c>
      <c r="I39" s="26">
        <v>4.0</v>
      </c>
      <c r="J39" s="61">
        <f t="shared" si="3"/>
        <v>0.002721088435</v>
      </c>
      <c r="K39" s="62">
        <f t="shared" si="4"/>
        <v>1.069387755</v>
      </c>
      <c r="L39" s="16"/>
      <c r="M39" s="4"/>
      <c r="N39" s="4"/>
      <c r="O39" s="4"/>
      <c r="P39" s="4"/>
      <c r="Q39" s="4"/>
      <c r="R39" s="4"/>
      <c r="S39" s="4"/>
      <c r="T39" s="4"/>
      <c r="U39" s="4"/>
      <c r="V39" s="4"/>
      <c r="W39" s="4"/>
      <c r="X39" s="4"/>
    </row>
    <row r="40">
      <c r="A40" s="63" t="s">
        <v>176</v>
      </c>
      <c r="B40" s="64" t="s">
        <v>177</v>
      </c>
      <c r="C40" s="65" t="s">
        <v>130</v>
      </c>
      <c r="D40" s="207">
        <v>393.0</v>
      </c>
      <c r="E40" s="70">
        <v>0.0</v>
      </c>
      <c r="F40" s="208">
        <f t="shared" si="1"/>
        <v>393</v>
      </c>
      <c r="G40" s="68">
        <f t="shared" si="2"/>
        <v>2</v>
      </c>
      <c r="H40" s="73" t="s">
        <v>100</v>
      </c>
      <c r="I40" s="26">
        <v>4.0</v>
      </c>
      <c r="J40" s="61">
        <f t="shared" si="3"/>
        <v>0.002721088435</v>
      </c>
      <c r="K40" s="62">
        <f t="shared" si="4"/>
        <v>1.069387755</v>
      </c>
      <c r="L40" s="16"/>
      <c r="M40" s="4"/>
      <c r="N40" s="4"/>
      <c r="O40" s="4"/>
      <c r="P40" s="4"/>
      <c r="Q40" s="4"/>
      <c r="R40" s="4"/>
      <c r="S40" s="4"/>
      <c r="T40" s="4"/>
      <c r="U40" s="4"/>
      <c r="V40" s="4"/>
      <c r="W40" s="4"/>
      <c r="X40" s="4"/>
    </row>
    <row r="41">
      <c r="A41" s="31" t="s">
        <v>702</v>
      </c>
      <c r="B41" s="75" t="s">
        <v>703</v>
      </c>
      <c r="C41" s="65" t="s">
        <v>110</v>
      </c>
      <c r="D41" s="66">
        <v>246.9</v>
      </c>
      <c r="E41" s="70">
        <v>0.0</v>
      </c>
      <c r="F41" s="208">
        <f t="shared" si="1"/>
        <v>246.9</v>
      </c>
      <c r="G41" s="68">
        <f t="shared" si="2"/>
        <v>1</v>
      </c>
      <c r="H41" s="73" t="s">
        <v>67</v>
      </c>
      <c r="I41" s="26">
        <v>4.0</v>
      </c>
      <c r="J41" s="61">
        <f t="shared" si="3"/>
        <v>0.002721088435</v>
      </c>
      <c r="K41" s="62">
        <f t="shared" si="4"/>
        <v>0.6718367347</v>
      </c>
      <c r="L41" s="16"/>
      <c r="M41" s="4"/>
      <c r="N41" s="4"/>
      <c r="O41" s="4"/>
      <c r="P41" s="4"/>
      <c r="Q41" s="4"/>
      <c r="R41" s="4"/>
      <c r="S41" s="4"/>
      <c r="T41" s="4"/>
      <c r="U41" s="4"/>
      <c r="V41" s="4"/>
      <c r="W41" s="4"/>
      <c r="X41" s="4"/>
    </row>
    <row r="42">
      <c r="A42" s="31" t="s">
        <v>64</v>
      </c>
      <c r="B42" s="64" t="s">
        <v>65</v>
      </c>
      <c r="C42" s="65" t="s">
        <v>66</v>
      </c>
      <c r="D42" s="66">
        <v>171.2</v>
      </c>
      <c r="E42" s="70">
        <v>0.0</v>
      </c>
      <c r="F42" s="208">
        <f t="shared" si="1"/>
        <v>171.2</v>
      </c>
      <c r="G42" s="68">
        <f t="shared" si="2"/>
        <v>1</v>
      </c>
      <c r="H42" s="73" t="s">
        <v>67</v>
      </c>
      <c r="I42" s="26">
        <v>4.0</v>
      </c>
      <c r="J42" s="61">
        <f t="shared" si="3"/>
        <v>0.002721088435</v>
      </c>
      <c r="K42" s="62">
        <f t="shared" si="4"/>
        <v>0.4658503401</v>
      </c>
      <c r="L42" s="16"/>
      <c r="M42" s="4"/>
      <c r="N42" s="4"/>
      <c r="O42" s="4"/>
      <c r="P42" s="4"/>
      <c r="Q42" s="4"/>
      <c r="R42" s="4"/>
      <c r="S42" s="4"/>
      <c r="T42" s="4"/>
      <c r="U42" s="4"/>
      <c r="V42" s="4"/>
      <c r="W42" s="4"/>
      <c r="X42" s="4"/>
    </row>
    <row r="43">
      <c r="A43" s="31" t="s">
        <v>782</v>
      </c>
      <c r="B43" s="64" t="s">
        <v>102</v>
      </c>
      <c r="C43" s="65" t="s">
        <v>50</v>
      </c>
      <c r="D43" s="207">
        <v>314.0</v>
      </c>
      <c r="E43" s="70">
        <v>0.0</v>
      </c>
      <c r="F43" s="208">
        <f t="shared" si="1"/>
        <v>314</v>
      </c>
      <c r="G43" s="68">
        <f t="shared" si="2"/>
        <v>2</v>
      </c>
      <c r="H43" s="89" t="s">
        <v>51</v>
      </c>
      <c r="I43" s="26">
        <v>3.0</v>
      </c>
      <c r="J43" s="61">
        <f t="shared" si="3"/>
        <v>0.002040816327</v>
      </c>
      <c r="K43" s="62">
        <f t="shared" si="4"/>
        <v>0.6408163265</v>
      </c>
      <c r="L43" s="16"/>
      <c r="M43" s="4"/>
      <c r="N43" s="4"/>
      <c r="O43" s="4"/>
      <c r="P43" s="4"/>
      <c r="Q43" s="4"/>
      <c r="R43" s="4"/>
      <c r="S43" s="4"/>
      <c r="T43" s="4"/>
      <c r="U43" s="4"/>
      <c r="V43" s="4"/>
      <c r="W43" s="4"/>
      <c r="X43" s="4"/>
    </row>
    <row r="44">
      <c r="A44" s="31" t="s">
        <v>230</v>
      </c>
      <c r="B44" s="75" t="s">
        <v>231</v>
      </c>
      <c r="C44" s="65" t="s">
        <v>50</v>
      </c>
      <c r="D44" s="207">
        <v>314.0</v>
      </c>
      <c r="E44" s="70">
        <v>0.0</v>
      </c>
      <c r="F44" s="208">
        <f t="shared" si="1"/>
        <v>314</v>
      </c>
      <c r="G44" s="68">
        <f t="shared" si="2"/>
        <v>2</v>
      </c>
      <c r="H44" s="89" t="s">
        <v>51</v>
      </c>
      <c r="I44" s="26">
        <v>3.0</v>
      </c>
      <c r="J44" s="61">
        <f t="shared" si="3"/>
        <v>0.002040816327</v>
      </c>
      <c r="K44" s="62">
        <f t="shared" si="4"/>
        <v>0.6408163265</v>
      </c>
      <c r="L44" s="16"/>
      <c r="M44" s="4"/>
      <c r="N44" s="4"/>
      <c r="O44" s="4"/>
      <c r="P44" s="4"/>
      <c r="Q44" s="4"/>
      <c r="R44" s="4"/>
      <c r="S44" s="4"/>
      <c r="T44" s="4"/>
      <c r="U44" s="4"/>
      <c r="V44" s="4"/>
      <c r="W44" s="4"/>
      <c r="X44" s="4"/>
    </row>
    <row r="45">
      <c r="A45" s="63" t="s">
        <v>78</v>
      </c>
      <c r="B45" s="64" t="s">
        <v>79</v>
      </c>
      <c r="C45" s="65" t="s">
        <v>50</v>
      </c>
      <c r="D45" s="207">
        <v>314.0</v>
      </c>
      <c r="E45" s="70">
        <v>0.0</v>
      </c>
      <c r="F45" s="208">
        <f t="shared" si="1"/>
        <v>314</v>
      </c>
      <c r="G45" s="68">
        <f t="shared" si="2"/>
        <v>2</v>
      </c>
      <c r="H45" s="89" t="s">
        <v>51</v>
      </c>
      <c r="I45" s="26">
        <v>3.0</v>
      </c>
      <c r="J45" s="61">
        <f t="shared" si="3"/>
        <v>0.002040816327</v>
      </c>
      <c r="K45" s="62">
        <f t="shared" si="4"/>
        <v>0.6408163265</v>
      </c>
      <c r="L45" s="16"/>
      <c r="M45" s="4"/>
      <c r="N45" s="4"/>
      <c r="O45" s="4"/>
      <c r="P45" s="4"/>
      <c r="Q45" s="4"/>
      <c r="R45" s="4"/>
      <c r="S45" s="4"/>
      <c r="T45" s="4"/>
      <c r="U45" s="4"/>
      <c r="V45" s="4"/>
      <c r="W45" s="4"/>
      <c r="X45" s="4"/>
    </row>
    <row r="46">
      <c r="A46" s="69" t="s">
        <v>232</v>
      </c>
      <c r="B46" s="64" t="s">
        <v>79</v>
      </c>
      <c r="C46" s="65" t="s">
        <v>50</v>
      </c>
      <c r="D46" s="207">
        <v>314.0</v>
      </c>
      <c r="E46" s="70">
        <v>0.0</v>
      </c>
      <c r="F46" s="208">
        <f t="shared" si="1"/>
        <v>314</v>
      </c>
      <c r="G46" s="68">
        <f t="shared" si="2"/>
        <v>2</v>
      </c>
      <c r="H46" s="89" t="s">
        <v>51</v>
      </c>
      <c r="I46" s="26">
        <v>3.0</v>
      </c>
      <c r="J46" s="61">
        <f t="shared" si="3"/>
        <v>0.002040816327</v>
      </c>
      <c r="K46" s="62">
        <f t="shared" si="4"/>
        <v>0.6408163265</v>
      </c>
      <c r="L46" s="16"/>
      <c r="M46" s="4"/>
      <c r="N46" s="4"/>
      <c r="O46" s="4"/>
      <c r="P46" s="4"/>
      <c r="Q46" s="4"/>
      <c r="R46" s="4"/>
      <c r="S46" s="4"/>
      <c r="T46" s="4"/>
      <c r="U46" s="4"/>
      <c r="V46" s="4"/>
      <c r="W46" s="4"/>
      <c r="X46" s="4"/>
    </row>
    <row r="47">
      <c r="A47" s="72" t="s">
        <v>696</v>
      </c>
      <c r="B47" s="75" t="s">
        <v>697</v>
      </c>
      <c r="C47" s="65" t="s">
        <v>50</v>
      </c>
      <c r="D47" s="207">
        <v>314.0</v>
      </c>
      <c r="E47" s="70">
        <v>0.0</v>
      </c>
      <c r="F47" s="208">
        <f t="shared" si="1"/>
        <v>314</v>
      </c>
      <c r="G47" s="68">
        <f t="shared" si="2"/>
        <v>2</v>
      </c>
      <c r="H47" s="89" t="s">
        <v>51</v>
      </c>
      <c r="I47" s="26">
        <v>3.0</v>
      </c>
      <c r="J47" s="61">
        <f t="shared" si="3"/>
        <v>0.002040816327</v>
      </c>
      <c r="K47" s="62">
        <f t="shared" si="4"/>
        <v>0.6408163265</v>
      </c>
      <c r="L47" s="16"/>
      <c r="M47" s="4"/>
      <c r="N47" s="4"/>
      <c r="O47" s="4"/>
      <c r="P47" s="4"/>
      <c r="Q47" s="4"/>
      <c r="R47" s="4"/>
      <c r="S47" s="4"/>
      <c r="T47" s="4"/>
      <c r="U47" s="4"/>
      <c r="V47" s="4"/>
      <c r="W47" s="4"/>
      <c r="X47" s="4"/>
    </row>
    <row r="48">
      <c r="A48" s="31" t="s">
        <v>195</v>
      </c>
      <c r="B48" s="64" t="s">
        <v>192</v>
      </c>
      <c r="C48" s="65" t="s">
        <v>193</v>
      </c>
      <c r="D48" s="207">
        <v>496.0</v>
      </c>
      <c r="E48" s="70">
        <v>0.0</v>
      </c>
      <c r="F48" s="208">
        <f t="shared" si="1"/>
        <v>496</v>
      </c>
      <c r="G48" s="68">
        <f t="shared" si="2"/>
        <v>2</v>
      </c>
      <c r="H48" s="73" t="s">
        <v>63</v>
      </c>
      <c r="I48" s="26">
        <v>3.0</v>
      </c>
      <c r="J48" s="61">
        <f t="shared" si="3"/>
        <v>0.002040816327</v>
      </c>
      <c r="K48" s="62">
        <f t="shared" si="4"/>
        <v>1.012244898</v>
      </c>
      <c r="L48" s="16"/>
      <c r="M48" s="4"/>
      <c r="N48" s="4"/>
      <c r="O48" s="4"/>
      <c r="P48" s="4"/>
      <c r="Q48" s="4"/>
      <c r="R48" s="4"/>
      <c r="S48" s="4"/>
      <c r="T48" s="4"/>
      <c r="U48" s="4"/>
      <c r="V48" s="4"/>
      <c r="W48" s="4"/>
      <c r="X48" s="4"/>
    </row>
    <row r="49">
      <c r="A49" s="31" t="s">
        <v>103</v>
      </c>
      <c r="B49" s="64" t="s">
        <v>104</v>
      </c>
      <c r="C49" s="65" t="s">
        <v>105</v>
      </c>
      <c r="D49" s="209">
        <v>328.4</v>
      </c>
      <c r="E49" s="70">
        <v>0.0</v>
      </c>
      <c r="F49" s="208">
        <f t="shared" si="1"/>
        <v>328.4</v>
      </c>
      <c r="G49" s="68">
        <f t="shared" si="2"/>
        <v>2</v>
      </c>
      <c r="H49" s="89" t="s">
        <v>51</v>
      </c>
      <c r="I49" s="26">
        <v>3.0</v>
      </c>
      <c r="J49" s="61">
        <f t="shared" si="3"/>
        <v>0.002040816327</v>
      </c>
      <c r="K49" s="62">
        <f t="shared" si="4"/>
        <v>0.6702040816</v>
      </c>
      <c r="L49" s="16"/>
      <c r="M49" s="4"/>
      <c r="N49" s="4"/>
      <c r="O49" s="4"/>
      <c r="P49" s="4"/>
      <c r="Q49" s="4"/>
      <c r="R49" s="4"/>
      <c r="S49" s="4"/>
      <c r="T49" s="4"/>
      <c r="U49" s="4"/>
      <c r="V49" s="4"/>
      <c r="W49" s="4"/>
      <c r="X49" s="4"/>
    </row>
    <row r="50">
      <c r="A50" s="31" t="s">
        <v>783</v>
      </c>
      <c r="B50" s="75" t="s">
        <v>171</v>
      </c>
      <c r="C50" s="65" t="s">
        <v>99</v>
      </c>
      <c r="D50" s="207">
        <v>362.0</v>
      </c>
      <c r="E50" s="70">
        <v>0.0</v>
      </c>
      <c r="F50" s="208">
        <f t="shared" si="1"/>
        <v>362</v>
      </c>
      <c r="G50" s="68">
        <f t="shared" si="2"/>
        <v>2</v>
      </c>
      <c r="H50" s="73" t="s">
        <v>100</v>
      </c>
      <c r="I50" s="26">
        <v>3.0</v>
      </c>
      <c r="J50" s="61">
        <f t="shared" si="3"/>
        <v>0.002040816327</v>
      </c>
      <c r="K50" s="62">
        <f t="shared" si="4"/>
        <v>0.7387755102</v>
      </c>
      <c r="L50" s="16"/>
      <c r="M50" s="4"/>
      <c r="N50" s="4"/>
      <c r="O50" s="4"/>
      <c r="P50" s="4"/>
      <c r="Q50" s="4"/>
      <c r="R50" s="4"/>
      <c r="S50" s="4"/>
      <c r="T50" s="4"/>
      <c r="U50" s="4"/>
      <c r="V50" s="4"/>
      <c r="W50" s="4"/>
      <c r="X50" s="4"/>
    </row>
    <row r="51">
      <c r="A51" s="63" t="s">
        <v>210</v>
      </c>
      <c r="B51" s="64" t="s">
        <v>87</v>
      </c>
      <c r="C51" s="65" t="s">
        <v>88</v>
      </c>
      <c r="D51" s="66">
        <v>327.7</v>
      </c>
      <c r="E51" s="70">
        <v>0.0</v>
      </c>
      <c r="F51" s="208">
        <f t="shared" si="1"/>
        <v>327.7</v>
      </c>
      <c r="G51" s="68">
        <f t="shared" si="2"/>
        <v>2</v>
      </c>
      <c r="H51" s="73" t="s">
        <v>67</v>
      </c>
      <c r="I51" s="26">
        <v>3.0</v>
      </c>
      <c r="J51" s="61">
        <f t="shared" si="3"/>
        <v>0.002040816327</v>
      </c>
      <c r="K51" s="62">
        <f t="shared" si="4"/>
        <v>0.6687755102</v>
      </c>
      <c r="L51" s="16"/>
      <c r="M51" s="4"/>
      <c r="N51" s="4"/>
      <c r="O51" s="4"/>
      <c r="P51" s="4"/>
      <c r="Q51" s="4"/>
      <c r="R51" s="4"/>
      <c r="S51" s="4"/>
      <c r="T51" s="4"/>
      <c r="U51" s="4"/>
      <c r="V51" s="4"/>
      <c r="W51" s="4"/>
      <c r="X51" s="4"/>
    </row>
    <row r="52">
      <c r="A52" s="63" t="s">
        <v>222</v>
      </c>
      <c r="B52" s="64" t="s">
        <v>223</v>
      </c>
      <c r="C52" s="65" t="s">
        <v>224</v>
      </c>
      <c r="D52" s="207">
        <v>14.0</v>
      </c>
      <c r="E52" s="70">
        <v>0.0</v>
      </c>
      <c r="F52" s="208">
        <f t="shared" si="1"/>
        <v>14</v>
      </c>
      <c r="G52" s="68">
        <f t="shared" si="2"/>
        <v>1</v>
      </c>
      <c r="H52" s="89" t="s">
        <v>225</v>
      </c>
      <c r="I52" s="26">
        <v>2.0</v>
      </c>
      <c r="J52" s="61">
        <f t="shared" si="3"/>
        <v>0.001360544218</v>
      </c>
      <c r="K52" s="62">
        <f t="shared" si="4"/>
        <v>0.01904761905</v>
      </c>
      <c r="L52" s="16"/>
      <c r="M52" s="4"/>
      <c r="N52" s="4"/>
      <c r="O52" s="4"/>
      <c r="P52" s="4"/>
      <c r="Q52" s="4"/>
      <c r="R52" s="4"/>
      <c r="S52" s="4"/>
      <c r="T52" s="4"/>
      <c r="U52" s="4"/>
      <c r="V52" s="4"/>
      <c r="W52" s="4"/>
      <c r="X52" s="4"/>
    </row>
    <row r="53">
      <c r="A53" s="72" t="s">
        <v>698</v>
      </c>
      <c r="B53" s="64" t="s">
        <v>300</v>
      </c>
      <c r="C53" s="65" t="s">
        <v>301</v>
      </c>
      <c r="D53" s="207">
        <v>555.0</v>
      </c>
      <c r="E53" s="70">
        <v>0.0</v>
      </c>
      <c r="F53" s="208">
        <f t="shared" si="1"/>
        <v>555</v>
      </c>
      <c r="G53" s="68">
        <f t="shared" si="2"/>
        <v>3</v>
      </c>
      <c r="H53" s="73" t="s">
        <v>302</v>
      </c>
      <c r="I53" s="26">
        <v>2.0</v>
      </c>
      <c r="J53" s="61">
        <f t="shared" si="3"/>
        <v>0.001360544218</v>
      </c>
      <c r="K53" s="62">
        <f t="shared" si="4"/>
        <v>0.7551020408</v>
      </c>
      <c r="L53" s="16"/>
      <c r="M53" s="4"/>
      <c r="N53" s="4"/>
      <c r="O53" s="4"/>
      <c r="P53" s="4"/>
      <c r="Q53" s="4"/>
      <c r="R53" s="4"/>
      <c r="S53" s="4"/>
      <c r="T53" s="4"/>
      <c r="U53" s="4"/>
      <c r="V53" s="4"/>
      <c r="W53" s="4"/>
      <c r="X53" s="4"/>
    </row>
    <row r="54">
      <c r="A54" s="31" t="s">
        <v>101</v>
      </c>
      <c r="B54" s="64" t="s">
        <v>102</v>
      </c>
      <c r="C54" s="65" t="s">
        <v>50</v>
      </c>
      <c r="D54" s="207">
        <v>314.0</v>
      </c>
      <c r="E54" s="70">
        <v>0.0</v>
      </c>
      <c r="F54" s="208">
        <f t="shared" si="1"/>
        <v>314</v>
      </c>
      <c r="G54" s="68">
        <f t="shared" si="2"/>
        <v>2</v>
      </c>
      <c r="H54" s="89" t="s">
        <v>51</v>
      </c>
      <c r="I54" s="26">
        <v>2.0</v>
      </c>
      <c r="J54" s="61">
        <f t="shared" si="3"/>
        <v>0.001360544218</v>
      </c>
      <c r="K54" s="62">
        <f t="shared" si="4"/>
        <v>0.4272108844</v>
      </c>
      <c r="L54" s="16"/>
      <c r="M54" s="4"/>
      <c r="N54" s="4"/>
      <c r="O54" s="4"/>
      <c r="P54" s="4"/>
      <c r="Q54" s="4"/>
      <c r="R54" s="4"/>
      <c r="S54" s="4"/>
      <c r="T54" s="4"/>
      <c r="U54" s="4"/>
      <c r="V54" s="4"/>
      <c r="W54" s="4"/>
      <c r="X54" s="4"/>
    </row>
    <row r="55">
      <c r="A55" s="72" t="s">
        <v>113</v>
      </c>
      <c r="B55" s="64" t="s">
        <v>102</v>
      </c>
      <c r="C55" s="65" t="s">
        <v>50</v>
      </c>
      <c r="D55" s="207">
        <v>314.0</v>
      </c>
      <c r="E55" s="70">
        <v>0.0</v>
      </c>
      <c r="F55" s="208">
        <f t="shared" si="1"/>
        <v>314</v>
      </c>
      <c r="G55" s="68">
        <f t="shared" si="2"/>
        <v>2</v>
      </c>
      <c r="H55" s="89" t="s">
        <v>51</v>
      </c>
      <c r="I55" s="26">
        <v>2.0</v>
      </c>
      <c r="J55" s="61">
        <f t="shared" si="3"/>
        <v>0.001360544218</v>
      </c>
      <c r="K55" s="62">
        <f t="shared" si="4"/>
        <v>0.4272108844</v>
      </c>
      <c r="L55" s="16"/>
      <c r="M55" s="4"/>
      <c r="N55" s="4"/>
      <c r="O55" s="4"/>
      <c r="P55" s="4"/>
      <c r="Q55" s="4"/>
      <c r="R55" s="4"/>
      <c r="S55" s="4"/>
      <c r="T55" s="4"/>
      <c r="U55" s="4"/>
      <c r="V55" s="4"/>
      <c r="W55" s="4"/>
      <c r="X55" s="4"/>
    </row>
    <row r="56">
      <c r="A56" s="69" t="s">
        <v>229</v>
      </c>
      <c r="B56" s="64" t="s">
        <v>79</v>
      </c>
      <c r="C56" s="65" t="s">
        <v>50</v>
      </c>
      <c r="D56" s="207">
        <v>314.0</v>
      </c>
      <c r="E56" s="70">
        <v>0.0</v>
      </c>
      <c r="F56" s="208">
        <f t="shared" si="1"/>
        <v>314</v>
      </c>
      <c r="G56" s="68">
        <f t="shared" si="2"/>
        <v>2</v>
      </c>
      <c r="H56" s="89" t="s">
        <v>51</v>
      </c>
      <c r="I56" s="26">
        <v>2.0</v>
      </c>
      <c r="J56" s="61">
        <f t="shared" si="3"/>
        <v>0.001360544218</v>
      </c>
      <c r="K56" s="62">
        <f t="shared" si="4"/>
        <v>0.4272108844</v>
      </c>
      <c r="L56" s="16"/>
      <c r="M56" s="4"/>
      <c r="N56" s="4"/>
      <c r="O56" s="4"/>
      <c r="P56" s="4"/>
      <c r="Q56" s="4"/>
      <c r="R56" s="4"/>
      <c r="S56" s="4"/>
      <c r="T56" s="4"/>
      <c r="U56" s="4"/>
      <c r="V56" s="4"/>
      <c r="W56" s="4"/>
      <c r="X56" s="4"/>
    </row>
    <row r="57">
      <c r="A57" s="72" t="s">
        <v>309</v>
      </c>
      <c r="B57" s="75" t="s">
        <v>310</v>
      </c>
      <c r="C57" s="65" t="s">
        <v>50</v>
      </c>
      <c r="D57" s="207">
        <v>314.0</v>
      </c>
      <c r="E57" s="70">
        <v>0.0</v>
      </c>
      <c r="F57" s="208">
        <f t="shared" si="1"/>
        <v>314</v>
      </c>
      <c r="G57" s="68">
        <f t="shared" si="2"/>
        <v>2</v>
      </c>
      <c r="H57" s="89" t="s">
        <v>51</v>
      </c>
      <c r="I57" s="26">
        <v>2.0</v>
      </c>
      <c r="J57" s="61">
        <f t="shared" si="3"/>
        <v>0.001360544218</v>
      </c>
      <c r="K57" s="62">
        <f t="shared" si="4"/>
        <v>0.4272108844</v>
      </c>
      <c r="L57" s="16"/>
      <c r="M57" s="4"/>
      <c r="N57" s="4"/>
      <c r="O57" s="4"/>
      <c r="P57" s="4"/>
      <c r="Q57" s="4"/>
      <c r="R57" s="4"/>
      <c r="S57" s="4"/>
      <c r="T57" s="4"/>
      <c r="U57" s="4"/>
      <c r="V57" s="4"/>
      <c r="W57" s="4"/>
      <c r="X57" s="4"/>
    </row>
    <row r="58">
      <c r="A58" s="69" t="s">
        <v>111</v>
      </c>
      <c r="B58" s="64" t="s">
        <v>112</v>
      </c>
      <c r="C58" s="65" t="s">
        <v>59</v>
      </c>
      <c r="D58" s="207">
        <v>51.1</v>
      </c>
      <c r="E58" s="70">
        <v>0.0</v>
      </c>
      <c r="F58" s="208">
        <f t="shared" si="1"/>
        <v>51.1</v>
      </c>
      <c r="G58" s="68">
        <f t="shared" si="2"/>
        <v>1</v>
      </c>
      <c r="H58" s="89" t="s">
        <v>51</v>
      </c>
      <c r="I58" s="26">
        <v>2.0</v>
      </c>
      <c r="J58" s="61">
        <f t="shared" si="3"/>
        <v>0.001360544218</v>
      </c>
      <c r="K58" s="62">
        <f t="shared" si="4"/>
        <v>0.06952380952</v>
      </c>
      <c r="L58" s="16"/>
      <c r="M58" s="4"/>
      <c r="N58" s="4"/>
      <c r="O58" s="4"/>
      <c r="P58" s="4"/>
      <c r="Q58" s="4"/>
      <c r="R58" s="4"/>
      <c r="S58" s="4"/>
      <c r="T58" s="4"/>
      <c r="U58" s="4"/>
      <c r="V58" s="4"/>
      <c r="W58" s="4"/>
      <c r="X58" s="4"/>
    </row>
    <row r="59">
      <c r="A59" s="31" t="s">
        <v>336</v>
      </c>
      <c r="B59" s="64" t="s">
        <v>112</v>
      </c>
      <c r="C59" s="65" t="s">
        <v>59</v>
      </c>
      <c r="D59" s="207">
        <v>51.1</v>
      </c>
      <c r="E59" s="70">
        <v>0.0</v>
      </c>
      <c r="F59" s="208">
        <f t="shared" si="1"/>
        <v>51.1</v>
      </c>
      <c r="G59" s="68">
        <f t="shared" si="2"/>
        <v>1</v>
      </c>
      <c r="H59" s="89" t="s">
        <v>51</v>
      </c>
      <c r="I59" s="26">
        <v>2.0</v>
      </c>
      <c r="J59" s="61">
        <f t="shared" si="3"/>
        <v>0.001360544218</v>
      </c>
      <c r="K59" s="62">
        <f t="shared" si="4"/>
        <v>0.06952380952</v>
      </c>
      <c r="L59" s="16"/>
      <c r="M59" s="4"/>
      <c r="N59" s="4"/>
      <c r="O59" s="4"/>
      <c r="P59" s="4"/>
      <c r="Q59" s="4"/>
      <c r="R59" s="4"/>
      <c r="S59" s="4"/>
      <c r="T59" s="4"/>
      <c r="U59" s="4"/>
      <c r="V59" s="4"/>
      <c r="W59" s="4"/>
      <c r="X59" s="4"/>
    </row>
    <row r="60">
      <c r="A60" s="72" t="s">
        <v>344</v>
      </c>
      <c r="B60" s="64" t="s">
        <v>71</v>
      </c>
      <c r="C60" s="65" t="s">
        <v>72</v>
      </c>
      <c r="D60" s="207">
        <v>228.0</v>
      </c>
      <c r="E60" s="70">
        <v>0.0</v>
      </c>
      <c r="F60" s="208">
        <f t="shared" si="1"/>
        <v>228</v>
      </c>
      <c r="G60" s="68">
        <f t="shared" si="2"/>
        <v>1</v>
      </c>
      <c r="H60" s="89" t="s">
        <v>51</v>
      </c>
      <c r="I60" s="26">
        <v>2.0</v>
      </c>
      <c r="J60" s="61">
        <f t="shared" si="3"/>
        <v>0.001360544218</v>
      </c>
      <c r="K60" s="62">
        <f t="shared" si="4"/>
        <v>0.3102040816</v>
      </c>
      <c r="L60" s="16"/>
      <c r="M60" s="4"/>
      <c r="N60" s="4"/>
      <c r="O60" s="4"/>
      <c r="P60" s="4"/>
      <c r="Q60" s="4"/>
      <c r="R60" s="4"/>
      <c r="S60" s="4"/>
      <c r="T60" s="4"/>
      <c r="U60" s="4"/>
      <c r="V60" s="4"/>
      <c r="W60" s="4"/>
      <c r="X60" s="4"/>
    </row>
    <row r="61">
      <c r="A61" s="72" t="s">
        <v>345</v>
      </c>
      <c r="B61" s="64" t="s">
        <v>71</v>
      </c>
      <c r="C61" s="65" t="s">
        <v>72</v>
      </c>
      <c r="D61" s="207">
        <v>228.0</v>
      </c>
      <c r="E61" s="70">
        <v>0.0</v>
      </c>
      <c r="F61" s="208">
        <f t="shared" si="1"/>
        <v>228</v>
      </c>
      <c r="G61" s="68">
        <f t="shared" si="2"/>
        <v>1</v>
      </c>
      <c r="H61" s="89" t="s">
        <v>51</v>
      </c>
      <c r="I61" s="26">
        <v>2.0</v>
      </c>
      <c r="J61" s="61">
        <f t="shared" si="3"/>
        <v>0.001360544218</v>
      </c>
      <c r="K61" s="62">
        <f t="shared" si="4"/>
        <v>0.3102040816</v>
      </c>
      <c r="L61" s="16"/>
      <c r="M61" s="4"/>
      <c r="N61" s="4"/>
      <c r="O61" s="4"/>
      <c r="P61" s="4"/>
      <c r="Q61" s="4"/>
      <c r="R61" s="4"/>
      <c r="S61" s="4"/>
      <c r="T61" s="4"/>
      <c r="U61" s="4"/>
      <c r="V61" s="4"/>
      <c r="W61" s="4"/>
      <c r="X61" s="4"/>
    </row>
    <row r="62">
      <c r="A62" s="63" t="s">
        <v>236</v>
      </c>
      <c r="B62" s="64" t="s">
        <v>71</v>
      </c>
      <c r="C62" s="65" t="s">
        <v>72</v>
      </c>
      <c r="D62" s="207">
        <v>228.0</v>
      </c>
      <c r="E62" s="70">
        <v>0.0</v>
      </c>
      <c r="F62" s="208">
        <f t="shared" si="1"/>
        <v>228</v>
      </c>
      <c r="G62" s="68">
        <f t="shared" si="2"/>
        <v>1</v>
      </c>
      <c r="H62" s="89" t="s">
        <v>51</v>
      </c>
      <c r="I62" s="26">
        <v>2.0</v>
      </c>
      <c r="J62" s="61">
        <f t="shared" si="3"/>
        <v>0.001360544218</v>
      </c>
      <c r="K62" s="62">
        <f t="shared" si="4"/>
        <v>0.3102040816</v>
      </c>
      <c r="L62" s="16"/>
      <c r="M62" s="4"/>
      <c r="N62" s="4"/>
      <c r="O62" s="4"/>
      <c r="P62" s="4"/>
      <c r="Q62" s="4"/>
      <c r="R62" s="4"/>
      <c r="S62" s="4"/>
      <c r="T62" s="4"/>
      <c r="U62" s="4"/>
      <c r="V62" s="4"/>
      <c r="W62" s="4"/>
      <c r="X62" s="4"/>
    </row>
    <row r="63">
      <c r="A63" s="31" t="s">
        <v>356</v>
      </c>
      <c r="B63" s="75" t="s">
        <v>164</v>
      </c>
      <c r="C63" s="65" t="s">
        <v>165</v>
      </c>
      <c r="D63" s="207">
        <v>710.0</v>
      </c>
      <c r="E63" s="70">
        <v>0.0</v>
      </c>
      <c r="F63" s="208">
        <f t="shared" si="1"/>
        <v>710</v>
      </c>
      <c r="G63" s="68">
        <f t="shared" si="2"/>
        <v>3</v>
      </c>
      <c r="H63" s="73" t="s">
        <v>166</v>
      </c>
      <c r="I63" s="26">
        <v>2.0</v>
      </c>
      <c r="J63" s="61">
        <f t="shared" si="3"/>
        <v>0.001360544218</v>
      </c>
      <c r="K63" s="62">
        <f t="shared" si="4"/>
        <v>0.9659863946</v>
      </c>
      <c r="L63" s="16"/>
      <c r="M63" s="4"/>
      <c r="N63" s="4"/>
      <c r="O63" s="4"/>
      <c r="P63" s="4"/>
      <c r="Q63" s="4"/>
      <c r="R63" s="4"/>
      <c r="S63" s="4"/>
      <c r="T63" s="4"/>
      <c r="U63" s="4"/>
      <c r="V63" s="4"/>
      <c r="W63" s="4"/>
      <c r="X63" s="4"/>
    </row>
    <row r="64">
      <c r="A64" s="69" t="s">
        <v>241</v>
      </c>
      <c r="B64" s="64" t="s">
        <v>192</v>
      </c>
      <c r="C64" s="65" t="s">
        <v>193</v>
      </c>
      <c r="D64" s="207">
        <v>496.0</v>
      </c>
      <c r="E64" s="70">
        <v>0.0</v>
      </c>
      <c r="F64" s="208">
        <f t="shared" si="1"/>
        <v>496</v>
      </c>
      <c r="G64" s="68">
        <f t="shared" si="2"/>
        <v>2</v>
      </c>
      <c r="H64" s="73" t="s">
        <v>63</v>
      </c>
      <c r="I64" s="26">
        <v>2.0</v>
      </c>
      <c r="J64" s="61">
        <f t="shared" si="3"/>
        <v>0.001360544218</v>
      </c>
      <c r="K64" s="62">
        <f t="shared" si="4"/>
        <v>0.674829932</v>
      </c>
      <c r="L64" s="16"/>
      <c r="M64" s="4"/>
      <c r="N64" s="4"/>
      <c r="O64" s="4"/>
      <c r="P64" s="4"/>
      <c r="Q64" s="4"/>
      <c r="R64" s="4"/>
      <c r="S64" s="4"/>
      <c r="T64" s="4"/>
      <c r="U64" s="4"/>
      <c r="V64" s="4"/>
      <c r="W64" s="4"/>
      <c r="X64" s="4"/>
    </row>
    <row r="65">
      <c r="A65" s="72" t="s">
        <v>784</v>
      </c>
      <c r="B65" s="75" t="s">
        <v>153</v>
      </c>
      <c r="C65" s="65" t="s">
        <v>246</v>
      </c>
      <c r="D65" s="207">
        <v>106.5</v>
      </c>
      <c r="E65" s="70">
        <v>0.0</v>
      </c>
      <c r="F65" s="208">
        <f t="shared" si="1"/>
        <v>106.5</v>
      </c>
      <c r="G65" s="68">
        <f t="shared" si="2"/>
        <v>1</v>
      </c>
      <c r="H65" s="89" t="s">
        <v>51</v>
      </c>
      <c r="I65" s="26">
        <v>2.0</v>
      </c>
      <c r="J65" s="61">
        <f t="shared" si="3"/>
        <v>0.001360544218</v>
      </c>
      <c r="K65" s="62">
        <f t="shared" si="4"/>
        <v>0.1448979592</v>
      </c>
      <c r="L65" s="16"/>
      <c r="M65" s="4"/>
      <c r="N65" s="4"/>
      <c r="O65" s="4"/>
      <c r="P65" s="4"/>
      <c r="Q65" s="4"/>
      <c r="R65" s="4"/>
      <c r="S65" s="4"/>
      <c r="T65" s="4"/>
      <c r="U65" s="4"/>
      <c r="V65" s="4"/>
      <c r="W65" s="4"/>
      <c r="X65" s="4"/>
    </row>
    <row r="66">
      <c r="A66" s="72" t="s">
        <v>244</v>
      </c>
      <c r="B66" s="64" t="s">
        <v>245</v>
      </c>
      <c r="C66" s="65" t="s">
        <v>246</v>
      </c>
      <c r="D66" s="207">
        <v>106.5</v>
      </c>
      <c r="E66" s="70">
        <v>0.0</v>
      </c>
      <c r="F66" s="208">
        <f t="shared" si="1"/>
        <v>106.5</v>
      </c>
      <c r="G66" s="68">
        <f t="shared" si="2"/>
        <v>1</v>
      </c>
      <c r="H66" s="89" t="s">
        <v>51</v>
      </c>
      <c r="I66" s="26">
        <v>2.0</v>
      </c>
      <c r="J66" s="61">
        <f t="shared" si="3"/>
        <v>0.001360544218</v>
      </c>
      <c r="K66" s="62">
        <f t="shared" si="4"/>
        <v>0.1448979592</v>
      </c>
      <c r="L66" s="16"/>
      <c r="M66" s="4"/>
      <c r="N66" s="4"/>
      <c r="O66" s="4"/>
      <c r="P66" s="4"/>
      <c r="Q66" s="4"/>
      <c r="R66" s="4"/>
      <c r="S66" s="4"/>
      <c r="T66" s="4"/>
      <c r="U66" s="4"/>
      <c r="V66" s="4"/>
      <c r="W66" s="4"/>
      <c r="X66" s="4"/>
    </row>
    <row r="67">
      <c r="A67" s="31" t="s">
        <v>711</v>
      </c>
      <c r="B67" s="64" t="s">
        <v>104</v>
      </c>
      <c r="C67" s="65" t="s">
        <v>105</v>
      </c>
      <c r="D67" s="209">
        <v>328.4</v>
      </c>
      <c r="E67" s="70">
        <v>0.0</v>
      </c>
      <c r="F67" s="208">
        <f t="shared" si="1"/>
        <v>328.4</v>
      </c>
      <c r="G67" s="68">
        <f t="shared" si="2"/>
        <v>2</v>
      </c>
      <c r="H67" s="89" t="s">
        <v>51</v>
      </c>
      <c r="I67" s="26">
        <v>2.0</v>
      </c>
      <c r="J67" s="61">
        <f t="shared" si="3"/>
        <v>0.001360544218</v>
      </c>
      <c r="K67" s="62">
        <f t="shared" si="4"/>
        <v>0.4468027211</v>
      </c>
      <c r="L67" s="16"/>
      <c r="M67" s="4"/>
      <c r="N67" s="4"/>
      <c r="O67" s="4"/>
      <c r="P67" s="4"/>
      <c r="Q67" s="4"/>
      <c r="R67" s="4"/>
      <c r="S67" s="4"/>
      <c r="T67" s="4"/>
      <c r="U67" s="4"/>
      <c r="V67" s="4"/>
      <c r="W67" s="4"/>
      <c r="X67" s="4"/>
    </row>
    <row r="68">
      <c r="A68" s="31" t="s">
        <v>90</v>
      </c>
      <c r="B68" s="64" t="s">
        <v>81</v>
      </c>
      <c r="C68" s="65" t="s">
        <v>82</v>
      </c>
      <c r="D68" s="207">
        <v>709.8</v>
      </c>
      <c r="E68" s="70">
        <v>0.0</v>
      </c>
      <c r="F68" s="208">
        <f t="shared" si="1"/>
        <v>709.8</v>
      </c>
      <c r="G68" s="68">
        <f t="shared" si="2"/>
        <v>3</v>
      </c>
      <c r="H68" s="89" t="s">
        <v>51</v>
      </c>
      <c r="I68" s="26">
        <v>2.0</v>
      </c>
      <c r="J68" s="61">
        <f t="shared" si="3"/>
        <v>0.001360544218</v>
      </c>
      <c r="K68" s="62">
        <f t="shared" si="4"/>
        <v>0.9657142857</v>
      </c>
      <c r="L68" s="16"/>
      <c r="M68" s="4"/>
      <c r="N68" s="4"/>
      <c r="O68" s="4"/>
      <c r="P68" s="4"/>
      <c r="Q68" s="4"/>
      <c r="R68" s="4"/>
      <c r="S68" s="4"/>
      <c r="T68" s="4"/>
      <c r="U68" s="4"/>
      <c r="V68" s="4"/>
      <c r="W68" s="4"/>
      <c r="X68" s="4"/>
    </row>
    <row r="69">
      <c r="A69" s="31" t="s">
        <v>785</v>
      </c>
      <c r="B69" s="75" t="s">
        <v>404</v>
      </c>
      <c r="C69" s="65" t="s">
        <v>99</v>
      </c>
      <c r="D69" s="207">
        <v>362.0</v>
      </c>
      <c r="E69" s="70">
        <v>0.0</v>
      </c>
      <c r="F69" s="208">
        <f t="shared" si="1"/>
        <v>362</v>
      </c>
      <c r="G69" s="68">
        <f t="shared" si="2"/>
        <v>2</v>
      </c>
      <c r="H69" s="73" t="s">
        <v>100</v>
      </c>
      <c r="I69" s="26">
        <v>2.0</v>
      </c>
      <c r="J69" s="61">
        <f t="shared" si="3"/>
        <v>0.001360544218</v>
      </c>
      <c r="K69" s="62">
        <f t="shared" si="4"/>
        <v>0.4925170068</v>
      </c>
      <c r="L69" s="16"/>
      <c r="M69" s="4"/>
      <c r="N69" s="4"/>
      <c r="O69" s="4"/>
      <c r="P69" s="4"/>
      <c r="Q69" s="4"/>
      <c r="R69" s="4"/>
      <c r="S69" s="4"/>
      <c r="T69" s="4"/>
      <c r="U69" s="4"/>
      <c r="V69" s="4"/>
      <c r="W69" s="4"/>
      <c r="X69" s="4"/>
    </row>
    <row r="70">
      <c r="A70" s="31" t="s">
        <v>710</v>
      </c>
      <c r="B70" s="75" t="s">
        <v>171</v>
      </c>
      <c r="C70" s="65" t="s">
        <v>99</v>
      </c>
      <c r="D70" s="207">
        <v>362.0</v>
      </c>
      <c r="E70" s="70">
        <v>0.0</v>
      </c>
      <c r="F70" s="208">
        <f t="shared" si="1"/>
        <v>362</v>
      </c>
      <c r="G70" s="68">
        <f t="shared" si="2"/>
        <v>2</v>
      </c>
      <c r="H70" s="73" t="s">
        <v>100</v>
      </c>
      <c r="I70" s="26">
        <v>2.0</v>
      </c>
      <c r="J70" s="61">
        <f t="shared" si="3"/>
        <v>0.001360544218</v>
      </c>
      <c r="K70" s="62">
        <f t="shared" si="4"/>
        <v>0.4925170068</v>
      </c>
      <c r="L70" s="16"/>
      <c r="M70" s="4"/>
      <c r="N70" s="4"/>
      <c r="O70" s="4"/>
      <c r="P70" s="4"/>
      <c r="Q70" s="4"/>
      <c r="R70" s="4"/>
      <c r="S70" s="4"/>
      <c r="T70" s="4"/>
      <c r="U70" s="4"/>
      <c r="V70" s="4"/>
      <c r="W70" s="4"/>
      <c r="X70" s="4"/>
    </row>
    <row r="71">
      <c r="A71" s="69" t="s">
        <v>729</v>
      </c>
      <c r="B71" s="64" t="s">
        <v>98</v>
      </c>
      <c r="C71" s="65" t="s">
        <v>99</v>
      </c>
      <c r="D71" s="207">
        <v>362.0</v>
      </c>
      <c r="E71" s="70">
        <v>0.0</v>
      </c>
      <c r="F71" s="208">
        <f t="shared" si="1"/>
        <v>362</v>
      </c>
      <c r="G71" s="68">
        <f t="shared" si="2"/>
        <v>2</v>
      </c>
      <c r="H71" s="73" t="s">
        <v>100</v>
      </c>
      <c r="I71" s="26">
        <v>2.0</v>
      </c>
      <c r="J71" s="61">
        <f t="shared" si="3"/>
        <v>0.001360544218</v>
      </c>
      <c r="K71" s="62">
        <f t="shared" si="4"/>
        <v>0.4925170068</v>
      </c>
      <c r="L71" s="16"/>
      <c r="M71" s="4"/>
      <c r="N71" s="4"/>
      <c r="O71" s="4"/>
      <c r="P71" s="4"/>
      <c r="Q71" s="4"/>
      <c r="R71" s="4"/>
      <c r="S71" s="4"/>
      <c r="T71" s="4"/>
      <c r="U71" s="4"/>
      <c r="V71" s="4"/>
      <c r="W71" s="4"/>
      <c r="X71" s="4"/>
    </row>
    <row r="72">
      <c r="A72" s="69" t="s">
        <v>770</v>
      </c>
      <c r="B72" s="64" t="s">
        <v>98</v>
      </c>
      <c r="C72" s="65" t="s">
        <v>99</v>
      </c>
      <c r="D72" s="207">
        <v>362.0</v>
      </c>
      <c r="E72" s="70">
        <v>0.0</v>
      </c>
      <c r="F72" s="208">
        <f t="shared" si="1"/>
        <v>362</v>
      </c>
      <c r="G72" s="68">
        <f t="shared" si="2"/>
        <v>2</v>
      </c>
      <c r="H72" s="73" t="s">
        <v>100</v>
      </c>
      <c r="I72" s="26">
        <v>2.0</v>
      </c>
      <c r="J72" s="61">
        <f t="shared" si="3"/>
        <v>0.001360544218</v>
      </c>
      <c r="K72" s="62">
        <f t="shared" si="4"/>
        <v>0.4925170068</v>
      </c>
      <c r="L72" s="16"/>
      <c r="M72" s="4"/>
      <c r="N72" s="4"/>
      <c r="O72" s="4"/>
      <c r="P72" s="4"/>
      <c r="Q72" s="4"/>
      <c r="R72" s="4"/>
      <c r="S72" s="4"/>
      <c r="T72" s="4"/>
      <c r="U72" s="4"/>
      <c r="V72" s="4"/>
      <c r="W72" s="4"/>
      <c r="X72" s="4"/>
    </row>
    <row r="73">
      <c r="A73" s="31" t="s">
        <v>402</v>
      </c>
      <c r="B73" s="64" t="s">
        <v>98</v>
      </c>
      <c r="C73" s="65" t="s">
        <v>99</v>
      </c>
      <c r="D73" s="207">
        <v>362.0</v>
      </c>
      <c r="E73" s="70">
        <v>0.0</v>
      </c>
      <c r="F73" s="208">
        <f t="shared" si="1"/>
        <v>362</v>
      </c>
      <c r="G73" s="68">
        <f t="shared" si="2"/>
        <v>2</v>
      </c>
      <c r="H73" s="73" t="s">
        <v>100</v>
      </c>
      <c r="I73" s="26">
        <v>2.0</v>
      </c>
      <c r="J73" s="61">
        <f t="shared" si="3"/>
        <v>0.001360544218</v>
      </c>
      <c r="K73" s="62">
        <f t="shared" si="4"/>
        <v>0.4925170068</v>
      </c>
      <c r="L73" s="16"/>
      <c r="M73" s="4"/>
      <c r="N73" s="4"/>
      <c r="O73" s="4"/>
      <c r="P73" s="4"/>
      <c r="Q73" s="4"/>
      <c r="R73" s="4"/>
      <c r="S73" s="4"/>
      <c r="T73" s="4"/>
      <c r="U73" s="4"/>
      <c r="V73" s="4"/>
      <c r="W73" s="4"/>
      <c r="X73" s="4"/>
    </row>
    <row r="74">
      <c r="A74" s="69" t="s">
        <v>709</v>
      </c>
      <c r="B74" s="64" t="s">
        <v>98</v>
      </c>
      <c r="C74" s="65" t="s">
        <v>99</v>
      </c>
      <c r="D74" s="207">
        <v>362.0</v>
      </c>
      <c r="E74" s="70">
        <v>0.0</v>
      </c>
      <c r="F74" s="208">
        <f t="shared" si="1"/>
        <v>362</v>
      </c>
      <c r="G74" s="68">
        <f t="shared" si="2"/>
        <v>2</v>
      </c>
      <c r="H74" s="73" t="s">
        <v>100</v>
      </c>
      <c r="I74" s="26">
        <v>2.0</v>
      </c>
      <c r="J74" s="61">
        <f t="shared" si="3"/>
        <v>0.001360544218</v>
      </c>
      <c r="K74" s="62">
        <f t="shared" si="4"/>
        <v>0.4925170068</v>
      </c>
      <c r="L74" s="16"/>
      <c r="M74" s="4"/>
      <c r="N74" s="4"/>
      <c r="O74" s="4"/>
      <c r="P74" s="4"/>
      <c r="Q74" s="4"/>
      <c r="R74" s="4"/>
      <c r="S74" s="4"/>
      <c r="T74" s="4"/>
      <c r="U74" s="4"/>
      <c r="V74" s="4"/>
      <c r="W74" s="4"/>
      <c r="X74" s="4"/>
    </row>
    <row r="75">
      <c r="A75" s="69" t="s">
        <v>172</v>
      </c>
      <c r="B75" s="64" t="s">
        <v>173</v>
      </c>
      <c r="C75" s="65" t="s">
        <v>174</v>
      </c>
      <c r="D75" s="207">
        <v>408.0</v>
      </c>
      <c r="E75" s="70">
        <v>0.0</v>
      </c>
      <c r="F75" s="208">
        <f t="shared" si="1"/>
        <v>408</v>
      </c>
      <c r="G75" s="68">
        <f t="shared" si="2"/>
        <v>2</v>
      </c>
      <c r="H75" s="73" t="s">
        <v>175</v>
      </c>
      <c r="I75" s="26">
        <v>2.0</v>
      </c>
      <c r="J75" s="61">
        <f t="shared" si="3"/>
        <v>0.001360544218</v>
      </c>
      <c r="K75" s="62">
        <f t="shared" si="4"/>
        <v>0.5551020408</v>
      </c>
      <c r="L75" s="16"/>
      <c r="M75" s="4"/>
      <c r="N75" s="4"/>
      <c r="O75" s="4"/>
      <c r="P75" s="4"/>
      <c r="Q75" s="4"/>
      <c r="R75" s="4"/>
      <c r="S75" s="4"/>
      <c r="T75" s="4"/>
      <c r="U75" s="4"/>
      <c r="V75" s="4"/>
      <c r="W75" s="4"/>
      <c r="X75" s="4"/>
    </row>
    <row r="76">
      <c r="A76" s="69" t="s">
        <v>263</v>
      </c>
      <c r="B76" s="64" t="s">
        <v>264</v>
      </c>
      <c r="C76" s="65" t="s">
        <v>265</v>
      </c>
      <c r="D76" s="207">
        <v>509.0</v>
      </c>
      <c r="E76" s="70">
        <v>0.0</v>
      </c>
      <c r="F76" s="208">
        <f t="shared" si="1"/>
        <v>509</v>
      </c>
      <c r="G76" s="68">
        <f t="shared" si="2"/>
        <v>2</v>
      </c>
      <c r="H76" s="73" t="s">
        <v>266</v>
      </c>
      <c r="I76" s="26">
        <v>2.0</v>
      </c>
      <c r="J76" s="61">
        <f t="shared" si="3"/>
        <v>0.001360544218</v>
      </c>
      <c r="K76" s="62">
        <f t="shared" si="4"/>
        <v>0.6925170068</v>
      </c>
      <c r="L76" s="16"/>
      <c r="M76" s="4"/>
      <c r="N76" s="4"/>
      <c r="O76" s="4"/>
      <c r="P76" s="4"/>
      <c r="Q76" s="4"/>
      <c r="R76" s="4"/>
      <c r="S76" s="4"/>
      <c r="T76" s="4"/>
      <c r="U76" s="4"/>
      <c r="V76" s="4"/>
      <c r="W76" s="4"/>
      <c r="X76" s="4"/>
    </row>
    <row r="77">
      <c r="A77" s="69" t="s">
        <v>128</v>
      </c>
      <c r="B77" s="64" t="s">
        <v>129</v>
      </c>
      <c r="C77" s="65" t="s">
        <v>130</v>
      </c>
      <c r="D77" s="207">
        <v>393.0</v>
      </c>
      <c r="E77" s="70">
        <v>0.0</v>
      </c>
      <c r="F77" s="208">
        <f t="shared" si="1"/>
        <v>393</v>
      </c>
      <c r="G77" s="68">
        <f t="shared" si="2"/>
        <v>2</v>
      </c>
      <c r="H77" s="73" t="s">
        <v>100</v>
      </c>
      <c r="I77" s="26">
        <v>2.0</v>
      </c>
      <c r="J77" s="61">
        <f t="shared" si="3"/>
        <v>0.001360544218</v>
      </c>
      <c r="K77" s="62">
        <f t="shared" si="4"/>
        <v>0.5346938776</v>
      </c>
      <c r="L77" s="16"/>
      <c r="M77" s="4"/>
      <c r="N77" s="4"/>
      <c r="O77" s="4"/>
      <c r="P77" s="4"/>
      <c r="Q77" s="4"/>
      <c r="R77" s="4"/>
      <c r="S77" s="4"/>
      <c r="T77" s="4"/>
      <c r="U77" s="4"/>
      <c r="V77" s="4"/>
      <c r="W77" s="4"/>
      <c r="X77" s="4"/>
    </row>
    <row r="78">
      <c r="A78" s="31" t="s">
        <v>267</v>
      </c>
      <c r="B78" s="64" t="s">
        <v>177</v>
      </c>
      <c r="C78" s="65" t="s">
        <v>130</v>
      </c>
      <c r="D78" s="207">
        <v>393.0</v>
      </c>
      <c r="E78" s="70">
        <v>0.0</v>
      </c>
      <c r="F78" s="208">
        <f t="shared" si="1"/>
        <v>393</v>
      </c>
      <c r="G78" s="68">
        <f t="shared" si="2"/>
        <v>2</v>
      </c>
      <c r="H78" s="73" t="s">
        <v>100</v>
      </c>
      <c r="I78" s="26">
        <v>2.0</v>
      </c>
      <c r="J78" s="61">
        <f t="shared" si="3"/>
        <v>0.001360544218</v>
      </c>
      <c r="K78" s="62">
        <f t="shared" si="4"/>
        <v>0.5346938776</v>
      </c>
      <c r="L78" s="16"/>
      <c r="M78" s="4"/>
      <c r="N78" s="4"/>
      <c r="O78" s="4"/>
      <c r="P78" s="4"/>
      <c r="Q78" s="4"/>
      <c r="R78" s="4"/>
      <c r="S78" s="4"/>
      <c r="T78" s="4"/>
      <c r="U78" s="4"/>
      <c r="V78" s="4"/>
      <c r="W78" s="4"/>
      <c r="X78" s="4"/>
    </row>
    <row r="79">
      <c r="A79" s="72" t="s">
        <v>272</v>
      </c>
      <c r="B79" s="64" t="s">
        <v>95</v>
      </c>
      <c r="C79" s="65" t="s">
        <v>96</v>
      </c>
      <c r="D79" s="66">
        <v>175.3</v>
      </c>
      <c r="E79" s="70">
        <v>0.0</v>
      </c>
      <c r="F79" s="208">
        <f t="shared" si="1"/>
        <v>175.3</v>
      </c>
      <c r="G79" s="68">
        <f t="shared" si="2"/>
        <v>1</v>
      </c>
      <c r="H79" s="73" t="s">
        <v>67</v>
      </c>
      <c r="I79" s="26">
        <v>2.0</v>
      </c>
      <c r="J79" s="61">
        <f t="shared" si="3"/>
        <v>0.001360544218</v>
      </c>
      <c r="K79" s="62">
        <f t="shared" si="4"/>
        <v>0.2385034014</v>
      </c>
      <c r="L79" s="16"/>
      <c r="M79" s="4"/>
      <c r="N79" s="4"/>
      <c r="O79" s="4"/>
      <c r="P79" s="4"/>
      <c r="Q79" s="4"/>
      <c r="R79" s="4"/>
      <c r="S79" s="4"/>
      <c r="T79" s="4"/>
      <c r="U79" s="4"/>
      <c r="V79" s="4"/>
      <c r="W79" s="4"/>
      <c r="X79" s="4"/>
    </row>
    <row r="80">
      <c r="A80" s="74" t="s">
        <v>700</v>
      </c>
      <c r="B80" s="64" t="s">
        <v>84</v>
      </c>
      <c r="C80" s="65" t="s">
        <v>85</v>
      </c>
      <c r="D80" s="66">
        <v>397.1</v>
      </c>
      <c r="E80" s="70">
        <v>0.0</v>
      </c>
      <c r="F80" s="208">
        <f t="shared" si="1"/>
        <v>397.1</v>
      </c>
      <c r="G80" s="68">
        <f t="shared" si="2"/>
        <v>2</v>
      </c>
      <c r="H80" s="73" t="s">
        <v>67</v>
      </c>
      <c r="I80" s="26">
        <v>2.0</v>
      </c>
      <c r="J80" s="61">
        <f t="shared" si="3"/>
        <v>0.001360544218</v>
      </c>
      <c r="K80" s="62">
        <f t="shared" si="4"/>
        <v>0.5402721088</v>
      </c>
      <c r="L80" s="16"/>
      <c r="M80" s="4"/>
      <c r="N80" s="4"/>
      <c r="O80" s="4"/>
      <c r="P80" s="4"/>
      <c r="Q80" s="4"/>
      <c r="R80" s="4"/>
      <c r="S80" s="4"/>
      <c r="T80" s="4"/>
      <c r="U80" s="4"/>
      <c r="V80" s="4"/>
      <c r="W80" s="4"/>
      <c r="X80" s="4"/>
    </row>
    <row r="81">
      <c r="A81" s="69" t="s">
        <v>206</v>
      </c>
      <c r="B81" s="64" t="s">
        <v>207</v>
      </c>
      <c r="C81" s="65" t="s">
        <v>208</v>
      </c>
      <c r="D81" s="66">
        <v>388.9</v>
      </c>
      <c r="E81" s="70">
        <v>0.0</v>
      </c>
      <c r="F81" s="208">
        <f t="shared" si="1"/>
        <v>388.9</v>
      </c>
      <c r="G81" s="68">
        <f t="shared" si="2"/>
        <v>2</v>
      </c>
      <c r="H81" s="73" t="s">
        <v>67</v>
      </c>
      <c r="I81" s="26">
        <v>2.0</v>
      </c>
      <c r="J81" s="61">
        <f t="shared" si="3"/>
        <v>0.001360544218</v>
      </c>
      <c r="K81" s="62">
        <f t="shared" si="4"/>
        <v>0.5291156463</v>
      </c>
      <c r="L81" s="16"/>
      <c r="M81" s="4"/>
      <c r="N81" s="4"/>
      <c r="O81" s="4"/>
      <c r="P81" s="4"/>
      <c r="Q81" s="4"/>
      <c r="R81" s="4"/>
      <c r="S81" s="4"/>
      <c r="T81" s="4"/>
      <c r="U81" s="4"/>
      <c r="V81" s="4"/>
      <c r="W81" s="4"/>
      <c r="X81" s="4"/>
    </row>
    <row r="82">
      <c r="A82" s="31" t="s">
        <v>706</v>
      </c>
      <c r="B82" s="64" t="s">
        <v>87</v>
      </c>
      <c r="C82" s="65" t="s">
        <v>88</v>
      </c>
      <c r="D82" s="66">
        <v>327.7</v>
      </c>
      <c r="E82" s="70">
        <v>0.0</v>
      </c>
      <c r="F82" s="208">
        <f t="shared" si="1"/>
        <v>327.7</v>
      </c>
      <c r="G82" s="68">
        <f t="shared" si="2"/>
        <v>2</v>
      </c>
      <c r="H82" s="73" t="s">
        <v>67</v>
      </c>
      <c r="I82" s="26">
        <v>2.0</v>
      </c>
      <c r="J82" s="61">
        <f t="shared" si="3"/>
        <v>0.001360544218</v>
      </c>
      <c r="K82" s="62">
        <f t="shared" si="4"/>
        <v>0.4458503401</v>
      </c>
      <c r="L82" s="16"/>
      <c r="M82" s="4"/>
      <c r="N82" s="4"/>
      <c r="O82" s="4"/>
      <c r="P82" s="4"/>
      <c r="Q82" s="4"/>
      <c r="R82" s="4"/>
      <c r="S82" s="4"/>
      <c r="T82" s="4"/>
      <c r="U82" s="4"/>
      <c r="V82" s="4"/>
      <c r="W82" s="4"/>
      <c r="X82" s="4"/>
    </row>
    <row r="83">
      <c r="A83" s="31" t="s">
        <v>493</v>
      </c>
      <c r="B83" s="64" t="s">
        <v>87</v>
      </c>
      <c r="C83" s="65" t="s">
        <v>88</v>
      </c>
      <c r="D83" s="66">
        <v>327.7</v>
      </c>
      <c r="E83" s="70">
        <v>0.0</v>
      </c>
      <c r="F83" s="208">
        <f t="shared" si="1"/>
        <v>327.7</v>
      </c>
      <c r="G83" s="68">
        <f t="shared" si="2"/>
        <v>2</v>
      </c>
      <c r="H83" s="73" t="s">
        <v>67</v>
      </c>
      <c r="I83" s="26">
        <v>2.0</v>
      </c>
      <c r="J83" s="61">
        <f t="shared" si="3"/>
        <v>0.001360544218</v>
      </c>
      <c r="K83" s="62">
        <f t="shared" si="4"/>
        <v>0.4458503401</v>
      </c>
      <c r="L83" s="16"/>
      <c r="M83" s="4"/>
      <c r="N83" s="4"/>
      <c r="O83" s="4"/>
      <c r="P83" s="4"/>
      <c r="Q83" s="4"/>
      <c r="R83" s="4"/>
      <c r="S83" s="4"/>
      <c r="T83" s="4"/>
      <c r="U83" s="4"/>
      <c r="V83" s="4"/>
      <c r="W83" s="4"/>
      <c r="X83" s="4"/>
    </row>
    <row r="84">
      <c r="A84" s="31" t="s">
        <v>786</v>
      </c>
      <c r="B84" s="64" t="s">
        <v>87</v>
      </c>
      <c r="C84" s="65" t="s">
        <v>88</v>
      </c>
      <c r="D84" s="66">
        <v>327.7</v>
      </c>
      <c r="E84" s="70">
        <v>0.0</v>
      </c>
      <c r="F84" s="208">
        <f t="shared" si="1"/>
        <v>327.7</v>
      </c>
      <c r="G84" s="68">
        <f t="shared" si="2"/>
        <v>2</v>
      </c>
      <c r="H84" s="73" t="s">
        <v>67</v>
      </c>
      <c r="I84" s="26">
        <v>2.0</v>
      </c>
      <c r="J84" s="61">
        <f t="shared" si="3"/>
        <v>0.001360544218</v>
      </c>
      <c r="K84" s="62">
        <f t="shared" si="4"/>
        <v>0.4458503401</v>
      </c>
      <c r="L84" s="16"/>
      <c r="M84" s="4"/>
      <c r="N84" s="4"/>
      <c r="O84" s="4"/>
      <c r="P84" s="4"/>
      <c r="Q84" s="4"/>
      <c r="R84" s="4"/>
      <c r="S84" s="4"/>
      <c r="T84" s="4"/>
      <c r="U84" s="4"/>
      <c r="V84" s="4"/>
      <c r="W84" s="4"/>
      <c r="X84" s="4"/>
    </row>
    <row r="85">
      <c r="A85" s="72" t="s">
        <v>89</v>
      </c>
      <c r="B85" s="64" t="s">
        <v>87</v>
      </c>
      <c r="C85" s="65" t="s">
        <v>88</v>
      </c>
      <c r="D85" s="66">
        <v>327.7</v>
      </c>
      <c r="E85" s="70">
        <v>0.0</v>
      </c>
      <c r="F85" s="208">
        <f t="shared" si="1"/>
        <v>327.7</v>
      </c>
      <c r="G85" s="68">
        <f t="shared" si="2"/>
        <v>2</v>
      </c>
      <c r="H85" s="73" t="s">
        <v>67</v>
      </c>
      <c r="I85" s="26">
        <v>2.0</v>
      </c>
      <c r="J85" s="61">
        <f t="shared" si="3"/>
        <v>0.001360544218</v>
      </c>
      <c r="K85" s="62">
        <f t="shared" si="4"/>
        <v>0.4458503401</v>
      </c>
      <c r="L85" s="16"/>
      <c r="M85" s="4"/>
      <c r="N85" s="4"/>
      <c r="O85" s="4"/>
      <c r="P85" s="4"/>
      <c r="Q85" s="4"/>
      <c r="R85" s="4"/>
      <c r="S85" s="4"/>
      <c r="T85" s="4"/>
      <c r="U85" s="4"/>
      <c r="V85" s="4"/>
      <c r="W85" s="4"/>
      <c r="X85" s="4"/>
    </row>
    <row r="86">
      <c r="A86" s="31" t="s">
        <v>279</v>
      </c>
      <c r="B86" s="75" t="s">
        <v>280</v>
      </c>
      <c r="C86" s="65" t="s">
        <v>281</v>
      </c>
      <c r="D86" s="66">
        <v>457.7</v>
      </c>
      <c r="E86" s="70">
        <v>0.0</v>
      </c>
      <c r="F86" s="208">
        <f t="shared" si="1"/>
        <v>457.7</v>
      </c>
      <c r="G86" s="68">
        <f t="shared" si="2"/>
        <v>2</v>
      </c>
      <c r="H86" s="73" t="s">
        <v>67</v>
      </c>
      <c r="I86" s="26">
        <v>2.0</v>
      </c>
      <c r="J86" s="61">
        <f t="shared" si="3"/>
        <v>0.001360544218</v>
      </c>
      <c r="K86" s="62">
        <f t="shared" si="4"/>
        <v>0.6227210884</v>
      </c>
      <c r="L86" s="16"/>
      <c r="M86" s="4"/>
      <c r="N86" s="4"/>
      <c r="O86" s="4"/>
      <c r="P86" s="4"/>
      <c r="Q86" s="4"/>
      <c r="R86" s="4"/>
      <c r="S86" s="4"/>
      <c r="T86" s="4"/>
      <c r="U86" s="4"/>
      <c r="V86" s="4"/>
      <c r="W86" s="4"/>
      <c r="X86" s="4"/>
    </row>
    <row r="87">
      <c r="A87" s="72" t="s">
        <v>522</v>
      </c>
      <c r="B87" s="75" t="s">
        <v>523</v>
      </c>
      <c r="C87" s="65" t="s">
        <v>110</v>
      </c>
      <c r="D87" s="66">
        <v>246.9</v>
      </c>
      <c r="E87" s="70">
        <v>0.0</v>
      </c>
      <c r="F87" s="208">
        <f t="shared" si="1"/>
        <v>246.9</v>
      </c>
      <c r="G87" s="68">
        <f t="shared" si="2"/>
        <v>1</v>
      </c>
      <c r="H87" s="73" t="s">
        <v>67</v>
      </c>
      <c r="I87" s="26">
        <v>2.0</v>
      </c>
      <c r="J87" s="61">
        <f t="shared" si="3"/>
        <v>0.001360544218</v>
      </c>
      <c r="K87" s="62">
        <f t="shared" si="4"/>
        <v>0.3359183673</v>
      </c>
      <c r="L87" s="16"/>
      <c r="M87" s="4"/>
      <c r="N87" s="4"/>
      <c r="O87" s="4"/>
      <c r="P87" s="4"/>
      <c r="Q87" s="4"/>
      <c r="R87" s="4"/>
      <c r="S87" s="4"/>
      <c r="T87" s="4"/>
      <c r="U87" s="4"/>
      <c r="V87" s="4"/>
      <c r="W87" s="4"/>
      <c r="X87" s="4"/>
    </row>
    <row r="88">
      <c r="A88" s="31" t="s">
        <v>212</v>
      </c>
      <c r="B88" s="75" t="s">
        <v>109</v>
      </c>
      <c r="C88" s="65" t="s">
        <v>110</v>
      </c>
      <c r="D88" s="66">
        <v>246.9</v>
      </c>
      <c r="E88" s="70">
        <v>0.0</v>
      </c>
      <c r="F88" s="208">
        <f t="shared" si="1"/>
        <v>246.9</v>
      </c>
      <c r="G88" s="68">
        <f t="shared" si="2"/>
        <v>1</v>
      </c>
      <c r="H88" s="73" t="s">
        <v>67</v>
      </c>
      <c r="I88" s="26">
        <v>2.0</v>
      </c>
      <c r="J88" s="61">
        <f t="shared" si="3"/>
        <v>0.001360544218</v>
      </c>
      <c r="K88" s="62">
        <f t="shared" si="4"/>
        <v>0.3359183673</v>
      </c>
      <c r="L88" s="16"/>
      <c r="M88" s="4"/>
      <c r="N88" s="4"/>
      <c r="O88" s="4"/>
      <c r="P88" s="4"/>
      <c r="Q88" s="4"/>
      <c r="R88" s="4"/>
      <c r="S88" s="4"/>
      <c r="T88" s="4"/>
      <c r="U88" s="4"/>
      <c r="V88" s="4"/>
      <c r="W88" s="4"/>
      <c r="X88" s="4"/>
    </row>
    <row r="89">
      <c r="A89" s="31" t="s">
        <v>701</v>
      </c>
      <c r="B89" s="64" t="s">
        <v>65</v>
      </c>
      <c r="C89" s="65" t="s">
        <v>66</v>
      </c>
      <c r="D89" s="66">
        <v>171.2</v>
      </c>
      <c r="E89" s="70">
        <v>0.0</v>
      </c>
      <c r="F89" s="208">
        <f t="shared" si="1"/>
        <v>171.2</v>
      </c>
      <c r="G89" s="68">
        <f t="shared" si="2"/>
        <v>1</v>
      </c>
      <c r="H89" s="73" t="s">
        <v>67</v>
      </c>
      <c r="I89" s="26">
        <v>2.0</v>
      </c>
      <c r="J89" s="61">
        <f t="shared" si="3"/>
        <v>0.001360544218</v>
      </c>
      <c r="K89" s="62">
        <f t="shared" si="4"/>
        <v>0.2329251701</v>
      </c>
      <c r="L89" s="16"/>
      <c r="M89" s="4"/>
      <c r="N89" s="4"/>
      <c r="O89" s="4"/>
      <c r="P89" s="4"/>
      <c r="Q89" s="4"/>
      <c r="R89" s="4"/>
      <c r="S89" s="4"/>
      <c r="T89" s="4"/>
      <c r="U89" s="4"/>
      <c r="V89" s="4"/>
      <c r="W89" s="4"/>
      <c r="X89" s="4"/>
    </row>
    <row r="90">
      <c r="A90" s="31" t="s">
        <v>133</v>
      </c>
      <c r="B90" s="75" t="s">
        <v>134</v>
      </c>
      <c r="C90" s="65" t="s">
        <v>135</v>
      </c>
      <c r="D90" s="66">
        <v>343.1</v>
      </c>
      <c r="E90" s="70">
        <v>0.0</v>
      </c>
      <c r="F90" s="208">
        <f t="shared" si="1"/>
        <v>343.1</v>
      </c>
      <c r="G90" s="68">
        <f t="shared" si="2"/>
        <v>2</v>
      </c>
      <c r="H90" s="73" t="s">
        <v>67</v>
      </c>
      <c r="I90" s="26">
        <v>2.0</v>
      </c>
      <c r="J90" s="61">
        <f t="shared" si="3"/>
        <v>0.001360544218</v>
      </c>
      <c r="K90" s="62">
        <f t="shared" si="4"/>
        <v>0.4668027211</v>
      </c>
      <c r="L90" s="16"/>
      <c r="M90" s="4"/>
      <c r="N90" s="4"/>
      <c r="O90" s="4"/>
      <c r="P90" s="4"/>
      <c r="Q90" s="4"/>
      <c r="R90" s="4"/>
      <c r="S90" s="4"/>
      <c r="T90" s="4"/>
      <c r="U90" s="4"/>
      <c r="V90" s="4"/>
      <c r="W90" s="4"/>
      <c r="X90" s="4"/>
    </row>
    <row r="91">
      <c r="A91" s="88" t="s">
        <v>787</v>
      </c>
      <c r="B91" s="75" t="s">
        <v>125</v>
      </c>
      <c r="C91" s="65" t="s">
        <v>126</v>
      </c>
      <c r="D91" s="66">
        <v>413.4</v>
      </c>
      <c r="E91" s="70">
        <v>0.0</v>
      </c>
      <c r="F91" s="208">
        <f t="shared" si="1"/>
        <v>413.4</v>
      </c>
      <c r="G91" s="68">
        <f t="shared" si="2"/>
        <v>2</v>
      </c>
      <c r="H91" s="73" t="s">
        <v>67</v>
      </c>
      <c r="I91" s="26">
        <v>2.0</v>
      </c>
      <c r="J91" s="61">
        <f t="shared" si="3"/>
        <v>0.001360544218</v>
      </c>
      <c r="K91" s="62">
        <f t="shared" si="4"/>
        <v>0.5624489796</v>
      </c>
      <c r="L91" s="16"/>
      <c r="M91" s="4"/>
      <c r="N91" s="4"/>
      <c r="O91" s="4"/>
      <c r="P91" s="4"/>
      <c r="Q91" s="4"/>
      <c r="R91" s="4"/>
      <c r="S91" s="4"/>
      <c r="T91" s="4"/>
      <c r="U91" s="4"/>
      <c r="V91" s="4"/>
      <c r="W91" s="4"/>
      <c r="X91" s="4"/>
    </row>
    <row r="92">
      <c r="A92" s="88" t="s">
        <v>562</v>
      </c>
      <c r="B92" s="75" t="s">
        <v>125</v>
      </c>
      <c r="C92" s="65" t="s">
        <v>126</v>
      </c>
      <c r="D92" s="66">
        <v>413.4</v>
      </c>
      <c r="E92" s="70">
        <v>0.0</v>
      </c>
      <c r="F92" s="208">
        <f t="shared" si="1"/>
        <v>413.4</v>
      </c>
      <c r="G92" s="68">
        <f t="shared" si="2"/>
        <v>2</v>
      </c>
      <c r="H92" s="73" t="s">
        <v>67</v>
      </c>
      <c r="I92" s="26">
        <v>2.0</v>
      </c>
      <c r="J92" s="61">
        <f t="shared" si="3"/>
        <v>0.001360544218</v>
      </c>
      <c r="K92" s="62">
        <f t="shared" si="4"/>
        <v>0.5624489796</v>
      </c>
      <c r="L92" s="16"/>
      <c r="M92" s="4"/>
      <c r="N92" s="4"/>
      <c r="O92" s="4"/>
      <c r="P92" s="4"/>
      <c r="Q92" s="4"/>
      <c r="R92" s="4"/>
      <c r="S92" s="4"/>
      <c r="T92" s="4"/>
      <c r="U92" s="4"/>
      <c r="V92" s="4"/>
      <c r="W92" s="4"/>
      <c r="X92" s="4"/>
    </row>
    <row r="93">
      <c r="A93" s="72" t="s">
        <v>560</v>
      </c>
      <c r="B93" s="75" t="s">
        <v>561</v>
      </c>
      <c r="C93" s="65" t="s">
        <v>126</v>
      </c>
      <c r="D93" s="66">
        <v>413.4</v>
      </c>
      <c r="E93" s="70">
        <v>0.0</v>
      </c>
      <c r="F93" s="208">
        <f t="shared" si="1"/>
        <v>413.4</v>
      </c>
      <c r="G93" s="68">
        <f t="shared" si="2"/>
        <v>2</v>
      </c>
      <c r="H93" s="73" t="s">
        <v>67</v>
      </c>
      <c r="I93" s="26">
        <v>2.0</v>
      </c>
      <c r="J93" s="61">
        <f t="shared" si="3"/>
        <v>0.001360544218</v>
      </c>
      <c r="K93" s="62">
        <f t="shared" si="4"/>
        <v>0.5624489796</v>
      </c>
      <c r="L93" s="16"/>
      <c r="M93" s="4"/>
      <c r="N93" s="4"/>
      <c r="O93" s="4"/>
      <c r="P93" s="4"/>
      <c r="Q93" s="4"/>
      <c r="R93" s="4"/>
      <c r="S93" s="4"/>
      <c r="T93" s="4"/>
      <c r="U93" s="4"/>
      <c r="V93" s="4"/>
      <c r="W93" s="4"/>
      <c r="X93" s="4"/>
    </row>
    <row r="94">
      <c r="A94" s="31" t="s">
        <v>758</v>
      </c>
      <c r="B94" s="75" t="s">
        <v>759</v>
      </c>
      <c r="C94" s="65" t="s">
        <v>126</v>
      </c>
      <c r="D94" s="66">
        <v>413.4</v>
      </c>
      <c r="E94" s="70">
        <v>0.0</v>
      </c>
      <c r="F94" s="208">
        <f t="shared" si="1"/>
        <v>413.4</v>
      </c>
      <c r="G94" s="68">
        <f t="shared" si="2"/>
        <v>2</v>
      </c>
      <c r="H94" s="73" t="s">
        <v>67</v>
      </c>
      <c r="I94" s="26">
        <v>2.0</v>
      </c>
      <c r="J94" s="61">
        <f t="shared" si="3"/>
        <v>0.001360544218</v>
      </c>
      <c r="K94" s="62">
        <f t="shared" si="4"/>
        <v>0.5624489796</v>
      </c>
      <c r="L94" s="16"/>
      <c r="M94" s="4"/>
      <c r="N94" s="4"/>
      <c r="O94" s="4"/>
      <c r="P94" s="4"/>
      <c r="Q94" s="4"/>
      <c r="R94" s="4"/>
      <c r="S94" s="4"/>
      <c r="T94" s="4"/>
      <c r="U94" s="4"/>
      <c r="V94" s="4"/>
      <c r="W94" s="4"/>
      <c r="X94" s="4"/>
    </row>
    <row r="95">
      <c r="A95" s="63" t="s">
        <v>285</v>
      </c>
      <c r="B95" s="64" t="s">
        <v>137</v>
      </c>
      <c r="C95" s="65" t="s">
        <v>138</v>
      </c>
      <c r="D95" s="66">
        <v>287.8</v>
      </c>
      <c r="E95" s="70">
        <v>0.0</v>
      </c>
      <c r="F95" s="208">
        <f t="shared" si="1"/>
        <v>287.8</v>
      </c>
      <c r="G95" s="68">
        <f t="shared" si="2"/>
        <v>2</v>
      </c>
      <c r="H95" s="73" t="s">
        <v>67</v>
      </c>
      <c r="I95" s="26">
        <v>2.0</v>
      </c>
      <c r="J95" s="61">
        <f t="shared" si="3"/>
        <v>0.001360544218</v>
      </c>
      <c r="K95" s="62">
        <f t="shared" si="4"/>
        <v>0.3915646259</v>
      </c>
      <c r="L95" s="16"/>
      <c r="M95" s="4"/>
      <c r="N95" s="4"/>
      <c r="O95" s="4"/>
      <c r="P95" s="4"/>
      <c r="Q95" s="4"/>
      <c r="R95" s="4"/>
      <c r="S95" s="4"/>
      <c r="T95" s="4"/>
      <c r="U95" s="4"/>
      <c r="V95" s="4"/>
      <c r="W95" s="4"/>
      <c r="X95" s="4"/>
    </row>
    <row r="96">
      <c r="A96" s="31" t="s">
        <v>289</v>
      </c>
      <c r="B96" s="75" t="s">
        <v>290</v>
      </c>
      <c r="C96" s="65" t="s">
        <v>291</v>
      </c>
      <c r="D96" s="207">
        <v>433.0</v>
      </c>
      <c r="E96" s="70">
        <v>0.0</v>
      </c>
      <c r="F96" s="208">
        <f t="shared" si="1"/>
        <v>433</v>
      </c>
      <c r="G96" s="68">
        <f t="shared" si="2"/>
        <v>2</v>
      </c>
      <c r="H96" s="73" t="s">
        <v>225</v>
      </c>
      <c r="I96" s="26">
        <v>1.0</v>
      </c>
      <c r="J96" s="61">
        <f t="shared" si="3"/>
        <v>0.0006802721088</v>
      </c>
      <c r="K96" s="62">
        <f t="shared" si="4"/>
        <v>0.2945578231</v>
      </c>
      <c r="L96" s="16"/>
      <c r="M96" s="4"/>
      <c r="N96" s="4"/>
      <c r="O96" s="4"/>
      <c r="P96" s="4"/>
      <c r="Q96" s="4"/>
      <c r="R96" s="4"/>
      <c r="S96" s="4"/>
      <c r="T96" s="4"/>
      <c r="U96" s="4"/>
      <c r="V96" s="4"/>
      <c r="W96" s="4"/>
      <c r="X96" s="4"/>
    </row>
    <row r="97">
      <c r="A97" s="63" t="s">
        <v>292</v>
      </c>
      <c r="B97" s="64" t="s">
        <v>293</v>
      </c>
      <c r="C97" s="65" t="s">
        <v>294</v>
      </c>
      <c r="D97" s="207">
        <v>656.0</v>
      </c>
      <c r="E97" s="70">
        <v>0.0</v>
      </c>
      <c r="F97" s="208">
        <f t="shared" si="1"/>
        <v>656</v>
      </c>
      <c r="G97" s="68">
        <f t="shared" si="2"/>
        <v>3</v>
      </c>
      <c r="H97" s="73" t="s">
        <v>100</v>
      </c>
      <c r="I97" s="26">
        <v>1.0</v>
      </c>
      <c r="J97" s="61">
        <f t="shared" si="3"/>
        <v>0.0006802721088</v>
      </c>
      <c r="K97" s="62">
        <f t="shared" si="4"/>
        <v>0.4462585034</v>
      </c>
      <c r="L97" s="16"/>
      <c r="M97" s="4"/>
      <c r="N97" s="4"/>
      <c r="O97" s="4"/>
      <c r="P97" s="4"/>
      <c r="Q97" s="4"/>
      <c r="R97" s="4"/>
      <c r="S97" s="4"/>
      <c r="T97" s="4"/>
      <c r="U97" s="4"/>
      <c r="V97" s="4"/>
      <c r="W97" s="4"/>
      <c r="X97" s="4"/>
    </row>
    <row r="98">
      <c r="A98" s="31" t="s">
        <v>788</v>
      </c>
      <c r="B98" s="75" t="s">
        <v>789</v>
      </c>
      <c r="C98" s="65" t="s">
        <v>790</v>
      </c>
      <c r="D98" s="207">
        <v>161.0</v>
      </c>
      <c r="E98" s="70">
        <v>0.0</v>
      </c>
      <c r="F98" s="208">
        <f t="shared" si="1"/>
        <v>161</v>
      </c>
      <c r="G98" s="68">
        <f t="shared" si="2"/>
        <v>1</v>
      </c>
      <c r="H98" s="89" t="s">
        <v>51</v>
      </c>
      <c r="I98" s="26">
        <v>1.0</v>
      </c>
      <c r="J98" s="61">
        <f t="shared" si="3"/>
        <v>0.0006802721088</v>
      </c>
      <c r="K98" s="62">
        <f t="shared" si="4"/>
        <v>0.1095238095</v>
      </c>
      <c r="L98" s="16"/>
      <c r="M98" s="4"/>
      <c r="N98" s="4"/>
      <c r="O98" s="4"/>
      <c r="P98" s="4"/>
      <c r="Q98" s="4"/>
      <c r="R98" s="4"/>
      <c r="S98" s="4"/>
      <c r="T98" s="4"/>
      <c r="U98" s="4"/>
      <c r="V98" s="4"/>
      <c r="W98" s="4"/>
      <c r="X98" s="4"/>
    </row>
    <row r="99">
      <c r="A99" s="69" t="s">
        <v>219</v>
      </c>
      <c r="B99" s="64" t="s">
        <v>220</v>
      </c>
      <c r="C99" s="65" t="s">
        <v>221</v>
      </c>
      <c r="D99" s="207">
        <v>12.9</v>
      </c>
      <c r="E99" s="70">
        <v>0.0</v>
      </c>
      <c r="F99" s="208">
        <f t="shared" si="1"/>
        <v>12.9</v>
      </c>
      <c r="G99" s="68">
        <f t="shared" si="2"/>
        <v>1</v>
      </c>
      <c r="H99" s="73" t="s">
        <v>685</v>
      </c>
      <c r="I99" s="26">
        <v>1.0</v>
      </c>
      <c r="J99" s="61">
        <f t="shared" si="3"/>
        <v>0.0006802721088</v>
      </c>
      <c r="K99" s="62">
        <f t="shared" si="4"/>
        <v>0.008775510204</v>
      </c>
      <c r="L99" s="16"/>
      <c r="M99" s="4"/>
      <c r="N99" s="4"/>
      <c r="O99" s="4"/>
      <c r="P99" s="4"/>
      <c r="Q99" s="4"/>
      <c r="R99" s="4"/>
      <c r="S99" s="4"/>
      <c r="T99" s="4"/>
      <c r="U99" s="4"/>
      <c r="V99" s="4"/>
      <c r="W99" s="4"/>
      <c r="X99" s="4"/>
    </row>
    <row r="100">
      <c r="A100" s="63" t="s">
        <v>295</v>
      </c>
      <c r="B100" s="64" t="s">
        <v>296</v>
      </c>
      <c r="C100" s="65" t="s">
        <v>149</v>
      </c>
      <c r="D100" s="207">
        <v>40.0</v>
      </c>
      <c r="E100" s="70">
        <v>0.0</v>
      </c>
      <c r="F100" s="208">
        <f t="shared" si="1"/>
        <v>40</v>
      </c>
      <c r="G100" s="68">
        <f t="shared" si="2"/>
        <v>1</v>
      </c>
      <c r="H100" s="73" t="s">
        <v>685</v>
      </c>
      <c r="I100" s="26">
        <v>1.0</v>
      </c>
      <c r="J100" s="61">
        <f t="shared" si="3"/>
        <v>0.0006802721088</v>
      </c>
      <c r="K100" s="62">
        <f t="shared" si="4"/>
        <v>0.02721088435</v>
      </c>
      <c r="L100" s="16"/>
      <c r="M100" s="4"/>
      <c r="N100" s="4"/>
      <c r="O100" s="4"/>
      <c r="P100" s="4"/>
      <c r="Q100" s="4"/>
      <c r="R100" s="4"/>
      <c r="S100" s="4"/>
      <c r="T100" s="4"/>
      <c r="U100" s="4"/>
      <c r="V100" s="4"/>
      <c r="W100" s="4"/>
      <c r="X100" s="4"/>
    </row>
    <row r="101">
      <c r="A101" s="63" t="s">
        <v>182</v>
      </c>
      <c r="B101" s="64" t="s">
        <v>148</v>
      </c>
      <c r="C101" s="65" t="s">
        <v>149</v>
      </c>
      <c r="D101" s="207">
        <v>40.0</v>
      </c>
      <c r="E101" s="70">
        <v>0.0</v>
      </c>
      <c r="F101" s="208">
        <f t="shared" si="1"/>
        <v>40</v>
      </c>
      <c r="G101" s="68">
        <f t="shared" si="2"/>
        <v>1</v>
      </c>
      <c r="H101" s="73" t="s">
        <v>685</v>
      </c>
      <c r="I101" s="26">
        <v>1.0</v>
      </c>
      <c r="J101" s="61">
        <f t="shared" si="3"/>
        <v>0.0006802721088</v>
      </c>
      <c r="K101" s="62">
        <f t="shared" si="4"/>
        <v>0.02721088435</v>
      </c>
      <c r="L101" s="16"/>
      <c r="M101" s="4"/>
      <c r="N101" s="4"/>
      <c r="O101" s="4"/>
      <c r="P101" s="4"/>
      <c r="Q101" s="4"/>
      <c r="R101" s="4"/>
      <c r="S101" s="4"/>
      <c r="T101" s="4"/>
      <c r="U101" s="4"/>
      <c r="V101" s="4"/>
      <c r="W101" s="4"/>
      <c r="X101" s="4"/>
    </row>
    <row r="102">
      <c r="A102" s="31" t="s">
        <v>147</v>
      </c>
      <c r="B102" s="64" t="s">
        <v>148</v>
      </c>
      <c r="C102" s="65" t="s">
        <v>149</v>
      </c>
      <c r="D102" s="207">
        <v>40.0</v>
      </c>
      <c r="E102" s="70">
        <v>0.0</v>
      </c>
      <c r="F102" s="208">
        <f t="shared" si="1"/>
        <v>40</v>
      </c>
      <c r="G102" s="68">
        <f t="shared" si="2"/>
        <v>1</v>
      </c>
      <c r="H102" s="73" t="s">
        <v>685</v>
      </c>
      <c r="I102" s="26">
        <v>1.0</v>
      </c>
      <c r="J102" s="61">
        <f t="shared" si="3"/>
        <v>0.0006802721088</v>
      </c>
      <c r="K102" s="62">
        <f t="shared" si="4"/>
        <v>0.02721088435</v>
      </c>
      <c r="L102" s="16"/>
      <c r="M102" s="4"/>
      <c r="N102" s="4"/>
      <c r="O102" s="4"/>
      <c r="P102" s="4"/>
      <c r="Q102" s="4"/>
      <c r="R102" s="4"/>
      <c r="S102" s="4"/>
      <c r="T102" s="4"/>
      <c r="U102" s="4"/>
      <c r="V102" s="4"/>
      <c r="W102" s="4"/>
      <c r="X102" s="4"/>
    </row>
    <row r="103">
      <c r="A103" s="31" t="s">
        <v>791</v>
      </c>
      <c r="B103" s="75" t="s">
        <v>792</v>
      </c>
      <c r="C103" s="65" t="s">
        <v>224</v>
      </c>
      <c r="D103" s="207">
        <v>14.0</v>
      </c>
      <c r="E103" s="70">
        <v>0.0</v>
      </c>
      <c r="F103" s="208">
        <f t="shared" si="1"/>
        <v>14</v>
      </c>
      <c r="G103" s="68">
        <f t="shared" si="2"/>
        <v>1</v>
      </c>
      <c r="H103" s="89" t="s">
        <v>225</v>
      </c>
      <c r="I103" s="26">
        <v>1.0</v>
      </c>
      <c r="J103" s="61">
        <f t="shared" si="3"/>
        <v>0.0006802721088</v>
      </c>
      <c r="K103" s="62">
        <f t="shared" si="4"/>
        <v>0.009523809524</v>
      </c>
      <c r="L103" s="16"/>
      <c r="M103" s="4"/>
      <c r="N103" s="4"/>
      <c r="O103" s="4"/>
      <c r="P103" s="4"/>
      <c r="Q103" s="4"/>
      <c r="R103" s="4"/>
      <c r="S103" s="4"/>
      <c r="T103" s="4"/>
      <c r="U103" s="4"/>
      <c r="V103" s="4"/>
      <c r="W103" s="4"/>
      <c r="X103" s="4"/>
    </row>
    <row r="104">
      <c r="A104" s="31" t="s">
        <v>299</v>
      </c>
      <c r="B104" s="64" t="s">
        <v>300</v>
      </c>
      <c r="C104" s="65" t="s">
        <v>301</v>
      </c>
      <c r="D104" s="207">
        <v>555.0</v>
      </c>
      <c r="E104" s="70">
        <v>0.0</v>
      </c>
      <c r="F104" s="208">
        <f t="shared" si="1"/>
        <v>555</v>
      </c>
      <c r="G104" s="68">
        <f t="shared" si="2"/>
        <v>3</v>
      </c>
      <c r="H104" s="73" t="s">
        <v>302</v>
      </c>
      <c r="I104" s="26">
        <v>1.0</v>
      </c>
      <c r="J104" s="61">
        <f t="shared" si="3"/>
        <v>0.0006802721088</v>
      </c>
      <c r="K104" s="62">
        <f t="shared" si="4"/>
        <v>0.3775510204</v>
      </c>
      <c r="L104" s="16"/>
      <c r="M104" s="4"/>
      <c r="N104" s="4"/>
      <c r="O104" s="4"/>
      <c r="P104" s="4"/>
      <c r="Q104" s="4"/>
      <c r="R104" s="4"/>
      <c r="S104" s="4"/>
      <c r="T104" s="4"/>
      <c r="U104" s="4"/>
      <c r="V104" s="4"/>
      <c r="W104" s="4"/>
      <c r="X104" s="4"/>
    </row>
    <row r="105">
      <c r="A105" s="31" t="s">
        <v>306</v>
      </c>
      <c r="B105" s="64" t="s">
        <v>300</v>
      </c>
      <c r="C105" s="65" t="s">
        <v>301</v>
      </c>
      <c r="D105" s="207">
        <v>555.0</v>
      </c>
      <c r="E105" s="70">
        <v>0.0</v>
      </c>
      <c r="F105" s="208">
        <f t="shared" si="1"/>
        <v>555</v>
      </c>
      <c r="G105" s="68">
        <f t="shared" si="2"/>
        <v>3</v>
      </c>
      <c r="H105" s="73" t="s">
        <v>302</v>
      </c>
      <c r="I105" s="26">
        <v>1.0</v>
      </c>
      <c r="J105" s="61">
        <f t="shared" si="3"/>
        <v>0.0006802721088</v>
      </c>
      <c r="K105" s="62">
        <f t="shared" si="4"/>
        <v>0.3775510204</v>
      </c>
      <c r="L105" s="16"/>
      <c r="M105" s="4"/>
      <c r="N105" s="4"/>
      <c r="O105" s="4"/>
      <c r="P105" s="4"/>
      <c r="Q105" s="4"/>
      <c r="R105" s="4"/>
      <c r="S105" s="4"/>
      <c r="T105" s="4"/>
      <c r="U105" s="4"/>
      <c r="V105" s="4"/>
      <c r="W105" s="4"/>
      <c r="X105" s="4"/>
    </row>
    <row r="106">
      <c r="A106" s="88" t="s">
        <v>303</v>
      </c>
      <c r="B106" s="64" t="s">
        <v>300</v>
      </c>
      <c r="C106" s="65" t="s">
        <v>301</v>
      </c>
      <c r="D106" s="207">
        <v>555.0</v>
      </c>
      <c r="E106" s="70">
        <v>0.0</v>
      </c>
      <c r="F106" s="208">
        <f t="shared" si="1"/>
        <v>555</v>
      </c>
      <c r="G106" s="68">
        <f t="shared" si="2"/>
        <v>3</v>
      </c>
      <c r="H106" s="73" t="s">
        <v>302</v>
      </c>
      <c r="I106" s="26">
        <v>1.0</v>
      </c>
      <c r="J106" s="61">
        <f t="shared" si="3"/>
        <v>0.0006802721088</v>
      </c>
      <c r="K106" s="62">
        <f t="shared" si="4"/>
        <v>0.3775510204</v>
      </c>
      <c r="L106" s="16"/>
      <c r="M106" s="4"/>
      <c r="N106" s="4"/>
      <c r="O106" s="4"/>
      <c r="P106" s="4"/>
      <c r="Q106" s="4"/>
      <c r="R106" s="4"/>
      <c r="S106" s="4"/>
      <c r="T106" s="4"/>
      <c r="U106" s="4"/>
      <c r="V106" s="4"/>
      <c r="W106" s="4"/>
      <c r="X106" s="4"/>
    </row>
    <row r="107">
      <c r="A107" s="88" t="s">
        <v>304</v>
      </c>
      <c r="B107" s="64" t="s">
        <v>300</v>
      </c>
      <c r="C107" s="65" t="s">
        <v>301</v>
      </c>
      <c r="D107" s="207">
        <v>555.0</v>
      </c>
      <c r="E107" s="70">
        <v>0.0</v>
      </c>
      <c r="F107" s="208">
        <f t="shared" si="1"/>
        <v>555</v>
      </c>
      <c r="G107" s="68">
        <f t="shared" si="2"/>
        <v>3</v>
      </c>
      <c r="H107" s="73" t="s">
        <v>302</v>
      </c>
      <c r="I107" s="26">
        <v>1.0</v>
      </c>
      <c r="J107" s="61">
        <f t="shared" si="3"/>
        <v>0.0006802721088</v>
      </c>
      <c r="K107" s="62">
        <f t="shared" si="4"/>
        <v>0.3775510204</v>
      </c>
      <c r="L107" s="16"/>
      <c r="M107" s="4"/>
      <c r="N107" s="4"/>
      <c r="O107" s="4"/>
      <c r="P107" s="4"/>
      <c r="Q107" s="4"/>
      <c r="R107" s="4"/>
      <c r="S107" s="4"/>
      <c r="T107" s="4"/>
      <c r="U107" s="4"/>
      <c r="V107" s="4"/>
      <c r="W107" s="4"/>
      <c r="X107" s="4"/>
    </row>
    <row r="108">
      <c r="A108" s="88" t="s">
        <v>732</v>
      </c>
      <c r="B108" s="75" t="s">
        <v>308</v>
      </c>
      <c r="C108" s="65" t="s">
        <v>228</v>
      </c>
      <c r="D108" s="207">
        <v>436.6</v>
      </c>
      <c r="E108" s="70">
        <v>0.0</v>
      </c>
      <c r="F108" s="208">
        <f t="shared" si="1"/>
        <v>436.6</v>
      </c>
      <c r="G108" s="68">
        <f t="shared" si="2"/>
        <v>2</v>
      </c>
      <c r="H108" s="89" t="s">
        <v>51</v>
      </c>
      <c r="I108" s="26">
        <v>1.0</v>
      </c>
      <c r="J108" s="61">
        <f t="shared" si="3"/>
        <v>0.0006802721088</v>
      </c>
      <c r="K108" s="62">
        <f t="shared" si="4"/>
        <v>0.2970068027</v>
      </c>
      <c r="L108" s="16"/>
      <c r="M108" s="4"/>
      <c r="N108" s="4"/>
      <c r="O108" s="4"/>
      <c r="P108" s="4"/>
      <c r="Q108" s="4"/>
      <c r="R108" s="4"/>
      <c r="S108" s="4"/>
      <c r="T108" s="4"/>
      <c r="U108" s="4"/>
      <c r="V108" s="4"/>
      <c r="W108" s="4"/>
      <c r="X108" s="4"/>
    </row>
    <row r="109">
      <c r="A109" s="90" t="s">
        <v>307</v>
      </c>
      <c r="B109" s="75" t="s">
        <v>308</v>
      </c>
      <c r="C109" s="65" t="s">
        <v>228</v>
      </c>
      <c r="D109" s="207">
        <v>436.6</v>
      </c>
      <c r="E109" s="70">
        <v>0.0</v>
      </c>
      <c r="F109" s="208">
        <f t="shared" si="1"/>
        <v>436.6</v>
      </c>
      <c r="G109" s="68">
        <f t="shared" si="2"/>
        <v>2</v>
      </c>
      <c r="H109" s="89" t="s">
        <v>51</v>
      </c>
      <c r="I109" s="26">
        <v>1.0</v>
      </c>
      <c r="J109" s="61">
        <f t="shared" si="3"/>
        <v>0.0006802721088</v>
      </c>
      <c r="K109" s="62">
        <f t="shared" si="4"/>
        <v>0.2970068027</v>
      </c>
      <c r="L109" s="16"/>
      <c r="M109" s="4"/>
      <c r="N109" s="4"/>
      <c r="O109" s="4"/>
      <c r="P109" s="4"/>
      <c r="Q109" s="4"/>
      <c r="R109" s="4"/>
      <c r="S109" s="4"/>
      <c r="T109" s="4"/>
      <c r="U109" s="4"/>
      <c r="V109" s="4"/>
      <c r="W109" s="4"/>
      <c r="X109" s="4"/>
    </row>
    <row r="110">
      <c r="A110" s="31" t="s">
        <v>716</v>
      </c>
      <c r="B110" s="75" t="s">
        <v>717</v>
      </c>
      <c r="C110" s="65" t="s">
        <v>50</v>
      </c>
      <c r="D110" s="207">
        <v>314.0</v>
      </c>
      <c r="E110" s="70">
        <v>0.0</v>
      </c>
      <c r="F110" s="208">
        <f t="shared" si="1"/>
        <v>314</v>
      </c>
      <c r="G110" s="68">
        <f t="shared" si="2"/>
        <v>2</v>
      </c>
      <c r="H110" s="89" t="s">
        <v>51</v>
      </c>
      <c r="I110" s="26">
        <v>1.0</v>
      </c>
      <c r="J110" s="61">
        <f t="shared" si="3"/>
        <v>0.0006802721088</v>
      </c>
      <c r="K110" s="62">
        <f t="shared" si="4"/>
        <v>0.2136054422</v>
      </c>
      <c r="L110" s="16"/>
      <c r="M110" s="4"/>
      <c r="N110" s="4"/>
      <c r="O110" s="4"/>
      <c r="P110" s="4"/>
      <c r="Q110" s="4"/>
      <c r="R110" s="4"/>
      <c r="S110" s="4"/>
      <c r="T110" s="4"/>
      <c r="U110" s="4"/>
      <c r="V110" s="4"/>
      <c r="W110" s="4"/>
      <c r="X110" s="4"/>
    </row>
    <row r="111">
      <c r="A111" s="72" t="s">
        <v>793</v>
      </c>
      <c r="B111" s="64" t="s">
        <v>102</v>
      </c>
      <c r="C111" s="65" t="s">
        <v>50</v>
      </c>
      <c r="D111" s="207">
        <v>314.0</v>
      </c>
      <c r="E111" s="70">
        <v>0.0</v>
      </c>
      <c r="F111" s="208">
        <f t="shared" si="1"/>
        <v>314</v>
      </c>
      <c r="G111" s="68">
        <f t="shared" si="2"/>
        <v>2</v>
      </c>
      <c r="H111" s="89" t="s">
        <v>51</v>
      </c>
      <c r="I111" s="26">
        <v>1.0</v>
      </c>
      <c r="J111" s="61">
        <f t="shared" si="3"/>
        <v>0.0006802721088</v>
      </c>
      <c r="K111" s="62">
        <f t="shared" si="4"/>
        <v>0.2136054422</v>
      </c>
      <c r="L111" s="16"/>
      <c r="M111" s="4"/>
      <c r="N111" s="4"/>
      <c r="O111" s="4"/>
      <c r="P111" s="4"/>
      <c r="Q111" s="4"/>
      <c r="R111" s="4"/>
      <c r="S111" s="4"/>
      <c r="T111" s="4"/>
      <c r="U111" s="4"/>
      <c r="V111" s="4"/>
      <c r="W111" s="4"/>
      <c r="X111" s="4"/>
    </row>
    <row r="112">
      <c r="A112" s="72" t="s">
        <v>794</v>
      </c>
      <c r="B112" s="64" t="s">
        <v>102</v>
      </c>
      <c r="C112" s="65" t="s">
        <v>50</v>
      </c>
      <c r="D112" s="207">
        <v>314.0</v>
      </c>
      <c r="E112" s="70">
        <v>0.0</v>
      </c>
      <c r="F112" s="208">
        <f t="shared" si="1"/>
        <v>314</v>
      </c>
      <c r="G112" s="68">
        <f t="shared" si="2"/>
        <v>2</v>
      </c>
      <c r="H112" s="89" t="s">
        <v>51</v>
      </c>
      <c r="I112" s="26">
        <v>1.0</v>
      </c>
      <c r="J112" s="61">
        <f t="shared" si="3"/>
        <v>0.0006802721088</v>
      </c>
      <c r="K112" s="62">
        <f t="shared" si="4"/>
        <v>0.2136054422</v>
      </c>
      <c r="L112" s="16"/>
      <c r="M112" s="4"/>
      <c r="N112" s="4"/>
      <c r="O112" s="4"/>
      <c r="P112" s="4"/>
      <c r="Q112" s="4"/>
      <c r="R112" s="4"/>
      <c r="S112" s="4"/>
      <c r="T112" s="4"/>
      <c r="U112" s="4"/>
      <c r="V112" s="4"/>
      <c r="W112" s="4"/>
      <c r="X112" s="4"/>
    </row>
    <row r="113">
      <c r="A113" s="31" t="s">
        <v>771</v>
      </c>
      <c r="B113" s="64" t="s">
        <v>102</v>
      </c>
      <c r="C113" s="65" t="s">
        <v>50</v>
      </c>
      <c r="D113" s="207">
        <v>314.0</v>
      </c>
      <c r="E113" s="70">
        <v>0.0</v>
      </c>
      <c r="F113" s="208">
        <f t="shared" si="1"/>
        <v>314</v>
      </c>
      <c r="G113" s="68">
        <f t="shared" si="2"/>
        <v>2</v>
      </c>
      <c r="H113" s="89" t="s">
        <v>51</v>
      </c>
      <c r="I113" s="26">
        <v>1.0</v>
      </c>
      <c r="J113" s="61">
        <f t="shared" si="3"/>
        <v>0.0006802721088</v>
      </c>
      <c r="K113" s="62">
        <f t="shared" si="4"/>
        <v>0.2136054422</v>
      </c>
      <c r="L113" s="16"/>
      <c r="M113" s="4"/>
      <c r="N113" s="4"/>
      <c r="O113" s="4"/>
      <c r="P113" s="4"/>
      <c r="Q113" s="4"/>
      <c r="R113" s="4"/>
      <c r="S113" s="4"/>
      <c r="T113" s="4"/>
      <c r="U113" s="4"/>
      <c r="V113" s="4"/>
      <c r="W113" s="4"/>
      <c r="X113" s="4"/>
    </row>
    <row r="114">
      <c r="A114" s="69" t="s">
        <v>743</v>
      </c>
      <c r="B114" s="64" t="s">
        <v>141</v>
      </c>
      <c r="C114" s="65" t="s">
        <v>50</v>
      </c>
      <c r="D114" s="207">
        <v>314.0</v>
      </c>
      <c r="E114" s="70">
        <v>0.0</v>
      </c>
      <c r="F114" s="208">
        <f t="shared" si="1"/>
        <v>314</v>
      </c>
      <c r="G114" s="68">
        <f t="shared" si="2"/>
        <v>2</v>
      </c>
      <c r="H114" s="89" t="s">
        <v>51</v>
      </c>
      <c r="I114" s="26">
        <v>1.0</v>
      </c>
      <c r="J114" s="61">
        <f t="shared" si="3"/>
        <v>0.0006802721088</v>
      </c>
      <c r="K114" s="62">
        <f t="shared" si="4"/>
        <v>0.2136054422</v>
      </c>
      <c r="L114" s="16"/>
      <c r="M114" s="4"/>
      <c r="N114" s="4"/>
      <c r="O114" s="4"/>
      <c r="P114" s="4"/>
      <c r="Q114" s="4"/>
      <c r="R114" s="4"/>
      <c r="S114" s="4"/>
      <c r="T114" s="4"/>
      <c r="U114" s="4"/>
      <c r="V114" s="4"/>
      <c r="W114" s="4"/>
      <c r="X114" s="4"/>
    </row>
    <row r="115">
      <c r="A115" s="69" t="s">
        <v>311</v>
      </c>
      <c r="B115" s="64" t="s">
        <v>79</v>
      </c>
      <c r="C115" s="65" t="s">
        <v>50</v>
      </c>
      <c r="D115" s="207">
        <v>314.0</v>
      </c>
      <c r="E115" s="70">
        <v>0.0</v>
      </c>
      <c r="F115" s="208">
        <f t="shared" si="1"/>
        <v>314</v>
      </c>
      <c r="G115" s="68">
        <f t="shared" si="2"/>
        <v>2</v>
      </c>
      <c r="H115" s="89" t="s">
        <v>51</v>
      </c>
      <c r="I115" s="26">
        <v>1.0</v>
      </c>
      <c r="J115" s="61">
        <f t="shared" si="3"/>
        <v>0.0006802721088</v>
      </c>
      <c r="K115" s="62">
        <f t="shared" si="4"/>
        <v>0.2136054422</v>
      </c>
      <c r="L115" s="16"/>
      <c r="M115" s="4"/>
      <c r="N115" s="4"/>
      <c r="O115" s="4"/>
      <c r="P115" s="4"/>
      <c r="Q115" s="4"/>
      <c r="R115" s="4"/>
      <c r="S115" s="4"/>
      <c r="T115" s="4"/>
      <c r="U115" s="4"/>
      <c r="V115" s="4"/>
      <c r="W115" s="4"/>
      <c r="X115" s="4"/>
    </row>
    <row r="116">
      <c r="A116" s="74" t="s">
        <v>329</v>
      </c>
      <c r="B116" s="64" t="s">
        <v>79</v>
      </c>
      <c r="C116" s="65" t="s">
        <v>50</v>
      </c>
      <c r="D116" s="207">
        <v>314.0</v>
      </c>
      <c r="E116" s="70">
        <v>0.0</v>
      </c>
      <c r="F116" s="208">
        <f t="shared" si="1"/>
        <v>314</v>
      </c>
      <c r="G116" s="68">
        <f t="shared" si="2"/>
        <v>2</v>
      </c>
      <c r="H116" s="89" t="s">
        <v>51</v>
      </c>
      <c r="I116" s="26">
        <v>1.0</v>
      </c>
      <c r="J116" s="61">
        <f t="shared" si="3"/>
        <v>0.0006802721088</v>
      </c>
      <c r="K116" s="62">
        <f t="shared" si="4"/>
        <v>0.2136054422</v>
      </c>
      <c r="L116" s="16"/>
      <c r="M116" s="4"/>
      <c r="N116" s="4"/>
      <c r="O116" s="4"/>
      <c r="P116" s="4"/>
      <c r="Q116" s="4"/>
      <c r="R116" s="4"/>
      <c r="S116" s="4"/>
      <c r="T116" s="4"/>
      <c r="U116" s="4"/>
      <c r="V116" s="4"/>
      <c r="W116" s="4"/>
      <c r="X116" s="4"/>
    </row>
    <row r="117">
      <c r="A117" s="31" t="s">
        <v>162</v>
      </c>
      <c r="B117" s="64" t="s">
        <v>79</v>
      </c>
      <c r="C117" s="65" t="s">
        <v>50</v>
      </c>
      <c r="D117" s="207">
        <v>314.0</v>
      </c>
      <c r="E117" s="70">
        <v>0.0</v>
      </c>
      <c r="F117" s="208">
        <f t="shared" si="1"/>
        <v>314</v>
      </c>
      <c r="G117" s="68">
        <f t="shared" si="2"/>
        <v>2</v>
      </c>
      <c r="H117" s="89" t="s">
        <v>51</v>
      </c>
      <c r="I117" s="26">
        <v>1.0</v>
      </c>
      <c r="J117" s="61">
        <f t="shared" si="3"/>
        <v>0.0006802721088</v>
      </c>
      <c r="K117" s="62">
        <f t="shared" si="4"/>
        <v>0.2136054422</v>
      </c>
      <c r="L117" s="16"/>
      <c r="M117" s="4"/>
      <c r="N117" s="4"/>
      <c r="O117" s="4"/>
      <c r="P117" s="4"/>
      <c r="Q117" s="4"/>
      <c r="R117" s="4"/>
      <c r="S117" s="4"/>
      <c r="T117" s="4"/>
      <c r="U117" s="4"/>
      <c r="V117" s="4"/>
      <c r="W117" s="4"/>
      <c r="X117" s="4"/>
    </row>
    <row r="118">
      <c r="A118" s="72" t="s">
        <v>332</v>
      </c>
      <c r="B118" s="64" t="s">
        <v>79</v>
      </c>
      <c r="C118" s="65" t="s">
        <v>50</v>
      </c>
      <c r="D118" s="207">
        <v>314.0</v>
      </c>
      <c r="E118" s="70">
        <v>0.0</v>
      </c>
      <c r="F118" s="208">
        <f t="shared" si="1"/>
        <v>314</v>
      </c>
      <c r="G118" s="68">
        <f t="shared" si="2"/>
        <v>2</v>
      </c>
      <c r="H118" s="89" t="s">
        <v>51</v>
      </c>
      <c r="I118" s="26">
        <v>1.0</v>
      </c>
      <c r="J118" s="61">
        <f t="shared" si="3"/>
        <v>0.0006802721088</v>
      </c>
      <c r="K118" s="62">
        <f t="shared" si="4"/>
        <v>0.2136054422</v>
      </c>
      <c r="L118" s="16"/>
      <c r="M118" s="4"/>
      <c r="N118" s="4"/>
      <c r="O118" s="4"/>
      <c r="P118" s="4"/>
      <c r="Q118" s="4"/>
      <c r="R118" s="4"/>
      <c r="S118" s="4"/>
      <c r="T118" s="4"/>
      <c r="U118" s="4"/>
      <c r="V118" s="4"/>
      <c r="W118" s="4"/>
      <c r="X118" s="4"/>
    </row>
    <row r="119">
      <c r="A119" s="72" t="s">
        <v>233</v>
      </c>
      <c r="B119" s="64" t="s">
        <v>79</v>
      </c>
      <c r="C119" s="65" t="s">
        <v>50</v>
      </c>
      <c r="D119" s="207">
        <v>314.0</v>
      </c>
      <c r="E119" s="70">
        <v>0.0</v>
      </c>
      <c r="F119" s="208">
        <f t="shared" si="1"/>
        <v>314</v>
      </c>
      <c r="G119" s="68">
        <f t="shared" si="2"/>
        <v>2</v>
      </c>
      <c r="H119" s="89" t="s">
        <v>51</v>
      </c>
      <c r="I119" s="26">
        <v>1.0</v>
      </c>
      <c r="J119" s="61">
        <f t="shared" si="3"/>
        <v>0.0006802721088</v>
      </c>
      <c r="K119" s="62">
        <f t="shared" si="4"/>
        <v>0.2136054422</v>
      </c>
      <c r="L119" s="16"/>
      <c r="M119" s="4"/>
      <c r="N119" s="4"/>
      <c r="O119" s="4"/>
      <c r="P119" s="4"/>
      <c r="Q119" s="4"/>
      <c r="R119" s="4"/>
      <c r="S119" s="4"/>
      <c r="T119" s="4"/>
      <c r="U119" s="4"/>
      <c r="V119" s="4"/>
      <c r="W119" s="4"/>
      <c r="X119" s="4"/>
    </row>
    <row r="120">
      <c r="A120" s="72" t="s">
        <v>744</v>
      </c>
      <c r="B120" s="75" t="s">
        <v>745</v>
      </c>
      <c r="C120" s="65" t="s">
        <v>50</v>
      </c>
      <c r="D120" s="207">
        <v>314.0</v>
      </c>
      <c r="E120" s="70">
        <v>0.0</v>
      </c>
      <c r="F120" s="208">
        <f t="shared" si="1"/>
        <v>314</v>
      </c>
      <c r="G120" s="68">
        <f t="shared" si="2"/>
        <v>2</v>
      </c>
      <c r="H120" s="89" t="s">
        <v>51</v>
      </c>
      <c r="I120" s="26">
        <v>1.0</v>
      </c>
      <c r="J120" s="61">
        <f t="shared" si="3"/>
        <v>0.0006802721088</v>
      </c>
      <c r="K120" s="62">
        <f t="shared" si="4"/>
        <v>0.2136054422</v>
      </c>
      <c r="L120" s="16"/>
      <c r="M120" s="4"/>
      <c r="N120" s="4"/>
      <c r="O120" s="4"/>
      <c r="P120" s="4"/>
      <c r="Q120" s="4"/>
      <c r="R120" s="4"/>
      <c r="S120" s="4"/>
      <c r="T120" s="4"/>
      <c r="U120" s="4"/>
      <c r="V120" s="4"/>
      <c r="W120" s="4"/>
      <c r="X120" s="4"/>
    </row>
    <row r="121">
      <c r="A121" s="69" t="s">
        <v>315</v>
      </c>
      <c r="B121" s="64" t="s">
        <v>314</v>
      </c>
      <c r="C121" s="65" t="s">
        <v>50</v>
      </c>
      <c r="D121" s="207">
        <v>314.0</v>
      </c>
      <c r="E121" s="70">
        <v>0.0</v>
      </c>
      <c r="F121" s="208">
        <f t="shared" si="1"/>
        <v>314</v>
      </c>
      <c r="G121" s="68">
        <f t="shared" si="2"/>
        <v>2</v>
      </c>
      <c r="H121" s="89" t="s">
        <v>51</v>
      </c>
      <c r="I121" s="26">
        <v>1.0</v>
      </c>
      <c r="J121" s="61">
        <f t="shared" si="3"/>
        <v>0.0006802721088</v>
      </c>
      <c r="K121" s="62">
        <f t="shared" si="4"/>
        <v>0.2136054422</v>
      </c>
      <c r="L121" s="16"/>
      <c r="M121" s="4"/>
      <c r="N121" s="4"/>
      <c r="O121" s="4"/>
      <c r="P121" s="4"/>
      <c r="Q121" s="4"/>
      <c r="R121" s="4"/>
      <c r="S121" s="4"/>
      <c r="T121" s="4"/>
      <c r="U121" s="4"/>
      <c r="V121" s="4"/>
      <c r="W121" s="4"/>
      <c r="X121" s="4"/>
    </row>
    <row r="122">
      <c r="A122" s="31" t="s">
        <v>746</v>
      </c>
      <c r="B122" s="75" t="s">
        <v>747</v>
      </c>
      <c r="C122" s="65" t="s">
        <v>50</v>
      </c>
      <c r="D122" s="207">
        <v>314.0</v>
      </c>
      <c r="E122" s="70">
        <v>0.0</v>
      </c>
      <c r="F122" s="208">
        <f t="shared" si="1"/>
        <v>314</v>
      </c>
      <c r="G122" s="68">
        <f t="shared" si="2"/>
        <v>2</v>
      </c>
      <c r="H122" s="89" t="s">
        <v>51</v>
      </c>
      <c r="I122" s="26">
        <v>1.0</v>
      </c>
      <c r="J122" s="61">
        <f t="shared" si="3"/>
        <v>0.0006802721088</v>
      </c>
      <c r="K122" s="62">
        <f t="shared" si="4"/>
        <v>0.2136054422</v>
      </c>
      <c r="L122" s="16"/>
      <c r="M122" s="4"/>
      <c r="N122" s="4"/>
      <c r="O122" s="4"/>
      <c r="P122" s="4"/>
      <c r="Q122" s="4"/>
      <c r="R122" s="4"/>
      <c r="S122" s="4"/>
      <c r="T122" s="4"/>
      <c r="U122" s="4"/>
      <c r="V122" s="4"/>
      <c r="W122" s="4"/>
      <c r="X122" s="4"/>
    </row>
    <row r="123">
      <c r="A123" s="31" t="s">
        <v>186</v>
      </c>
      <c r="B123" s="75" t="s">
        <v>187</v>
      </c>
      <c r="C123" s="65" t="s">
        <v>188</v>
      </c>
      <c r="D123" s="207">
        <v>156.4</v>
      </c>
      <c r="E123" s="70">
        <v>0.0</v>
      </c>
      <c r="F123" s="208">
        <f t="shared" si="1"/>
        <v>156.4</v>
      </c>
      <c r="G123" s="68">
        <f t="shared" si="2"/>
        <v>1</v>
      </c>
      <c r="H123" s="89" t="s">
        <v>51</v>
      </c>
      <c r="I123" s="26">
        <v>1.0</v>
      </c>
      <c r="J123" s="61">
        <f t="shared" si="3"/>
        <v>0.0006802721088</v>
      </c>
      <c r="K123" s="62">
        <f t="shared" si="4"/>
        <v>0.1063945578</v>
      </c>
      <c r="L123" s="16"/>
      <c r="M123" s="4"/>
      <c r="N123" s="4"/>
      <c r="O123" s="4"/>
      <c r="P123" s="4"/>
      <c r="Q123" s="4"/>
      <c r="R123" s="4"/>
      <c r="S123" s="4"/>
      <c r="T123" s="4"/>
      <c r="U123" s="4"/>
      <c r="V123" s="4"/>
      <c r="W123" s="4"/>
      <c r="X123" s="4"/>
    </row>
    <row r="124">
      <c r="A124" s="72" t="s">
        <v>795</v>
      </c>
      <c r="B124" s="75" t="s">
        <v>796</v>
      </c>
      <c r="C124" s="65" t="s">
        <v>188</v>
      </c>
      <c r="D124" s="207">
        <v>156.4</v>
      </c>
      <c r="E124" s="70">
        <v>0.0</v>
      </c>
      <c r="F124" s="208">
        <f t="shared" si="1"/>
        <v>156.4</v>
      </c>
      <c r="G124" s="68">
        <f t="shared" si="2"/>
        <v>1</v>
      </c>
      <c r="H124" s="89" t="s">
        <v>51</v>
      </c>
      <c r="I124" s="26">
        <v>1.0</v>
      </c>
      <c r="J124" s="61">
        <f t="shared" si="3"/>
        <v>0.0006802721088</v>
      </c>
      <c r="K124" s="62">
        <f t="shared" si="4"/>
        <v>0.1063945578</v>
      </c>
      <c r="L124" s="16"/>
      <c r="M124" s="4"/>
      <c r="N124" s="4"/>
      <c r="O124" s="4"/>
      <c r="P124" s="4"/>
      <c r="Q124" s="4"/>
      <c r="R124" s="4"/>
      <c r="S124" s="4"/>
      <c r="T124" s="4"/>
      <c r="U124" s="4"/>
      <c r="V124" s="4"/>
      <c r="W124" s="4"/>
      <c r="X124" s="4"/>
    </row>
    <row r="125">
      <c r="A125" s="31" t="s">
        <v>334</v>
      </c>
      <c r="B125" s="75" t="s">
        <v>335</v>
      </c>
      <c r="C125" s="65" t="s">
        <v>188</v>
      </c>
      <c r="D125" s="207">
        <v>156.4</v>
      </c>
      <c r="E125" s="70">
        <v>0.0</v>
      </c>
      <c r="F125" s="208">
        <f t="shared" si="1"/>
        <v>156.4</v>
      </c>
      <c r="G125" s="68">
        <f t="shared" si="2"/>
        <v>1</v>
      </c>
      <c r="H125" s="89" t="s">
        <v>51</v>
      </c>
      <c r="I125" s="26">
        <v>1.0</v>
      </c>
      <c r="J125" s="61">
        <f t="shared" si="3"/>
        <v>0.0006802721088</v>
      </c>
      <c r="K125" s="62">
        <f t="shared" si="4"/>
        <v>0.1063945578</v>
      </c>
      <c r="L125" s="16"/>
      <c r="M125" s="4"/>
      <c r="N125" s="4"/>
      <c r="O125" s="4"/>
      <c r="P125" s="4"/>
      <c r="Q125" s="4"/>
      <c r="R125" s="4"/>
      <c r="S125" s="4"/>
      <c r="T125" s="4"/>
      <c r="U125" s="4"/>
      <c r="V125" s="4"/>
      <c r="W125" s="4"/>
      <c r="X125" s="4"/>
    </row>
    <row r="126">
      <c r="A126" s="63" t="s">
        <v>342</v>
      </c>
      <c r="B126" s="64" t="s">
        <v>343</v>
      </c>
      <c r="C126" s="65" t="s">
        <v>59</v>
      </c>
      <c r="D126" s="207">
        <v>51.1</v>
      </c>
      <c r="E126" s="70">
        <v>0.0</v>
      </c>
      <c r="F126" s="208">
        <f t="shared" si="1"/>
        <v>51.1</v>
      </c>
      <c r="G126" s="68">
        <f t="shared" si="2"/>
        <v>1</v>
      </c>
      <c r="H126" s="89" t="s">
        <v>51</v>
      </c>
      <c r="I126" s="26">
        <v>1.0</v>
      </c>
      <c r="J126" s="61">
        <f t="shared" si="3"/>
        <v>0.0006802721088</v>
      </c>
      <c r="K126" s="62">
        <f t="shared" si="4"/>
        <v>0.03476190476</v>
      </c>
      <c r="L126" s="16"/>
      <c r="M126" s="4"/>
      <c r="N126" s="4"/>
      <c r="O126" s="4"/>
      <c r="P126" s="4"/>
      <c r="Q126" s="4"/>
      <c r="R126" s="4"/>
      <c r="S126" s="4"/>
      <c r="T126" s="4"/>
      <c r="U126" s="4"/>
      <c r="V126" s="4"/>
      <c r="W126" s="4"/>
      <c r="X126" s="4"/>
    </row>
    <row r="127">
      <c r="A127" s="31" t="s">
        <v>150</v>
      </c>
      <c r="B127" s="75" t="s">
        <v>151</v>
      </c>
      <c r="C127" s="65" t="s">
        <v>59</v>
      </c>
      <c r="D127" s="207">
        <v>51.1</v>
      </c>
      <c r="E127" s="70">
        <v>0.0</v>
      </c>
      <c r="F127" s="208">
        <f t="shared" si="1"/>
        <v>51.1</v>
      </c>
      <c r="G127" s="68">
        <f t="shared" si="2"/>
        <v>1</v>
      </c>
      <c r="H127" s="89" t="s">
        <v>51</v>
      </c>
      <c r="I127" s="26">
        <v>1.0</v>
      </c>
      <c r="J127" s="61">
        <f t="shared" si="3"/>
        <v>0.0006802721088</v>
      </c>
      <c r="K127" s="62">
        <f t="shared" si="4"/>
        <v>0.03476190476</v>
      </c>
      <c r="L127" s="16"/>
      <c r="M127" s="4"/>
      <c r="N127" s="4"/>
      <c r="O127" s="4"/>
      <c r="P127" s="4"/>
      <c r="Q127" s="4"/>
      <c r="R127" s="4"/>
      <c r="S127" s="4"/>
      <c r="T127" s="4"/>
      <c r="U127" s="4"/>
      <c r="V127" s="4"/>
      <c r="W127" s="4"/>
      <c r="X127" s="4"/>
    </row>
    <row r="128">
      <c r="A128" s="69" t="s">
        <v>341</v>
      </c>
      <c r="B128" s="64" t="s">
        <v>112</v>
      </c>
      <c r="C128" s="65" t="s">
        <v>59</v>
      </c>
      <c r="D128" s="207">
        <v>51.1</v>
      </c>
      <c r="E128" s="70">
        <v>0.0</v>
      </c>
      <c r="F128" s="208">
        <f t="shared" si="1"/>
        <v>51.1</v>
      </c>
      <c r="G128" s="68">
        <f t="shared" si="2"/>
        <v>1</v>
      </c>
      <c r="H128" s="89" t="s">
        <v>51</v>
      </c>
      <c r="I128" s="26">
        <v>1.0</v>
      </c>
      <c r="J128" s="61">
        <f t="shared" si="3"/>
        <v>0.0006802721088</v>
      </c>
      <c r="K128" s="62">
        <f t="shared" si="4"/>
        <v>0.03476190476</v>
      </c>
      <c r="L128" s="16"/>
      <c r="M128" s="4"/>
      <c r="N128" s="4"/>
      <c r="O128" s="4"/>
      <c r="P128" s="4"/>
      <c r="Q128" s="4"/>
      <c r="R128" s="4"/>
      <c r="S128" s="4"/>
      <c r="T128" s="4"/>
      <c r="U128" s="4"/>
      <c r="V128" s="4"/>
      <c r="W128" s="4"/>
      <c r="X128" s="4"/>
    </row>
    <row r="129">
      <c r="A129" s="31" t="s">
        <v>339</v>
      </c>
      <c r="B129" s="64" t="s">
        <v>112</v>
      </c>
      <c r="C129" s="65" t="s">
        <v>59</v>
      </c>
      <c r="D129" s="207">
        <v>51.1</v>
      </c>
      <c r="E129" s="70">
        <v>0.0</v>
      </c>
      <c r="F129" s="208">
        <f t="shared" si="1"/>
        <v>51.1</v>
      </c>
      <c r="G129" s="68">
        <f t="shared" si="2"/>
        <v>1</v>
      </c>
      <c r="H129" s="89" t="s">
        <v>51</v>
      </c>
      <c r="I129" s="26">
        <v>1.0</v>
      </c>
      <c r="J129" s="61">
        <f t="shared" si="3"/>
        <v>0.0006802721088</v>
      </c>
      <c r="K129" s="62">
        <f t="shared" si="4"/>
        <v>0.03476190476</v>
      </c>
      <c r="L129" s="16"/>
      <c r="M129" s="4"/>
      <c r="N129" s="4"/>
      <c r="O129" s="4"/>
      <c r="P129" s="4"/>
      <c r="Q129" s="4"/>
      <c r="R129" s="4"/>
      <c r="S129" s="4"/>
      <c r="T129" s="4"/>
      <c r="U129" s="4"/>
      <c r="V129" s="4"/>
      <c r="W129" s="4"/>
      <c r="X129" s="4"/>
    </row>
    <row r="130">
      <c r="A130" s="31" t="s">
        <v>234</v>
      </c>
      <c r="B130" s="75" t="s">
        <v>235</v>
      </c>
      <c r="C130" s="65" t="s">
        <v>59</v>
      </c>
      <c r="D130" s="207">
        <v>51.1</v>
      </c>
      <c r="E130" s="70">
        <v>0.0</v>
      </c>
      <c r="F130" s="208">
        <f t="shared" si="1"/>
        <v>51.1</v>
      </c>
      <c r="G130" s="68">
        <f t="shared" si="2"/>
        <v>1</v>
      </c>
      <c r="H130" s="89" t="s">
        <v>51</v>
      </c>
      <c r="I130" s="26">
        <v>1.0</v>
      </c>
      <c r="J130" s="61">
        <f t="shared" si="3"/>
        <v>0.0006802721088</v>
      </c>
      <c r="K130" s="62">
        <f t="shared" si="4"/>
        <v>0.03476190476</v>
      </c>
      <c r="L130" s="16"/>
      <c r="M130" s="4"/>
      <c r="N130" s="4"/>
      <c r="O130" s="4"/>
      <c r="P130" s="4"/>
      <c r="Q130" s="4"/>
      <c r="R130" s="4"/>
      <c r="S130" s="4"/>
      <c r="T130" s="4"/>
      <c r="U130" s="4"/>
      <c r="V130" s="4"/>
      <c r="W130" s="4"/>
      <c r="X130" s="4"/>
    </row>
    <row r="131">
      <c r="A131" s="72" t="s">
        <v>355</v>
      </c>
      <c r="B131" s="64" t="s">
        <v>71</v>
      </c>
      <c r="C131" s="65" t="s">
        <v>72</v>
      </c>
      <c r="D131" s="207">
        <v>228.0</v>
      </c>
      <c r="E131" s="70">
        <v>0.0</v>
      </c>
      <c r="F131" s="208">
        <f t="shared" si="1"/>
        <v>228</v>
      </c>
      <c r="G131" s="68">
        <f t="shared" si="2"/>
        <v>1</v>
      </c>
      <c r="H131" s="89" t="s">
        <v>51</v>
      </c>
      <c r="I131" s="26">
        <v>1.0</v>
      </c>
      <c r="J131" s="61">
        <f t="shared" si="3"/>
        <v>0.0006802721088</v>
      </c>
      <c r="K131" s="62">
        <f t="shared" si="4"/>
        <v>0.1551020408</v>
      </c>
      <c r="L131" s="16"/>
      <c r="M131" s="4"/>
      <c r="N131" s="4"/>
      <c r="O131" s="4"/>
      <c r="P131" s="4"/>
      <c r="Q131" s="4"/>
      <c r="R131" s="4"/>
      <c r="S131" s="4"/>
      <c r="T131" s="4"/>
      <c r="U131" s="4"/>
      <c r="V131" s="4"/>
      <c r="W131" s="4"/>
      <c r="X131" s="4"/>
    </row>
    <row r="132">
      <c r="A132" s="72" t="s">
        <v>354</v>
      </c>
      <c r="B132" s="64" t="s">
        <v>71</v>
      </c>
      <c r="C132" s="65" t="s">
        <v>72</v>
      </c>
      <c r="D132" s="207">
        <v>228.0</v>
      </c>
      <c r="E132" s="70">
        <v>0.0</v>
      </c>
      <c r="F132" s="208">
        <f t="shared" si="1"/>
        <v>228</v>
      </c>
      <c r="G132" s="68">
        <f t="shared" si="2"/>
        <v>1</v>
      </c>
      <c r="H132" s="89" t="s">
        <v>51</v>
      </c>
      <c r="I132" s="26">
        <v>1.0</v>
      </c>
      <c r="J132" s="61">
        <f t="shared" si="3"/>
        <v>0.0006802721088</v>
      </c>
      <c r="K132" s="62">
        <f t="shared" si="4"/>
        <v>0.1551020408</v>
      </c>
      <c r="L132" s="16"/>
      <c r="M132" s="4"/>
      <c r="N132" s="4"/>
      <c r="O132" s="4"/>
      <c r="P132" s="4"/>
      <c r="Q132" s="4"/>
      <c r="R132" s="4"/>
      <c r="S132" s="4"/>
      <c r="T132" s="4"/>
      <c r="U132" s="4"/>
      <c r="V132" s="4"/>
      <c r="W132" s="4"/>
      <c r="X132" s="4"/>
    </row>
    <row r="133">
      <c r="A133" s="72" t="s">
        <v>351</v>
      </c>
      <c r="B133" s="75" t="s">
        <v>352</v>
      </c>
      <c r="C133" s="65" t="s">
        <v>72</v>
      </c>
      <c r="D133" s="207">
        <v>228.0</v>
      </c>
      <c r="E133" s="70">
        <v>0.0</v>
      </c>
      <c r="F133" s="208">
        <f t="shared" si="1"/>
        <v>228</v>
      </c>
      <c r="G133" s="68">
        <f t="shared" si="2"/>
        <v>1</v>
      </c>
      <c r="H133" s="89" t="s">
        <v>51</v>
      </c>
      <c r="I133" s="26">
        <v>1.0</v>
      </c>
      <c r="J133" s="61">
        <f t="shared" si="3"/>
        <v>0.0006802721088</v>
      </c>
      <c r="K133" s="62">
        <f t="shared" si="4"/>
        <v>0.1551020408</v>
      </c>
      <c r="L133" s="16"/>
      <c r="M133" s="4"/>
      <c r="N133" s="4"/>
      <c r="O133" s="4"/>
      <c r="P133" s="4"/>
      <c r="Q133" s="4"/>
      <c r="R133" s="4"/>
      <c r="S133" s="4"/>
      <c r="T133" s="4"/>
      <c r="U133" s="4"/>
      <c r="V133" s="4"/>
      <c r="W133" s="4"/>
      <c r="X133" s="4"/>
    </row>
    <row r="134">
      <c r="A134" s="31" t="s">
        <v>346</v>
      </c>
      <c r="B134" s="75" t="s">
        <v>347</v>
      </c>
      <c r="C134" s="65" t="s">
        <v>72</v>
      </c>
      <c r="D134" s="207">
        <v>228.0</v>
      </c>
      <c r="E134" s="70">
        <v>0.0</v>
      </c>
      <c r="F134" s="208">
        <f t="shared" si="1"/>
        <v>228</v>
      </c>
      <c r="G134" s="68">
        <f t="shared" si="2"/>
        <v>1</v>
      </c>
      <c r="H134" s="89" t="s">
        <v>51</v>
      </c>
      <c r="I134" s="26">
        <v>1.0</v>
      </c>
      <c r="J134" s="61">
        <f t="shared" si="3"/>
        <v>0.0006802721088</v>
      </c>
      <c r="K134" s="62">
        <f t="shared" si="4"/>
        <v>0.1551020408</v>
      </c>
      <c r="L134" s="16"/>
      <c r="M134" s="4"/>
      <c r="N134" s="4"/>
      <c r="O134" s="4"/>
      <c r="P134" s="4"/>
      <c r="Q134" s="4"/>
      <c r="R134" s="4"/>
      <c r="S134" s="4"/>
      <c r="T134" s="4"/>
      <c r="U134" s="4"/>
      <c r="V134" s="4"/>
      <c r="W134" s="4"/>
      <c r="X134" s="4"/>
    </row>
    <row r="135">
      <c r="A135" s="31" t="s">
        <v>349</v>
      </c>
      <c r="B135" s="75" t="s">
        <v>350</v>
      </c>
      <c r="C135" s="65" t="s">
        <v>72</v>
      </c>
      <c r="D135" s="207">
        <v>228.0</v>
      </c>
      <c r="E135" s="70">
        <v>0.0</v>
      </c>
      <c r="F135" s="208">
        <f t="shared" si="1"/>
        <v>228</v>
      </c>
      <c r="G135" s="68">
        <f t="shared" si="2"/>
        <v>1</v>
      </c>
      <c r="H135" s="89" t="s">
        <v>51</v>
      </c>
      <c r="I135" s="26">
        <v>1.0</v>
      </c>
      <c r="J135" s="61">
        <f t="shared" si="3"/>
        <v>0.0006802721088</v>
      </c>
      <c r="K135" s="62">
        <f t="shared" si="4"/>
        <v>0.1551020408</v>
      </c>
      <c r="L135" s="16"/>
      <c r="M135" s="4"/>
      <c r="N135" s="4"/>
      <c r="O135" s="4"/>
      <c r="P135" s="4"/>
      <c r="Q135" s="4"/>
      <c r="R135" s="4"/>
      <c r="S135" s="4"/>
      <c r="T135" s="4"/>
      <c r="U135" s="4"/>
      <c r="V135" s="4"/>
      <c r="W135" s="4"/>
      <c r="X135" s="4"/>
    </row>
    <row r="136">
      <c r="A136" s="31" t="s">
        <v>357</v>
      </c>
      <c r="B136" s="75" t="s">
        <v>164</v>
      </c>
      <c r="C136" s="65" t="s">
        <v>165</v>
      </c>
      <c r="D136" s="207">
        <v>710.0</v>
      </c>
      <c r="E136" s="70">
        <v>0.0</v>
      </c>
      <c r="F136" s="208">
        <f t="shared" si="1"/>
        <v>710</v>
      </c>
      <c r="G136" s="68">
        <f t="shared" si="2"/>
        <v>3</v>
      </c>
      <c r="H136" s="73" t="s">
        <v>166</v>
      </c>
      <c r="I136" s="26">
        <v>1.0</v>
      </c>
      <c r="J136" s="61">
        <f t="shared" si="3"/>
        <v>0.0006802721088</v>
      </c>
      <c r="K136" s="62">
        <f t="shared" si="4"/>
        <v>0.4829931973</v>
      </c>
      <c r="L136" s="16"/>
      <c r="M136" s="4"/>
      <c r="N136" s="4"/>
      <c r="O136" s="4"/>
      <c r="P136" s="4"/>
      <c r="Q136" s="4"/>
      <c r="R136" s="4"/>
      <c r="S136" s="4"/>
      <c r="T136" s="4"/>
      <c r="U136" s="4"/>
      <c r="V136" s="4"/>
      <c r="W136" s="4"/>
      <c r="X136" s="4"/>
    </row>
    <row r="137">
      <c r="A137" s="31" t="s">
        <v>797</v>
      </c>
      <c r="B137" s="75" t="s">
        <v>164</v>
      </c>
      <c r="C137" s="65" t="s">
        <v>165</v>
      </c>
      <c r="D137" s="207">
        <v>710.0</v>
      </c>
      <c r="E137" s="70">
        <v>0.0</v>
      </c>
      <c r="F137" s="208">
        <f t="shared" si="1"/>
        <v>710</v>
      </c>
      <c r="G137" s="68">
        <f t="shared" si="2"/>
        <v>3</v>
      </c>
      <c r="H137" s="73" t="s">
        <v>166</v>
      </c>
      <c r="I137" s="26">
        <v>1.0</v>
      </c>
      <c r="J137" s="61">
        <f t="shared" si="3"/>
        <v>0.0006802721088</v>
      </c>
      <c r="K137" s="62">
        <f t="shared" si="4"/>
        <v>0.4829931973</v>
      </c>
      <c r="L137" s="16"/>
      <c r="M137" s="4"/>
      <c r="N137" s="4"/>
      <c r="O137" s="4"/>
      <c r="P137" s="4"/>
      <c r="Q137" s="4"/>
      <c r="R137" s="4"/>
      <c r="S137" s="4"/>
      <c r="T137" s="4"/>
      <c r="U137" s="4"/>
      <c r="V137" s="4"/>
      <c r="W137" s="4"/>
      <c r="X137" s="4"/>
    </row>
    <row r="138">
      <c r="A138" s="31" t="s">
        <v>359</v>
      </c>
      <c r="B138" s="75" t="s">
        <v>164</v>
      </c>
      <c r="C138" s="65" t="s">
        <v>165</v>
      </c>
      <c r="D138" s="207">
        <v>710.0</v>
      </c>
      <c r="E138" s="70">
        <v>0.0</v>
      </c>
      <c r="F138" s="208">
        <f t="shared" si="1"/>
        <v>710</v>
      </c>
      <c r="G138" s="68">
        <f t="shared" si="2"/>
        <v>3</v>
      </c>
      <c r="H138" s="73" t="s">
        <v>166</v>
      </c>
      <c r="I138" s="26">
        <v>1.0</v>
      </c>
      <c r="J138" s="61">
        <f t="shared" si="3"/>
        <v>0.0006802721088</v>
      </c>
      <c r="K138" s="62">
        <f t="shared" si="4"/>
        <v>0.4829931973</v>
      </c>
      <c r="L138" s="16"/>
      <c r="M138" s="4"/>
      <c r="N138" s="4"/>
      <c r="O138" s="4"/>
      <c r="P138" s="4"/>
      <c r="Q138" s="4"/>
      <c r="R138" s="4"/>
      <c r="S138" s="4"/>
      <c r="T138" s="4"/>
      <c r="U138" s="4"/>
      <c r="V138" s="4"/>
      <c r="W138" s="4"/>
      <c r="X138" s="4"/>
    </row>
    <row r="139">
      <c r="A139" s="31" t="s">
        <v>358</v>
      </c>
      <c r="B139" s="75" t="s">
        <v>164</v>
      </c>
      <c r="C139" s="65" t="s">
        <v>165</v>
      </c>
      <c r="D139" s="207">
        <v>710.0</v>
      </c>
      <c r="E139" s="70">
        <v>0.0</v>
      </c>
      <c r="F139" s="208">
        <f t="shared" si="1"/>
        <v>710</v>
      </c>
      <c r="G139" s="68">
        <f t="shared" si="2"/>
        <v>3</v>
      </c>
      <c r="H139" s="73" t="s">
        <v>166</v>
      </c>
      <c r="I139" s="26">
        <v>1.0</v>
      </c>
      <c r="J139" s="61">
        <f t="shared" si="3"/>
        <v>0.0006802721088</v>
      </c>
      <c r="K139" s="62">
        <f t="shared" si="4"/>
        <v>0.4829931973</v>
      </c>
      <c r="L139" s="16"/>
      <c r="M139" s="4"/>
      <c r="N139" s="4"/>
      <c r="O139" s="4"/>
      <c r="P139" s="4"/>
      <c r="Q139" s="4"/>
      <c r="R139" s="4"/>
      <c r="S139" s="4"/>
      <c r="T139" s="4"/>
      <c r="U139" s="4"/>
      <c r="V139" s="4"/>
      <c r="W139" s="4"/>
      <c r="X139" s="4"/>
    </row>
    <row r="140">
      <c r="A140" s="31" t="s">
        <v>750</v>
      </c>
      <c r="B140" s="75" t="s">
        <v>751</v>
      </c>
      <c r="C140" s="65" t="s">
        <v>752</v>
      </c>
      <c r="D140" s="207">
        <v>216.4</v>
      </c>
      <c r="E140" s="70">
        <v>0.0</v>
      </c>
      <c r="F140" s="208">
        <f t="shared" si="1"/>
        <v>216.4</v>
      </c>
      <c r="G140" s="68">
        <f t="shared" si="2"/>
        <v>1</v>
      </c>
      <c r="H140" s="89" t="s">
        <v>51</v>
      </c>
      <c r="I140" s="26">
        <v>1.0</v>
      </c>
      <c r="J140" s="61">
        <f t="shared" si="3"/>
        <v>0.0006802721088</v>
      </c>
      <c r="K140" s="62">
        <f t="shared" si="4"/>
        <v>0.1472108844</v>
      </c>
      <c r="L140" s="16"/>
      <c r="M140" s="4"/>
      <c r="N140" s="4"/>
      <c r="O140" s="4"/>
      <c r="P140" s="4"/>
      <c r="Q140" s="4"/>
      <c r="R140" s="4"/>
      <c r="S140" s="4"/>
      <c r="T140" s="4"/>
      <c r="U140" s="4"/>
      <c r="V140" s="4"/>
      <c r="W140" s="4"/>
      <c r="X140" s="4"/>
    </row>
    <row r="141">
      <c r="A141" s="31" t="s">
        <v>798</v>
      </c>
      <c r="B141" s="75" t="s">
        <v>361</v>
      </c>
      <c r="C141" s="65" t="s">
        <v>362</v>
      </c>
      <c r="D141" s="207">
        <v>755.0</v>
      </c>
      <c r="E141" s="70">
        <v>0.0</v>
      </c>
      <c r="F141" s="208">
        <f t="shared" si="1"/>
        <v>755</v>
      </c>
      <c r="G141" s="68">
        <f t="shared" si="2"/>
        <v>3</v>
      </c>
      <c r="H141" s="73" t="s">
        <v>225</v>
      </c>
      <c r="I141" s="26">
        <v>1.0</v>
      </c>
      <c r="J141" s="61">
        <f t="shared" si="3"/>
        <v>0.0006802721088</v>
      </c>
      <c r="K141" s="62">
        <f t="shared" si="4"/>
        <v>0.5136054422</v>
      </c>
      <c r="L141" s="16"/>
      <c r="M141" s="4"/>
      <c r="N141" s="4"/>
      <c r="O141" s="4"/>
      <c r="P141" s="4"/>
      <c r="Q141" s="4"/>
      <c r="R141" s="4"/>
      <c r="S141" s="4"/>
      <c r="T141" s="4"/>
      <c r="U141" s="4"/>
      <c r="V141" s="4"/>
      <c r="W141" s="4"/>
      <c r="X141" s="4"/>
    </row>
    <row r="142">
      <c r="A142" s="31" t="s">
        <v>238</v>
      </c>
      <c r="B142" s="75" t="s">
        <v>239</v>
      </c>
      <c r="C142" s="65" t="s">
        <v>240</v>
      </c>
      <c r="D142" s="207">
        <v>743.0</v>
      </c>
      <c r="E142" s="70">
        <v>0.0</v>
      </c>
      <c r="F142" s="208">
        <f t="shared" si="1"/>
        <v>743</v>
      </c>
      <c r="G142" s="68">
        <f t="shared" si="2"/>
        <v>3</v>
      </c>
      <c r="H142" s="73" t="s">
        <v>225</v>
      </c>
      <c r="I142" s="26">
        <v>1.0</v>
      </c>
      <c r="J142" s="61">
        <f t="shared" si="3"/>
        <v>0.0006802721088</v>
      </c>
      <c r="K142" s="62">
        <f t="shared" si="4"/>
        <v>0.5054421769</v>
      </c>
      <c r="L142" s="16"/>
      <c r="M142" s="4"/>
      <c r="N142" s="4"/>
      <c r="O142" s="4"/>
      <c r="P142" s="4"/>
      <c r="Q142" s="4"/>
      <c r="R142" s="4"/>
      <c r="S142" s="4"/>
      <c r="T142" s="4"/>
      <c r="U142" s="4"/>
      <c r="V142" s="4"/>
      <c r="W142" s="4"/>
      <c r="X142" s="4"/>
    </row>
    <row r="143">
      <c r="A143" s="31" t="s">
        <v>364</v>
      </c>
      <c r="B143" s="75" t="s">
        <v>239</v>
      </c>
      <c r="C143" s="65" t="s">
        <v>240</v>
      </c>
      <c r="D143" s="207">
        <v>743.0</v>
      </c>
      <c r="E143" s="70">
        <v>0.0</v>
      </c>
      <c r="F143" s="208">
        <f t="shared" si="1"/>
        <v>743</v>
      </c>
      <c r="G143" s="68">
        <f t="shared" si="2"/>
        <v>3</v>
      </c>
      <c r="H143" s="73" t="s">
        <v>225</v>
      </c>
      <c r="I143" s="26">
        <v>1.0</v>
      </c>
      <c r="J143" s="61">
        <f t="shared" si="3"/>
        <v>0.0006802721088</v>
      </c>
      <c r="K143" s="62">
        <f t="shared" si="4"/>
        <v>0.5054421769</v>
      </c>
      <c r="L143" s="16"/>
      <c r="M143" s="4"/>
      <c r="N143" s="4"/>
      <c r="O143" s="4"/>
      <c r="P143" s="4"/>
      <c r="Q143" s="4"/>
      <c r="R143" s="4"/>
      <c r="S143" s="4"/>
      <c r="T143" s="4"/>
      <c r="U143" s="4"/>
      <c r="V143" s="4"/>
      <c r="W143" s="4"/>
      <c r="X143" s="4"/>
    </row>
    <row r="144">
      <c r="A144" s="72" t="s">
        <v>692</v>
      </c>
      <c r="B144" s="75" t="s">
        <v>693</v>
      </c>
      <c r="C144" s="65" t="s">
        <v>240</v>
      </c>
      <c r="D144" s="207">
        <v>743.0</v>
      </c>
      <c r="E144" s="70">
        <v>0.0</v>
      </c>
      <c r="F144" s="208">
        <f t="shared" si="1"/>
        <v>743</v>
      </c>
      <c r="G144" s="68">
        <f t="shared" si="2"/>
        <v>3</v>
      </c>
      <c r="H144" s="73" t="s">
        <v>225</v>
      </c>
      <c r="I144" s="26">
        <v>1.0</v>
      </c>
      <c r="J144" s="61">
        <f t="shared" si="3"/>
        <v>0.0006802721088</v>
      </c>
      <c r="K144" s="62">
        <f t="shared" si="4"/>
        <v>0.5054421769</v>
      </c>
      <c r="L144" s="16"/>
      <c r="M144" s="4"/>
      <c r="N144" s="4"/>
      <c r="O144" s="4"/>
      <c r="P144" s="4"/>
      <c r="Q144" s="4"/>
      <c r="R144" s="4"/>
      <c r="S144" s="4"/>
      <c r="T144" s="4"/>
      <c r="U144" s="4"/>
      <c r="V144" s="4"/>
      <c r="W144" s="4"/>
      <c r="X144" s="4"/>
    </row>
    <row r="145">
      <c r="A145" s="90" t="s">
        <v>368</v>
      </c>
      <c r="B145" s="75" t="s">
        <v>369</v>
      </c>
      <c r="C145" s="65" t="s">
        <v>370</v>
      </c>
      <c r="D145" s="207">
        <v>213.4</v>
      </c>
      <c r="E145" s="70">
        <v>0.0</v>
      </c>
      <c r="F145" s="208">
        <f t="shared" si="1"/>
        <v>213.4</v>
      </c>
      <c r="G145" s="68">
        <f t="shared" si="2"/>
        <v>1</v>
      </c>
      <c r="H145" s="89" t="s">
        <v>51</v>
      </c>
      <c r="I145" s="26">
        <v>1.0</v>
      </c>
      <c r="J145" s="61">
        <f t="shared" si="3"/>
        <v>0.0006802721088</v>
      </c>
      <c r="K145" s="62">
        <f t="shared" si="4"/>
        <v>0.145170068</v>
      </c>
      <c r="L145" s="16"/>
      <c r="M145" s="4"/>
      <c r="N145" s="4"/>
      <c r="O145" s="4"/>
      <c r="P145" s="4"/>
      <c r="Q145" s="4"/>
      <c r="R145" s="4"/>
      <c r="S145" s="4"/>
      <c r="T145" s="4"/>
      <c r="U145" s="4"/>
      <c r="V145" s="4"/>
      <c r="W145" s="4"/>
      <c r="X145" s="4"/>
    </row>
    <row r="146">
      <c r="A146" s="88" t="s">
        <v>371</v>
      </c>
      <c r="B146" s="75" t="s">
        <v>372</v>
      </c>
      <c r="C146" s="65" t="s">
        <v>370</v>
      </c>
      <c r="D146" s="207">
        <v>213.4</v>
      </c>
      <c r="E146" s="70">
        <v>0.0</v>
      </c>
      <c r="F146" s="208">
        <f t="shared" si="1"/>
        <v>213.4</v>
      </c>
      <c r="G146" s="68">
        <f t="shared" si="2"/>
        <v>1</v>
      </c>
      <c r="H146" s="89" t="s">
        <v>51</v>
      </c>
      <c r="I146" s="26">
        <v>1.0</v>
      </c>
      <c r="J146" s="61">
        <f t="shared" si="3"/>
        <v>0.0006802721088</v>
      </c>
      <c r="K146" s="62">
        <f t="shared" si="4"/>
        <v>0.145170068</v>
      </c>
      <c r="L146" s="16"/>
      <c r="M146" s="4"/>
      <c r="N146" s="4"/>
      <c r="O146" s="4"/>
      <c r="P146" s="4"/>
      <c r="Q146" s="4"/>
      <c r="R146" s="4"/>
      <c r="S146" s="4"/>
      <c r="T146" s="4"/>
      <c r="U146" s="4"/>
      <c r="V146" s="4"/>
      <c r="W146" s="4"/>
      <c r="X146" s="4"/>
    </row>
    <row r="147">
      <c r="A147" s="31" t="s">
        <v>377</v>
      </c>
      <c r="B147" s="75" t="s">
        <v>378</v>
      </c>
      <c r="C147" s="65" t="s">
        <v>376</v>
      </c>
      <c r="D147" s="207">
        <v>517.0</v>
      </c>
      <c r="E147" s="70">
        <v>0.0</v>
      </c>
      <c r="F147" s="208">
        <f t="shared" si="1"/>
        <v>517</v>
      </c>
      <c r="G147" s="68">
        <f t="shared" si="2"/>
        <v>3</v>
      </c>
      <c r="H147" s="73" t="s">
        <v>225</v>
      </c>
      <c r="I147" s="26">
        <v>1.0</v>
      </c>
      <c r="J147" s="61">
        <f t="shared" si="3"/>
        <v>0.0006802721088</v>
      </c>
      <c r="K147" s="62">
        <f t="shared" si="4"/>
        <v>0.3517006803</v>
      </c>
      <c r="L147" s="16"/>
      <c r="M147" s="4"/>
      <c r="N147" s="4"/>
      <c r="O147" s="4"/>
      <c r="P147" s="4"/>
      <c r="Q147" s="4"/>
      <c r="R147" s="4"/>
      <c r="S147" s="4"/>
      <c r="T147" s="4"/>
      <c r="U147" s="4"/>
      <c r="V147" s="4"/>
      <c r="W147" s="4"/>
      <c r="X147" s="4"/>
    </row>
    <row r="148">
      <c r="A148" s="63" t="s">
        <v>388</v>
      </c>
      <c r="B148" s="64" t="s">
        <v>104</v>
      </c>
      <c r="C148" s="65" t="s">
        <v>105</v>
      </c>
      <c r="D148" s="209">
        <v>328.4</v>
      </c>
      <c r="E148" s="70">
        <v>0.0</v>
      </c>
      <c r="F148" s="208">
        <f t="shared" si="1"/>
        <v>328.4</v>
      </c>
      <c r="G148" s="68">
        <f t="shared" si="2"/>
        <v>2</v>
      </c>
      <c r="H148" s="89" t="s">
        <v>51</v>
      </c>
      <c r="I148" s="26">
        <v>1.0</v>
      </c>
      <c r="J148" s="61">
        <f t="shared" si="3"/>
        <v>0.0006802721088</v>
      </c>
      <c r="K148" s="62">
        <f t="shared" si="4"/>
        <v>0.2234013605</v>
      </c>
      <c r="L148" s="16"/>
      <c r="M148" s="4"/>
      <c r="N148" s="4"/>
      <c r="O148" s="4"/>
      <c r="P148" s="4"/>
      <c r="Q148" s="4"/>
      <c r="R148" s="4"/>
      <c r="S148" s="4"/>
      <c r="T148" s="4"/>
      <c r="U148" s="4"/>
      <c r="V148" s="4"/>
      <c r="W148" s="4"/>
      <c r="X148" s="4"/>
    </row>
    <row r="149">
      <c r="A149" s="63" t="s">
        <v>774</v>
      </c>
      <c r="B149" s="64" t="s">
        <v>104</v>
      </c>
      <c r="C149" s="65" t="s">
        <v>105</v>
      </c>
      <c r="D149" s="209">
        <v>328.4</v>
      </c>
      <c r="E149" s="70">
        <v>0.0</v>
      </c>
      <c r="F149" s="208">
        <f t="shared" si="1"/>
        <v>328.4</v>
      </c>
      <c r="G149" s="68">
        <f t="shared" si="2"/>
        <v>2</v>
      </c>
      <c r="H149" s="89" t="s">
        <v>51</v>
      </c>
      <c r="I149" s="26">
        <v>1.0</v>
      </c>
      <c r="J149" s="61">
        <f t="shared" si="3"/>
        <v>0.0006802721088</v>
      </c>
      <c r="K149" s="62">
        <f t="shared" si="4"/>
        <v>0.2234013605</v>
      </c>
      <c r="L149" s="16"/>
      <c r="M149" s="25"/>
      <c r="N149" s="4"/>
      <c r="O149" s="4"/>
      <c r="P149" s="4"/>
      <c r="Q149" s="4"/>
      <c r="R149" s="4"/>
      <c r="S149" s="4"/>
      <c r="T149" s="4"/>
      <c r="U149" s="4"/>
      <c r="V149" s="4"/>
      <c r="W149" s="4"/>
      <c r="X149" s="4"/>
    </row>
    <row r="150">
      <c r="A150" s="31" t="s">
        <v>394</v>
      </c>
      <c r="B150" s="75" t="s">
        <v>395</v>
      </c>
      <c r="C150" s="65" t="s">
        <v>82</v>
      </c>
      <c r="D150" s="207">
        <v>709.8</v>
      </c>
      <c r="E150" s="70">
        <v>0.0</v>
      </c>
      <c r="F150" s="208">
        <f t="shared" si="1"/>
        <v>709.8</v>
      </c>
      <c r="G150" s="68">
        <f t="shared" si="2"/>
        <v>3</v>
      </c>
      <c r="H150" s="89" t="s">
        <v>51</v>
      </c>
      <c r="I150" s="26">
        <v>1.0</v>
      </c>
      <c r="J150" s="61">
        <f t="shared" si="3"/>
        <v>0.0006802721088</v>
      </c>
      <c r="K150" s="62">
        <f t="shared" si="4"/>
        <v>0.4828571429</v>
      </c>
      <c r="L150" s="16"/>
      <c r="M150" s="4"/>
      <c r="N150" s="4"/>
      <c r="O150" s="4"/>
      <c r="P150" s="4"/>
      <c r="Q150" s="4"/>
      <c r="R150" s="4"/>
      <c r="S150" s="4"/>
      <c r="T150" s="4"/>
      <c r="U150" s="4"/>
      <c r="V150" s="4"/>
      <c r="W150" s="4"/>
      <c r="X150" s="4"/>
    </row>
    <row r="151">
      <c r="A151" s="69" t="s">
        <v>396</v>
      </c>
      <c r="B151" s="64" t="s">
        <v>122</v>
      </c>
      <c r="C151" s="65" t="s">
        <v>123</v>
      </c>
      <c r="D151" s="207">
        <v>299.5</v>
      </c>
      <c r="E151" s="70">
        <v>0.0</v>
      </c>
      <c r="F151" s="208">
        <f t="shared" si="1"/>
        <v>299.5</v>
      </c>
      <c r="G151" s="68">
        <f t="shared" si="2"/>
        <v>2</v>
      </c>
      <c r="H151" s="89" t="s">
        <v>51</v>
      </c>
      <c r="I151" s="26">
        <v>1.0</v>
      </c>
      <c r="J151" s="61">
        <f t="shared" si="3"/>
        <v>0.0006802721088</v>
      </c>
      <c r="K151" s="62">
        <f t="shared" si="4"/>
        <v>0.2037414966</v>
      </c>
      <c r="L151" s="16"/>
      <c r="M151" s="4"/>
      <c r="N151" s="4"/>
      <c r="O151" s="4"/>
      <c r="P151" s="4"/>
      <c r="Q151" s="4"/>
      <c r="R151" s="4"/>
      <c r="S151" s="4"/>
      <c r="T151" s="4"/>
      <c r="U151" s="4"/>
      <c r="V151" s="4"/>
      <c r="W151" s="4"/>
      <c r="X151" s="4"/>
    </row>
    <row r="152">
      <c r="A152" s="72" t="s">
        <v>400</v>
      </c>
      <c r="B152" s="75" t="s">
        <v>401</v>
      </c>
      <c r="C152" s="65" t="s">
        <v>123</v>
      </c>
      <c r="D152" s="207">
        <v>299.5</v>
      </c>
      <c r="E152" s="70">
        <v>0.0</v>
      </c>
      <c r="F152" s="208">
        <f t="shared" si="1"/>
        <v>299.5</v>
      </c>
      <c r="G152" s="68">
        <f t="shared" si="2"/>
        <v>2</v>
      </c>
      <c r="H152" s="89" t="s">
        <v>51</v>
      </c>
      <c r="I152" s="26">
        <v>1.0</v>
      </c>
      <c r="J152" s="61">
        <f t="shared" si="3"/>
        <v>0.0006802721088</v>
      </c>
      <c r="K152" s="62">
        <f t="shared" si="4"/>
        <v>0.2037414966</v>
      </c>
      <c r="L152" s="16"/>
      <c r="M152" s="4"/>
      <c r="N152" s="4"/>
      <c r="O152" s="4"/>
      <c r="P152" s="4"/>
      <c r="Q152" s="4"/>
      <c r="R152" s="4"/>
      <c r="S152" s="4"/>
      <c r="T152" s="4"/>
      <c r="U152" s="4"/>
      <c r="V152" s="4"/>
      <c r="W152" s="4"/>
      <c r="X152" s="4"/>
    </row>
    <row r="153">
      <c r="A153" s="31" t="s">
        <v>403</v>
      </c>
      <c r="B153" s="75" t="s">
        <v>404</v>
      </c>
      <c r="C153" s="65" t="s">
        <v>99</v>
      </c>
      <c r="D153" s="207">
        <v>362.0</v>
      </c>
      <c r="E153" s="70">
        <v>0.0</v>
      </c>
      <c r="F153" s="208">
        <f t="shared" si="1"/>
        <v>362</v>
      </c>
      <c r="G153" s="68">
        <f t="shared" si="2"/>
        <v>2</v>
      </c>
      <c r="H153" s="73" t="s">
        <v>100</v>
      </c>
      <c r="I153" s="26">
        <v>1.0</v>
      </c>
      <c r="J153" s="61">
        <f t="shared" si="3"/>
        <v>0.0006802721088</v>
      </c>
      <c r="K153" s="62">
        <f t="shared" si="4"/>
        <v>0.2462585034</v>
      </c>
      <c r="L153" s="16"/>
      <c r="M153" s="4"/>
      <c r="N153" s="4"/>
      <c r="O153" s="4"/>
      <c r="P153" s="4"/>
      <c r="Q153" s="4"/>
      <c r="R153" s="4"/>
      <c r="S153" s="4"/>
      <c r="T153" s="4"/>
      <c r="U153" s="4"/>
      <c r="V153" s="4"/>
      <c r="W153" s="4"/>
      <c r="X153" s="4"/>
    </row>
    <row r="154">
      <c r="A154" s="31" t="s">
        <v>753</v>
      </c>
      <c r="B154" s="75" t="s">
        <v>754</v>
      </c>
      <c r="C154" s="65" t="s">
        <v>99</v>
      </c>
      <c r="D154" s="207">
        <v>362.0</v>
      </c>
      <c r="E154" s="70">
        <v>0.0</v>
      </c>
      <c r="F154" s="208">
        <f t="shared" si="1"/>
        <v>362</v>
      </c>
      <c r="G154" s="68">
        <f t="shared" si="2"/>
        <v>2</v>
      </c>
      <c r="H154" s="73" t="s">
        <v>100</v>
      </c>
      <c r="I154" s="26">
        <v>1.0</v>
      </c>
      <c r="J154" s="61">
        <f t="shared" si="3"/>
        <v>0.0006802721088</v>
      </c>
      <c r="K154" s="62">
        <f t="shared" si="4"/>
        <v>0.2462585034</v>
      </c>
      <c r="L154" s="16"/>
      <c r="M154" s="25"/>
      <c r="N154" s="4"/>
      <c r="O154" s="4"/>
      <c r="P154" s="4"/>
      <c r="Q154" s="4"/>
      <c r="R154" s="4"/>
      <c r="S154" s="4"/>
      <c r="T154" s="4"/>
      <c r="U154" s="4"/>
      <c r="V154" s="4"/>
      <c r="W154" s="4"/>
      <c r="X154" s="4"/>
    </row>
    <row r="155">
      <c r="A155" s="72" t="s">
        <v>418</v>
      </c>
      <c r="B155" s="75" t="s">
        <v>419</v>
      </c>
      <c r="C155" s="65" t="s">
        <v>99</v>
      </c>
      <c r="D155" s="207">
        <v>362.0</v>
      </c>
      <c r="E155" s="70">
        <v>0.0</v>
      </c>
      <c r="F155" s="208">
        <f t="shared" si="1"/>
        <v>362</v>
      </c>
      <c r="G155" s="68">
        <f t="shared" si="2"/>
        <v>2</v>
      </c>
      <c r="H155" s="73" t="s">
        <v>100</v>
      </c>
      <c r="I155" s="26">
        <v>1.0</v>
      </c>
      <c r="J155" s="61">
        <f t="shared" si="3"/>
        <v>0.0006802721088</v>
      </c>
      <c r="K155" s="62">
        <f t="shared" si="4"/>
        <v>0.2462585034</v>
      </c>
      <c r="L155" s="16"/>
      <c r="M155" s="25"/>
      <c r="N155" s="4"/>
      <c r="O155" s="4"/>
      <c r="P155" s="4"/>
      <c r="Q155" s="4"/>
      <c r="R155" s="4"/>
      <c r="S155" s="4"/>
      <c r="T155" s="4"/>
      <c r="U155" s="4"/>
      <c r="V155" s="4"/>
      <c r="W155" s="4"/>
      <c r="X155" s="4"/>
    </row>
    <row r="156">
      <c r="A156" s="63" t="s">
        <v>756</v>
      </c>
      <c r="B156" s="64" t="s">
        <v>757</v>
      </c>
      <c r="C156" s="65" t="s">
        <v>99</v>
      </c>
      <c r="D156" s="207">
        <v>362.0</v>
      </c>
      <c r="E156" s="70">
        <v>0.0</v>
      </c>
      <c r="F156" s="208">
        <f t="shared" si="1"/>
        <v>362</v>
      </c>
      <c r="G156" s="68">
        <f t="shared" si="2"/>
        <v>2</v>
      </c>
      <c r="H156" s="73" t="s">
        <v>100</v>
      </c>
      <c r="I156" s="26">
        <v>1.0</v>
      </c>
      <c r="J156" s="61">
        <f t="shared" si="3"/>
        <v>0.0006802721088</v>
      </c>
      <c r="K156" s="62">
        <f t="shared" si="4"/>
        <v>0.2462585034</v>
      </c>
      <c r="L156" s="16"/>
      <c r="M156" s="4"/>
      <c r="N156" s="4"/>
      <c r="O156" s="4"/>
      <c r="P156" s="4"/>
      <c r="Q156" s="4"/>
      <c r="R156" s="4"/>
      <c r="S156" s="4"/>
      <c r="T156" s="4"/>
      <c r="U156" s="4"/>
      <c r="V156" s="4"/>
      <c r="W156" s="4"/>
      <c r="X156" s="4"/>
    </row>
    <row r="157">
      <c r="A157" s="31" t="s">
        <v>799</v>
      </c>
      <c r="B157" s="75" t="s">
        <v>800</v>
      </c>
      <c r="C157" s="65" t="s">
        <v>99</v>
      </c>
      <c r="D157" s="207">
        <v>362.0</v>
      </c>
      <c r="E157" s="70">
        <v>0.0</v>
      </c>
      <c r="F157" s="208">
        <f t="shared" si="1"/>
        <v>362</v>
      </c>
      <c r="G157" s="68">
        <f t="shared" si="2"/>
        <v>2</v>
      </c>
      <c r="H157" s="73" t="s">
        <v>100</v>
      </c>
      <c r="I157" s="26">
        <v>1.0</v>
      </c>
      <c r="J157" s="61">
        <f t="shared" si="3"/>
        <v>0.0006802721088</v>
      </c>
      <c r="K157" s="62">
        <f t="shared" si="4"/>
        <v>0.2462585034</v>
      </c>
      <c r="L157" s="16"/>
      <c r="M157" s="25"/>
      <c r="N157" s="4"/>
      <c r="O157" s="4"/>
      <c r="P157" s="4"/>
      <c r="Q157" s="4"/>
      <c r="R157" s="4"/>
      <c r="S157" s="4"/>
      <c r="T157" s="4"/>
      <c r="U157" s="4"/>
      <c r="V157" s="4"/>
      <c r="W157" s="4"/>
      <c r="X157" s="4"/>
    </row>
    <row r="158">
      <c r="A158" s="31" t="s">
        <v>420</v>
      </c>
      <c r="B158" s="64" t="s">
        <v>98</v>
      </c>
      <c r="C158" s="65" t="s">
        <v>99</v>
      </c>
      <c r="D158" s="207">
        <v>362.0</v>
      </c>
      <c r="E158" s="70">
        <v>0.0</v>
      </c>
      <c r="F158" s="208">
        <f t="shared" si="1"/>
        <v>362</v>
      </c>
      <c r="G158" s="68">
        <f t="shared" si="2"/>
        <v>2</v>
      </c>
      <c r="H158" s="73" t="s">
        <v>100</v>
      </c>
      <c r="I158" s="26">
        <v>1.0</v>
      </c>
      <c r="J158" s="61">
        <f t="shared" si="3"/>
        <v>0.0006802721088</v>
      </c>
      <c r="K158" s="62">
        <f t="shared" si="4"/>
        <v>0.2462585034</v>
      </c>
      <c r="L158" s="16"/>
      <c r="M158" s="4"/>
      <c r="N158" s="4"/>
      <c r="O158" s="4"/>
      <c r="P158" s="4"/>
      <c r="Q158" s="4"/>
      <c r="R158" s="4"/>
      <c r="S158" s="4"/>
      <c r="T158" s="4"/>
      <c r="U158" s="4"/>
      <c r="V158" s="4"/>
      <c r="W158" s="4"/>
      <c r="X158" s="4"/>
    </row>
    <row r="159">
      <c r="A159" s="72" t="s">
        <v>801</v>
      </c>
      <c r="B159" s="64" t="s">
        <v>98</v>
      </c>
      <c r="C159" s="65" t="s">
        <v>99</v>
      </c>
      <c r="D159" s="207">
        <v>362.0</v>
      </c>
      <c r="E159" s="70">
        <v>0.0</v>
      </c>
      <c r="F159" s="208">
        <f t="shared" si="1"/>
        <v>362</v>
      </c>
      <c r="G159" s="68">
        <f t="shared" si="2"/>
        <v>2</v>
      </c>
      <c r="H159" s="73" t="s">
        <v>100</v>
      </c>
      <c r="I159" s="26">
        <v>1.0</v>
      </c>
      <c r="J159" s="61">
        <f t="shared" si="3"/>
        <v>0.0006802721088</v>
      </c>
      <c r="K159" s="62">
        <f t="shared" si="4"/>
        <v>0.2462585034</v>
      </c>
      <c r="L159" s="16"/>
      <c r="M159" s="25"/>
      <c r="N159" s="4"/>
      <c r="O159" s="4"/>
      <c r="P159" s="4"/>
      <c r="Q159" s="4"/>
      <c r="R159" s="4"/>
      <c r="S159" s="4"/>
      <c r="T159" s="4"/>
      <c r="U159" s="4"/>
      <c r="V159" s="4"/>
      <c r="W159" s="4"/>
      <c r="X159" s="4"/>
    </row>
    <row r="160">
      <c r="A160" s="63" t="s">
        <v>802</v>
      </c>
      <c r="B160" s="64" t="s">
        <v>98</v>
      </c>
      <c r="C160" s="65" t="s">
        <v>99</v>
      </c>
      <c r="D160" s="207">
        <v>362.0</v>
      </c>
      <c r="E160" s="70">
        <v>0.0</v>
      </c>
      <c r="F160" s="208">
        <f t="shared" si="1"/>
        <v>362</v>
      </c>
      <c r="G160" s="68">
        <f t="shared" si="2"/>
        <v>2</v>
      </c>
      <c r="H160" s="73" t="s">
        <v>100</v>
      </c>
      <c r="I160" s="26">
        <v>1.0</v>
      </c>
      <c r="J160" s="61">
        <f t="shared" si="3"/>
        <v>0.0006802721088</v>
      </c>
      <c r="K160" s="62">
        <f t="shared" si="4"/>
        <v>0.2462585034</v>
      </c>
      <c r="L160" s="16"/>
      <c r="M160" s="25"/>
      <c r="N160" s="4"/>
      <c r="O160" s="4"/>
      <c r="P160" s="4"/>
      <c r="Q160" s="4"/>
      <c r="R160" s="4"/>
      <c r="S160" s="4"/>
      <c r="T160" s="4"/>
      <c r="U160" s="4"/>
      <c r="V160" s="4"/>
      <c r="W160" s="4"/>
      <c r="X160" s="4"/>
    </row>
    <row r="161">
      <c r="A161" s="31" t="s">
        <v>803</v>
      </c>
      <c r="B161" s="75" t="s">
        <v>409</v>
      </c>
      <c r="C161" s="65" t="s">
        <v>99</v>
      </c>
      <c r="D161" s="207">
        <v>362.0</v>
      </c>
      <c r="E161" s="70">
        <v>0.0</v>
      </c>
      <c r="F161" s="208">
        <f t="shared" si="1"/>
        <v>362</v>
      </c>
      <c r="G161" s="68">
        <f t="shared" si="2"/>
        <v>2</v>
      </c>
      <c r="H161" s="73" t="s">
        <v>100</v>
      </c>
      <c r="I161" s="26">
        <v>1.0</v>
      </c>
      <c r="J161" s="61">
        <f t="shared" si="3"/>
        <v>0.0006802721088</v>
      </c>
      <c r="K161" s="62">
        <f t="shared" si="4"/>
        <v>0.2462585034</v>
      </c>
      <c r="L161" s="16"/>
      <c r="M161" s="4"/>
      <c r="N161" s="4"/>
      <c r="O161" s="4"/>
      <c r="P161" s="4"/>
      <c r="Q161" s="4"/>
      <c r="R161" s="4"/>
      <c r="S161" s="4"/>
      <c r="T161" s="4"/>
      <c r="U161" s="4"/>
      <c r="V161" s="4"/>
      <c r="W161" s="4"/>
      <c r="X161" s="4"/>
    </row>
    <row r="162">
      <c r="A162" s="31" t="s">
        <v>255</v>
      </c>
      <c r="B162" s="75" t="s">
        <v>256</v>
      </c>
      <c r="C162" s="65" t="s">
        <v>99</v>
      </c>
      <c r="D162" s="207">
        <v>362.0</v>
      </c>
      <c r="E162" s="70">
        <v>0.0</v>
      </c>
      <c r="F162" s="208">
        <f t="shared" si="1"/>
        <v>362</v>
      </c>
      <c r="G162" s="68">
        <f t="shared" si="2"/>
        <v>2</v>
      </c>
      <c r="H162" s="73" t="s">
        <v>100</v>
      </c>
      <c r="I162" s="26">
        <v>1.0</v>
      </c>
      <c r="J162" s="61">
        <f t="shared" si="3"/>
        <v>0.0006802721088</v>
      </c>
      <c r="K162" s="62">
        <f t="shared" si="4"/>
        <v>0.2462585034</v>
      </c>
      <c r="L162" s="16"/>
      <c r="M162" s="4"/>
      <c r="N162" s="4"/>
      <c r="O162" s="4"/>
      <c r="P162" s="4"/>
      <c r="Q162" s="4"/>
      <c r="R162" s="4"/>
      <c r="S162" s="4"/>
      <c r="T162" s="4"/>
      <c r="U162" s="4"/>
      <c r="V162" s="4"/>
      <c r="W162" s="4"/>
      <c r="X162" s="4"/>
    </row>
    <row r="163">
      <c r="A163" s="31" t="s">
        <v>804</v>
      </c>
      <c r="B163" s="75" t="s">
        <v>805</v>
      </c>
      <c r="C163" s="65" t="s">
        <v>806</v>
      </c>
      <c r="D163" s="207">
        <v>8.8</v>
      </c>
      <c r="E163" s="70">
        <v>0.0</v>
      </c>
      <c r="F163" s="208">
        <f t="shared" si="1"/>
        <v>8.8</v>
      </c>
      <c r="G163" s="68">
        <f t="shared" si="2"/>
        <v>1</v>
      </c>
      <c r="H163" s="89" t="s">
        <v>51</v>
      </c>
      <c r="I163" s="26">
        <v>1.0</v>
      </c>
      <c r="J163" s="61">
        <f t="shared" si="3"/>
        <v>0.0006802721088</v>
      </c>
      <c r="K163" s="62">
        <f t="shared" si="4"/>
        <v>0.005986394558</v>
      </c>
      <c r="L163" s="16"/>
      <c r="M163" s="4"/>
      <c r="N163" s="4"/>
      <c r="O163" s="4"/>
      <c r="P163" s="4"/>
      <c r="Q163" s="4"/>
      <c r="R163" s="4"/>
      <c r="S163" s="4"/>
      <c r="T163" s="4"/>
      <c r="U163" s="4"/>
      <c r="V163" s="4"/>
      <c r="W163" s="4"/>
      <c r="X163" s="4"/>
    </row>
    <row r="164">
      <c r="A164" s="31" t="s">
        <v>429</v>
      </c>
      <c r="B164" s="64" t="s">
        <v>173</v>
      </c>
      <c r="C164" s="65" t="s">
        <v>174</v>
      </c>
      <c r="D164" s="207">
        <v>408.0</v>
      </c>
      <c r="E164" s="70">
        <v>0.0</v>
      </c>
      <c r="F164" s="208">
        <f t="shared" si="1"/>
        <v>408</v>
      </c>
      <c r="G164" s="68">
        <f t="shared" si="2"/>
        <v>2</v>
      </c>
      <c r="H164" s="73" t="s">
        <v>175</v>
      </c>
      <c r="I164" s="26">
        <v>1.0</v>
      </c>
      <c r="J164" s="61">
        <f t="shared" si="3"/>
        <v>0.0006802721088</v>
      </c>
      <c r="K164" s="62">
        <f t="shared" si="4"/>
        <v>0.2775510204</v>
      </c>
      <c r="L164" s="16"/>
      <c r="M164" s="4"/>
      <c r="N164" s="4"/>
      <c r="O164" s="4"/>
      <c r="P164" s="4"/>
      <c r="Q164" s="4"/>
      <c r="R164" s="4"/>
      <c r="S164" s="4"/>
      <c r="T164" s="4"/>
      <c r="U164" s="4"/>
      <c r="V164" s="4"/>
      <c r="W164" s="4"/>
      <c r="X164" s="4"/>
    </row>
    <row r="165">
      <c r="A165" s="69" t="s">
        <v>766</v>
      </c>
      <c r="B165" s="64" t="s">
        <v>173</v>
      </c>
      <c r="C165" s="65" t="s">
        <v>174</v>
      </c>
      <c r="D165" s="207">
        <v>408.0</v>
      </c>
      <c r="E165" s="70">
        <v>0.0</v>
      </c>
      <c r="F165" s="208">
        <f t="shared" si="1"/>
        <v>408</v>
      </c>
      <c r="G165" s="68">
        <f t="shared" si="2"/>
        <v>2</v>
      </c>
      <c r="H165" s="73" t="s">
        <v>175</v>
      </c>
      <c r="I165" s="26">
        <v>1.0</v>
      </c>
      <c r="J165" s="61">
        <f t="shared" si="3"/>
        <v>0.0006802721088</v>
      </c>
      <c r="K165" s="62">
        <f t="shared" si="4"/>
        <v>0.2775510204</v>
      </c>
      <c r="L165" s="16"/>
      <c r="M165" s="4"/>
      <c r="N165" s="4"/>
      <c r="O165" s="4"/>
      <c r="P165" s="4"/>
      <c r="Q165" s="4"/>
      <c r="R165" s="4"/>
      <c r="S165" s="4"/>
      <c r="T165" s="4"/>
      <c r="U165" s="4"/>
      <c r="V165" s="4"/>
      <c r="W165" s="4"/>
      <c r="X165" s="4"/>
    </row>
    <row r="166">
      <c r="A166" s="88" t="s">
        <v>431</v>
      </c>
      <c r="B166" s="64" t="s">
        <v>173</v>
      </c>
      <c r="C166" s="65" t="s">
        <v>174</v>
      </c>
      <c r="D166" s="207">
        <v>408.0</v>
      </c>
      <c r="E166" s="70">
        <v>0.0</v>
      </c>
      <c r="F166" s="208">
        <f t="shared" si="1"/>
        <v>408</v>
      </c>
      <c r="G166" s="68">
        <f t="shared" si="2"/>
        <v>2</v>
      </c>
      <c r="H166" s="73" t="s">
        <v>175</v>
      </c>
      <c r="I166" s="26">
        <v>1.0</v>
      </c>
      <c r="J166" s="61">
        <f t="shared" si="3"/>
        <v>0.0006802721088</v>
      </c>
      <c r="K166" s="62">
        <f t="shared" si="4"/>
        <v>0.2775510204</v>
      </c>
      <c r="L166" s="16"/>
      <c r="M166" s="4"/>
      <c r="N166" s="4"/>
      <c r="O166" s="4"/>
      <c r="P166" s="4"/>
      <c r="Q166" s="4"/>
      <c r="R166" s="4"/>
      <c r="S166" s="4"/>
      <c r="T166" s="4"/>
      <c r="U166" s="4"/>
      <c r="V166" s="4"/>
      <c r="W166" s="4"/>
      <c r="X166" s="4"/>
    </row>
    <row r="167">
      <c r="A167" s="88" t="s">
        <v>261</v>
      </c>
      <c r="B167" s="64" t="s">
        <v>173</v>
      </c>
      <c r="C167" s="65" t="s">
        <v>174</v>
      </c>
      <c r="D167" s="207">
        <v>408.0</v>
      </c>
      <c r="E167" s="70">
        <v>0.0</v>
      </c>
      <c r="F167" s="208">
        <f t="shared" si="1"/>
        <v>408</v>
      </c>
      <c r="G167" s="68">
        <f t="shared" si="2"/>
        <v>2</v>
      </c>
      <c r="H167" s="73" t="s">
        <v>175</v>
      </c>
      <c r="I167" s="26">
        <v>1.0</v>
      </c>
      <c r="J167" s="61">
        <f t="shared" si="3"/>
        <v>0.0006802721088</v>
      </c>
      <c r="K167" s="62">
        <f t="shared" si="4"/>
        <v>0.2775510204</v>
      </c>
      <c r="L167" s="16"/>
      <c r="M167" s="4"/>
      <c r="N167" s="4"/>
      <c r="O167" s="4"/>
      <c r="P167" s="4"/>
      <c r="Q167" s="4"/>
      <c r="R167" s="4"/>
      <c r="S167" s="4"/>
      <c r="T167" s="4"/>
      <c r="U167" s="4"/>
      <c r="V167" s="4"/>
      <c r="W167" s="4"/>
      <c r="X167" s="4"/>
    </row>
    <row r="168">
      <c r="A168" s="88" t="s">
        <v>433</v>
      </c>
      <c r="B168" s="64" t="s">
        <v>173</v>
      </c>
      <c r="C168" s="65" t="s">
        <v>174</v>
      </c>
      <c r="D168" s="207">
        <v>408.0</v>
      </c>
      <c r="E168" s="70">
        <v>0.0</v>
      </c>
      <c r="F168" s="208">
        <f t="shared" si="1"/>
        <v>408</v>
      </c>
      <c r="G168" s="68">
        <f t="shared" si="2"/>
        <v>2</v>
      </c>
      <c r="H168" s="73" t="s">
        <v>175</v>
      </c>
      <c r="I168" s="26">
        <v>1.0</v>
      </c>
      <c r="J168" s="61">
        <f t="shared" si="3"/>
        <v>0.0006802721088</v>
      </c>
      <c r="K168" s="62">
        <f t="shared" si="4"/>
        <v>0.2775510204</v>
      </c>
      <c r="L168" s="16"/>
      <c r="M168" s="4"/>
      <c r="N168" s="4"/>
      <c r="O168" s="4"/>
      <c r="P168" s="4"/>
      <c r="Q168" s="4"/>
      <c r="R168" s="4"/>
      <c r="S168" s="4"/>
      <c r="T168" s="4"/>
      <c r="U168" s="4"/>
      <c r="V168" s="4"/>
      <c r="W168" s="4"/>
      <c r="X168" s="4"/>
    </row>
    <row r="169">
      <c r="A169" s="31" t="s">
        <v>262</v>
      </c>
      <c r="B169" s="64" t="s">
        <v>173</v>
      </c>
      <c r="C169" s="65" t="s">
        <v>174</v>
      </c>
      <c r="D169" s="207">
        <v>408.0</v>
      </c>
      <c r="E169" s="70">
        <v>0.0</v>
      </c>
      <c r="F169" s="208">
        <f t="shared" si="1"/>
        <v>408</v>
      </c>
      <c r="G169" s="68">
        <f t="shared" si="2"/>
        <v>2</v>
      </c>
      <c r="H169" s="73" t="s">
        <v>175</v>
      </c>
      <c r="I169" s="26">
        <v>1.0</v>
      </c>
      <c r="J169" s="61">
        <f t="shared" si="3"/>
        <v>0.0006802721088</v>
      </c>
      <c r="K169" s="62">
        <f t="shared" si="4"/>
        <v>0.2775510204</v>
      </c>
      <c r="L169" s="16"/>
      <c r="M169" s="4"/>
      <c r="N169" s="4"/>
      <c r="O169" s="4"/>
      <c r="P169" s="4"/>
      <c r="Q169" s="4"/>
      <c r="R169" s="4"/>
      <c r="S169" s="4"/>
      <c r="T169" s="4"/>
      <c r="U169" s="4"/>
      <c r="V169" s="4"/>
      <c r="W169" s="4"/>
      <c r="X169" s="4"/>
    </row>
    <row r="170">
      <c r="A170" s="74" t="s">
        <v>434</v>
      </c>
      <c r="B170" s="75" t="s">
        <v>435</v>
      </c>
      <c r="C170" s="65" t="s">
        <v>265</v>
      </c>
      <c r="D170" s="207">
        <v>509.0</v>
      </c>
      <c r="E170" s="70">
        <v>0.0</v>
      </c>
      <c r="F170" s="208">
        <f t="shared" si="1"/>
        <v>509</v>
      </c>
      <c r="G170" s="68">
        <f t="shared" si="2"/>
        <v>2</v>
      </c>
      <c r="H170" s="73" t="s">
        <v>266</v>
      </c>
      <c r="I170" s="26">
        <v>1.0</v>
      </c>
      <c r="J170" s="61">
        <f t="shared" si="3"/>
        <v>0.0006802721088</v>
      </c>
      <c r="K170" s="62">
        <f t="shared" si="4"/>
        <v>0.3462585034</v>
      </c>
      <c r="L170" s="16"/>
      <c r="M170" s="4"/>
      <c r="N170" s="4"/>
      <c r="O170" s="4"/>
      <c r="P170" s="4"/>
      <c r="Q170" s="4"/>
      <c r="R170" s="4"/>
      <c r="S170" s="4"/>
      <c r="T170" s="4"/>
      <c r="U170" s="4"/>
      <c r="V170" s="4"/>
      <c r="W170" s="4"/>
      <c r="X170" s="4"/>
    </row>
    <row r="171">
      <c r="A171" s="31" t="s">
        <v>439</v>
      </c>
      <c r="B171" s="64" t="s">
        <v>129</v>
      </c>
      <c r="C171" s="65" t="s">
        <v>130</v>
      </c>
      <c r="D171" s="207">
        <v>393.0</v>
      </c>
      <c r="E171" s="70">
        <v>0.0</v>
      </c>
      <c r="F171" s="208">
        <f t="shared" si="1"/>
        <v>393</v>
      </c>
      <c r="G171" s="68">
        <f t="shared" si="2"/>
        <v>2</v>
      </c>
      <c r="H171" s="73" t="s">
        <v>100</v>
      </c>
      <c r="I171" s="26">
        <v>1.0</v>
      </c>
      <c r="J171" s="61">
        <f t="shared" si="3"/>
        <v>0.0006802721088</v>
      </c>
      <c r="K171" s="62">
        <f t="shared" si="4"/>
        <v>0.2673469388</v>
      </c>
      <c r="L171" s="16"/>
      <c r="M171" s="4"/>
      <c r="N171" s="4"/>
      <c r="O171" s="4"/>
      <c r="P171" s="4"/>
      <c r="Q171" s="4"/>
      <c r="R171" s="4"/>
      <c r="S171" s="4"/>
      <c r="T171" s="4"/>
      <c r="U171" s="4"/>
      <c r="V171" s="4"/>
      <c r="W171" s="4"/>
      <c r="X171" s="4"/>
    </row>
    <row r="172">
      <c r="A172" s="72" t="s">
        <v>442</v>
      </c>
      <c r="B172" s="64" t="s">
        <v>129</v>
      </c>
      <c r="C172" s="65" t="s">
        <v>130</v>
      </c>
      <c r="D172" s="207">
        <v>393.0</v>
      </c>
      <c r="E172" s="70">
        <v>0.0</v>
      </c>
      <c r="F172" s="208">
        <f t="shared" si="1"/>
        <v>393</v>
      </c>
      <c r="G172" s="68">
        <f t="shared" si="2"/>
        <v>2</v>
      </c>
      <c r="H172" s="73" t="s">
        <v>100</v>
      </c>
      <c r="I172" s="26">
        <v>1.0</v>
      </c>
      <c r="J172" s="61">
        <f t="shared" si="3"/>
        <v>0.0006802721088</v>
      </c>
      <c r="K172" s="62">
        <f t="shared" si="4"/>
        <v>0.2673469388</v>
      </c>
      <c r="L172" s="16"/>
      <c r="M172" s="4"/>
      <c r="N172" s="4"/>
      <c r="O172" s="4"/>
      <c r="P172" s="4"/>
      <c r="Q172" s="4"/>
      <c r="R172" s="4"/>
      <c r="S172" s="4"/>
      <c r="T172" s="4"/>
      <c r="U172" s="4"/>
      <c r="V172" s="4"/>
      <c r="W172" s="4"/>
      <c r="X172" s="4"/>
    </row>
    <row r="173">
      <c r="A173" s="72" t="s">
        <v>441</v>
      </c>
      <c r="B173" s="64" t="s">
        <v>129</v>
      </c>
      <c r="C173" s="65" t="s">
        <v>130</v>
      </c>
      <c r="D173" s="207">
        <v>393.0</v>
      </c>
      <c r="E173" s="70">
        <v>0.0</v>
      </c>
      <c r="F173" s="208">
        <f t="shared" si="1"/>
        <v>393</v>
      </c>
      <c r="G173" s="68">
        <f t="shared" si="2"/>
        <v>2</v>
      </c>
      <c r="H173" s="73" t="s">
        <v>100</v>
      </c>
      <c r="I173" s="26">
        <v>1.0</v>
      </c>
      <c r="J173" s="61">
        <f t="shared" si="3"/>
        <v>0.0006802721088</v>
      </c>
      <c r="K173" s="62">
        <f t="shared" si="4"/>
        <v>0.2673469388</v>
      </c>
      <c r="L173" s="16"/>
      <c r="M173" s="4"/>
      <c r="N173" s="4"/>
      <c r="O173" s="4"/>
      <c r="P173" s="4"/>
      <c r="Q173" s="4"/>
      <c r="R173" s="4"/>
      <c r="S173" s="4"/>
      <c r="T173" s="4"/>
      <c r="U173" s="4"/>
      <c r="V173" s="4"/>
      <c r="W173" s="4"/>
      <c r="X173" s="4"/>
    </row>
    <row r="174">
      <c r="A174" s="31" t="s">
        <v>440</v>
      </c>
      <c r="B174" s="64" t="s">
        <v>129</v>
      </c>
      <c r="C174" s="65" t="s">
        <v>130</v>
      </c>
      <c r="D174" s="207">
        <v>393.0</v>
      </c>
      <c r="E174" s="70">
        <v>0.0</v>
      </c>
      <c r="F174" s="208">
        <f t="shared" si="1"/>
        <v>393</v>
      </c>
      <c r="G174" s="68">
        <f t="shared" si="2"/>
        <v>2</v>
      </c>
      <c r="H174" s="73" t="s">
        <v>100</v>
      </c>
      <c r="I174" s="26">
        <v>1.0</v>
      </c>
      <c r="J174" s="61">
        <f t="shared" si="3"/>
        <v>0.0006802721088</v>
      </c>
      <c r="K174" s="62">
        <f t="shared" si="4"/>
        <v>0.2673469388</v>
      </c>
      <c r="L174" s="16"/>
      <c r="M174" s="4"/>
      <c r="N174" s="4"/>
      <c r="O174" s="4"/>
      <c r="P174" s="4"/>
      <c r="Q174" s="4"/>
      <c r="R174" s="4"/>
      <c r="S174" s="4"/>
      <c r="T174" s="4"/>
      <c r="U174" s="4"/>
      <c r="V174" s="4"/>
      <c r="W174" s="4"/>
      <c r="X174" s="4"/>
    </row>
    <row r="175">
      <c r="A175" s="31" t="s">
        <v>773</v>
      </c>
      <c r="B175" s="75" t="s">
        <v>269</v>
      </c>
      <c r="C175" s="65" t="s">
        <v>130</v>
      </c>
      <c r="D175" s="207">
        <v>393.0</v>
      </c>
      <c r="E175" s="70">
        <v>0.0</v>
      </c>
      <c r="F175" s="208">
        <f t="shared" si="1"/>
        <v>393</v>
      </c>
      <c r="G175" s="68">
        <f t="shared" si="2"/>
        <v>2</v>
      </c>
      <c r="H175" s="73" t="s">
        <v>100</v>
      </c>
      <c r="I175" s="26">
        <v>1.0</v>
      </c>
      <c r="J175" s="61">
        <f t="shared" si="3"/>
        <v>0.0006802721088</v>
      </c>
      <c r="K175" s="62">
        <f t="shared" si="4"/>
        <v>0.2673469388</v>
      </c>
      <c r="L175" s="16"/>
      <c r="M175" s="4"/>
      <c r="N175" s="4"/>
      <c r="O175" s="4"/>
      <c r="P175" s="4"/>
      <c r="Q175" s="4"/>
      <c r="R175" s="4"/>
      <c r="S175" s="4"/>
      <c r="T175" s="4"/>
      <c r="U175" s="4"/>
      <c r="V175" s="4"/>
      <c r="W175" s="4"/>
      <c r="X175" s="4"/>
    </row>
    <row r="176">
      <c r="A176" s="31" t="s">
        <v>807</v>
      </c>
      <c r="B176" s="64" t="s">
        <v>177</v>
      </c>
      <c r="C176" s="65" t="s">
        <v>130</v>
      </c>
      <c r="D176" s="207">
        <v>393.0</v>
      </c>
      <c r="E176" s="70">
        <v>0.0</v>
      </c>
      <c r="F176" s="208">
        <f t="shared" si="1"/>
        <v>393</v>
      </c>
      <c r="G176" s="68">
        <f t="shared" si="2"/>
        <v>2</v>
      </c>
      <c r="H176" s="73" t="s">
        <v>100</v>
      </c>
      <c r="I176" s="26">
        <v>1.0</v>
      </c>
      <c r="J176" s="61">
        <f t="shared" si="3"/>
        <v>0.0006802721088</v>
      </c>
      <c r="K176" s="62">
        <f t="shared" si="4"/>
        <v>0.2673469388</v>
      </c>
      <c r="L176" s="16"/>
      <c r="M176" s="25"/>
      <c r="N176" s="4"/>
      <c r="O176" s="4"/>
      <c r="P176" s="4"/>
      <c r="Q176" s="4"/>
      <c r="R176" s="4"/>
      <c r="S176" s="4"/>
      <c r="T176" s="4"/>
      <c r="U176" s="4"/>
      <c r="V176" s="4"/>
      <c r="W176" s="4"/>
      <c r="X176" s="4"/>
    </row>
    <row r="177">
      <c r="A177" s="31" t="s">
        <v>438</v>
      </c>
      <c r="B177" s="64" t="s">
        <v>177</v>
      </c>
      <c r="C177" s="65" t="s">
        <v>130</v>
      </c>
      <c r="D177" s="207">
        <v>393.0</v>
      </c>
      <c r="E177" s="70">
        <v>0.0</v>
      </c>
      <c r="F177" s="208">
        <f t="shared" si="1"/>
        <v>393</v>
      </c>
      <c r="G177" s="68">
        <f t="shared" si="2"/>
        <v>2</v>
      </c>
      <c r="H177" s="73" t="s">
        <v>100</v>
      </c>
      <c r="I177" s="26">
        <v>1.0</v>
      </c>
      <c r="J177" s="61">
        <f t="shared" si="3"/>
        <v>0.0006802721088</v>
      </c>
      <c r="K177" s="62">
        <f t="shared" si="4"/>
        <v>0.2673469388</v>
      </c>
      <c r="L177" s="16"/>
      <c r="M177" s="25"/>
      <c r="N177" s="4"/>
      <c r="O177" s="4"/>
      <c r="P177" s="4"/>
      <c r="Q177" s="4"/>
      <c r="R177" s="4"/>
      <c r="S177" s="4"/>
      <c r="T177" s="4"/>
      <c r="U177" s="4"/>
      <c r="V177" s="4"/>
      <c r="W177" s="4"/>
      <c r="X177" s="4"/>
    </row>
    <row r="178">
      <c r="A178" s="72" t="s">
        <v>455</v>
      </c>
      <c r="B178" s="64" t="s">
        <v>95</v>
      </c>
      <c r="C178" s="65" t="s">
        <v>96</v>
      </c>
      <c r="D178" s="66">
        <v>175.3</v>
      </c>
      <c r="E178" s="70">
        <v>0.0</v>
      </c>
      <c r="F178" s="208">
        <f t="shared" si="1"/>
        <v>175.3</v>
      </c>
      <c r="G178" s="68">
        <f t="shared" si="2"/>
        <v>1</v>
      </c>
      <c r="H178" s="73" t="s">
        <v>67</v>
      </c>
      <c r="I178" s="26">
        <v>1.0</v>
      </c>
      <c r="J178" s="61">
        <f t="shared" si="3"/>
        <v>0.0006802721088</v>
      </c>
      <c r="K178" s="62">
        <f t="shared" si="4"/>
        <v>0.1192517007</v>
      </c>
      <c r="L178" s="16"/>
      <c r="M178" s="25"/>
      <c r="N178" s="4"/>
      <c r="O178" s="4"/>
      <c r="P178" s="4"/>
      <c r="Q178" s="4"/>
      <c r="R178" s="4"/>
      <c r="S178" s="4"/>
      <c r="T178" s="4"/>
      <c r="U178" s="4"/>
      <c r="V178" s="4"/>
      <c r="W178" s="4"/>
      <c r="X178" s="4"/>
    </row>
    <row r="179">
      <c r="A179" s="69" t="s">
        <v>519</v>
      </c>
      <c r="B179" s="64" t="s">
        <v>520</v>
      </c>
      <c r="C179" s="65" t="s">
        <v>96</v>
      </c>
      <c r="D179" s="66">
        <v>175.3</v>
      </c>
      <c r="E179" s="70">
        <v>0.0</v>
      </c>
      <c r="F179" s="208">
        <f t="shared" si="1"/>
        <v>175.3</v>
      </c>
      <c r="G179" s="68">
        <f t="shared" si="2"/>
        <v>1</v>
      </c>
      <c r="H179" s="73" t="s">
        <v>67</v>
      </c>
      <c r="I179" s="26">
        <v>1.0</v>
      </c>
      <c r="J179" s="61">
        <f t="shared" si="3"/>
        <v>0.0006802721088</v>
      </c>
      <c r="K179" s="62">
        <f t="shared" si="4"/>
        <v>0.1192517007</v>
      </c>
      <c r="L179" s="16"/>
      <c r="M179" s="25"/>
      <c r="N179" s="4"/>
      <c r="O179" s="4"/>
      <c r="P179" s="4"/>
      <c r="Q179" s="4"/>
      <c r="R179" s="4"/>
      <c r="S179" s="4"/>
      <c r="T179" s="4"/>
      <c r="U179" s="4"/>
      <c r="V179" s="4"/>
      <c r="W179" s="4"/>
      <c r="X179" s="4"/>
    </row>
    <row r="180">
      <c r="A180" s="31" t="s">
        <v>723</v>
      </c>
      <c r="B180" s="75" t="s">
        <v>724</v>
      </c>
      <c r="C180" s="65" t="s">
        <v>96</v>
      </c>
      <c r="D180" s="66">
        <v>175.3</v>
      </c>
      <c r="E180" s="70">
        <v>0.0</v>
      </c>
      <c r="F180" s="208">
        <f t="shared" si="1"/>
        <v>175.3</v>
      </c>
      <c r="G180" s="68">
        <f t="shared" si="2"/>
        <v>1</v>
      </c>
      <c r="H180" s="73" t="s">
        <v>67</v>
      </c>
      <c r="I180" s="26">
        <v>1.0</v>
      </c>
      <c r="J180" s="61">
        <f t="shared" si="3"/>
        <v>0.0006802721088</v>
      </c>
      <c r="K180" s="62">
        <f t="shared" si="4"/>
        <v>0.1192517007</v>
      </c>
      <c r="L180" s="16"/>
      <c r="M180" s="25"/>
      <c r="N180" s="4"/>
      <c r="O180" s="4"/>
      <c r="P180" s="4"/>
      <c r="Q180" s="4"/>
      <c r="R180" s="4"/>
      <c r="S180" s="4"/>
      <c r="T180" s="4"/>
      <c r="U180" s="4"/>
      <c r="V180" s="4"/>
      <c r="W180" s="4"/>
      <c r="X180" s="4"/>
    </row>
    <row r="181">
      <c r="A181" s="31" t="s">
        <v>453</v>
      </c>
      <c r="B181" s="75" t="s">
        <v>454</v>
      </c>
      <c r="C181" s="65" t="s">
        <v>96</v>
      </c>
      <c r="D181" s="66">
        <v>175.3</v>
      </c>
      <c r="E181" s="70">
        <v>0.0</v>
      </c>
      <c r="F181" s="208">
        <f t="shared" si="1"/>
        <v>175.3</v>
      </c>
      <c r="G181" s="68">
        <f t="shared" si="2"/>
        <v>1</v>
      </c>
      <c r="H181" s="73" t="s">
        <v>67</v>
      </c>
      <c r="I181" s="26">
        <v>1.0</v>
      </c>
      <c r="J181" s="61">
        <f t="shared" si="3"/>
        <v>0.0006802721088</v>
      </c>
      <c r="K181" s="62">
        <f t="shared" si="4"/>
        <v>0.1192517007</v>
      </c>
      <c r="L181" s="16"/>
      <c r="M181" s="25"/>
      <c r="N181" s="4"/>
      <c r="O181" s="4"/>
      <c r="P181" s="4"/>
      <c r="Q181" s="4"/>
      <c r="R181" s="4"/>
      <c r="S181" s="4"/>
      <c r="T181" s="4"/>
      <c r="U181" s="4"/>
      <c r="V181" s="4"/>
      <c r="W181" s="4"/>
      <c r="X181" s="4"/>
    </row>
    <row r="182">
      <c r="A182" s="69" t="s">
        <v>451</v>
      </c>
      <c r="B182" s="64" t="s">
        <v>450</v>
      </c>
      <c r="C182" s="65" t="s">
        <v>96</v>
      </c>
      <c r="D182" s="66">
        <v>175.3</v>
      </c>
      <c r="E182" s="70">
        <v>0.0</v>
      </c>
      <c r="F182" s="208">
        <f t="shared" si="1"/>
        <v>175.3</v>
      </c>
      <c r="G182" s="68">
        <f t="shared" si="2"/>
        <v>1</v>
      </c>
      <c r="H182" s="73" t="s">
        <v>67</v>
      </c>
      <c r="I182" s="26">
        <v>1.0</v>
      </c>
      <c r="J182" s="61">
        <f t="shared" si="3"/>
        <v>0.0006802721088</v>
      </c>
      <c r="K182" s="62">
        <f t="shared" si="4"/>
        <v>0.1192517007</v>
      </c>
      <c r="L182" s="16"/>
      <c r="M182" s="25"/>
      <c r="N182" s="4"/>
      <c r="O182" s="4"/>
      <c r="P182" s="4"/>
      <c r="Q182" s="4"/>
      <c r="R182" s="4"/>
      <c r="S182" s="4"/>
      <c r="T182" s="4"/>
      <c r="U182" s="4"/>
      <c r="V182" s="4"/>
      <c r="W182" s="4"/>
      <c r="X182" s="4"/>
    </row>
    <row r="183">
      <c r="A183" s="31" t="s">
        <v>456</v>
      </c>
      <c r="B183" s="64" t="s">
        <v>450</v>
      </c>
      <c r="C183" s="65" t="s">
        <v>96</v>
      </c>
      <c r="D183" s="66">
        <v>175.3</v>
      </c>
      <c r="E183" s="70">
        <v>0.0</v>
      </c>
      <c r="F183" s="208">
        <f t="shared" si="1"/>
        <v>175.3</v>
      </c>
      <c r="G183" s="68">
        <f t="shared" si="2"/>
        <v>1</v>
      </c>
      <c r="H183" s="73" t="s">
        <v>67</v>
      </c>
      <c r="I183" s="26">
        <v>1.0</v>
      </c>
      <c r="J183" s="61">
        <f t="shared" si="3"/>
        <v>0.0006802721088</v>
      </c>
      <c r="K183" s="62">
        <f t="shared" si="4"/>
        <v>0.1192517007</v>
      </c>
      <c r="L183" s="16"/>
      <c r="M183" s="25"/>
      <c r="N183" s="4"/>
      <c r="O183" s="4"/>
      <c r="P183" s="4"/>
      <c r="Q183" s="4"/>
      <c r="R183" s="4"/>
      <c r="S183" s="4"/>
      <c r="T183" s="4"/>
      <c r="U183" s="4"/>
      <c r="V183" s="4"/>
      <c r="W183" s="4"/>
      <c r="X183" s="4"/>
    </row>
    <row r="184">
      <c r="A184" s="31" t="s">
        <v>449</v>
      </c>
      <c r="B184" s="64" t="s">
        <v>450</v>
      </c>
      <c r="C184" s="65" t="s">
        <v>96</v>
      </c>
      <c r="D184" s="66">
        <v>175.3</v>
      </c>
      <c r="E184" s="70">
        <v>0.0</v>
      </c>
      <c r="F184" s="208">
        <f t="shared" si="1"/>
        <v>175.3</v>
      </c>
      <c r="G184" s="68">
        <f t="shared" si="2"/>
        <v>1</v>
      </c>
      <c r="H184" s="73" t="s">
        <v>67</v>
      </c>
      <c r="I184" s="26">
        <v>1.0</v>
      </c>
      <c r="J184" s="61">
        <f t="shared" si="3"/>
        <v>0.0006802721088</v>
      </c>
      <c r="K184" s="62">
        <f t="shared" si="4"/>
        <v>0.1192517007</v>
      </c>
      <c r="L184" s="16"/>
      <c r="M184" s="4"/>
      <c r="N184" s="4"/>
      <c r="O184" s="4"/>
      <c r="P184" s="4"/>
      <c r="Q184" s="4"/>
      <c r="R184" s="4"/>
      <c r="S184" s="4"/>
      <c r="T184" s="4"/>
      <c r="U184" s="4"/>
      <c r="V184" s="4"/>
      <c r="W184" s="4"/>
      <c r="X184" s="4"/>
    </row>
    <row r="185">
      <c r="A185" s="69" t="s">
        <v>462</v>
      </c>
      <c r="B185" s="64" t="s">
        <v>463</v>
      </c>
      <c r="C185" s="65" t="s">
        <v>85</v>
      </c>
      <c r="D185" s="207">
        <v>391.0</v>
      </c>
      <c r="E185" s="70">
        <v>0.0</v>
      </c>
      <c r="F185" s="208">
        <f t="shared" si="1"/>
        <v>391</v>
      </c>
      <c r="G185" s="68">
        <f t="shared" si="2"/>
        <v>2</v>
      </c>
      <c r="H185" s="73" t="s">
        <v>67</v>
      </c>
      <c r="I185" s="26">
        <v>1.0</v>
      </c>
      <c r="J185" s="61">
        <f t="shared" si="3"/>
        <v>0.0006802721088</v>
      </c>
      <c r="K185" s="62">
        <f t="shared" si="4"/>
        <v>0.2659863946</v>
      </c>
      <c r="L185" s="16"/>
      <c r="M185" s="4"/>
      <c r="N185" s="4"/>
      <c r="O185" s="4"/>
      <c r="P185" s="4"/>
      <c r="Q185" s="4"/>
      <c r="R185" s="4"/>
      <c r="S185" s="4"/>
      <c r="T185" s="4"/>
      <c r="U185" s="4"/>
      <c r="V185" s="4"/>
      <c r="W185" s="4"/>
      <c r="X185" s="4"/>
    </row>
    <row r="186">
      <c r="A186" s="31" t="s">
        <v>808</v>
      </c>
      <c r="B186" s="75" t="s">
        <v>465</v>
      </c>
      <c r="C186" s="65" t="s">
        <v>85</v>
      </c>
      <c r="D186" s="66">
        <v>397.1</v>
      </c>
      <c r="E186" s="70">
        <v>0.0</v>
      </c>
      <c r="F186" s="208">
        <f t="shared" si="1"/>
        <v>397.1</v>
      </c>
      <c r="G186" s="68">
        <f t="shared" si="2"/>
        <v>2</v>
      </c>
      <c r="H186" s="73" t="s">
        <v>67</v>
      </c>
      <c r="I186" s="26">
        <v>1.0</v>
      </c>
      <c r="J186" s="61">
        <f t="shared" si="3"/>
        <v>0.0006802721088</v>
      </c>
      <c r="K186" s="62">
        <f t="shared" si="4"/>
        <v>0.2701360544</v>
      </c>
      <c r="L186" s="16"/>
      <c r="M186" s="4"/>
      <c r="N186" s="4"/>
      <c r="O186" s="4"/>
      <c r="P186" s="4"/>
      <c r="Q186" s="4"/>
      <c r="R186" s="4"/>
      <c r="S186" s="4"/>
      <c r="T186" s="4"/>
      <c r="U186" s="4"/>
      <c r="V186" s="4"/>
      <c r="W186" s="4"/>
      <c r="X186" s="4"/>
    </row>
    <row r="187">
      <c r="A187" s="31" t="s">
        <v>467</v>
      </c>
      <c r="B187" s="75" t="s">
        <v>468</v>
      </c>
      <c r="C187" s="65" t="s">
        <v>85</v>
      </c>
      <c r="D187" s="66">
        <v>397.1</v>
      </c>
      <c r="E187" s="70">
        <v>0.0</v>
      </c>
      <c r="F187" s="208">
        <f t="shared" si="1"/>
        <v>397.1</v>
      </c>
      <c r="G187" s="68">
        <f t="shared" si="2"/>
        <v>2</v>
      </c>
      <c r="H187" s="73" t="s">
        <v>67</v>
      </c>
      <c r="I187" s="26">
        <v>1.0</v>
      </c>
      <c r="J187" s="61">
        <f t="shared" si="3"/>
        <v>0.0006802721088</v>
      </c>
      <c r="K187" s="62">
        <f t="shared" si="4"/>
        <v>0.2701360544</v>
      </c>
      <c r="L187" s="16"/>
      <c r="M187" s="4"/>
      <c r="N187" s="4"/>
      <c r="O187" s="4"/>
      <c r="P187" s="4"/>
      <c r="Q187" s="4"/>
      <c r="R187" s="4"/>
      <c r="S187" s="4"/>
      <c r="T187" s="4"/>
      <c r="U187" s="4"/>
      <c r="V187" s="4"/>
      <c r="W187" s="4"/>
      <c r="X187" s="4"/>
    </row>
    <row r="188">
      <c r="A188" s="72" t="s">
        <v>480</v>
      </c>
      <c r="B188" s="64" t="s">
        <v>87</v>
      </c>
      <c r="C188" s="65" t="s">
        <v>88</v>
      </c>
      <c r="D188" s="66">
        <v>327.7</v>
      </c>
      <c r="E188" s="70">
        <v>0.0</v>
      </c>
      <c r="F188" s="208">
        <f t="shared" si="1"/>
        <v>327.7</v>
      </c>
      <c r="G188" s="68">
        <f t="shared" si="2"/>
        <v>2</v>
      </c>
      <c r="H188" s="73" t="s">
        <v>67</v>
      </c>
      <c r="I188" s="26">
        <v>1.0</v>
      </c>
      <c r="J188" s="61">
        <f t="shared" si="3"/>
        <v>0.0006802721088</v>
      </c>
      <c r="K188" s="62">
        <f t="shared" si="4"/>
        <v>0.2229251701</v>
      </c>
      <c r="L188" s="16"/>
      <c r="M188" s="25"/>
      <c r="N188" s="4"/>
      <c r="O188" s="4"/>
      <c r="P188" s="4"/>
      <c r="Q188" s="4"/>
      <c r="R188" s="4"/>
      <c r="S188" s="4"/>
      <c r="T188" s="4"/>
      <c r="U188" s="4"/>
      <c r="V188" s="4"/>
      <c r="W188" s="4"/>
      <c r="X188" s="4"/>
    </row>
    <row r="189">
      <c r="A189" s="72" t="s">
        <v>483</v>
      </c>
      <c r="B189" s="64" t="s">
        <v>87</v>
      </c>
      <c r="C189" s="65" t="s">
        <v>88</v>
      </c>
      <c r="D189" s="66">
        <v>327.7</v>
      </c>
      <c r="E189" s="70">
        <v>0.0</v>
      </c>
      <c r="F189" s="208">
        <f t="shared" si="1"/>
        <v>327.7</v>
      </c>
      <c r="G189" s="68">
        <f t="shared" si="2"/>
        <v>2</v>
      </c>
      <c r="H189" s="73" t="s">
        <v>67</v>
      </c>
      <c r="I189" s="26">
        <v>1.0</v>
      </c>
      <c r="J189" s="61">
        <f t="shared" si="3"/>
        <v>0.0006802721088</v>
      </c>
      <c r="K189" s="62">
        <f t="shared" si="4"/>
        <v>0.2229251701</v>
      </c>
      <c r="L189" s="16"/>
      <c r="M189" s="25"/>
      <c r="N189" s="4"/>
      <c r="O189" s="4"/>
      <c r="P189" s="4"/>
      <c r="Q189" s="4"/>
      <c r="R189" s="4"/>
      <c r="S189" s="4"/>
      <c r="T189" s="4"/>
      <c r="U189" s="4"/>
      <c r="V189" s="4"/>
      <c r="W189" s="4"/>
      <c r="X189" s="4"/>
    </row>
    <row r="190">
      <c r="A190" s="31" t="s">
        <v>209</v>
      </c>
      <c r="B190" s="64" t="s">
        <v>87</v>
      </c>
      <c r="C190" s="65" t="s">
        <v>88</v>
      </c>
      <c r="D190" s="66">
        <v>327.7</v>
      </c>
      <c r="E190" s="70">
        <v>0.0</v>
      </c>
      <c r="F190" s="208">
        <f t="shared" si="1"/>
        <v>327.7</v>
      </c>
      <c r="G190" s="68">
        <f t="shared" si="2"/>
        <v>2</v>
      </c>
      <c r="H190" s="73" t="s">
        <v>67</v>
      </c>
      <c r="I190" s="26">
        <v>1.0</v>
      </c>
      <c r="J190" s="61">
        <f t="shared" si="3"/>
        <v>0.0006802721088</v>
      </c>
      <c r="K190" s="62">
        <f t="shared" si="4"/>
        <v>0.2229251701</v>
      </c>
      <c r="L190" s="16"/>
      <c r="M190" s="4"/>
      <c r="N190" s="4"/>
      <c r="O190" s="4"/>
      <c r="P190" s="4"/>
      <c r="Q190" s="4"/>
      <c r="R190" s="4"/>
      <c r="S190" s="4"/>
      <c r="T190" s="4"/>
      <c r="U190" s="4"/>
      <c r="V190" s="4"/>
      <c r="W190" s="4"/>
      <c r="X190" s="4"/>
    </row>
    <row r="191">
      <c r="A191" s="31" t="s">
        <v>486</v>
      </c>
      <c r="B191" s="64" t="s">
        <v>87</v>
      </c>
      <c r="C191" s="65" t="s">
        <v>88</v>
      </c>
      <c r="D191" s="66">
        <v>327.7</v>
      </c>
      <c r="E191" s="70">
        <v>0.0</v>
      </c>
      <c r="F191" s="208">
        <f t="shared" si="1"/>
        <v>327.7</v>
      </c>
      <c r="G191" s="68">
        <f t="shared" si="2"/>
        <v>2</v>
      </c>
      <c r="H191" s="73" t="s">
        <v>67</v>
      </c>
      <c r="I191" s="26">
        <v>1.0</v>
      </c>
      <c r="J191" s="61">
        <f t="shared" si="3"/>
        <v>0.0006802721088</v>
      </c>
      <c r="K191" s="62">
        <f t="shared" si="4"/>
        <v>0.2229251701</v>
      </c>
      <c r="L191" s="16"/>
      <c r="M191" s="4"/>
      <c r="N191" s="4"/>
      <c r="O191" s="4"/>
      <c r="P191" s="4"/>
      <c r="Q191" s="4"/>
      <c r="R191" s="4"/>
      <c r="S191" s="4"/>
      <c r="T191" s="4"/>
      <c r="U191" s="4"/>
      <c r="V191" s="4"/>
      <c r="W191" s="4"/>
      <c r="X191" s="4"/>
    </row>
    <row r="192">
      <c r="A192" s="31" t="s">
        <v>761</v>
      </c>
      <c r="B192" s="64" t="s">
        <v>87</v>
      </c>
      <c r="C192" s="65" t="s">
        <v>88</v>
      </c>
      <c r="D192" s="66">
        <v>327.7</v>
      </c>
      <c r="E192" s="70">
        <v>0.0</v>
      </c>
      <c r="F192" s="208">
        <f t="shared" si="1"/>
        <v>327.7</v>
      </c>
      <c r="G192" s="68">
        <f t="shared" si="2"/>
        <v>2</v>
      </c>
      <c r="H192" s="73" t="s">
        <v>67</v>
      </c>
      <c r="I192" s="26">
        <v>1.0</v>
      </c>
      <c r="J192" s="61">
        <f t="shared" si="3"/>
        <v>0.0006802721088</v>
      </c>
      <c r="K192" s="62">
        <f t="shared" si="4"/>
        <v>0.2229251701</v>
      </c>
      <c r="L192" s="16"/>
      <c r="M192" s="4"/>
      <c r="N192" s="4"/>
      <c r="O192" s="4"/>
      <c r="P192" s="4"/>
      <c r="Q192" s="4"/>
      <c r="R192" s="4"/>
      <c r="S192" s="4"/>
      <c r="T192" s="4"/>
      <c r="U192" s="4"/>
      <c r="V192" s="4"/>
      <c r="W192" s="4"/>
      <c r="X192" s="4"/>
    </row>
    <row r="193">
      <c r="A193" s="31" t="s">
        <v>485</v>
      </c>
      <c r="B193" s="64" t="s">
        <v>87</v>
      </c>
      <c r="C193" s="65" t="s">
        <v>88</v>
      </c>
      <c r="D193" s="66">
        <v>327.7</v>
      </c>
      <c r="E193" s="70">
        <v>0.0</v>
      </c>
      <c r="F193" s="208">
        <f t="shared" si="1"/>
        <v>327.7</v>
      </c>
      <c r="G193" s="68">
        <f t="shared" si="2"/>
        <v>2</v>
      </c>
      <c r="H193" s="73" t="s">
        <v>67</v>
      </c>
      <c r="I193" s="26">
        <v>1.0</v>
      </c>
      <c r="J193" s="61">
        <f t="shared" si="3"/>
        <v>0.0006802721088</v>
      </c>
      <c r="K193" s="62">
        <f t="shared" si="4"/>
        <v>0.2229251701</v>
      </c>
      <c r="L193" s="16"/>
      <c r="M193" s="4"/>
      <c r="N193" s="4"/>
      <c r="O193" s="4"/>
      <c r="P193" s="4"/>
      <c r="Q193" s="4"/>
      <c r="R193" s="4"/>
      <c r="S193" s="4"/>
      <c r="T193" s="4"/>
      <c r="U193" s="4"/>
      <c r="V193" s="4"/>
      <c r="W193" s="4"/>
      <c r="X193" s="4"/>
    </row>
    <row r="194">
      <c r="A194" s="31" t="s">
        <v>479</v>
      </c>
      <c r="B194" s="64" t="s">
        <v>87</v>
      </c>
      <c r="C194" s="65" t="s">
        <v>88</v>
      </c>
      <c r="D194" s="66">
        <v>327.7</v>
      </c>
      <c r="E194" s="70">
        <v>0.0</v>
      </c>
      <c r="F194" s="208">
        <f t="shared" si="1"/>
        <v>327.7</v>
      </c>
      <c r="G194" s="68">
        <f t="shared" si="2"/>
        <v>2</v>
      </c>
      <c r="H194" s="73" t="s">
        <v>67</v>
      </c>
      <c r="I194" s="26">
        <v>1.0</v>
      </c>
      <c r="J194" s="61">
        <f t="shared" si="3"/>
        <v>0.0006802721088</v>
      </c>
      <c r="K194" s="62">
        <f t="shared" si="4"/>
        <v>0.2229251701</v>
      </c>
      <c r="L194" s="16"/>
      <c r="M194" s="4"/>
      <c r="N194" s="4"/>
      <c r="O194" s="4"/>
      <c r="P194" s="4"/>
      <c r="Q194" s="4"/>
      <c r="R194" s="4"/>
      <c r="S194" s="4"/>
      <c r="T194" s="4"/>
      <c r="U194" s="4"/>
      <c r="V194" s="4"/>
      <c r="W194" s="4"/>
      <c r="X194" s="4"/>
    </row>
    <row r="195">
      <c r="A195" s="74" t="s">
        <v>494</v>
      </c>
      <c r="B195" s="75" t="s">
        <v>495</v>
      </c>
      <c r="C195" s="65" t="s">
        <v>88</v>
      </c>
      <c r="D195" s="66">
        <v>327.7</v>
      </c>
      <c r="E195" s="70">
        <v>0.0</v>
      </c>
      <c r="F195" s="208">
        <f t="shared" si="1"/>
        <v>327.7</v>
      </c>
      <c r="G195" s="68">
        <f t="shared" si="2"/>
        <v>2</v>
      </c>
      <c r="H195" s="73" t="s">
        <v>67</v>
      </c>
      <c r="I195" s="26">
        <v>1.0</v>
      </c>
      <c r="J195" s="61">
        <f t="shared" si="3"/>
        <v>0.0006802721088</v>
      </c>
      <c r="K195" s="62">
        <f t="shared" si="4"/>
        <v>0.2229251701</v>
      </c>
      <c r="L195" s="16"/>
      <c r="M195" s="4"/>
      <c r="N195" s="4"/>
      <c r="O195" s="4"/>
      <c r="P195" s="4"/>
      <c r="Q195" s="4"/>
      <c r="R195" s="4"/>
      <c r="S195" s="4"/>
      <c r="T195" s="4"/>
      <c r="U195" s="4"/>
      <c r="V195" s="4"/>
      <c r="W195" s="4"/>
      <c r="X195" s="4"/>
    </row>
    <row r="196">
      <c r="A196" s="74" t="s">
        <v>491</v>
      </c>
      <c r="B196" s="75" t="s">
        <v>492</v>
      </c>
      <c r="C196" s="65" t="s">
        <v>88</v>
      </c>
      <c r="D196" s="66">
        <v>327.7</v>
      </c>
      <c r="E196" s="70">
        <v>0.0</v>
      </c>
      <c r="F196" s="208">
        <f t="shared" si="1"/>
        <v>327.7</v>
      </c>
      <c r="G196" s="68">
        <f t="shared" si="2"/>
        <v>2</v>
      </c>
      <c r="H196" s="73" t="s">
        <v>67</v>
      </c>
      <c r="I196" s="26">
        <v>1.0</v>
      </c>
      <c r="J196" s="61">
        <f t="shared" si="3"/>
        <v>0.0006802721088</v>
      </c>
      <c r="K196" s="62">
        <f t="shared" si="4"/>
        <v>0.2229251701</v>
      </c>
      <c r="L196" s="16"/>
      <c r="M196" s="4"/>
      <c r="N196" s="4"/>
      <c r="O196" s="4"/>
      <c r="P196" s="4"/>
      <c r="Q196" s="4"/>
      <c r="R196" s="4"/>
      <c r="S196" s="4"/>
      <c r="T196" s="4"/>
      <c r="U196" s="4"/>
      <c r="V196" s="4"/>
      <c r="W196" s="4"/>
      <c r="X196" s="4"/>
    </row>
    <row r="197">
      <c r="A197" s="31" t="s">
        <v>498</v>
      </c>
      <c r="B197" s="75" t="s">
        <v>499</v>
      </c>
      <c r="C197" s="65" t="s">
        <v>278</v>
      </c>
      <c r="D197" s="66">
        <v>351.4</v>
      </c>
      <c r="E197" s="70">
        <v>0.0</v>
      </c>
      <c r="F197" s="208">
        <f t="shared" si="1"/>
        <v>351.4</v>
      </c>
      <c r="G197" s="68">
        <f t="shared" si="2"/>
        <v>2</v>
      </c>
      <c r="H197" s="73" t="s">
        <v>67</v>
      </c>
      <c r="I197" s="26">
        <v>1.0</v>
      </c>
      <c r="J197" s="61">
        <f t="shared" si="3"/>
        <v>0.0006802721088</v>
      </c>
      <c r="K197" s="62">
        <f t="shared" si="4"/>
        <v>0.239047619</v>
      </c>
      <c r="L197" s="16"/>
      <c r="M197" s="4"/>
      <c r="N197" s="4"/>
      <c r="O197" s="4"/>
      <c r="P197" s="4"/>
      <c r="Q197" s="4"/>
      <c r="R197" s="4"/>
      <c r="S197" s="4"/>
      <c r="T197" s="4"/>
      <c r="U197" s="4"/>
      <c r="V197" s="4"/>
      <c r="W197" s="4"/>
      <c r="X197" s="4"/>
    </row>
    <row r="198">
      <c r="A198" s="31" t="s">
        <v>502</v>
      </c>
      <c r="B198" s="75" t="s">
        <v>503</v>
      </c>
      <c r="C198" s="65" t="s">
        <v>504</v>
      </c>
      <c r="D198" s="66">
        <v>397.6</v>
      </c>
      <c r="E198" s="70">
        <v>0.0</v>
      </c>
      <c r="F198" s="208">
        <f t="shared" si="1"/>
        <v>397.6</v>
      </c>
      <c r="G198" s="68">
        <f t="shared" si="2"/>
        <v>2</v>
      </c>
      <c r="H198" s="73" t="s">
        <v>67</v>
      </c>
      <c r="I198" s="26">
        <v>1.0</v>
      </c>
      <c r="J198" s="61">
        <f t="shared" si="3"/>
        <v>0.0006802721088</v>
      </c>
      <c r="K198" s="62">
        <f t="shared" si="4"/>
        <v>0.2704761905</v>
      </c>
      <c r="L198" s="16"/>
      <c r="M198" s="4"/>
      <c r="N198" s="4"/>
      <c r="O198" s="4"/>
      <c r="P198" s="4"/>
      <c r="Q198" s="4"/>
      <c r="R198" s="4"/>
      <c r="S198" s="4"/>
      <c r="T198" s="4"/>
      <c r="U198" s="4"/>
      <c r="V198" s="4"/>
      <c r="W198" s="4"/>
      <c r="X198" s="4"/>
    </row>
    <row r="199">
      <c r="A199" s="63" t="s">
        <v>508</v>
      </c>
      <c r="B199" s="64" t="s">
        <v>509</v>
      </c>
      <c r="C199" s="65" t="s">
        <v>507</v>
      </c>
      <c r="D199" s="66">
        <v>721.3</v>
      </c>
      <c r="E199" s="70">
        <v>0.0</v>
      </c>
      <c r="F199" s="208">
        <f t="shared" si="1"/>
        <v>721.3</v>
      </c>
      <c r="G199" s="68">
        <f t="shared" si="2"/>
        <v>3</v>
      </c>
      <c r="H199" s="73" t="s">
        <v>67</v>
      </c>
      <c r="I199" s="26">
        <v>1.0</v>
      </c>
      <c r="J199" s="61">
        <f t="shared" si="3"/>
        <v>0.0006802721088</v>
      </c>
      <c r="K199" s="62">
        <f t="shared" si="4"/>
        <v>0.4906802721</v>
      </c>
      <c r="L199" s="16"/>
      <c r="M199" s="25"/>
      <c r="N199" s="4"/>
      <c r="O199" s="4"/>
      <c r="P199" s="4"/>
      <c r="Q199" s="4"/>
      <c r="R199" s="4"/>
      <c r="S199" s="4"/>
      <c r="T199" s="4"/>
      <c r="U199" s="4"/>
      <c r="V199" s="4"/>
      <c r="W199" s="4"/>
      <c r="X199" s="4"/>
    </row>
    <row r="200">
      <c r="A200" s="31" t="s">
        <v>510</v>
      </c>
      <c r="B200" s="75" t="s">
        <v>511</v>
      </c>
      <c r="C200" s="65" t="s">
        <v>512</v>
      </c>
      <c r="D200" s="66">
        <v>352.3</v>
      </c>
      <c r="E200" s="70">
        <v>0.0</v>
      </c>
      <c r="F200" s="208">
        <f t="shared" si="1"/>
        <v>352.3</v>
      </c>
      <c r="G200" s="68">
        <f t="shared" si="2"/>
        <v>2</v>
      </c>
      <c r="H200" s="73" t="s">
        <v>67</v>
      </c>
      <c r="I200" s="26">
        <v>1.0</v>
      </c>
      <c r="J200" s="61">
        <f t="shared" si="3"/>
        <v>0.0006802721088</v>
      </c>
      <c r="K200" s="62">
        <f t="shared" si="4"/>
        <v>0.2396598639</v>
      </c>
      <c r="L200" s="16"/>
      <c r="M200" s="25"/>
      <c r="N200" s="4"/>
      <c r="O200" s="4"/>
      <c r="P200" s="4"/>
      <c r="Q200" s="4"/>
      <c r="R200" s="4"/>
      <c r="S200" s="4"/>
      <c r="T200" s="4"/>
      <c r="U200" s="4"/>
      <c r="V200" s="4"/>
      <c r="W200" s="4"/>
      <c r="X200" s="4"/>
    </row>
    <row r="201">
      <c r="A201" s="31" t="s">
        <v>519</v>
      </c>
      <c r="B201" s="75" t="s">
        <v>520</v>
      </c>
      <c r="C201" s="65" t="s">
        <v>521</v>
      </c>
      <c r="D201" s="66">
        <v>114.1</v>
      </c>
      <c r="E201" s="70">
        <v>0.0</v>
      </c>
      <c r="F201" s="208">
        <f t="shared" si="1"/>
        <v>114.1</v>
      </c>
      <c r="G201" s="68">
        <f t="shared" si="2"/>
        <v>1</v>
      </c>
      <c r="H201" s="73" t="s">
        <v>67</v>
      </c>
      <c r="I201" s="26">
        <v>1.0</v>
      </c>
      <c r="J201" s="61">
        <f t="shared" si="3"/>
        <v>0.0006802721088</v>
      </c>
      <c r="K201" s="62">
        <f t="shared" si="4"/>
        <v>0.07761904762</v>
      </c>
      <c r="L201" s="16"/>
      <c r="M201" s="4"/>
      <c r="N201" s="4"/>
      <c r="O201" s="4"/>
      <c r="P201" s="4"/>
      <c r="Q201" s="4"/>
      <c r="R201" s="4"/>
      <c r="S201" s="4"/>
      <c r="T201" s="4"/>
      <c r="U201" s="4"/>
      <c r="V201" s="4"/>
      <c r="W201" s="4"/>
      <c r="X201" s="4"/>
    </row>
    <row r="202">
      <c r="A202" s="72" t="s">
        <v>180</v>
      </c>
      <c r="B202" s="75" t="s">
        <v>181</v>
      </c>
      <c r="C202" s="65" t="s">
        <v>110</v>
      </c>
      <c r="D202" s="66">
        <v>246.9</v>
      </c>
      <c r="E202" s="70">
        <v>0.0</v>
      </c>
      <c r="F202" s="208">
        <f t="shared" si="1"/>
        <v>246.9</v>
      </c>
      <c r="G202" s="68">
        <f t="shared" si="2"/>
        <v>1</v>
      </c>
      <c r="H202" s="73" t="s">
        <v>67</v>
      </c>
      <c r="I202" s="26">
        <v>1.0</v>
      </c>
      <c r="J202" s="61">
        <f t="shared" si="3"/>
        <v>0.0006802721088</v>
      </c>
      <c r="K202" s="62">
        <f t="shared" si="4"/>
        <v>0.1679591837</v>
      </c>
      <c r="L202" s="16"/>
      <c r="M202" s="4"/>
      <c r="N202" s="4"/>
      <c r="O202" s="4"/>
      <c r="P202" s="4"/>
      <c r="Q202" s="4"/>
      <c r="R202" s="4"/>
      <c r="S202" s="4"/>
      <c r="T202" s="4"/>
      <c r="U202" s="4"/>
      <c r="V202" s="4"/>
      <c r="W202" s="4"/>
      <c r="X202" s="4"/>
    </row>
    <row r="203">
      <c r="A203" s="69" t="s">
        <v>809</v>
      </c>
      <c r="B203" s="64" t="s">
        <v>65</v>
      </c>
      <c r="C203" s="65" t="s">
        <v>66</v>
      </c>
      <c r="D203" s="66">
        <v>171.2</v>
      </c>
      <c r="E203" s="70">
        <v>0.0</v>
      </c>
      <c r="F203" s="208">
        <f t="shared" si="1"/>
        <v>171.2</v>
      </c>
      <c r="G203" s="68">
        <f t="shared" si="2"/>
        <v>1</v>
      </c>
      <c r="H203" s="73" t="s">
        <v>67</v>
      </c>
      <c r="I203" s="26">
        <v>1.0</v>
      </c>
      <c r="J203" s="61">
        <f t="shared" si="3"/>
        <v>0.0006802721088</v>
      </c>
      <c r="K203" s="62">
        <f t="shared" si="4"/>
        <v>0.116462585</v>
      </c>
      <c r="L203" s="16"/>
      <c r="M203" s="25"/>
      <c r="N203" s="4"/>
      <c r="O203" s="4"/>
      <c r="P203" s="4"/>
      <c r="Q203" s="4"/>
      <c r="R203" s="4"/>
      <c r="S203" s="4"/>
      <c r="T203" s="4"/>
      <c r="U203" s="4"/>
      <c r="V203" s="4"/>
      <c r="W203" s="4"/>
      <c r="X203" s="4"/>
    </row>
    <row r="204">
      <c r="A204" s="31" t="s">
        <v>132</v>
      </c>
      <c r="B204" s="64" t="s">
        <v>65</v>
      </c>
      <c r="C204" s="65" t="s">
        <v>66</v>
      </c>
      <c r="D204" s="66">
        <v>171.2</v>
      </c>
      <c r="E204" s="70">
        <v>0.0</v>
      </c>
      <c r="F204" s="208">
        <f t="shared" si="1"/>
        <v>171.2</v>
      </c>
      <c r="G204" s="68">
        <f t="shared" si="2"/>
        <v>1</v>
      </c>
      <c r="H204" s="73" t="s">
        <v>67</v>
      </c>
      <c r="I204" s="26">
        <v>1.0</v>
      </c>
      <c r="J204" s="61">
        <f t="shared" si="3"/>
        <v>0.0006802721088</v>
      </c>
      <c r="K204" s="62">
        <f t="shared" si="4"/>
        <v>0.116462585</v>
      </c>
      <c r="L204" s="16"/>
      <c r="M204" s="4"/>
      <c r="N204" s="4"/>
      <c r="O204" s="4"/>
      <c r="P204" s="4"/>
      <c r="Q204" s="4"/>
      <c r="R204" s="4"/>
      <c r="S204" s="4"/>
      <c r="T204" s="4"/>
      <c r="U204" s="4"/>
      <c r="V204" s="4"/>
      <c r="W204" s="4"/>
      <c r="X204" s="4"/>
    </row>
    <row r="205">
      <c r="A205" s="31" t="s">
        <v>810</v>
      </c>
      <c r="B205" s="75" t="s">
        <v>811</v>
      </c>
      <c r="C205" s="65" t="s">
        <v>66</v>
      </c>
      <c r="D205" s="66">
        <v>171.2</v>
      </c>
      <c r="E205" s="70">
        <v>0.0</v>
      </c>
      <c r="F205" s="208">
        <f t="shared" si="1"/>
        <v>171.2</v>
      </c>
      <c r="G205" s="68">
        <f t="shared" si="2"/>
        <v>1</v>
      </c>
      <c r="H205" s="73" t="s">
        <v>67</v>
      </c>
      <c r="I205" s="26">
        <v>1.0</v>
      </c>
      <c r="J205" s="61">
        <f t="shared" si="3"/>
        <v>0.0006802721088</v>
      </c>
      <c r="K205" s="62">
        <f t="shared" si="4"/>
        <v>0.116462585</v>
      </c>
      <c r="L205" s="16"/>
      <c r="M205" s="4"/>
      <c r="N205" s="4"/>
      <c r="O205" s="4"/>
      <c r="P205" s="4"/>
      <c r="Q205" s="4"/>
      <c r="R205" s="4"/>
      <c r="S205" s="4"/>
      <c r="T205" s="4"/>
      <c r="U205" s="4"/>
      <c r="V205" s="4"/>
      <c r="W205" s="4"/>
      <c r="X205" s="4"/>
    </row>
    <row r="206">
      <c r="A206" s="31" t="s">
        <v>541</v>
      </c>
      <c r="B206" s="64" t="s">
        <v>65</v>
      </c>
      <c r="C206" s="65" t="s">
        <v>66</v>
      </c>
      <c r="D206" s="66">
        <v>171.2</v>
      </c>
      <c r="E206" s="70">
        <v>0.0</v>
      </c>
      <c r="F206" s="208">
        <f t="shared" si="1"/>
        <v>171.2</v>
      </c>
      <c r="G206" s="68">
        <f t="shared" si="2"/>
        <v>1</v>
      </c>
      <c r="H206" s="73" t="s">
        <v>67</v>
      </c>
      <c r="I206" s="26">
        <v>1.0</v>
      </c>
      <c r="J206" s="61">
        <f t="shared" si="3"/>
        <v>0.0006802721088</v>
      </c>
      <c r="K206" s="62">
        <f t="shared" si="4"/>
        <v>0.116462585</v>
      </c>
      <c r="L206" s="16"/>
      <c r="M206" s="4"/>
      <c r="N206" s="4"/>
      <c r="O206" s="4"/>
      <c r="P206" s="4"/>
      <c r="Q206" s="4"/>
      <c r="R206" s="4"/>
      <c r="S206" s="4"/>
      <c r="T206" s="4"/>
      <c r="U206" s="4"/>
      <c r="V206" s="4"/>
      <c r="W206" s="4"/>
      <c r="X206" s="4"/>
    </row>
    <row r="207">
      <c r="A207" s="31" t="s">
        <v>812</v>
      </c>
      <c r="B207" s="64" t="s">
        <v>65</v>
      </c>
      <c r="C207" s="65" t="s">
        <v>66</v>
      </c>
      <c r="D207" s="66">
        <v>171.2</v>
      </c>
      <c r="E207" s="70">
        <v>0.0</v>
      </c>
      <c r="F207" s="208">
        <f t="shared" si="1"/>
        <v>171.2</v>
      </c>
      <c r="G207" s="68">
        <f t="shared" si="2"/>
        <v>1</v>
      </c>
      <c r="H207" s="73" t="s">
        <v>67</v>
      </c>
      <c r="I207" s="26">
        <v>1.0</v>
      </c>
      <c r="J207" s="61">
        <f t="shared" si="3"/>
        <v>0.0006802721088</v>
      </c>
      <c r="K207" s="62">
        <f t="shared" si="4"/>
        <v>0.116462585</v>
      </c>
      <c r="L207" s="16"/>
      <c r="M207" s="4"/>
      <c r="N207" s="4"/>
      <c r="O207" s="4"/>
      <c r="P207" s="4"/>
      <c r="Q207" s="4"/>
      <c r="R207" s="4"/>
      <c r="S207" s="4"/>
      <c r="T207" s="4"/>
      <c r="U207" s="4"/>
      <c r="V207" s="4"/>
      <c r="W207" s="4"/>
      <c r="X207" s="4"/>
    </row>
    <row r="208">
      <c r="A208" s="88" t="s">
        <v>762</v>
      </c>
      <c r="B208" s="64" t="s">
        <v>65</v>
      </c>
      <c r="C208" s="65" t="s">
        <v>66</v>
      </c>
      <c r="D208" s="66">
        <v>171.2</v>
      </c>
      <c r="E208" s="70">
        <v>0.0</v>
      </c>
      <c r="F208" s="208">
        <f t="shared" si="1"/>
        <v>171.2</v>
      </c>
      <c r="G208" s="68">
        <f t="shared" si="2"/>
        <v>1</v>
      </c>
      <c r="H208" s="73" t="s">
        <v>67</v>
      </c>
      <c r="I208" s="26">
        <v>1.0</v>
      </c>
      <c r="J208" s="61">
        <f t="shared" si="3"/>
        <v>0.0006802721088</v>
      </c>
      <c r="K208" s="62">
        <f t="shared" si="4"/>
        <v>0.116462585</v>
      </c>
      <c r="L208" s="16"/>
      <c r="M208" s="4"/>
      <c r="N208" s="4"/>
      <c r="O208" s="4"/>
      <c r="P208" s="4"/>
      <c r="Q208" s="4"/>
      <c r="R208" s="4"/>
      <c r="S208" s="4"/>
      <c r="T208" s="4"/>
      <c r="U208" s="4"/>
      <c r="V208" s="4"/>
      <c r="W208" s="4"/>
      <c r="X208" s="4"/>
    </row>
    <row r="209">
      <c r="A209" s="88" t="s">
        <v>763</v>
      </c>
      <c r="B209" s="64" t="s">
        <v>65</v>
      </c>
      <c r="C209" s="65" t="s">
        <v>66</v>
      </c>
      <c r="D209" s="66">
        <v>171.2</v>
      </c>
      <c r="E209" s="70">
        <v>0.0</v>
      </c>
      <c r="F209" s="208">
        <f t="shared" si="1"/>
        <v>171.2</v>
      </c>
      <c r="G209" s="68">
        <f t="shared" si="2"/>
        <v>1</v>
      </c>
      <c r="H209" s="73" t="s">
        <v>67</v>
      </c>
      <c r="I209" s="26">
        <v>1.0</v>
      </c>
      <c r="J209" s="61">
        <f t="shared" si="3"/>
        <v>0.0006802721088</v>
      </c>
      <c r="K209" s="62">
        <f t="shared" si="4"/>
        <v>0.116462585</v>
      </c>
      <c r="L209" s="16"/>
      <c r="M209" s="4"/>
      <c r="N209" s="4"/>
      <c r="O209" s="4"/>
      <c r="P209" s="4"/>
      <c r="Q209" s="4"/>
      <c r="R209" s="4"/>
      <c r="S209" s="4"/>
      <c r="T209" s="4"/>
      <c r="U209" s="4"/>
      <c r="V209" s="4"/>
      <c r="W209" s="4"/>
      <c r="X209" s="4"/>
    </row>
    <row r="210">
      <c r="A210" s="31" t="s">
        <v>543</v>
      </c>
      <c r="B210" s="75" t="s">
        <v>544</v>
      </c>
      <c r="C210" s="65" t="s">
        <v>66</v>
      </c>
      <c r="D210" s="66">
        <v>171.2</v>
      </c>
      <c r="E210" s="70">
        <v>0.0</v>
      </c>
      <c r="F210" s="208">
        <f t="shared" si="1"/>
        <v>171.2</v>
      </c>
      <c r="G210" s="68">
        <f t="shared" si="2"/>
        <v>1</v>
      </c>
      <c r="H210" s="73" t="s">
        <v>67</v>
      </c>
      <c r="I210" s="26">
        <v>1.0</v>
      </c>
      <c r="J210" s="61">
        <f t="shared" si="3"/>
        <v>0.0006802721088</v>
      </c>
      <c r="K210" s="62">
        <f t="shared" si="4"/>
        <v>0.116462585</v>
      </c>
      <c r="L210" s="16"/>
      <c r="M210" s="25"/>
      <c r="N210" s="4"/>
      <c r="O210" s="4"/>
      <c r="P210" s="4"/>
      <c r="Q210" s="4"/>
      <c r="R210" s="4"/>
      <c r="S210" s="4"/>
      <c r="T210" s="4"/>
      <c r="U210" s="4"/>
      <c r="V210" s="4"/>
      <c r="W210" s="4"/>
      <c r="X210" s="4"/>
    </row>
    <row r="211">
      <c r="A211" s="31" t="s">
        <v>813</v>
      </c>
      <c r="B211" s="75" t="s">
        <v>814</v>
      </c>
      <c r="C211" s="65" t="s">
        <v>135</v>
      </c>
      <c r="D211" s="66">
        <v>343.1</v>
      </c>
      <c r="E211" s="70">
        <v>0.0</v>
      </c>
      <c r="F211" s="208">
        <f t="shared" si="1"/>
        <v>343.1</v>
      </c>
      <c r="G211" s="68">
        <f t="shared" si="2"/>
        <v>2</v>
      </c>
      <c r="H211" s="73" t="s">
        <v>67</v>
      </c>
      <c r="I211" s="26">
        <v>1.0</v>
      </c>
      <c r="J211" s="61">
        <f t="shared" si="3"/>
        <v>0.0006802721088</v>
      </c>
      <c r="K211" s="62">
        <f t="shared" si="4"/>
        <v>0.2334013605</v>
      </c>
      <c r="L211" s="16"/>
      <c r="M211" s="4"/>
      <c r="N211" s="4"/>
      <c r="O211" s="4"/>
      <c r="P211" s="4"/>
      <c r="Q211" s="4"/>
      <c r="R211" s="4"/>
      <c r="S211" s="4"/>
      <c r="T211" s="4"/>
      <c r="U211" s="4"/>
      <c r="V211" s="4"/>
      <c r="W211" s="4"/>
      <c r="X211" s="4"/>
    </row>
    <row r="212">
      <c r="A212" s="63" t="s">
        <v>551</v>
      </c>
      <c r="B212" s="64" t="s">
        <v>552</v>
      </c>
      <c r="C212" s="65" t="s">
        <v>135</v>
      </c>
      <c r="D212" s="66">
        <v>343.1</v>
      </c>
      <c r="E212" s="70">
        <v>0.0</v>
      </c>
      <c r="F212" s="208">
        <f t="shared" si="1"/>
        <v>343.1</v>
      </c>
      <c r="G212" s="68">
        <f t="shared" si="2"/>
        <v>2</v>
      </c>
      <c r="H212" s="73" t="s">
        <v>67</v>
      </c>
      <c r="I212" s="26">
        <v>1.0</v>
      </c>
      <c r="J212" s="61">
        <f t="shared" si="3"/>
        <v>0.0006802721088</v>
      </c>
      <c r="K212" s="62">
        <f t="shared" si="4"/>
        <v>0.2334013605</v>
      </c>
      <c r="L212" s="16"/>
      <c r="M212" s="4"/>
      <c r="N212" s="4"/>
      <c r="O212" s="4"/>
      <c r="P212" s="4"/>
      <c r="Q212" s="4"/>
      <c r="R212" s="4"/>
      <c r="S212" s="4"/>
      <c r="T212" s="4"/>
      <c r="U212" s="4"/>
      <c r="V212" s="4"/>
      <c r="W212" s="4"/>
      <c r="X212" s="4"/>
    </row>
    <row r="213">
      <c r="A213" s="72" t="s">
        <v>553</v>
      </c>
      <c r="B213" s="64" t="s">
        <v>554</v>
      </c>
      <c r="C213" s="65" t="s">
        <v>126</v>
      </c>
      <c r="D213" s="66">
        <v>413.4</v>
      </c>
      <c r="E213" s="70">
        <v>0.0</v>
      </c>
      <c r="F213" s="208">
        <f t="shared" si="1"/>
        <v>413.4</v>
      </c>
      <c r="G213" s="68">
        <f t="shared" si="2"/>
        <v>2</v>
      </c>
      <c r="H213" s="73" t="s">
        <v>67</v>
      </c>
      <c r="I213" s="26">
        <v>1.0</v>
      </c>
      <c r="J213" s="61">
        <f t="shared" si="3"/>
        <v>0.0006802721088</v>
      </c>
      <c r="K213" s="62">
        <f t="shared" si="4"/>
        <v>0.2812244898</v>
      </c>
      <c r="L213" s="16"/>
      <c r="M213" s="25"/>
      <c r="N213" s="4"/>
      <c r="O213" s="4"/>
      <c r="P213" s="4"/>
      <c r="Q213" s="4"/>
      <c r="R213" s="4"/>
      <c r="S213" s="4"/>
      <c r="T213" s="4"/>
      <c r="U213" s="4"/>
      <c r="V213" s="4"/>
      <c r="W213" s="4"/>
      <c r="X213" s="4"/>
    </row>
    <row r="214">
      <c r="A214" s="87" t="s">
        <v>218</v>
      </c>
      <c r="B214" s="75" t="s">
        <v>125</v>
      </c>
      <c r="C214" s="65" t="s">
        <v>126</v>
      </c>
      <c r="D214" s="66">
        <v>413.4</v>
      </c>
      <c r="E214" s="70">
        <v>0.0</v>
      </c>
      <c r="F214" s="208">
        <f t="shared" si="1"/>
        <v>413.4</v>
      </c>
      <c r="G214" s="68">
        <f t="shared" si="2"/>
        <v>2</v>
      </c>
      <c r="H214" s="73" t="s">
        <v>67</v>
      </c>
      <c r="I214" s="26">
        <v>1.0</v>
      </c>
      <c r="J214" s="61">
        <f t="shared" si="3"/>
        <v>0.0006802721088</v>
      </c>
      <c r="K214" s="62">
        <f t="shared" si="4"/>
        <v>0.2812244898</v>
      </c>
      <c r="L214" s="16"/>
      <c r="M214" s="4"/>
      <c r="N214" s="4"/>
      <c r="O214" s="4"/>
      <c r="P214" s="4"/>
      <c r="Q214" s="4"/>
      <c r="R214" s="4"/>
      <c r="S214" s="4"/>
      <c r="T214" s="4"/>
      <c r="U214" s="4"/>
      <c r="V214" s="4"/>
      <c r="W214" s="4"/>
      <c r="X214" s="4"/>
    </row>
    <row r="215">
      <c r="A215" s="31" t="s">
        <v>160</v>
      </c>
      <c r="B215" s="64" t="s">
        <v>137</v>
      </c>
      <c r="C215" s="65" t="s">
        <v>138</v>
      </c>
      <c r="D215" s="66">
        <v>287.8</v>
      </c>
      <c r="E215" s="70">
        <v>0.0</v>
      </c>
      <c r="F215" s="208">
        <f t="shared" si="1"/>
        <v>287.8</v>
      </c>
      <c r="G215" s="68">
        <f t="shared" si="2"/>
        <v>2</v>
      </c>
      <c r="H215" s="73" t="s">
        <v>67</v>
      </c>
      <c r="I215" s="26">
        <v>1.0</v>
      </c>
      <c r="J215" s="61">
        <f t="shared" si="3"/>
        <v>0.0006802721088</v>
      </c>
      <c r="K215" s="62">
        <f t="shared" si="4"/>
        <v>0.1957823129</v>
      </c>
      <c r="L215" s="16"/>
      <c r="M215" s="4"/>
      <c r="N215" s="4"/>
      <c r="O215" s="4"/>
      <c r="P215" s="4"/>
      <c r="Q215" s="4"/>
      <c r="R215" s="4"/>
      <c r="S215" s="4"/>
      <c r="T215" s="4"/>
      <c r="U215" s="4"/>
      <c r="V215" s="4"/>
      <c r="W215" s="4"/>
      <c r="X215" s="4"/>
    </row>
    <row r="216">
      <c r="A216" s="72" t="s">
        <v>571</v>
      </c>
      <c r="B216" s="64" t="s">
        <v>137</v>
      </c>
      <c r="C216" s="65" t="s">
        <v>138</v>
      </c>
      <c r="D216" s="66">
        <v>287.8</v>
      </c>
      <c r="E216" s="70">
        <v>0.0</v>
      </c>
      <c r="F216" s="208">
        <f t="shared" si="1"/>
        <v>287.8</v>
      </c>
      <c r="G216" s="68">
        <f t="shared" si="2"/>
        <v>2</v>
      </c>
      <c r="H216" s="73" t="s">
        <v>67</v>
      </c>
      <c r="I216" s="26">
        <v>1.0</v>
      </c>
      <c r="J216" s="61">
        <f t="shared" si="3"/>
        <v>0.0006802721088</v>
      </c>
      <c r="K216" s="62">
        <f t="shared" si="4"/>
        <v>0.1957823129</v>
      </c>
      <c r="L216" s="16"/>
      <c r="M216" s="4"/>
      <c r="N216" s="4"/>
      <c r="O216" s="4"/>
      <c r="P216" s="4"/>
      <c r="Q216" s="4"/>
      <c r="R216" s="4"/>
      <c r="S216" s="4"/>
      <c r="T216" s="4"/>
      <c r="U216" s="4"/>
      <c r="V216" s="4"/>
      <c r="W216" s="4"/>
      <c r="X216" s="4"/>
    </row>
    <row r="217">
      <c r="A217" s="31" t="s">
        <v>730</v>
      </c>
      <c r="B217" s="75" t="s">
        <v>731</v>
      </c>
      <c r="C217" s="65" t="s">
        <v>288</v>
      </c>
      <c r="D217" s="66">
        <v>135.1</v>
      </c>
      <c r="E217" s="70">
        <v>0.0</v>
      </c>
      <c r="F217" s="208">
        <f t="shared" si="1"/>
        <v>135.1</v>
      </c>
      <c r="G217" s="68">
        <f t="shared" si="2"/>
        <v>1</v>
      </c>
      <c r="H217" s="73" t="s">
        <v>67</v>
      </c>
      <c r="I217" s="26">
        <v>1.0</v>
      </c>
      <c r="J217" s="61">
        <f t="shared" si="3"/>
        <v>0.0006802721088</v>
      </c>
      <c r="K217" s="62">
        <f t="shared" si="4"/>
        <v>0.0919047619</v>
      </c>
      <c r="L217" s="16"/>
      <c r="M217" s="25"/>
      <c r="N217" s="4"/>
      <c r="O217" s="4"/>
      <c r="P217" s="4"/>
      <c r="Q217" s="4"/>
      <c r="R217" s="4"/>
      <c r="S217" s="4"/>
      <c r="T217" s="4"/>
      <c r="U217" s="4"/>
      <c r="V217" s="4"/>
      <c r="W217" s="4"/>
      <c r="X217" s="4"/>
    </row>
    <row r="218">
      <c r="A218" s="95" t="s">
        <v>574</v>
      </c>
      <c r="B218" s="75" t="s">
        <v>575</v>
      </c>
      <c r="C218" s="65" t="s">
        <v>288</v>
      </c>
      <c r="D218" s="66">
        <v>135.1</v>
      </c>
      <c r="E218" s="70">
        <v>0.0</v>
      </c>
      <c r="F218" s="208">
        <f t="shared" si="1"/>
        <v>135.1</v>
      </c>
      <c r="G218" s="68">
        <f t="shared" si="2"/>
        <v>1</v>
      </c>
      <c r="H218" s="73" t="s">
        <v>67</v>
      </c>
      <c r="I218" s="26">
        <v>1.0</v>
      </c>
      <c r="J218" s="61">
        <f t="shared" si="3"/>
        <v>0.0006802721088</v>
      </c>
      <c r="K218" s="62">
        <f t="shared" si="4"/>
        <v>0.0919047619</v>
      </c>
      <c r="L218" s="16"/>
      <c r="M218" s="4"/>
      <c r="N218" s="4"/>
      <c r="O218" s="4"/>
      <c r="P218" s="4"/>
      <c r="Q218" s="4"/>
      <c r="R218" s="4"/>
      <c r="S218" s="4"/>
      <c r="T218" s="4"/>
      <c r="U218" s="4"/>
      <c r="V218" s="4"/>
      <c r="W218" s="4"/>
      <c r="X218" s="4"/>
    </row>
    <row r="219">
      <c r="A219" s="97" t="s">
        <v>576</v>
      </c>
      <c r="B219" s="98" t="s">
        <v>577</v>
      </c>
      <c r="C219" s="99" t="s">
        <v>578</v>
      </c>
      <c r="D219" s="217">
        <v>624.0</v>
      </c>
      <c r="E219" s="101">
        <v>0.0</v>
      </c>
      <c r="F219" s="218">
        <f t="shared" si="1"/>
        <v>624</v>
      </c>
      <c r="G219" s="102">
        <f t="shared" si="2"/>
        <v>3</v>
      </c>
      <c r="H219" s="103" t="s">
        <v>579</v>
      </c>
      <c r="I219" s="41">
        <v>1.0</v>
      </c>
      <c r="J219" s="104">
        <f t="shared" si="3"/>
        <v>0.0006802721088</v>
      </c>
      <c r="K219" s="105">
        <f t="shared" si="4"/>
        <v>0.4244897959</v>
      </c>
      <c r="L219" s="16"/>
      <c r="M219" s="4"/>
      <c r="N219" s="4"/>
      <c r="O219" s="4"/>
      <c r="P219" s="4"/>
      <c r="Q219" s="4"/>
      <c r="R219" s="4"/>
      <c r="S219" s="4"/>
      <c r="T219" s="4"/>
      <c r="U219" s="4"/>
      <c r="V219" s="4"/>
      <c r="W219" s="4"/>
      <c r="X219" s="4"/>
    </row>
    <row r="220">
      <c r="A220" s="32"/>
      <c r="B220" s="32"/>
      <c r="C220" s="32"/>
      <c r="D220" s="32"/>
      <c r="E220" s="32"/>
      <c r="F220" s="32"/>
      <c r="G220" s="32"/>
      <c r="H220" s="106" t="s">
        <v>580</v>
      </c>
      <c r="I220" s="107">
        <f>sum(I2:I219)</f>
        <v>1470</v>
      </c>
      <c r="J220" s="108">
        <f t="shared" si="3"/>
        <v>1</v>
      </c>
      <c r="K220" s="109">
        <f>sum(K2:K219)</f>
        <v>201.0230612</v>
      </c>
      <c r="L220" s="16"/>
      <c r="M220" s="4"/>
      <c r="N220" s="4"/>
      <c r="O220" s="4"/>
      <c r="P220" s="4"/>
      <c r="Q220" s="4"/>
      <c r="R220" s="4"/>
      <c r="S220" s="4"/>
      <c r="T220" s="4"/>
      <c r="U220" s="4"/>
      <c r="V220" s="4"/>
      <c r="W220" s="4"/>
      <c r="X220" s="4"/>
    </row>
    <row r="221">
      <c r="A221" s="32"/>
      <c r="B221" s="32"/>
      <c r="C221" s="32"/>
      <c r="D221" s="110"/>
      <c r="E221" s="22"/>
      <c r="F221" s="22"/>
      <c r="G221" s="22"/>
      <c r="H221" s="111"/>
      <c r="I221" s="32"/>
      <c r="J221" s="32"/>
      <c r="K221" s="32"/>
      <c r="L221" s="16"/>
      <c r="M221" s="4"/>
      <c r="N221" s="4"/>
      <c r="O221" s="4"/>
      <c r="P221" s="4"/>
      <c r="Q221" s="4"/>
      <c r="R221" s="4"/>
      <c r="S221" s="4"/>
      <c r="T221" s="4"/>
      <c r="U221" s="4"/>
      <c r="V221" s="4"/>
      <c r="W221" s="4"/>
      <c r="X221" s="4"/>
    </row>
    <row r="222">
      <c r="A222" s="4"/>
      <c r="B222" s="4"/>
      <c r="C222" s="4"/>
      <c r="D222" s="112" t="s">
        <v>581</v>
      </c>
      <c r="E222" s="30"/>
      <c r="F222" s="30"/>
      <c r="G222" s="30"/>
      <c r="H222" s="4"/>
      <c r="I222" s="32"/>
      <c r="J222" s="32"/>
      <c r="K222" s="32"/>
      <c r="L222" s="4"/>
      <c r="M222" s="4"/>
      <c r="N222" s="4"/>
      <c r="O222" s="4"/>
      <c r="P222" s="4"/>
      <c r="Q222" s="4"/>
      <c r="R222" s="4"/>
      <c r="S222" s="4"/>
      <c r="T222" s="4"/>
      <c r="U222" s="4"/>
      <c r="V222" s="4"/>
      <c r="W222" s="4"/>
      <c r="X222" s="4"/>
    </row>
    <row r="223">
      <c r="A223" s="4"/>
      <c r="B223" s="4"/>
      <c r="C223" s="113" t="s">
        <v>582</v>
      </c>
      <c r="D223" s="114">
        <f>average(D2:D219)</f>
        <v>327.9605505</v>
      </c>
      <c r="E223" s="115"/>
      <c r="F223" s="116">
        <f>average(F2:F219)</f>
        <v>326.2055046</v>
      </c>
      <c r="G223" s="117"/>
      <c r="H223" s="16"/>
      <c r="I223" s="4"/>
      <c r="J223" s="4"/>
      <c r="K223" s="4"/>
      <c r="L223" s="4"/>
      <c r="M223" s="4"/>
      <c r="N223" s="4"/>
      <c r="O223" s="4"/>
      <c r="P223" s="4"/>
      <c r="Q223" s="4"/>
      <c r="R223" s="4"/>
      <c r="S223" s="4"/>
      <c r="T223" s="4"/>
      <c r="U223" s="4"/>
      <c r="V223" s="4"/>
      <c r="W223" s="4"/>
      <c r="X223" s="4"/>
    </row>
    <row r="224">
      <c r="A224" s="4"/>
      <c r="B224" s="4"/>
      <c r="C224" s="113" t="s">
        <v>583</v>
      </c>
      <c r="D224" s="118">
        <f>max(D2:D219)*0.6777</f>
        <v>511.6635</v>
      </c>
      <c r="E224" s="119" t="s">
        <v>584</v>
      </c>
      <c r="F224" s="120">
        <f>max(F2:F219)*0.6777</f>
        <v>511.6635</v>
      </c>
      <c r="G224" s="121" t="s">
        <v>584</v>
      </c>
      <c r="H224" s="16"/>
      <c r="I224" s="4"/>
      <c r="J224" s="4"/>
      <c r="K224" s="4"/>
      <c r="L224" s="4"/>
      <c r="M224" s="4"/>
      <c r="N224" s="4"/>
      <c r="O224" s="4"/>
      <c r="P224" s="4"/>
      <c r="Q224" s="4"/>
      <c r="R224" s="4"/>
      <c r="S224" s="4"/>
      <c r="T224" s="4"/>
      <c r="U224" s="4"/>
      <c r="V224" s="4"/>
      <c r="W224" s="4"/>
      <c r="X224" s="4"/>
    </row>
    <row r="225">
      <c r="A225" s="4"/>
      <c r="B225" s="4"/>
      <c r="C225" s="113" t="s">
        <v>585</v>
      </c>
      <c r="D225" s="122" t="s">
        <v>586</v>
      </c>
      <c r="E225" s="119"/>
      <c r="F225" s="119" t="s">
        <v>586</v>
      </c>
      <c r="G225" s="121"/>
      <c r="H225" s="16"/>
      <c r="I225" s="4"/>
      <c r="J225" s="4"/>
      <c r="K225" s="4"/>
      <c r="L225" s="4"/>
      <c r="M225" s="4"/>
      <c r="N225" s="4"/>
      <c r="O225" s="4"/>
      <c r="P225" s="4"/>
      <c r="Q225" s="4"/>
      <c r="R225" s="4"/>
      <c r="S225" s="4"/>
      <c r="T225" s="4"/>
      <c r="U225" s="4"/>
      <c r="V225" s="4"/>
      <c r="W225" s="4"/>
      <c r="X225" s="4"/>
    </row>
    <row r="226">
      <c r="A226" s="4"/>
      <c r="B226" s="4"/>
      <c r="C226" s="113" t="s">
        <v>587</v>
      </c>
      <c r="D226" s="123">
        <f>max(D2:D219)*0.3333</f>
        <v>251.6415</v>
      </c>
      <c r="E226" s="124" t="s">
        <v>588</v>
      </c>
      <c r="F226" s="125">
        <f>max(F2:F219)*0.3333</f>
        <v>251.6415</v>
      </c>
      <c r="G226" s="126" t="s">
        <v>588</v>
      </c>
      <c r="H226" s="16"/>
      <c r="I226" s="4"/>
      <c r="J226" s="4"/>
      <c r="K226" s="4"/>
      <c r="L226" s="4"/>
      <c r="M226" s="4"/>
      <c r="N226" s="4"/>
      <c r="O226" s="4"/>
      <c r="P226" s="4"/>
      <c r="Q226" s="4"/>
      <c r="R226" s="4"/>
      <c r="S226" s="4"/>
      <c r="T226" s="4"/>
      <c r="U226" s="4"/>
      <c r="V226" s="4"/>
      <c r="W226" s="4"/>
      <c r="X226" s="4"/>
    </row>
    <row r="227">
      <c r="A227" s="4"/>
      <c r="B227" s="4"/>
      <c r="C227" s="4"/>
      <c r="D227" s="32"/>
      <c r="E227" s="32"/>
      <c r="F227" s="32"/>
      <c r="G227" s="32"/>
      <c r="H227" s="4"/>
      <c r="I227" s="4"/>
      <c r="J227" s="4"/>
      <c r="K227" s="4"/>
      <c r="L227" s="4"/>
      <c r="M227" s="4"/>
      <c r="N227" s="4"/>
      <c r="O227" s="4"/>
      <c r="P227" s="4"/>
      <c r="Q227" s="4"/>
      <c r="R227" s="4"/>
      <c r="S227" s="4"/>
      <c r="T227" s="4"/>
      <c r="U227" s="4"/>
      <c r="V227" s="4"/>
      <c r="W227" s="4"/>
      <c r="X227" s="4"/>
    </row>
    <row r="228">
      <c r="A228" s="4"/>
      <c r="B228" s="4"/>
      <c r="C228" s="4"/>
      <c r="D228" s="127" t="s">
        <v>589</v>
      </c>
      <c r="E228" s="30"/>
      <c r="F228" s="4"/>
      <c r="G228" s="4"/>
      <c r="H228" s="4"/>
      <c r="I228" s="4"/>
      <c r="J228" s="4"/>
      <c r="K228" s="4"/>
      <c r="L228" s="4"/>
      <c r="M228" s="4"/>
      <c r="N228" s="4"/>
      <c r="O228" s="4"/>
      <c r="P228" s="4"/>
      <c r="Q228" s="4"/>
      <c r="R228" s="4"/>
      <c r="S228" s="4"/>
      <c r="T228" s="4"/>
      <c r="U228" s="4"/>
      <c r="V228" s="4"/>
      <c r="W228" s="4"/>
      <c r="X228" s="4"/>
    </row>
    <row r="229">
      <c r="A229" s="4"/>
      <c r="B229" s="4"/>
      <c r="C229" s="128"/>
      <c r="D229" s="129" t="s">
        <v>590</v>
      </c>
      <c r="E229" s="130" t="s">
        <v>591</v>
      </c>
      <c r="F229" s="16"/>
      <c r="G229" s="4"/>
      <c r="H229" s="4"/>
      <c r="I229" s="4"/>
      <c r="J229" s="4"/>
      <c r="K229" s="4"/>
      <c r="L229" s="4"/>
      <c r="M229" s="4"/>
      <c r="N229" s="4"/>
      <c r="O229" s="4"/>
      <c r="P229" s="4"/>
      <c r="Q229" s="4"/>
      <c r="R229" s="4"/>
      <c r="S229" s="4"/>
      <c r="T229" s="4"/>
      <c r="U229" s="4"/>
      <c r="V229" s="4"/>
      <c r="W229" s="4"/>
      <c r="X229" s="4"/>
    </row>
    <row r="230">
      <c r="A230" s="4"/>
      <c r="B230" s="4"/>
      <c r="C230" s="113" t="s">
        <v>592</v>
      </c>
      <c r="D230" s="131">
        <f>countif(G2:G219,"1")</f>
        <v>68</v>
      </c>
      <c r="E230" s="132">
        <f>sumif(G2:G219,"1",I2:I219)</f>
        <v>835</v>
      </c>
      <c r="F230" s="16"/>
      <c r="G230" s="4"/>
      <c r="H230" s="4"/>
      <c r="I230" s="4"/>
      <c r="J230" s="4"/>
      <c r="K230" s="4"/>
      <c r="L230" s="4"/>
      <c r="M230" s="4"/>
      <c r="N230" s="4"/>
      <c r="O230" s="4"/>
      <c r="P230" s="4"/>
      <c r="Q230" s="4"/>
      <c r="R230" s="4"/>
      <c r="S230" s="4"/>
      <c r="T230" s="4"/>
      <c r="U230" s="4"/>
      <c r="V230" s="4"/>
      <c r="W230" s="4"/>
      <c r="X230" s="4"/>
    </row>
    <row r="231">
      <c r="A231" s="4"/>
      <c r="B231" s="4"/>
      <c r="C231" s="113" t="s">
        <v>593</v>
      </c>
      <c r="D231" s="131">
        <f>countif(G2:G219,"2")</f>
        <v>125</v>
      </c>
      <c r="E231" s="132">
        <f>sumif(G2:G219,"2",I2:I219)</f>
        <v>534</v>
      </c>
      <c r="F231" s="16"/>
      <c r="G231" s="4"/>
      <c r="H231" s="4"/>
      <c r="I231" s="4"/>
      <c r="J231" s="4"/>
      <c r="K231" s="4"/>
      <c r="L231" s="4"/>
      <c r="M231" s="4"/>
      <c r="N231" s="4"/>
      <c r="O231" s="4"/>
      <c r="P231" s="4"/>
      <c r="Q231" s="4"/>
      <c r="R231" s="4"/>
      <c r="S231" s="4"/>
      <c r="T231" s="4"/>
      <c r="U231" s="4"/>
      <c r="V231" s="4"/>
      <c r="W231" s="4"/>
      <c r="X231" s="4"/>
    </row>
    <row r="232">
      <c r="A232" s="4"/>
      <c r="B232" s="4"/>
      <c r="C232" s="113" t="s">
        <v>594</v>
      </c>
      <c r="D232" s="133">
        <f>countif(G2:G219,"3")</f>
        <v>25</v>
      </c>
      <c r="E232" s="134">
        <f>sumif(G2:G219,"3",I2:I219)</f>
        <v>101</v>
      </c>
      <c r="F232" s="16"/>
      <c r="G232" s="4"/>
      <c r="H232" s="4"/>
      <c r="I232" s="4"/>
      <c r="J232" s="4"/>
      <c r="K232" s="4"/>
      <c r="L232" s="4"/>
      <c r="M232" s="4"/>
      <c r="N232" s="4"/>
      <c r="O232" s="4"/>
      <c r="P232" s="4"/>
      <c r="Q232" s="4"/>
      <c r="R232" s="4"/>
      <c r="S232" s="4"/>
      <c r="T232" s="4"/>
      <c r="U232" s="4"/>
      <c r="V232" s="4"/>
      <c r="W232" s="4"/>
      <c r="X232" s="4"/>
    </row>
    <row r="233">
      <c r="A233" s="4"/>
      <c r="B233" s="4"/>
      <c r="C233" s="4"/>
      <c r="D233" s="135"/>
      <c r="E233" s="32"/>
      <c r="F233" s="4"/>
      <c r="G233" s="4"/>
      <c r="H233" s="4"/>
      <c r="I233" s="4"/>
      <c r="J233" s="4"/>
      <c r="K233" s="4"/>
      <c r="L233" s="4"/>
      <c r="M233" s="4"/>
      <c r="N233" s="4"/>
      <c r="O233" s="4"/>
      <c r="P233" s="4"/>
      <c r="Q233" s="4"/>
      <c r="R233" s="4"/>
      <c r="S233" s="4"/>
      <c r="T233" s="4"/>
      <c r="U233" s="4"/>
      <c r="V233" s="4"/>
      <c r="W233" s="4"/>
      <c r="X233" s="4"/>
    </row>
    <row r="234">
      <c r="A234" s="4"/>
      <c r="B234" s="4"/>
      <c r="C234" s="4"/>
      <c r="D234" s="136"/>
      <c r="E234" s="137"/>
      <c r="F234" s="137"/>
      <c r="G234" s="4"/>
      <c r="H234" s="4"/>
      <c r="I234" s="4"/>
      <c r="J234" s="4"/>
      <c r="K234" s="4"/>
      <c r="L234" s="4"/>
      <c r="M234" s="4"/>
      <c r="N234" s="4"/>
      <c r="O234" s="4"/>
      <c r="P234" s="4"/>
      <c r="Q234" s="4"/>
      <c r="R234" s="4"/>
      <c r="S234" s="4"/>
      <c r="T234" s="4"/>
      <c r="U234" s="4"/>
      <c r="V234" s="4"/>
      <c r="W234" s="4"/>
      <c r="X234" s="4"/>
    </row>
    <row r="235">
      <c r="A235" s="4"/>
      <c r="B235" s="4"/>
      <c r="C235" s="4"/>
      <c r="D235" s="136"/>
      <c r="E235" s="4"/>
      <c r="F235" s="4"/>
      <c r="G235" s="4"/>
      <c r="H235" s="4"/>
      <c r="I235" s="4"/>
      <c r="J235" s="4"/>
      <c r="K235" s="4"/>
      <c r="L235" s="4"/>
      <c r="M235" s="4"/>
      <c r="N235" s="4"/>
      <c r="O235" s="4"/>
      <c r="P235" s="4"/>
      <c r="Q235" s="4"/>
      <c r="R235" s="4"/>
      <c r="S235" s="4"/>
      <c r="T235" s="4"/>
      <c r="U235" s="4"/>
      <c r="V235" s="4"/>
      <c r="W235" s="4"/>
      <c r="X235" s="4"/>
    </row>
    <row r="236">
      <c r="A236" s="4"/>
      <c r="B236" s="4"/>
      <c r="C236" s="4"/>
      <c r="D236" s="136"/>
      <c r="E236" s="4"/>
      <c r="F236" s="4"/>
      <c r="G236" s="4"/>
      <c r="H236" s="4"/>
      <c r="I236" s="4"/>
      <c r="J236" s="4"/>
      <c r="K236" s="4"/>
      <c r="L236" s="4"/>
      <c r="M236" s="4"/>
      <c r="N236" s="4"/>
      <c r="O236" s="4"/>
      <c r="P236" s="4"/>
      <c r="Q236" s="4"/>
      <c r="R236" s="4"/>
      <c r="S236" s="4"/>
      <c r="T236" s="4"/>
      <c r="U236" s="4"/>
      <c r="V236" s="4"/>
      <c r="W236" s="4"/>
      <c r="X236" s="4"/>
    </row>
    <row r="237">
      <c r="A237" s="4"/>
      <c r="B237" s="4"/>
      <c r="C237" s="4"/>
      <c r="D237" s="136"/>
      <c r="E237" s="4"/>
      <c r="F237" s="4"/>
      <c r="G237" s="4"/>
      <c r="H237" s="4"/>
      <c r="I237" s="4"/>
      <c r="J237" s="4"/>
      <c r="K237" s="4"/>
      <c r="L237" s="4"/>
      <c r="M237" s="4"/>
      <c r="N237" s="4"/>
      <c r="O237" s="4"/>
      <c r="P237" s="4"/>
      <c r="Q237" s="4"/>
      <c r="R237" s="4"/>
      <c r="S237" s="4"/>
      <c r="T237" s="4"/>
      <c r="U237" s="4"/>
      <c r="V237" s="4"/>
      <c r="W237" s="4"/>
      <c r="X237" s="4"/>
    </row>
    <row r="238">
      <c r="A238" s="4"/>
      <c r="B238" s="4"/>
      <c r="C238" s="4"/>
      <c r="D238" s="136"/>
      <c r="E238" s="4"/>
      <c r="F238" s="4"/>
      <c r="G238" s="4"/>
      <c r="H238" s="4"/>
      <c r="I238" s="4"/>
      <c r="J238" s="4"/>
      <c r="K238" s="4"/>
      <c r="L238" s="4"/>
      <c r="M238" s="4"/>
      <c r="N238" s="4"/>
      <c r="O238" s="4"/>
      <c r="P238" s="4"/>
      <c r="Q238" s="4"/>
      <c r="R238" s="4"/>
      <c r="S238" s="4"/>
      <c r="T238" s="4"/>
      <c r="U238" s="4"/>
      <c r="V238" s="4"/>
      <c r="W238" s="4"/>
      <c r="X238" s="4"/>
    </row>
    <row r="239">
      <c r="A239" s="4"/>
      <c r="B239" s="4"/>
      <c r="C239" s="4"/>
      <c r="D239" s="136"/>
      <c r="E239" s="4"/>
      <c r="F239" s="4"/>
      <c r="G239" s="4"/>
      <c r="H239" s="4"/>
      <c r="I239" s="4"/>
      <c r="J239" s="4"/>
      <c r="K239" s="4"/>
      <c r="L239" s="4"/>
      <c r="M239" s="4"/>
      <c r="N239" s="4"/>
      <c r="O239" s="4"/>
      <c r="P239" s="4"/>
      <c r="Q239" s="4"/>
      <c r="R239" s="4"/>
      <c r="S239" s="4"/>
      <c r="T239" s="4"/>
      <c r="U239" s="4"/>
      <c r="V239" s="4"/>
      <c r="W239" s="4"/>
      <c r="X239" s="4"/>
    </row>
    <row r="240">
      <c r="A240" s="4"/>
      <c r="B240" s="4"/>
      <c r="C240" s="4"/>
      <c r="D240" s="136"/>
      <c r="E240" s="4"/>
      <c r="F240" s="4"/>
      <c r="G240" s="4"/>
      <c r="H240" s="4"/>
      <c r="I240" s="4"/>
      <c r="J240" s="4"/>
      <c r="K240" s="4"/>
      <c r="L240" s="4"/>
      <c r="M240" s="4"/>
      <c r="N240" s="4"/>
      <c r="O240" s="4"/>
      <c r="P240" s="4"/>
      <c r="Q240" s="4"/>
      <c r="R240" s="4"/>
      <c r="S240" s="4"/>
      <c r="T240" s="4"/>
      <c r="U240" s="4"/>
      <c r="V240" s="4"/>
      <c r="W240" s="4"/>
      <c r="X240" s="4"/>
    </row>
    <row r="241">
      <c r="A241" s="4"/>
      <c r="B241" s="4"/>
      <c r="C241" s="4"/>
      <c r="D241" s="136"/>
      <c r="E241" s="4"/>
      <c r="F241" s="4"/>
      <c r="G241" s="4"/>
      <c r="H241" s="4"/>
      <c r="I241" s="4"/>
      <c r="J241" s="4"/>
      <c r="K241" s="4"/>
      <c r="L241" s="4"/>
      <c r="M241" s="4"/>
      <c r="N241" s="4"/>
      <c r="O241" s="4"/>
      <c r="P241" s="4"/>
      <c r="Q241" s="4"/>
      <c r="R241" s="4"/>
      <c r="S241" s="4"/>
      <c r="T241" s="4"/>
      <c r="U241" s="4"/>
      <c r="V241" s="4"/>
      <c r="W241" s="4"/>
      <c r="X241" s="4"/>
    </row>
    <row r="242">
      <c r="A242" s="4"/>
      <c r="B242" s="4"/>
      <c r="C242" s="4"/>
      <c r="D242" s="136"/>
      <c r="E242" s="4"/>
      <c r="F242" s="4"/>
      <c r="G242" s="4"/>
      <c r="H242" s="4"/>
      <c r="I242" s="4"/>
      <c r="J242" s="4"/>
      <c r="K242" s="4"/>
      <c r="L242" s="4"/>
      <c r="M242" s="4"/>
      <c r="N242" s="4"/>
      <c r="O242" s="4"/>
      <c r="P242" s="4"/>
      <c r="Q242" s="4"/>
      <c r="R242" s="4"/>
      <c r="S242" s="4"/>
      <c r="T242" s="4"/>
      <c r="U242" s="4"/>
      <c r="V242" s="4"/>
      <c r="W242" s="4"/>
      <c r="X242" s="4"/>
    </row>
    <row r="243">
      <c r="A243" s="4"/>
      <c r="B243" s="4"/>
      <c r="C243" s="4"/>
      <c r="D243" s="136"/>
      <c r="E243" s="4"/>
      <c r="F243" s="4"/>
      <c r="G243" s="4"/>
      <c r="H243" s="4"/>
      <c r="I243" s="4"/>
      <c r="J243" s="4"/>
      <c r="K243" s="4"/>
      <c r="L243" s="4"/>
      <c r="M243" s="4"/>
      <c r="N243" s="4"/>
      <c r="O243" s="4"/>
      <c r="P243" s="4"/>
      <c r="Q243" s="4"/>
      <c r="R243" s="4"/>
      <c r="S243" s="4"/>
      <c r="T243" s="4"/>
      <c r="U243" s="4"/>
      <c r="V243" s="4"/>
      <c r="W243" s="4"/>
      <c r="X243" s="4"/>
    </row>
    <row r="244">
      <c r="A244" s="4"/>
      <c r="B244" s="4"/>
      <c r="C244" s="4"/>
      <c r="D244" s="136"/>
      <c r="E244" s="4"/>
      <c r="F244" s="4"/>
      <c r="G244" s="4"/>
      <c r="H244" s="4"/>
      <c r="I244" s="4"/>
      <c r="J244" s="4"/>
      <c r="K244" s="4"/>
      <c r="L244" s="4"/>
      <c r="M244" s="4"/>
      <c r="N244" s="4"/>
      <c r="O244" s="4"/>
      <c r="P244" s="4"/>
      <c r="Q244" s="4"/>
      <c r="R244" s="4"/>
      <c r="S244" s="4"/>
      <c r="T244" s="4"/>
      <c r="U244" s="4"/>
      <c r="V244" s="4"/>
      <c r="W244" s="4"/>
      <c r="X244" s="4"/>
    </row>
    <row r="245">
      <c r="A245" s="4"/>
      <c r="B245" s="4"/>
      <c r="C245" s="4"/>
      <c r="D245" s="136"/>
      <c r="E245" s="4"/>
      <c r="F245" s="4"/>
      <c r="G245" s="4"/>
      <c r="H245" s="4"/>
      <c r="I245" s="4"/>
      <c r="J245" s="4"/>
      <c r="K245" s="4"/>
      <c r="L245" s="4"/>
      <c r="M245" s="4"/>
      <c r="N245" s="4"/>
      <c r="O245" s="4"/>
      <c r="P245" s="4"/>
      <c r="Q245" s="4"/>
      <c r="R245" s="4"/>
      <c r="S245" s="4"/>
      <c r="T245" s="4"/>
      <c r="U245" s="4"/>
      <c r="V245" s="4"/>
      <c r="W245" s="4"/>
      <c r="X245" s="4"/>
    </row>
    <row r="246">
      <c r="A246" s="4"/>
      <c r="B246" s="4"/>
      <c r="C246" s="4"/>
      <c r="D246" s="136"/>
      <c r="E246" s="4"/>
      <c r="F246" s="4"/>
      <c r="G246" s="4"/>
      <c r="H246" s="4"/>
      <c r="I246" s="4"/>
      <c r="J246" s="4"/>
      <c r="K246" s="4"/>
      <c r="L246" s="4"/>
      <c r="M246" s="4"/>
      <c r="N246" s="4"/>
      <c r="O246" s="4"/>
      <c r="P246" s="4"/>
      <c r="Q246" s="4"/>
      <c r="R246" s="4"/>
      <c r="S246" s="4"/>
      <c r="T246" s="4"/>
      <c r="U246" s="4"/>
      <c r="V246" s="4"/>
      <c r="W246" s="4"/>
      <c r="X246" s="4"/>
    </row>
    <row r="247">
      <c r="A247" s="4"/>
      <c r="B247" s="4"/>
      <c r="C247" s="138"/>
      <c r="D247" s="136"/>
      <c r="E247" s="4"/>
      <c r="F247" s="4"/>
      <c r="G247" s="4"/>
      <c r="H247" s="4"/>
      <c r="I247" s="4"/>
      <c r="J247" s="4"/>
      <c r="K247" s="4"/>
      <c r="L247" s="4"/>
      <c r="M247" s="4"/>
      <c r="N247" s="4"/>
      <c r="O247" s="4"/>
      <c r="P247" s="4"/>
      <c r="Q247" s="4"/>
      <c r="R247" s="4"/>
      <c r="S247" s="4"/>
      <c r="T247" s="4"/>
      <c r="U247" s="4"/>
      <c r="V247" s="4"/>
      <c r="W247" s="4"/>
      <c r="X247" s="4"/>
    </row>
    <row r="248">
      <c r="A248" s="4"/>
      <c r="B248" s="4"/>
      <c r="C248" s="4"/>
      <c r="D248" s="136"/>
      <c r="E248" s="4"/>
      <c r="F248" s="4"/>
      <c r="G248" s="4"/>
      <c r="H248" s="4"/>
      <c r="I248" s="4"/>
      <c r="J248" s="4"/>
      <c r="K248" s="4"/>
      <c r="L248" s="4"/>
      <c r="M248" s="4"/>
      <c r="N248" s="4"/>
      <c r="O248" s="4"/>
      <c r="P248" s="4"/>
      <c r="Q248" s="4"/>
      <c r="R248" s="4"/>
      <c r="S248" s="4"/>
      <c r="T248" s="4"/>
      <c r="U248" s="4"/>
      <c r="V248" s="4"/>
      <c r="W248" s="4"/>
      <c r="X248" s="4"/>
    </row>
    <row r="249">
      <c r="A249" s="4"/>
      <c r="B249" s="4"/>
      <c r="C249" s="4"/>
      <c r="D249" s="136"/>
      <c r="E249" s="4"/>
      <c r="F249" s="4"/>
      <c r="G249" s="4"/>
      <c r="H249" s="4"/>
      <c r="I249" s="4"/>
      <c r="J249" s="4"/>
      <c r="K249" s="4"/>
      <c r="L249" s="4"/>
      <c r="M249" s="4"/>
      <c r="N249" s="4"/>
      <c r="O249" s="4"/>
      <c r="P249" s="4"/>
      <c r="Q249" s="4"/>
      <c r="R249" s="4"/>
      <c r="S249" s="4"/>
      <c r="T249" s="4"/>
      <c r="U249" s="4"/>
      <c r="V249" s="4"/>
      <c r="W249" s="4"/>
      <c r="X249" s="4"/>
    </row>
    <row r="250">
      <c r="A250" s="4"/>
      <c r="B250" s="4"/>
      <c r="C250" s="4"/>
      <c r="D250" s="136"/>
      <c r="E250" s="4"/>
      <c r="F250" s="4"/>
      <c r="G250" s="4"/>
      <c r="H250" s="4"/>
      <c r="I250" s="4"/>
      <c r="J250" s="4"/>
      <c r="K250" s="4"/>
      <c r="L250" s="4"/>
      <c r="M250" s="4"/>
      <c r="N250" s="4"/>
      <c r="O250" s="4"/>
      <c r="P250" s="4"/>
      <c r="Q250" s="4"/>
      <c r="R250" s="4"/>
      <c r="S250" s="4"/>
      <c r="T250" s="4"/>
      <c r="U250" s="4"/>
      <c r="V250" s="4"/>
      <c r="W250" s="4"/>
      <c r="X250" s="4"/>
    </row>
    <row r="251">
      <c r="A251" s="4"/>
      <c r="B251" s="4"/>
      <c r="C251" s="4"/>
      <c r="D251" s="136"/>
      <c r="E251" s="4"/>
      <c r="F251" s="4"/>
      <c r="G251" s="4"/>
      <c r="H251" s="4"/>
      <c r="I251" s="4"/>
      <c r="J251" s="4"/>
      <c r="K251" s="4"/>
      <c r="L251" s="4"/>
      <c r="M251" s="4"/>
      <c r="N251" s="4"/>
      <c r="O251" s="4"/>
      <c r="P251" s="4"/>
      <c r="Q251" s="4"/>
      <c r="R251" s="4"/>
      <c r="S251" s="4"/>
      <c r="T251" s="4"/>
      <c r="U251" s="4"/>
      <c r="V251" s="4"/>
      <c r="W251" s="4"/>
      <c r="X251" s="4"/>
    </row>
    <row r="252">
      <c r="A252" s="4"/>
      <c r="B252" s="4"/>
      <c r="C252" s="4"/>
      <c r="D252" s="136"/>
      <c r="E252" s="4"/>
      <c r="F252" s="4"/>
      <c r="G252" s="4"/>
      <c r="H252" s="4"/>
      <c r="I252" s="4"/>
      <c r="J252" s="4"/>
      <c r="K252" s="4"/>
      <c r="L252" s="4"/>
      <c r="M252" s="4"/>
      <c r="N252" s="4"/>
      <c r="O252" s="4"/>
      <c r="P252" s="4"/>
      <c r="Q252" s="4"/>
      <c r="R252" s="4"/>
      <c r="S252" s="4"/>
      <c r="T252" s="4"/>
      <c r="U252" s="4"/>
      <c r="V252" s="4"/>
      <c r="W252" s="4"/>
      <c r="X252" s="4"/>
    </row>
    <row r="253">
      <c r="A253" s="4"/>
      <c r="B253" s="4"/>
      <c r="C253" s="4"/>
      <c r="D253" s="136"/>
      <c r="E253" s="4"/>
      <c r="F253" s="4"/>
      <c r="G253" s="4"/>
      <c r="H253" s="4"/>
      <c r="I253" s="4"/>
      <c r="J253" s="4"/>
      <c r="K253" s="4"/>
      <c r="L253" s="4"/>
      <c r="M253" s="4"/>
      <c r="N253" s="4"/>
      <c r="O253" s="4"/>
      <c r="P253" s="4"/>
      <c r="Q253" s="4"/>
      <c r="R253" s="4"/>
      <c r="S253" s="4"/>
      <c r="T253" s="4"/>
      <c r="U253" s="4"/>
      <c r="V253" s="4"/>
      <c r="W253" s="4"/>
      <c r="X253" s="4"/>
    </row>
    <row r="254">
      <c r="A254" s="4"/>
      <c r="B254" s="4"/>
      <c r="C254" s="4"/>
      <c r="D254" s="136"/>
      <c r="E254" s="4"/>
      <c r="F254" s="4"/>
      <c r="G254" s="4"/>
      <c r="H254" s="4"/>
      <c r="I254" s="4"/>
      <c r="J254" s="4"/>
      <c r="K254" s="4"/>
      <c r="L254" s="4"/>
      <c r="M254" s="4"/>
      <c r="N254" s="4"/>
      <c r="O254" s="4"/>
      <c r="P254" s="4"/>
      <c r="Q254" s="4"/>
      <c r="R254" s="4"/>
      <c r="S254" s="4"/>
      <c r="T254" s="4"/>
      <c r="U254" s="4"/>
      <c r="V254" s="4"/>
      <c r="W254" s="4"/>
      <c r="X254" s="4"/>
    </row>
    <row r="255">
      <c r="A255" s="4"/>
      <c r="B255" s="4"/>
      <c r="C255" s="4"/>
      <c r="D255" s="136"/>
      <c r="E255" s="4"/>
      <c r="F255" s="4"/>
      <c r="G255" s="4"/>
      <c r="H255" s="4"/>
      <c r="I255" s="4"/>
      <c r="J255" s="4"/>
      <c r="K255" s="4"/>
      <c r="L255" s="4"/>
      <c r="M255" s="4"/>
      <c r="N255" s="4"/>
      <c r="O255" s="4"/>
      <c r="P255" s="4"/>
      <c r="Q255" s="4"/>
      <c r="R255" s="4"/>
      <c r="S255" s="4"/>
      <c r="T255" s="4"/>
      <c r="U255" s="4"/>
      <c r="V255" s="4"/>
      <c r="W255" s="4"/>
      <c r="X255" s="4"/>
    </row>
    <row r="256">
      <c r="A256" s="4"/>
      <c r="B256" s="4"/>
      <c r="C256" s="4"/>
      <c r="D256" s="136"/>
      <c r="E256" s="4"/>
      <c r="F256" s="4"/>
      <c r="G256" s="4"/>
      <c r="H256" s="4"/>
      <c r="I256" s="4"/>
      <c r="J256" s="4"/>
      <c r="K256" s="4"/>
      <c r="L256" s="4"/>
      <c r="M256" s="4"/>
      <c r="N256" s="4"/>
      <c r="O256" s="4"/>
      <c r="P256" s="4"/>
      <c r="Q256" s="4"/>
      <c r="R256" s="4"/>
      <c r="S256" s="4"/>
      <c r="T256" s="4"/>
      <c r="U256" s="4"/>
      <c r="V256" s="4"/>
      <c r="W256" s="4"/>
      <c r="X256" s="4"/>
    </row>
    <row r="257">
      <c r="A257" s="4"/>
      <c r="B257" s="4"/>
      <c r="C257" s="4"/>
      <c r="D257" s="136"/>
      <c r="E257" s="4"/>
      <c r="F257" s="4"/>
      <c r="G257" s="4"/>
      <c r="H257" s="4"/>
      <c r="I257" s="4"/>
      <c r="J257" s="4"/>
      <c r="K257" s="4"/>
      <c r="L257" s="4"/>
      <c r="M257" s="4"/>
      <c r="N257" s="4"/>
      <c r="O257" s="4"/>
      <c r="P257" s="4"/>
      <c r="Q257" s="4"/>
      <c r="R257" s="4"/>
      <c r="S257" s="4"/>
      <c r="T257" s="4"/>
      <c r="U257" s="4"/>
      <c r="V257" s="4"/>
      <c r="W257" s="4"/>
      <c r="X257" s="4"/>
    </row>
    <row r="258">
      <c r="A258" s="4"/>
      <c r="B258" s="4"/>
      <c r="C258" s="4"/>
      <c r="D258" s="136"/>
      <c r="E258" s="4"/>
      <c r="F258" s="4"/>
      <c r="G258" s="4"/>
      <c r="H258" s="4"/>
      <c r="I258" s="4"/>
      <c r="J258" s="4"/>
      <c r="K258" s="4"/>
      <c r="L258" s="4"/>
      <c r="M258" s="4"/>
      <c r="N258" s="4"/>
      <c r="O258" s="4"/>
      <c r="P258" s="4"/>
      <c r="Q258" s="4"/>
      <c r="R258" s="4"/>
      <c r="S258" s="4"/>
      <c r="T258" s="4"/>
      <c r="U258" s="4"/>
      <c r="V258" s="4"/>
      <c r="W258" s="4"/>
      <c r="X258" s="4"/>
    </row>
    <row r="259">
      <c r="A259" s="4"/>
      <c r="B259" s="4"/>
      <c r="C259" s="4"/>
      <c r="D259" s="136"/>
      <c r="E259" s="4"/>
      <c r="F259" s="4"/>
      <c r="G259" s="4"/>
      <c r="H259" s="4"/>
      <c r="I259" s="4"/>
      <c r="J259" s="4"/>
      <c r="K259" s="4"/>
      <c r="L259" s="4"/>
      <c r="M259" s="4"/>
      <c r="N259" s="4"/>
      <c r="O259" s="4"/>
      <c r="P259" s="4"/>
      <c r="Q259" s="4"/>
      <c r="R259" s="4"/>
      <c r="S259" s="4"/>
      <c r="T259" s="4"/>
      <c r="U259" s="4"/>
      <c r="V259" s="4"/>
      <c r="W259" s="4"/>
      <c r="X259" s="4"/>
    </row>
    <row r="260">
      <c r="A260" s="4"/>
      <c r="B260" s="4"/>
      <c r="C260" s="4"/>
      <c r="D260" s="136"/>
      <c r="E260" s="4"/>
      <c r="F260" s="4"/>
      <c r="G260" s="4"/>
      <c r="H260" s="4"/>
      <c r="I260" s="4"/>
      <c r="J260" s="4"/>
      <c r="K260" s="4"/>
      <c r="L260" s="4"/>
      <c r="M260" s="4"/>
      <c r="N260" s="4"/>
      <c r="O260" s="4"/>
      <c r="P260" s="4"/>
      <c r="Q260" s="4"/>
      <c r="R260" s="4"/>
      <c r="S260" s="4"/>
      <c r="T260" s="4"/>
      <c r="U260" s="4"/>
      <c r="V260" s="4"/>
      <c r="W260" s="4"/>
      <c r="X260" s="4"/>
    </row>
    <row r="261">
      <c r="A261" s="4"/>
      <c r="B261" s="4"/>
      <c r="C261" s="4"/>
      <c r="D261" s="136"/>
      <c r="E261" s="4"/>
      <c r="F261" s="4"/>
      <c r="G261" s="4"/>
      <c r="H261" s="4"/>
      <c r="I261" s="4"/>
      <c r="J261" s="4"/>
      <c r="K261" s="4"/>
      <c r="L261" s="4"/>
      <c r="M261" s="4"/>
      <c r="N261" s="4"/>
      <c r="O261" s="4"/>
      <c r="P261" s="4"/>
      <c r="Q261" s="4"/>
      <c r="R261" s="4"/>
      <c r="S261" s="4"/>
      <c r="T261" s="4"/>
      <c r="U261" s="4"/>
      <c r="V261" s="4"/>
      <c r="W261" s="4"/>
      <c r="X261" s="4"/>
    </row>
    <row r="262">
      <c r="A262" s="4"/>
      <c r="B262" s="4"/>
      <c r="C262" s="4"/>
      <c r="D262" s="136"/>
      <c r="E262" s="4"/>
      <c r="F262" s="4"/>
      <c r="G262" s="4"/>
      <c r="H262" s="4"/>
      <c r="I262" s="4"/>
      <c r="J262" s="4"/>
      <c r="K262" s="4"/>
      <c r="L262" s="4"/>
      <c r="M262" s="4"/>
      <c r="N262" s="4"/>
      <c r="O262" s="4"/>
      <c r="P262" s="4"/>
      <c r="Q262" s="4"/>
      <c r="R262" s="4"/>
      <c r="S262" s="4"/>
      <c r="T262" s="4"/>
      <c r="U262" s="4"/>
      <c r="V262" s="4"/>
      <c r="W262" s="4"/>
      <c r="X262" s="4"/>
    </row>
    <row r="263">
      <c r="A263" s="4"/>
      <c r="B263" s="4"/>
      <c r="C263" s="4"/>
      <c r="D263" s="136"/>
      <c r="E263" s="4"/>
      <c r="F263" s="4"/>
      <c r="G263" s="4"/>
      <c r="H263" s="4"/>
      <c r="I263" s="4"/>
      <c r="J263" s="4"/>
      <c r="K263" s="4"/>
      <c r="L263" s="4"/>
      <c r="M263" s="4"/>
      <c r="N263" s="4"/>
      <c r="O263" s="4"/>
      <c r="P263" s="4"/>
      <c r="Q263" s="4"/>
      <c r="R263" s="4"/>
      <c r="S263" s="4"/>
      <c r="T263" s="4"/>
      <c r="U263" s="4"/>
      <c r="V263" s="4"/>
      <c r="W263" s="4"/>
      <c r="X263" s="4"/>
    </row>
    <row r="264">
      <c r="A264" s="4"/>
      <c r="B264" s="4"/>
      <c r="C264" s="4"/>
      <c r="D264" s="136"/>
      <c r="E264" s="4"/>
      <c r="F264" s="4"/>
      <c r="G264" s="4"/>
      <c r="H264" s="4"/>
      <c r="I264" s="4"/>
      <c r="J264" s="4"/>
      <c r="K264" s="4"/>
      <c r="L264" s="4"/>
      <c r="M264" s="4"/>
      <c r="N264" s="4"/>
      <c r="O264" s="4"/>
      <c r="P264" s="4"/>
      <c r="Q264" s="4"/>
      <c r="R264" s="4"/>
      <c r="S264" s="4"/>
      <c r="T264" s="4"/>
      <c r="U264" s="4"/>
      <c r="V264" s="4"/>
      <c r="W264" s="4"/>
      <c r="X264" s="4"/>
    </row>
    <row r="265">
      <c r="A265" s="4"/>
      <c r="B265" s="4"/>
      <c r="C265" s="4"/>
      <c r="D265" s="136"/>
      <c r="E265" s="4"/>
      <c r="F265" s="4"/>
      <c r="G265" s="4"/>
      <c r="H265" s="4"/>
      <c r="I265" s="4"/>
      <c r="J265" s="4"/>
      <c r="K265" s="4"/>
      <c r="L265" s="4"/>
      <c r="M265" s="4"/>
      <c r="N265" s="4"/>
      <c r="O265" s="4"/>
      <c r="P265" s="4"/>
      <c r="Q265" s="4"/>
      <c r="R265" s="4"/>
      <c r="S265" s="4"/>
      <c r="T265" s="4"/>
      <c r="U265" s="4"/>
      <c r="V265" s="4"/>
      <c r="W265" s="4"/>
      <c r="X265" s="4"/>
    </row>
    <row r="266">
      <c r="A266" s="4"/>
      <c r="B266" s="4"/>
      <c r="C266" s="4"/>
      <c r="D266" s="136"/>
      <c r="E266" s="4"/>
      <c r="F266" s="4"/>
      <c r="G266" s="4"/>
      <c r="H266" s="4"/>
      <c r="I266" s="4"/>
      <c r="J266" s="4"/>
      <c r="K266" s="4"/>
      <c r="L266" s="4"/>
      <c r="M266" s="4"/>
      <c r="N266" s="4"/>
      <c r="O266" s="4"/>
      <c r="P266" s="4"/>
      <c r="Q266" s="4"/>
      <c r="R266" s="4"/>
      <c r="S266" s="4"/>
      <c r="T266" s="4"/>
      <c r="U266" s="4"/>
      <c r="V266" s="4"/>
      <c r="W266" s="4"/>
      <c r="X266" s="4"/>
    </row>
    <row r="267">
      <c r="A267" s="4"/>
      <c r="B267" s="4"/>
      <c r="C267" s="4"/>
      <c r="D267" s="136"/>
      <c r="E267" s="4"/>
      <c r="F267" s="4"/>
      <c r="G267" s="4"/>
      <c r="H267" s="4"/>
      <c r="I267" s="4"/>
      <c r="J267" s="4"/>
      <c r="K267" s="4"/>
      <c r="L267" s="4"/>
      <c r="M267" s="4"/>
      <c r="N267" s="4"/>
      <c r="O267" s="4"/>
      <c r="P267" s="4"/>
      <c r="Q267" s="4"/>
      <c r="R267" s="4"/>
      <c r="S267" s="4"/>
      <c r="T267" s="4"/>
      <c r="U267" s="4"/>
      <c r="V267" s="4"/>
      <c r="W267" s="4"/>
      <c r="X267" s="4"/>
    </row>
    <row r="268">
      <c r="A268" s="4"/>
      <c r="B268" s="4"/>
      <c r="C268" s="4"/>
      <c r="D268" s="136"/>
      <c r="E268" s="4"/>
      <c r="F268" s="4"/>
      <c r="G268" s="4"/>
      <c r="H268" s="4"/>
      <c r="I268" s="4"/>
      <c r="J268" s="4"/>
      <c r="K268" s="4"/>
      <c r="L268" s="4"/>
      <c r="M268" s="4"/>
      <c r="N268" s="4"/>
      <c r="O268" s="4"/>
      <c r="P268" s="4"/>
      <c r="Q268" s="4"/>
      <c r="R268" s="4"/>
      <c r="S268" s="4"/>
      <c r="T268" s="4"/>
      <c r="U268" s="4"/>
      <c r="V268" s="4"/>
      <c r="W268" s="4"/>
      <c r="X268" s="4"/>
    </row>
    <row r="269">
      <c r="A269" s="4"/>
      <c r="B269" s="4"/>
      <c r="C269" s="4"/>
      <c r="D269" s="136"/>
      <c r="E269" s="4"/>
      <c r="F269" s="4"/>
      <c r="G269" s="4"/>
      <c r="H269" s="4"/>
      <c r="I269" s="4"/>
      <c r="J269" s="4"/>
      <c r="K269" s="4"/>
      <c r="L269" s="4"/>
      <c r="M269" s="4"/>
      <c r="N269" s="4"/>
      <c r="O269" s="4"/>
      <c r="P269" s="4"/>
      <c r="Q269" s="4"/>
      <c r="R269" s="4"/>
      <c r="S269" s="4"/>
      <c r="T269" s="4"/>
      <c r="U269" s="4"/>
      <c r="V269" s="4"/>
      <c r="W269" s="4"/>
      <c r="X269" s="4"/>
    </row>
    <row r="270">
      <c r="A270" s="4"/>
      <c r="B270" s="4"/>
      <c r="C270" s="4"/>
      <c r="D270" s="136"/>
      <c r="E270" s="4"/>
      <c r="F270" s="4"/>
      <c r="G270" s="4"/>
      <c r="H270" s="4"/>
      <c r="I270" s="4"/>
      <c r="J270" s="4"/>
      <c r="K270" s="4"/>
      <c r="L270" s="4"/>
      <c r="M270" s="4"/>
      <c r="N270" s="4"/>
      <c r="O270" s="4"/>
      <c r="P270" s="4"/>
      <c r="Q270" s="4"/>
      <c r="R270" s="4"/>
      <c r="S270" s="4"/>
      <c r="T270" s="4"/>
      <c r="U270" s="4"/>
      <c r="V270" s="4"/>
      <c r="W270" s="4"/>
      <c r="X270" s="4"/>
    </row>
    <row r="271">
      <c r="A271" s="4"/>
      <c r="B271" s="4"/>
      <c r="C271" s="4"/>
      <c r="D271" s="136"/>
      <c r="E271" s="4"/>
      <c r="F271" s="4"/>
      <c r="G271" s="4"/>
      <c r="H271" s="4"/>
      <c r="I271" s="4"/>
      <c r="J271" s="4"/>
      <c r="K271" s="4"/>
      <c r="L271" s="4"/>
      <c r="M271" s="4"/>
      <c r="N271" s="4"/>
      <c r="O271" s="4"/>
      <c r="P271" s="4"/>
      <c r="Q271" s="4"/>
      <c r="R271" s="4"/>
      <c r="S271" s="4"/>
      <c r="T271" s="4"/>
      <c r="U271" s="4"/>
      <c r="V271" s="4"/>
      <c r="W271" s="4"/>
      <c r="X271" s="4"/>
    </row>
    <row r="272">
      <c r="A272" s="4"/>
      <c r="B272" s="4"/>
      <c r="C272" s="4"/>
      <c r="D272" s="136"/>
      <c r="E272" s="4"/>
      <c r="F272" s="4"/>
      <c r="G272" s="4"/>
      <c r="H272" s="4"/>
      <c r="I272" s="4"/>
      <c r="J272" s="4"/>
      <c r="K272" s="4"/>
      <c r="L272" s="4"/>
      <c r="M272" s="4"/>
      <c r="N272" s="4"/>
      <c r="O272" s="4"/>
      <c r="P272" s="4"/>
      <c r="Q272" s="4"/>
      <c r="R272" s="4"/>
      <c r="S272" s="4"/>
      <c r="T272" s="4"/>
      <c r="U272" s="4"/>
      <c r="V272" s="4"/>
      <c r="W272" s="4"/>
      <c r="X272" s="4"/>
    </row>
    <row r="273">
      <c r="A273" s="4"/>
      <c r="B273" s="4"/>
      <c r="C273" s="4"/>
      <c r="D273" s="136"/>
      <c r="E273" s="4"/>
      <c r="F273" s="4"/>
      <c r="G273" s="4"/>
      <c r="H273" s="4"/>
      <c r="I273" s="4"/>
      <c r="J273" s="4"/>
      <c r="K273" s="4"/>
      <c r="L273" s="4"/>
      <c r="M273" s="4"/>
      <c r="N273" s="4"/>
      <c r="O273" s="4"/>
      <c r="P273" s="4"/>
      <c r="Q273" s="4"/>
      <c r="R273" s="4"/>
      <c r="S273" s="4"/>
      <c r="T273" s="4"/>
      <c r="U273" s="4"/>
      <c r="V273" s="4"/>
      <c r="W273" s="4"/>
      <c r="X273" s="4"/>
    </row>
    <row r="274">
      <c r="A274" s="4"/>
      <c r="B274" s="4"/>
      <c r="C274" s="4"/>
      <c r="D274" s="136"/>
      <c r="E274" s="4"/>
      <c r="F274" s="4"/>
      <c r="G274" s="4"/>
      <c r="H274" s="4"/>
      <c r="I274" s="4"/>
      <c r="J274" s="4"/>
      <c r="K274" s="4"/>
      <c r="L274" s="4"/>
      <c r="M274" s="4"/>
      <c r="N274" s="4"/>
      <c r="O274" s="4"/>
      <c r="P274" s="4"/>
      <c r="Q274" s="4"/>
      <c r="R274" s="4"/>
      <c r="S274" s="4"/>
      <c r="T274" s="4"/>
      <c r="U274" s="4"/>
      <c r="V274" s="4"/>
      <c r="W274" s="4"/>
      <c r="X274" s="4"/>
    </row>
    <row r="275">
      <c r="A275" s="4"/>
      <c r="B275" s="4"/>
      <c r="C275" s="4"/>
      <c r="D275" s="136"/>
      <c r="E275" s="4"/>
      <c r="F275" s="4"/>
      <c r="G275" s="4"/>
      <c r="H275" s="4"/>
      <c r="I275" s="4"/>
      <c r="J275" s="4"/>
      <c r="K275" s="4"/>
      <c r="L275" s="4"/>
      <c r="M275" s="4"/>
      <c r="N275" s="4"/>
      <c r="O275" s="4"/>
      <c r="P275" s="4"/>
      <c r="Q275" s="4"/>
      <c r="R275" s="4"/>
      <c r="S275" s="4"/>
      <c r="T275" s="4"/>
      <c r="U275" s="4"/>
      <c r="V275" s="4"/>
      <c r="W275" s="4"/>
      <c r="X275" s="4"/>
    </row>
    <row r="276">
      <c r="A276" s="4"/>
      <c r="B276" s="4"/>
      <c r="C276" s="4"/>
      <c r="D276" s="136"/>
      <c r="E276" s="4"/>
      <c r="F276" s="4"/>
      <c r="G276" s="4"/>
      <c r="H276" s="4"/>
      <c r="I276" s="4"/>
      <c r="J276" s="4"/>
      <c r="K276" s="4"/>
      <c r="L276" s="4"/>
      <c r="M276" s="4"/>
      <c r="N276" s="4"/>
      <c r="O276" s="4"/>
      <c r="P276" s="4"/>
      <c r="Q276" s="4"/>
      <c r="R276" s="4"/>
      <c r="S276" s="4"/>
      <c r="T276" s="4"/>
      <c r="U276" s="4"/>
      <c r="V276" s="4"/>
      <c r="W276" s="4"/>
      <c r="X276" s="4"/>
    </row>
    <row r="277">
      <c r="A277" s="4"/>
      <c r="B277" s="4"/>
      <c r="C277" s="4"/>
      <c r="D277" s="136"/>
      <c r="E277" s="4"/>
      <c r="F277" s="4"/>
      <c r="G277" s="4"/>
      <c r="H277" s="4"/>
      <c r="I277" s="4"/>
      <c r="J277" s="4"/>
      <c r="K277" s="4"/>
      <c r="L277" s="4"/>
      <c r="M277" s="4"/>
      <c r="N277" s="4"/>
      <c r="O277" s="4"/>
      <c r="P277" s="4"/>
      <c r="Q277" s="4"/>
      <c r="R277" s="4"/>
      <c r="S277" s="4"/>
      <c r="T277" s="4"/>
      <c r="U277" s="4"/>
      <c r="V277" s="4"/>
      <c r="W277" s="4"/>
      <c r="X277" s="4"/>
    </row>
    <row r="278">
      <c r="A278" s="4"/>
      <c r="B278" s="4"/>
      <c r="C278" s="4"/>
      <c r="D278" s="136"/>
      <c r="E278" s="4"/>
      <c r="F278" s="4"/>
      <c r="G278" s="4"/>
      <c r="H278" s="4"/>
      <c r="I278" s="4"/>
      <c r="J278" s="4"/>
      <c r="K278" s="4"/>
      <c r="L278" s="4"/>
      <c r="M278" s="4"/>
      <c r="N278" s="4"/>
      <c r="O278" s="4"/>
      <c r="P278" s="4"/>
      <c r="Q278" s="4"/>
      <c r="R278" s="4"/>
      <c r="S278" s="4"/>
      <c r="T278" s="4"/>
      <c r="U278" s="4"/>
      <c r="V278" s="4"/>
      <c r="W278" s="4"/>
      <c r="X278" s="4"/>
    </row>
    <row r="279">
      <c r="A279" s="4"/>
      <c r="B279" s="4"/>
      <c r="C279" s="4"/>
      <c r="D279" s="136"/>
      <c r="E279" s="4"/>
      <c r="F279" s="4"/>
      <c r="G279" s="4"/>
      <c r="H279" s="4"/>
      <c r="I279" s="4"/>
      <c r="J279" s="4"/>
      <c r="K279" s="4"/>
      <c r="L279" s="4"/>
      <c r="M279" s="4"/>
      <c r="N279" s="4"/>
      <c r="O279" s="4"/>
      <c r="P279" s="4"/>
      <c r="Q279" s="4"/>
      <c r="R279" s="4"/>
      <c r="S279" s="4"/>
      <c r="T279" s="4"/>
      <c r="U279" s="4"/>
      <c r="V279" s="4"/>
      <c r="W279" s="4"/>
      <c r="X279" s="4"/>
    </row>
    <row r="280">
      <c r="A280" s="4"/>
      <c r="B280" s="4"/>
      <c r="C280" s="4"/>
      <c r="D280" s="136"/>
      <c r="E280" s="4"/>
      <c r="F280" s="4"/>
      <c r="G280" s="4"/>
      <c r="H280" s="4"/>
      <c r="I280" s="4"/>
      <c r="J280" s="4"/>
      <c r="K280" s="4"/>
      <c r="L280" s="4"/>
      <c r="M280" s="4"/>
      <c r="N280" s="4"/>
      <c r="O280" s="4"/>
      <c r="P280" s="4"/>
      <c r="Q280" s="4"/>
      <c r="R280" s="4"/>
      <c r="S280" s="4"/>
      <c r="T280" s="4"/>
      <c r="U280" s="4"/>
      <c r="V280" s="4"/>
      <c r="W280" s="4"/>
      <c r="X280" s="4"/>
    </row>
    <row r="281">
      <c r="A281" s="4"/>
      <c r="B281" s="4"/>
      <c r="C281" s="4"/>
      <c r="D281" s="136"/>
      <c r="E281" s="4"/>
      <c r="F281" s="4"/>
      <c r="G281" s="4"/>
      <c r="H281" s="4"/>
      <c r="I281" s="4"/>
      <c r="J281" s="4"/>
      <c r="K281" s="4"/>
      <c r="L281" s="4"/>
      <c r="M281" s="4"/>
      <c r="N281" s="4"/>
      <c r="O281" s="4"/>
      <c r="P281" s="4"/>
      <c r="Q281" s="4"/>
      <c r="R281" s="4"/>
      <c r="S281" s="4"/>
      <c r="T281" s="4"/>
      <c r="U281" s="4"/>
      <c r="V281" s="4"/>
      <c r="W281" s="4"/>
      <c r="X281" s="4"/>
    </row>
    <row r="282">
      <c r="A282" s="4"/>
      <c r="B282" s="4"/>
      <c r="C282" s="4"/>
      <c r="D282" s="136"/>
      <c r="E282" s="4"/>
      <c r="F282" s="4"/>
      <c r="G282" s="4"/>
      <c r="H282" s="4"/>
      <c r="I282" s="4"/>
      <c r="J282" s="4"/>
      <c r="K282" s="4"/>
      <c r="L282" s="4"/>
      <c r="M282" s="4"/>
      <c r="N282" s="4"/>
      <c r="O282" s="4"/>
      <c r="P282" s="4"/>
      <c r="Q282" s="4"/>
      <c r="R282" s="4"/>
      <c r="S282" s="4"/>
      <c r="T282" s="4"/>
      <c r="U282" s="4"/>
      <c r="V282" s="4"/>
      <c r="W282" s="4"/>
      <c r="X282" s="4"/>
    </row>
    <row r="283">
      <c r="A283" s="4"/>
      <c r="B283" s="4"/>
      <c r="C283" s="4"/>
      <c r="D283" s="136"/>
      <c r="E283" s="4"/>
      <c r="F283" s="4"/>
      <c r="G283" s="4"/>
      <c r="H283" s="4"/>
      <c r="I283" s="4"/>
      <c r="J283" s="4"/>
      <c r="K283" s="4"/>
      <c r="L283" s="4"/>
      <c r="M283" s="4"/>
      <c r="N283" s="4"/>
      <c r="O283" s="4"/>
      <c r="P283" s="4"/>
      <c r="Q283" s="4"/>
      <c r="R283" s="4"/>
      <c r="S283" s="4"/>
      <c r="T283" s="4"/>
      <c r="U283" s="4"/>
      <c r="V283" s="4"/>
      <c r="W283" s="4"/>
      <c r="X283" s="4"/>
    </row>
    <row r="284">
      <c r="A284" s="4"/>
      <c r="B284" s="4"/>
      <c r="C284" s="4"/>
      <c r="D284" s="136"/>
      <c r="E284" s="4"/>
      <c r="F284" s="4"/>
      <c r="G284" s="4"/>
      <c r="H284" s="4"/>
      <c r="I284" s="4"/>
      <c r="J284" s="4"/>
      <c r="K284" s="4"/>
      <c r="L284" s="4"/>
      <c r="M284" s="4"/>
      <c r="N284" s="4"/>
      <c r="O284" s="4"/>
      <c r="P284" s="4"/>
      <c r="Q284" s="4"/>
      <c r="R284" s="4"/>
      <c r="S284" s="4"/>
      <c r="T284" s="4"/>
      <c r="U284" s="4"/>
      <c r="V284" s="4"/>
      <c r="W284" s="4"/>
      <c r="X284" s="4"/>
    </row>
    <row r="285">
      <c r="A285" s="4"/>
      <c r="B285" s="4"/>
      <c r="C285" s="4"/>
      <c r="D285" s="136"/>
      <c r="E285" s="4"/>
      <c r="F285" s="4"/>
      <c r="G285" s="4"/>
      <c r="H285" s="4"/>
      <c r="I285" s="4"/>
      <c r="J285" s="4"/>
      <c r="K285" s="4"/>
      <c r="L285" s="4"/>
      <c r="M285" s="4"/>
      <c r="N285" s="4"/>
      <c r="O285" s="4"/>
      <c r="P285" s="4"/>
      <c r="Q285" s="4"/>
      <c r="R285" s="4"/>
      <c r="S285" s="4"/>
      <c r="T285" s="4"/>
      <c r="U285" s="4"/>
      <c r="V285" s="4"/>
      <c r="W285" s="4"/>
      <c r="X285" s="4"/>
    </row>
    <row r="286">
      <c r="A286" s="4"/>
      <c r="B286" s="4"/>
      <c r="C286" s="4"/>
      <c r="D286" s="136"/>
      <c r="E286" s="4"/>
      <c r="F286" s="4"/>
      <c r="G286" s="4"/>
      <c r="H286" s="4"/>
      <c r="I286" s="4"/>
      <c r="J286" s="4"/>
      <c r="K286" s="4"/>
      <c r="L286" s="4"/>
      <c r="M286" s="4"/>
      <c r="N286" s="4"/>
      <c r="O286" s="4"/>
      <c r="P286" s="4"/>
      <c r="Q286" s="4"/>
      <c r="R286" s="4"/>
      <c r="S286" s="4"/>
      <c r="T286" s="4"/>
      <c r="U286" s="4"/>
      <c r="V286" s="4"/>
      <c r="W286" s="4"/>
      <c r="X286" s="4"/>
    </row>
    <row r="287">
      <c r="A287" s="4"/>
      <c r="B287" s="4"/>
      <c r="C287" s="4"/>
      <c r="D287" s="136"/>
      <c r="E287" s="4"/>
      <c r="F287" s="4"/>
      <c r="G287" s="4"/>
      <c r="H287" s="4"/>
      <c r="I287" s="4"/>
      <c r="J287" s="4"/>
      <c r="K287" s="4"/>
      <c r="L287" s="4"/>
      <c r="M287" s="4"/>
      <c r="N287" s="4"/>
      <c r="O287" s="4"/>
      <c r="P287" s="4"/>
      <c r="Q287" s="4"/>
      <c r="R287" s="4"/>
      <c r="S287" s="4"/>
      <c r="T287" s="4"/>
      <c r="U287" s="4"/>
      <c r="V287" s="4"/>
      <c r="W287" s="4"/>
      <c r="X287" s="4"/>
    </row>
    <row r="288">
      <c r="A288" s="4"/>
      <c r="B288" s="4"/>
      <c r="C288" s="4"/>
      <c r="D288" s="136"/>
      <c r="E288" s="4"/>
      <c r="F288" s="4"/>
      <c r="G288" s="4"/>
      <c r="H288" s="4"/>
      <c r="I288" s="4"/>
      <c r="J288" s="4"/>
      <c r="K288" s="4"/>
      <c r="L288" s="4"/>
      <c r="M288" s="4"/>
      <c r="N288" s="4"/>
      <c r="O288" s="4"/>
      <c r="P288" s="4"/>
      <c r="Q288" s="4"/>
      <c r="R288" s="4"/>
      <c r="S288" s="4"/>
      <c r="T288" s="4"/>
      <c r="U288" s="4"/>
      <c r="V288" s="4"/>
      <c r="W288" s="4"/>
      <c r="X288" s="4"/>
    </row>
    <row r="289">
      <c r="A289" s="4"/>
      <c r="B289" s="4"/>
      <c r="C289" s="4"/>
      <c r="D289" s="136"/>
      <c r="E289" s="4"/>
      <c r="F289" s="4"/>
      <c r="G289" s="4"/>
      <c r="H289" s="4"/>
      <c r="I289" s="4"/>
      <c r="J289" s="4"/>
      <c r="K289" s="4"/>
      <c r="L289" s="4"/>
      <c r="M289" s="4"/>
      <c r="N289" s="4"/>
      <c r="O289" s="4"/>
      <c r="P289" s="4"/>
      <c r="Q289" s="4"/>
      <c r="R289" s="4"/>
      <c r="S289" s="4"/>
      <c r="T289" s="4"/>
      <c r="U289" s="4"/>
      <c r="V289" s="4"/>
      <c r="W289" s="4"/>
      <c r="X289" s="4"/>
    </row>
    <row r="290">
      <c r="A290" s="4"/>
      <c r="B290" s="4"/>
      <c r="C290" s="219"/>
      <c r="D290" s="220"/>
      <c r="E290" s="4"/>
      <c r="F290" s="4"/>
      <c r="G290" s="4"/>
      <c r="H290" s="4"/>
      <c r="I290" s="4"/>
      <c r="J290" s="4"/>
      <c r="K290" s="4"/>
      <c r="L290" s="4"/>
      <c r="M290" s="4"/>
      <c r="N290" s="4"/>
      <c r="O290" s="4"/>
      <c r="P290" s="4"/>
      <c r="Q290" s="4"/>
      <c r="R290" s="4"/>
      <c r="S290" s="4"/>
      <c r="T290" s="4"/>
      <c r="U290" s="4"/>
      <c r="V290" s="4"/>
      <c r="W290" s="4"/>
      <c r="X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row>
    <row r="110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row>
    <row r="11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row>
    <row r="11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row>
    <row r="1104">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row>
    <row r="110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row>
    <row r="110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row>
    <row r="1107">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row>
    <row r="1108">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row>
    <row r="1109">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row>
    <row r="1110">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row>
    <row r="111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row>
    <row r="111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row>
    <row r="111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row>
    <row r="1114">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row>
    <row r="111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row>
    <row r="111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row>
    <row r="1117">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row>
    <row r="1118">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row>
    <row r="1119">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row>
    <row r="1120">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row>
    <row r="112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row>
    <row r="112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row>
    <row r="112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row>
    <row r="1124">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row>
    <row r="11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row>
  </sheetData>
  <autoFilter ref="$A$1:$K$219">
    <sortState ref="A1:K219">
      <sortCondition descending="1" ref="I1:I219"/>
      <sortCondition ref="C1:C219"/>
    </sortState>
  </autoFilter>
  <hyperlinks>
    <hyperlink r:id="rId1" ref="E2"/>
    <hyperlink r:id="rId2" location="tab-googlechartid_googlechartid_googlechartid_chart_1111" ref="H2"/>
    <hyperlink r:id="rId3" ref="E3"/>
    <hyperlink r:id="rId4" location="tab-googlechartid_googlechartid_googlechartid_chart_1111" ref="H3"/>
    <hyperlink r:id="rId5" location="tab-googlechartid_googlechartid_googlechartid_chart_1111" ref="H4"/>
    <hyperlink r:id="rId6" ref="H5"/>
    <hyperlink r:id="rId7" ref="H6"/>
    <hyperlink r:id="rId8" location="tab-googlechartid_googlechartid_googlechartid_chart_1111" ref="H7"/>
    <hyperlink r:id="rId9" location="tab-googlechartid_googlechartid_googlechartid_chart_1111" ref="H8"/>
    <hyperlink r:id="rId10" ref="H9"/>
    <hyperlink r:id="rId11" ref="H10"/>
    <hyperlink r:id="rId12" location="tab-googlechartid_googlechartid_googlechartid_chart_1111" ref="H11"/>
    <hyperlink r:id="rId13" ref="H12"/>
    <hyperlink r:id="rId14" location="tab-googlechartid_googlechartid_googlechartid_chart_1111" ref="H13"/>
    <hyperlink r:id="rId15" location="tab-googlechartid_googlechartid_googlechartid_chart_1111" ref="H14"/>
    <hyperlink r:id="rId16" ref="H15"/>
    <hyperlink r:id="rId17" ref="H16"/>
    <hyperlink r:id="rId18" ref="H17"/>
    <hyperlink r:id="rId19" ref="H18"/>
    <hyperlink r:id="rId20" location="tab-googlechartid_googlechartid_googlechartid_chart_1111" ref="H19"/>
    <hyperlink r:id="rId21" ref="H20"/>
    <hyperlink r:id="rId22" location="tab-googlechartid_googlechartid_googlechartid_chart_1111" ref="H21"/>
    <hyperlink r:id="rId23" ref="H22"/>
    <hyperlink r:id="rId24" ref="H23"/>
    <hyperlink r:id="rId25" ref="H24"/>
    <hyperlink r:id="rId26" location="tab-googlechartid_googlechartid_googlechartid_chart_1111" ref="H25"/>
    <hyperlink r:id="rId27" ref="H26"/>
    <hyperlink r:id="rId28" ref="H27"/>
    <hyperlink r:id="rId29" ref="H28"/>
    <hyperlink r:id="rId30" ref="H29"/>
    <hyperlink r:id="rId31" ref="H30"/>
    <hyperlink r:id="rId32" ref="H31"/>
    <hyperlink r:id="rId33" ref="H32"/>
    <hyperlink r:id="rId34" ref="H33"/>
    <hyperlink r:id="rId35" ref="H34"/>
    <hyperlink r:id="rId36" ref="H35"/>
    <hyperlink r:id="rId37" location="tab-googlechartid_googlechartid_googlechartid_chart_1111" ref="H36"/>
    <hyperlink r:id="rId38" location="tab-googlechartid_googlechartid_googlechartid_chart_1111" ref="H37"/>
    <hyperlink r:id="rId39" ref="H38"/>
    <hyperlink r:id="rId40" ref="H39"/>
    <hyperlink r:id="rId41" ref="H40"/>
    <hyperlink r:id="rId42" ref="H41"/>
    <hyperlink r:id="rId43" ref="H42"/>
    <hyperlink r:id="rId44" location="tab-googlechartid_googlechartid_googlechartid_chart_1111" ref="H43"/>
    <hyperlink r:id="rId45" location="tab-googlechartid_googlechartid_googlechartid_chart_1111" ref="H44"/>
    <hyperlink r:id="rId46" location="tab-googlechartid_googlechartid_googlechartid_chart_1111" ref="H45"/>
    <hyperlink r:id="rId47" location="tab-googlechartid_googlechartid_googlechartid_chart_1111" ref="H46"/>
    <hyperlink r:id="rId48" location="tab-googlechartid_googlechartid_googlechartid_chart_1111" ref="H47"/>
    <hyperlink r:id="rId49" ref="H48"/>
    <hyperlink r:id="rId50" location="tab-googlechartid_googlechartid_googlechartid_chart_1111" ref="H49"/>
    <hyperlink r:id="rId51" ref="H50"/>
    <hyperlink r:id="rId52" ref="H51"/>
    <hyperlink r:id="rId53" ref="H52"/>
    <hyperlink r:id="rId54" ref="H53"/>
    <hyperlink r:id="rId55" location="tab-googlechartid_googlechartid_googlechartid_chart_1111" ref="H54"/>
    <hyperlink r:id="rId56" location="tab-googlechartid_googlechartid_googlechartid_chart_1111" ref="H55"/>
    <hyperlink r:id="rId57" location="tab-googlechartid_googlechartid_googlechartid_chart_1111" ref="H56"/>
    <hyperlink r:id="rId58" location="tab-googlechartid_googlechartid_googlechartid_chart_1111" ref="H57"/>
    <hyperlink r:id="rId59" location="tab-googlechartid_googlechartid_googlechartid_chart_1111" ref="H58"/>
    <hyperlink r:id="rId60" location="tab-googlechartid_googlechartid_googlechartid_chart_1111" ref="H59"/>
    <hyperlink r:id="rId61" ref="H60"/>
    <hyperlink r:id="rId62" ref="H61"/>
    <hyperlink r:id="rId63" ref="H62"/>
    <hyperlink r:id="rId64" ref="H63"/>
    <hyperlink r:id="rId65" ref="H64"/>
    <hyperlink r:id="rId66" location="tab-googlechartid_googlechartid_googlechartid_chart_1111" ref="H65"/>
    <hyperlink r:id="rId67" location="tab-googlechartid_googlechartid_googlechartid_chart_1111" ref="H66"/>
    <hyperlink r:id="rId68" location="tab-googlechartid_googlechartid_googlechartid_chart_1111" ref="H67"/>
    <hyperlink r:id="rId69" location="tab-googlechartid_googlechartid_googlechartid_chart_1111" ref="H68"/>
    <hyperlink r:id="rId70" ref="H69"/>
    <hyperlink r:id="rId71" ref="H70"/>
    <hyperlink r:id="rId72" ref="H71"/>
    <hyperlink r:id="rId73" ref="H72"/>
    <hyperlink r:id="rId74" ref="H73"/>
    <hyperlink r:id="rId75" ref="H74"/>
    <hyperlink r:id="rId76" ref="H75"/>
    <hyperlink r:id="rId77" ref="H76"/>
    <hyperlink r:id="rId78" ref="H77"/>
    <hyperlink r:id="rId79" ref="H78"/>
    <hyperlink r:id="rId80" ref="H79"/>
    <hyperlink r:id="rId81" ref="H80"/>
    <hyperlink r:id="rId82" ref="H81"/>
    <hyperlink r:id="rId83" ref="H82"/>
    <hyperlink r:id="rId84" ref="H83"/>
    <hyperlink r:id="rId85" ref="H84"/>
    <hyperlink r:id="rId86" ref="H85"/>
    <hyperlink r:id="rId87" ref="H86"/>
    <hyperlink r:id="rId88" ref="H87"/>
    <hyperlink r:id="rId89" ref="H88"/>
    <hyperlink r:id="rId90" ref="H89"/>
    <hyperlink r:id="rId91" ref="H90"/>
    <hyperlink r:id="rId92" ref="H91"/>
    <hyperlink r:id="rId93" ref="H92"/>
    <hyperlink r:id="rId94" ref="H93"/>
    <hyperlink r:id="rId95" ref="H94"/>
    <hyperlink r:id="rId96" ref="H95"/>
    <hyperlink r:id="rId97" ref="H96"/>
    <hyperlink r:id="rId98" ref="H97"/>
    <hyperlink r:id="rId99" location="tab-googlechartid_googlechartid_googlechartid_chart_1111" ref="H98"/>
    <hyperlink r:id="rId100" ref="H99"/>
    <hyperlink r:id="rId101" ref="H100"/>
    <hyperlink r:id="rId102" ref="H101"/>
    <hyperlink r:id="rId103" ref="H102"/>
    <hyperlink r:id="rId104" ref="H103"/>
    <hyperlink r:id="rId105" ref="H104"/>
    <hyperlink r:id="rId106" ref="H105"/>
    <hyperlink r:id="rId107" ref="H106"/>
    <hyperlink r:id="rId108" ref="H107"/>
    <hyperlink r:id="rId109" location="tab-googlechartid_googlechartid_googlechartid_chart_1111" ref="H108"/>
    <hyperlink r:id="rId110" location="tab-googlechartid_googlechartid_googlechartid_chart_1111" ref="H109"/>
    <hyperlink r:id="rId111" location="tab-googlechartid_googlechartid_googlechartid_chart_1111" ref="H110"/>
    <hyperlink r:id="rId112" location="tab-googlechartid_googlechartid_googlechartid_chart_1111" ref="H111"/>
    <hyperlink r:id="rId113" location="tab-googlechartid_googlechartid_googlechartid_chart_1111" ref="H112"/>
    <hyperlink r:id="rId114" location="tab-googlechartid_googlechartid_googlechartid_chart_1111" ref="H113"/>
    <hyperlink r:id="rId115" location="tab-googlechartid_googlechartid_googlechartid_chart_1111" ref="H114"/>
    <hyperlink r:id="rId116" location="tab-googlechartid_googlechartid_googlechartid_chart_1111" ref="H115"/>
    <hyperlink r:id="rId117" location="tab-googlechartid_googlechartid_googlechartid_chart_1111" ref="H116"/>
    <hyperlink r:id="rId118" location="tab-googlechartid_googlechartid_googlechartid_chart_1111" ref="H117"/>
    <hyperlink r:id="rId119" location="tab-googlechartid_googlechartid_googlechartid_chart_1111" ref="H118"/>
    <hyperlink r:id="rId120" location="tab-googlechartid_googlechartid_googlechartid_chart_1111" ref="H119"/>
    <hyperlink r:id="rId121" location="tab-googlechartid_googlechartid_googlechartid_chart_1111" ref="H120"/>
    <hyperlink r:id="rId122" location="tab-googlechartid_googlechartid_googlechartid_chart_1111" ref="H121"/>
    <hyperlink r:id="rId123" location="tab-googlechartid_googlechartid_googlechartid_chart_1111" ref="H122"/>
    <hyperlink r:id="rId124" location="tab-googlechartid_googlechartid_googlechartid_chart_1111" ref="H123"/>
    <hyperlink r:id="rId125" location="tab-googlechartid_googlechartid_googlechartid_chart_1111" ref="H124"/>
    <hyperlink r:id="rId126" location="tab-googlechartid_googlechartid_googlechartid_chart_1111" ref="H125"/>
    <hyperlink r:id="rId127" location="tab-googlechartid_googlechartid_googlechartid_chart_1111" ref="H126"/>
    <hyperlink r:id="rId128" location="tab-googlechartid_googlechartid_googlechartid_chart_1111" ref="H127"/>
    <hyperlink r:id="rId129" location="tab-googlechartid_googlechartid_googlechartid_chart_1111" ref="H128"/>
    <hyperlink r:id="rId130" location="tab-googlechartid_googlechartid_googlechartid_chart_1111" ref="H129"/>
    <hyperlink r:id="rId131" location="tab-googlechartid_googlechartid_googlechartid_chart_1111" ref="H130"/>
    <hyperlink r:id="rId132" ref="H131"/>
    <hyperlink r:id="rId133" ref="H132"/>
    <hyperlink r:id="rId134" ref="H133"/>
    <hyperlink r:id="rId135" ref="H134"/>
    <hyperlink r:id="rId136" ref="H135"/>
    <hyperlink r:id="rId137" ref="H136"/>
    <hyperlink r:id="rId138" ref="H137"/>
    <hyperlink r:id="rId139" ref="H138"/>
    <hyperlink r:id="rId140" ref="H139"/>
    <hyperlink r:id="rId141" location="tab-googlechartid_googlechartid_googlechartid_chart_1111" ref="H140"/>
    <hyperlink r:id="rId142" ref="H141"/>
    <hyperlink r:id="rId143" ref="H142"/>
    <hyperlink r:id="rId144" ref="H143"/>
    <hyperlink r:id="rId145" ref="H144"/>
    <hyperlink r:id="rId146" location="tab-googlechartid_googlechartid_googlechartid_chart_1111" ref="H145"/>
    <hyperlink r:id="rId147" location="tab-googlechartid_googlechartid_googlechartid_chart_1111" ref="H146"/>
    <hyperlink r:id="rId148" ref="H147"/>
    <hyperlink r:id="rId149" location="tab-googlechartid_googlechartid_googlechartid_chart_1111" ref="H148"/>
    <hyperlink r:id="rId150" location="tab-googlechartid_googlechartid_googlechartid_chart_1111" ref="H149"/>
    <hyperlink r:id="rId151" location="tab-googlechartid_googlechartid_googlechartid_chart_1111" ref="H150"/>
    <hyperlink r:id="rId152" location="tab-googlechartid_googlechartid_googlechartid_chart_1111" ref="H151"/>
    <hyperlink r:id="rId153" location="tab-googlechartid_googlechartid_googlechartid_chart_1111" ref="H152"/>
    <hyperlink r:id="rId154" ref="H153"/>
    <hyperlink r:id="rId155" ref="H154"/>
    <hyperlink r:id="rId156" ref="H155"/>
    <hyperlink r:id="rId157" ref="H156"/>
    <hyperlink r:id="rId158" ref="H157"/>
    <hyperlink r:id="rId159" ref="H158"/>
    <hyperlink r:id="rId160" ref="H159"/>
    <hyperlink r:id="rId161" ref="H160"/>
    <hyperlink r:id="rId162" ref="H161"/>
    <hyperlink r:id="rId163" ref="H162"/>
    <hyperlink r:id="rId164" location="tab-googlechartid_googlechartid_googlechartid_chart_1111" ref="H163"/>
    <hyperlink r:id="rId165" ref="H164"/>
    <hyperlink r:id="rId166" ref="H165"/>
    <hyperlink r:id="rId167" ref="H166"/>
    <hyperlink r:id="rId168" ref="H167"/>
    <hyperlink r:id="rId169" ref="H168"/>
    <hyperlink r:id="rId170" ref="H169"/>
    <hyperlink r:id="rId171" ref="H170"/>
    <hyperlink r:id="rId172" ref="H171"/>
    <hyperlink r:id="rId173" ref="H172"/>
    <hyperlink r:id="rId174" ref="H173"/>
    <hyperlink r:id="rId175" ref="H174"/>
    <hyperlink r:id="rId176" ref="H175"/>
    <hyperlink r:id="rId177" ref="H176"/>
    <hyperlink r:id="rId178" ref="H177"/>
    <hyperlink r:id="rId179" ref="H178"/>
    <hyperlink r:id="rId180" ref="H179"/>
    <hyperlink r:id="rId181" ref="H180"/>
    <hyperlink r:id="rId182" ref="H181"/>
    <hyperlink r:id="rId183" ref="H182"/>
    <hyperlink r:id="rId184" ref="H183"/>
    <hyperlink r:id="rId185" ref="H184"/>
    <hyperlink r:id="rId186" ref="H185"/>
    <hyperlink r:id="rId187" ref="H186"/>
    <hyperlink r:id="rId188" ref="H187"/>
    <hyperlink r:id="rId189" ref="H188"/>
    <hyperlink r:id="rId190" ref="H189"/>
    <hyperlink r:id="rId191" ref="H190"/>
    <hyperlink r:id="rId192" ref="H191"/>
    <hyperlink r:id="rId193" ref="H192"/>
    <hyperlink r:id="rId194" ref="H193"/>
    <hyperlink r:id="rId195" ref="H194"/>
    <hyperlink r:id="rId196" ref="H195"/>
    <hyperlink r:id="rId197" ref="H196"/>
    <hyperlink r:id="rId198" ref="H197"/>
    <hyperlink r:id="rId199" ref="H198"/>
    <hyperlink r:id="rId200" ref="H199"/>
    <hyperlink r:id="rId201" ref="H200"/>
    <hyperlink r:id="rId202" ref="H201"/>
    <hyperlink r:id="rId203" ref="H202"/>
    <hyperlink r:id="rId204" ref="H203"/>
    <hyperlink r:id="rId205" ref="H204"/>
    <hyperlink r:id="rId206" ref="H205"/>
    <hyperlink r:id="rId207" ref="H206"/>
    <hyperlink r:id="rId208" ref="H207"/>
    <hyperlink r:id="rId209" ref="H208"/>
    <hyperlink r:id="rId210" ref="H209"/>
    <hyperlink r:id="rId211" ref="H210"/>
    <hyperlink r:id="rId212" ref="H211"/>
    <hyperlink r:id="rId213" ref="H212"/>
    <hyperlink r:id="rId214" ref="H213"/>
    <hyperlink r:id="rId215" ref="H214"/>
    <hyperlink r:id="rId216" ref="H215"/>
    <hyperlink r:id="rId217" ref="H216"/>
    <hyperlink r:id="rId218" ref="H217"/>
    <hyperlink r:id="rId219" ref="H218"/>
    <hyperlink r:id="rId220" ref="H219"/>
  </hyperlinks>
  <drawing r:id="rId221"/>
</worksheet>
</file>